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4"/>
  <workbookPr/>
  <mc:AlternateContent xmlns:mc="http://schemas.openxmlformats.org/markup-compatibility/2006">
    <mc:Choice Requires="x15">
      <x15ac:absPath xmlns:x15ac="http://schemas.microsoft.com/office/spreadsheetml/2010/11/ac" url="/Users/yulyhuertas/Downloads/OCI 2023/AUDITORÍAS/PAAC I CUAT/"/>
    </mc:Choice>
  </mc:AlternateContent>
  <xr:revisionPtr revIDLastSave="0" documentId="13_ncr:1_{1C9FC037-08D3-1A47-90CF-A2991DF10700}" xr6:coauthVersionLast="47" xr6:coauthVersionMax="47" xr10:uidLastSave="{00000000-0000-0000-0000-000000000000}"/>
  <bookViews>
    <workbookView minimized="1" xWindow="0" yWindow="1820" windowWidth="20740" windowHeight="11160" tabRatio="786" firstSheet="2" activeTab="8" xr2:uid="{00000000-000D-0000-FFFF-FFFF00000000}"/>
  </bookViews>
  <sheets>
    <sheet name="Gestión de Riesgos" sheetId="28" r:id="rId1"/>
    <sheet name="Riesgos de Corrupción" sheetId="36" r:id="rId2"/>
    <sheet name="Racionalización de Trámites" sheetId="31" r:id="rId3"/>
    <sheet name="RendiciónCuentas" sheetId="32" r:id="rId4"/>
    <sheet name="Atención al Ciudadano" sheetId="33" r:id="rId5"/>
    <sheet name="Tranparencia y Acceso a Inf. " sheetId="34" r:id="rId6"/>
    <sheet name="Integridad" sheetId="35" r:id="rId7"/>
    <sheet name="Hoja2" sheetId="30" state="hidden" r:id="rId8"/>
    <sheet name="Resultados" sheetId="37" r:id="rId9"/>
  </sheets>
  <externalReferences>
    <externalReference r:id="rId10"/>
    <externalReference r:id="rId11"/>
    <externalReference r:id="rId12"/>
  </externalReferences>
  <definedNames>
    <definedName name="_xlnm._FilterDatabase" localSheetId="0" hidden="1">'Gestión de Riesgos'!$A$9:$I$9</definedName>
    <definedName name="A" localSheetId="0">#REF!</definedName>
    <definedName name="A">#REF!</definedName>
    <definedName name="A_Obj1" localSheetId="0">OFFSET(#REF!,0,0,COUNTA(#REF!)-1,1)</definedName>
    <definedName name="A_Obj1">OFFSET(#REF!,0,0,COUNTA(#REF!)-1,1)</definedName>
    <definedName name="A_Obj2" localSheetId="0">OFFSET(#REF!,0,0,COUNTA(#REF!)-1,1)</definedName>
    <definedName name="A_Obj2">OFFSET(#REF!,0,0,COUNTA(#REF!)-1,1)</definedName>
    <definedName name="A_Obj3" localSheetId="0">OFFSET(#REF!,0,0,COUNTA(#REF!)-1,1)</definedName>
    <definedName name="A_Obj3">OFFSET(#REF!,0,0,COUNTA(#REF!)-1,1)</definedName>
    <definedName name="A_Obj4" localSheetId="0">OFFSET(#REF!,0,0,COUNTA(#REF!)-1,1)</definedName>
    <definedName name="A_Obj4">OFFSET(#REF!,0,0,COUNTA(#REF!)-1,1)</definedName>
    <definedName name="Acc_1" localSheetId="0">#REF!</definedName>
    <definedName name="Acc_1">#REF!</definedName>
    <definedName name="acc_10" localSheetId="0">#REF!</definedName>
    <definedName name="acc_10">#REF!</definedName>
    <definedName name="Acc_2" localSheetId="0">#REF!</definedName>
    <definedName name="Acc_2">#REF!</definedName>
    <definedName name="Acc_22" localSheetId="0">#REF!</definedName>
    <definedName name="Acc_22">#REF!</definedName>
    <definedName name="Acc_3" localSheetId="0">#REF!</definedName>
    <definedName name="Acc_3">#REF!</definedName>
    <definedName name="Acc_4" localSheetId="0">#REF!</definedName>
    <definedName name="Acc_4">#REF!</definedName>
    <definedName name="Acc_5" localSheetId="0">#REF!</definedName>
    <definedName name="Acc_5">#REF!</definedName>
    <definedName name="Acc_6" localSheetId="0">#REF!</definedName>
    <definedName name="Acc_6">#REF!</definedName>
    <definedName name="Acc_7" localSheetId="0">#REF!</definedName>
    <definedName name="Acc_7">#REF!</definedName>
    <definedName name="Acc_8" localSheetId="0">#REF!</definedName>
    <definedName name="Acc_8">#REF!</definedName>
    <definedName name="Acc_9" localSheetId="0">#REF!</definedName>
    <definedName name="Acc_9">#REF!</definedName>
    <definedName name="acc_d" localSheetId="0">#REF!</definedName>
    <definedName name="acc_d">#REF!</definedName>
    <definedName name="accdd" localSheetId="0">#REF!</definedName>
    <definedName name="accdd">#REF!</definedName>
    <definedName name="accddas" localSheetId="0">#REF!</definedName>
    <definedName name="accddas">#REF!</definedName>
    <definedName name="Actcontrol">'[1]Explicación de los campos'!$AU$2:$AU$3</definedName>
    <definedName name="Afecta">[2]Hoja2!$AM$2:$AM$3</definedName>
    <definedName name="Asignacionresp">'[1]Explicación de los campos'!$AS$2:$AS$3</definedName>
    <definedName name="Autoridadresp">'[1]Explicación de los campos'!$AS$5:$AS$6</definedName>
    <definedName name="Causafactor3">'[3]Explicación de los campos'!$B$2:$B$9</definedName>
    <definedName name="ciudadano" localSheetId="0">#REF!</definedName>
    <definedName name="ciudadano">#REF!</definedName>
    <definedName name="clase">'[2]Explicación de los campos'!$G$2:$G$7</definedName>
    <definedName name="Confidencialidad">[2]Hoja2!$N$3:$N$7</definedName>
    <definedName name="ControlTipo">[3]Hoja2!$AI$3:$AI$6</definedName>
    <definedName name="Departamentos" localSheetId="0">#REF!</definedName>
    <definedName name="Departamentos">#REF!</definedName>
    <definedName name="desviaciones">'[1]Explicación de los campos'!$AU$5:$AU$6</definedName>
    <definedName name="ejecucioncontrol">'[1]Explicación de los campos'!$AU$12:$AU$14</definedName>
    <definedName name="Evidencia">'[1]Explicación de los campos'!$AU$8:$AU$10</definedName>
    <definedName name="Fuentes" localSheetId="0">#REF!</definedName>
    <definedName name="Fuentes">#REF!</definedName>
    <definedName name="hola" localSheetId="0">#REF!</definedName>
    <definedName name="hola">#REF!</definedName>
    <definedName name="Indicadores" localSheetId="0">#REF!</definedName>
    <definedName name="Indicadores">#REF!</definedName>
    <definedName name="m" localSheetId="0">#REF!</definedName>
    <definedName name="m">#REF!</definedName>
    <definedName name="Monica" localSheetId="0">#REF!</definedName>
    <definedName name="Monica">#REF!</definedName>
    <definedName name="Objetivos" localSheetId="0">OFFSET(#REF!,0,0,COUNTA(#REF!)-1,1)</definedName>
    <definedName name="Objetivos">OFFSET(#REF!,0,0,COUNTA(#REF!)-1,1)</definedName>
    <definedName name="Objjj" localSheetId="0">OFFSET(#REF!,0,0,COUNTA(#REF!)-1,1)</definedName>
    <definedName name="Objjj">OFFSET(#REF!,0,0,COUNTA(#REF!)-1,1)</definedName>
    <definedName name="obkk" localSheetId="0">OFFSET(#REF!,0,0,COUNTA(#REF!)-1,1)</definedName>
    <definedName name="obkk">OFFSET(#REF!,0,0,COUNTA(#REF!)-1,1)</definedName>
    <definedName name="Periodicidad">'[1]Explicación de los campos'!$AS$8:$AS$9</definedName>
    <definedName name="Posibilidad">[3]Hoja2!$H$3:$H$7</definedName>
    <definedName name="Proposito">'[1]Explicación de los campos'!$AS$11:$AS$13</definedName>
    <definedName name="RiesgoClase3">'[3]Explicación de los campos'!$G$2:$G$8</definedName>
    <definedName name="SiNo">[3]Hoja2!$AK$3:$AK$4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37" l="1"/>
  <c r="N14" i="35"/>
  <c r="Q14" i="35" s="1"/>
  <c r="Q25" i="34"/>
  <c r="O20" i="33"/>
  <c r="O8" i="33"/>
  <c r="O9" i="33"/>
  <c r="O10" i="33"/>
  <c r="O11" i="33"/>
  <c r="O12" i="33"/>
  <c r="O13" i="33"/>
  <c r="O14" i="33"/>
  <c r="O15" i="33"/>
  <c r="O7" i="33"/>
  <c r="U19" i="32"/>
  <c r="U20" i="32"/>
  <c r="U21" i="32"/>
  <c r="U22" i="32"/>
  <c r="U23" i="32"/>
  <c r="U24" i="32"/>
  <c r="U25" i="32"/>
  <c r="U26" i="32"/>
  <c r="U27" i="32"/>
  <c r="U28" i="32"/>
  <c r="U29" i="32"/>
  <c r="U30" i="32"/>
  <c r="U31" i="32"/>
  <c r="U32" i="32"/>
  <c r="U33" i="32"/>
  <c r="U34" i="32"/>
  <c r="U35" i="32"/>
  <c r="U36" i="32"/>
  <c r="U37" i="32"/>
  <c r="U38" i="32"/>
  <c r="U39" i="32"/>
  <c r="U40" i="32"/>
  <c r="U41" i="32"/>
  <c r="U42" i="32"/>
  <c r="U43" i="32"/>
  <c r="U44" i="32"/>
  <c r="U45" i="32"/>
  <c r="U46" i="32"/>
  <c r="U47" i="32"/>
  <c r="U48" i="32"/>
  <c r="U49" i="32"/>
  <c r="U18" i="32"/>
  <c r="S26" i="31"/>
  <c r="S27" i="31"/>
  <c r="S28" i="31"/>
  <c r="S29" i="31"/>
  <c r="S30" i="31"/>
  <c r="S31" i="31"/>
  <c r="S32" i="31"/>
  <c r="S33" i="31"/>
  <c r="S34" i="31"/>
  <c r="S35" i="31"/>
  <c r="S36" i="31"/>
  <c r="S37" i="31"/>
  <c r="S38" i="31"/>
  <c r="S39" i="31"/>
  <c r="S40" i="31"/>
  <c r="S41" i="31"/>
  <c r="S42" i="31"/>
  <c r="S43" i="31"/>
  <c r="S44" i="31"/>
  <c r="S45" i="31"/>
  <c r="S46" i="31"/>
  <c r="S47" i="31"/>
  <c r="S48" i="31"/>
  <c r="S25" i="31"/>
  <c r="S49" i="31"/>
  <c r="O11" i="28"/>
  <c r="O12" i="28"/>
  <c r="O13" i="28"/>
  <c r="O14" i="28"/>
  <c r="O15" i="28"/>
  <c r="O16" i="28"/>
  <c r="O17" i="28"/>
  <c r="O18" i="28"/>
  <c r="O19" i="28"/>
  <c r="O20" i="28"/>
  <c r="O21" i="28"/>
  <c r="O22" i="28"/>
  <c r="O10" i="28"/>
  <c r="L23" i="28"/>
  <c r="B2" i="37"/>
  <c r="E2" i="37" s="1"/>
  <c r="O23" i="28"/>
  <c r="B3" i="37"/>
  <c r="E3" i="37" s="1"/>
  <c r="N25" i="34"/>
  <c r="B6" i="37"/>
  <c r="E6" i="37" s="1"/>
  <c r="O17" i="33"/>
  <c r="O18" i="33"/>
  <c r="O19" i="33"/>
  <c r="P49" i="31"/>
  <c r="R50" i="32"/>
  <c r="L20" i="33"/>
  <c r="B7" i="37" l="1"/>
  <c r="E7" i="37" s="1"/>
  <c r="B4" i="37"/>
  <c r="E4" i="37" s="1"/>
  <c r="U50" i="32"/>
  <c r="K18" i="32" l="1"/>
  <c r="AZ161" i="36" l="1"/>
  <c r="AX161" i="36"/>
  <c r="AV161" i="36"/>
  <c r="AT161" i="36"/>
  <c r="AR161" i="36"/>
  <c r="AP161" i="36"/>
  <c r="AN161" i="36"/>
  <c r="AZ160" i="36"/>
  <c r="AX160" i="36"/>
  <c r="AV160" i="36"/>
  <c r="AT160" i="36"/>
  <c r="AR160" i="36"/>
  <c r="AP160" i="36"/>
  <c r="AN160" i="36"/>
  <c r="AZ159" i="36"/>
  <c r="AX159" i="36"/>
  <c r="AV159" i="36"/>
  <c r="AT159" i="36"/>
  <c r="AR159" i="36"/>
  <c r="AP159" i="36"/>
  <c r="AN159" i="36"/>
  <c r="AZ158" i="36"/>
  <c r="AX158" i="36"/>
  <c r="AV158" i="36"/>
  <c r="AT158" i="36"/>
  <c r="AR158" i="36"/>
  <c r="AP158" i="36"/>
  <c r="AN158" i="36"/>
  <c r="AZ157" i="36"/>
  <c r="AX157" i="36"/>
  <c r="AV157" i="36"/>
  <c r="AT157" i="36"/>
  <c r="AR157" i="36"/>
  <c r="AP157" i="36"/>
  <c r="AN157" i="36"/>
  <c r="BK156" i="36"/>
  <c r="AZ156" i="36"/>
  <c r="AX156" i="36"/>
  <c r="AV156" i="36"/>
  <c r="AT156" i="36"/>
  <c r="AR156" i="36"/>
  <c r="AP156" i="36"/>
  <c r="AN156" i="36"/>
  <c r="BA156" i="36" s="1"/>
  <c r="BB156" i="36" s="1"/>
  <c r="BD156" i="36" s="1"/>
  <c r="AI156" i="36"/>
  <c r="AH156" i="36"/>
  <c r="BL156" i="36" s="1"/>
  <c r="AF156" i="36"/>
  <c r="K156" i="36"/>
  <c r="L156" i="36" s="1"/>
  <c r="AZ155" i="36"/>
  <c r="AX155" i="36"/>
  <c r="AV155" i="36"/>
  <c r="AT155" i="36"/>
  <c r="AR155" i="36"/>
  <c r="AP155" i="36"/>
  <c r="AN155" i="36"/>
  <c r="AG155" i="36"/>
  <c r="AZ154" i="36"/>
  <c r="AX154" i="36"/>
  <c r="AV154" i="36"/>
  <c r="AT154" i="36"/>
  <c r="AR154" i="36"/>
  <c r="AP154" i="36"/>
  <c r="AN154" i="36"/>
  <c r="AZ153" i="36"/>
  <c r="AX153" i="36"/>
  <c r="AV153" i="36"/>
  <c r="AT153" i="36"/>
  <c r="AR153" i="36"/>
  <c r="AP153" i="36"/>
  <c r="AN153" i="36"/>
  <c r="AZ152" i="36"/>
  <c r="AX152" i="36"/>
  <c r="AV152" i="36"/>
  <c r="AT152" i="36"/>
  <c r="AR152" i="36"/>
  <c r="AP152" i="36"/>
  <c r="AN152" i="36"/>
  <c r="AZ151" i="36"/>
  <c r="AX151" i="36"/>
  <c r="AV151" i="36"/>
  <c r="AT151" i="36"/>
  <c r="AR151" i="36"/>
  <c r="AP151" i="36"/>
  <c r="AN151" i="36"/>
  <c r="BA150" i="36"/>
  <c r="BB150" i="36" s="1"/>
  <c r="BD150" i="36" s="1"/>
  <c r="AG150" i="36"/>
  <c r="BK150" i="36" s="1"/>
  <c r="AF150" i="36"/>
  <c r="K150" i="36"/>
  <c r="L150" i="36" s="1"/>
  <c r="AZ149" i="36"/>
  <c r="AX149" i="36"/>
  <c r="AV149" i="36"/>
  <c r="AT149" i="36"/>
  <c r="AR149" i="36"/>
  <c r="AP149" i="36"/>
  <c r="AN149" i="36"/>
  <c r="AG149" i="36"/>
  <c r="AZ148" i="36"/>
  <c r="AX148" i="36"/>
  <c r="AV148" i="36"/>
  <c r="AT148" i="36"/>
  <c r="AR148" i="36"/>
  <c r="AP148" i="36"/>
  <c r="AN148" i="36"/>
  <c r="AG148" i="36"/>
  <c r="AZ147" i="36"/>
  <c r="AX147" i="36"/>
  <c r="AV147" i="36"/>
  <c r="AT147" i="36"/>
  <c r="AR147" i="36"/>
  <c r="AP147" i="36"/>
  <c r="AN147" i="36"/>
  <c r="AG147" i="36"/>
  <c r="AZ146" i="36"/>
  <c r="AX146" i="36"/>
  <c r="AV146" i="36"/>
  <c r="AT146" i="36"/>
  <c r="AR146" i="36"/>
  <c r="AP146" i="36"/>
  <c r="AN146" i="36"/>
  <c r="AG146" i="36"/>
  <c r="AZ145" i="36"/>
  <c r="AX145" i="36"/>
  <c r="AV145" i="36"/>
  <c r="AT145" i="36"/>
  <c r="AR145" i="36"/>
  <c r="AP145" i="36"/>
  <c r="AN145" i="36"/>
  <c r="AG145" i="36"/>
  <c r="AZ144" i="36"/>
  <c r="AX144" i="36"/>
  <c r="AV144" i="36"/>
  <c r="AT144" i="36"/>
  <c r="AR144" i="36"/>
  <c r="AP144" i="36"/>
  <c r="AN144" i="36"/>
  <c r="AF144" i="36"/>
  <c r="AG144" i="36" s="1"/>
  <c r="L144" i="36"/>
  <c r="K144" i="36"/>
  <c r="AG143" i="36"/>
  <c r="AG142" i="36"/>
  <c r="AG141" i="36"/>
  <c r="AG140" i="36"/>
  <c r="AG139" i="36"/>
  <c r="AZ138" i="36"/>
  <c r="AX138" i="36"/>
  <c r="AV138" i="36"/>
  <c r="AT138" i="36"/>
  <c r="AR138" i="36"/>
  <c r="AP138" i="36"/>
  <c r="AN138" i="36"/>
  <c r="AF138" i="36"/>
  <c r="AG138" i="36" s="1"/>
  <c r="K138" i="36"/>
  <c r="AZ137" i="36"/>
  <c r="AX137" i="36"/>
  <c r="AV137" i="36"/>
  <c r="AT137" i="36"/>
  <c r="AR137" i="36"/>
  <c r="AP137" i="36"/>
  <c r="AN137" i="36"/>
  <c r="AG137" i="36"/>
  <c r="AZ136" i="36"/>
  <c r="AX136" i="36"/>
  <c r="AV136" i="36"/>
  <c r="AT136" i="36"/>
  <c r="AR136" i="36"/>
  <c r="AP136" i="36"/>
  <c r="AN136" i="36"/>
  <c r="AG136" i="36"/>
  <c r="AZ135" i="36"/>
  <c r="AX135" i="36"/>
  <c r="AV135" i="36"/>
  <c r="AT135" i="36"/>
  <c r="AR135" i="36"/>
  <c r="AP135" i="36"/>
  <c r="AN135" i="36"/>
  <c r="AG135" i="36"/>
  <c r="AZ134" i="36"/>
  <c r="AX134" i="36"/>
  <c r="AV134" i="36"/>
  <c r="AT134" i="36"/>
  <c r="AR134" i="36"/>
  <c r="AP134" i="36"/>
  <c r="AN134" i="36"/>
  <c r="AG134" i="36"/>
  <c r="AZ133" i="36"/>
  <c r="AX133" i="36"/>
  <c r="AV133" i="36"/>
  <c r="AT133" i="36"/>
  <c r="AR133" i="36"/>
  <c r="AP133" i="36"/>
  <c r="AN133" i="36"/>
  <c r="AG133" i="36"/>
  <c r="AZ132" i="36"/>
  <c r="AX132" i="36"/>
  <c r="AV132" i="36"/>
  <c r="AT132" i="36"/>
  <c r="AR132" i="36"/>
  <c r="AP132" i="36"/>
  <c r="AN132" i="36"/>
  <c r="BA132" i="36" s="1"/>
  <c r="BB132" i="36" s="1"/>
  <c r="BD132" i="36" s="1"/>
  <c r="AF132" i="36"/>
  <c r="AG132" i="36" s="1"/>
  <c r="L132" i="36"/>
  <c r="K132" i="36"/>
  <c r="AZ131" i="36"/>
  <c r="AX131" i="36"/>
  <c r="AV131" i="36"/>
  <c r="AT131" i="36"/>
  <c r="AR131" i="36"/>
  <c r="AP131" i="36"/>
  <c r="AN131" i="36"/>
  <c r="AG131" i="36"/>
  <c r="AZ130" i="36"/>
  <c r="AX130" i="36"/>
  <c r="AV130" i="36"/>
  <c r="AT130" i="36"/>
  <c r="AR130" i="36"/>
  <c r="AP130" i="36"/>
  <c r="AN130" i="36"/>
  <c r="AG130" i="36"/>
  <c r="AZ129" i="36"/>
  <c r="AX129" i="36"/>
  <c r="AV129" i="36"/>
  <c r="AT129" i="36"/>
  <c r="AR129" i="36"/>
  <c r="AP129" i="36"/>
  <c r="AN129" i="36"/>
  <c r="AG129" i="36"/>
  <c r="AZ128" i="36"/>
  <c r="AX128" i="36"/>
  <c r="AV128" i="36"/>
  <c r="AT128" i="36"/>
  <c r="AR128" i="36"/>
  <c r="AP128" i="36"/>
  <c r="AN128" i="36"/>
  <c r="AG128" i="36"/>
  <c r="AZ127" i="36"/>
  <c r="AX127" i="36"/>
  <c r="AV127" i="36"/>
  <c r="AT127" i="36"/>
  <c r="AR127" i="36"/>
  <c r="AP127" i="36"/>
  <c r="AN127" i="36"/>
  <c r="AG127" i="36"/>
  <c r="AZ126" i="36"/>
  <c r="AX126" i="36"/>
  <c r="AV126" i="36"/>
  <c r="AT126" i="36"/>
  <c r="AR126" i="36"/>
  <c r="AP126" i="36"/>
  <c r="AN126" i="36"/>
  <c r="AF126" i="36"/>
  <c r="AG126" i="36" s="1"/>
  <c r="BK126" i="36" s="1"/>
  <c r="K126" i="36"/>
  <c r="L126" i="36" s="1"/>
  <c r="AZ125" i="36"/>
  <c r="AX125" i="36"/>
  <c r="AV125" i="36"/>
  <c r="AT125" i="36"/>
  <c r="AR125" i="36"/>
  <c r="AP125" i="36"/>
  <c r="AN125" i="36"/>
  <c r="AG125" i="36"/>
  <c r="AZ124" i="36"/>
  <c r="AX124" i="36"/>
  <c r="AV124" i="36"/>
  <c r="AT124" i="36"/>
  <c r="AR124" i="36"/>
  <c r="AP124" i="36"/>
  <c r="AN124" i="36"/>
  <c r="AG124" i="36"/>
  <c r="AZ123" i="36"/>
  <c r="AX123" i="36"/>
  <c r="AV123" i="36"/>
  <c r="AT123" i="36"/>
  <c r="AR123" i="36"/>
  <c r="AP123" i="36"/>
  <c r="AN123" i="36"/>
  <c r="AG123" i="36"/>
  <c r="AZ122" i="36"/>
  <c r="AX122" i="36"/>
  <c r="AV122" i="36"/>
  <c r="AT122" i="36"/>
  <c r="AR122" i="36"/>
  <c r="AP122" i="36"/>
  <c r="AN122" i="36"/>
  <c r="AG122" i="36"/>
  <c r="AZ121" i="36"/>
  <c r="AX121" i="36"/>
  <c r="AV121" i="36"/>
  <c r="AT121" i="36"/>
  <c r="AR121" i="36"/>
  <c r="AP121" i="36"/>
  <c r="AN121" i="36"/>
  <c r="BA121" i="36" s="1"/>
  <c r="BB121" i="36" s="1"/>
  <c r="BD121" i="36" s="1"/>
  <c r="BE121" i="36" s="1"/>
  <c r="AG121" i="36"/>
  <c r="AZ120" i="36"/>
  <c r="AX120" i="36"/>
  <c r="AV120" i="36"/>
  <c r="AT120" i="36"/>
  <c r="AR120" i="36"/>
  <c r="AP120" i="36"/>
  <c r="AN120" i="36"/>
  <c r="AF120" i="36"/>
  <c r="AG120" i="36" s="1"/>
  <c r="K120" i="36"/>
  <c r="L120" i="36" s="1"/>
  <c r="AZ119" i="36"/>
  <c r="AX119" i="36"/>
  <c r="AV119" i="36"/>
  <c r="AT119" i="36"/>
  <c r="AR119" i="36"/>
  <c r="AP119" i="36"/>
  <c r="AN119" i="36"/>
  <c r="AG119" i="36"/>
  <c r="AZ118" i="36"/>
  <c r="AX118" i="36"/>
  <c r="AV118" i="36"/>
  <c r="AT118" i="36"/>
  <c r="AR118" i="36"/>
  <c r="AP118" i="36"/>
  <c r="AN118" i="36"/>
  <c r="AG118" i="36"/>
  <c r="AZ117" i="36"/>
  <c r="AX117" i="36"/>
  <c r="AV117" i="36"/>
  <c r="AT117" i="36"/>
  <c r="AR117" i="36"/>
  <c r="AP117" i="36"/>
  <c r="AN117" i="36"/>
  <c r="AG117" i="36"/>
  <c r="AZ116" i="36"/>
  <c r="AX116" i="36"/>
  <c r="AV116" i="36"/>
  <c r="AT116" i="36"/>
  <c r="AR116" i="36"/>
  <c r="AP116" i="36"/>
  <c r="AN116" i="36"/>
  <c r="AG116" i="36"/>
  <c r="AZ115" i="36"/>
  <c r="AX115" i="36"/>
  <c r="AV115" i="36"/>
  <c r="AT115" i="36"/>
  <c r="AR115" i="36"/>
  <c r="AP115" i="36"/>
  <c r="AN115" i="36"/>
  <c r="AG115" i="36"/>
  <c r="AZ114" i="36"/>
  <c r="AX114" i="36"/>
  <c r="AV114" i="36"/>
  <c r="AT114" i="36"/>
  <c r="AR114" i="36"/>
  <c r="AP114" i="36"/>
  <c r="AN114" i="36"/>
  <c r="AF114" i="36"/>
  <c r="AG114" i="36" s="1"/>
  <c r="BK114" i="36" s="1"/>
  <c r="K114" i="36"/>
  <c r="L114" i="36" s="1"/>
  <c r="AZ113" i="36"/>
  <c r="AX113" i="36"/>
  <c r="AV113" i="36"/>
  <c r="AT113" i="36"/>
  <c r="AR113" i="36"/>
  <c r="AP113" i="36"/>
  <c r="AN113" i="36"/>
  <c r="AG113" i="36"/>
  <c r="AZ112" i="36"/>
  <c r="AX112" i="36"/>
  <c r="AV112" i="36"/>
  <c r="AT112" i="36"/>
  <c r="AR112" i="36"/>
  <c r="AP112" i="36"/>
  <c r="AN112" i="36"/>
  <c r="AG112" i="36"/>
  <c r="AZ111" i="36"/>
  <c r="AX111" i="36"/>
  <c r="AV111" i="36"/>
  <c r="AT111" i="36"/>
  <c r="AR111" i="36"/>
  <c r="AP111" i="36"/>
  <c r="AN111" i="36"/>
  <c r="AG111" i="36"/>
  <c r="AG110" i="36"/>
  <c r="AZ109" i="36"/>
  <c r="AX109" i="36"/>
  <c r="AV109" i="36"/>
  <c r="AT109" i="36"/>
  <c r="AR109" i="36"/>
  <c r="AP109" i="36"/>
  <c r="AN109" i="36"/>
  <c r="BA109" i="36" s="1"/>
  <c r="BB109" i="36" s="1"/>
  <c r="BD109" i="36" s="1"/>
  <c r="BE109" i="36" s="1"/>
  <c r="AG109" i="36"/>
  <c r="AZ108" i="36"/>
  <c r="AX108" i="36"/>
  <c r="AV108" i="36"/>
  <c r="AT108" i="36"/>
  <c r="AR108" i="36"/>
  <c r="AP108" i="36"/>
  <c r="AN108" i="36"/>
  <c r="AF108" i="36"/>
  <c r="AG108" i="36" s="1"/>
  <c r="K108" i="36"/>
  <c r="L108" i="36" s="1"/>
  <c r="AZ107" i="36"/>
  <c r="AX107" i="36"/>
  <c r="AV107" i="36"/>
  <c r="AT107" i="36"/>
  <c r="AR107" i="36"/>
  <c r="AP107" i="36"/>
  <c r="AN107" i="36"/>
  <c r="AG107" i="36"/>
  <c r="AZ106" i="36"/>
  <c r="AX106" i="36"/>
  <c r="AV106" i="36"/>
  <c r="AT106" i="36"/>
  <c r="AR106" i="36"/>
  <c r="AP106" i="36"/>
  <c r="AN106" i="36"/>
  <c r="AG106" i="36"/>
  <c r="AZ105" i="36"/>
  <c r="AX105" i="36"/>
  <c r="AV105" i="36"/>
  <c r="AT105" i="36"/>
  <c r="AR105" i="36"/>
  <c r="AP105" i="36"/>
  <c r="AN105" i="36"/>
  <c r="AG105" i="36"/>
  <c r="AZ104" i="36"/>
  <c r="AX104" i="36"/>
  <c r="AV104" i="36"/>
  <c r="AT104" i="36"/>
  <c r="AR104" i="36"/>
  <c r="AP104" i="36"/>
  <c r="AN104" i="36"/>
  <c r="AG104" i="36"/>
  <c r="AZ103" i="36"/>
  <c r="AX103" i="36"/>
  <c r="AV103" i="36"/>
  <c r="AT103" i="36"/>
  <c r="AR103" i="36"/>
  <c r="AP103" i="36"/>
  <c r="AN103" i="36"/>
  <c r="AG103" i="36"/>
  <c r="AZ102" i="36"/>
  <c r="AX102" i="36"/>
  <c r="AV102" i="36"/>
  <c r="AT102" i="36"/>
  <c r="AR102" i="36"/>
  <c r="AP102" i="36"/>
  <c r="AN102" i="36"/>
  <c r="AF102" i="36"/>
  <c r="AG102" i="36" s="1"/>
  <c r="L102" i="36"/>
  <c r="K102" i="36"/>
  <c r="BK96" i="36"/>
  <c r="BI96" i="36"/>
  <c r="BM96" i="36" s="1"/>
  <c r="BG96" i="36"/>
  <c r="AH96" i="36"/>
  <c r="AJ96" i="36" s="1"/>
  <c r="AF96" i="36"/>
  <c r="BK90" i="36"/>
  <c r="BM90" i="36" s="1"/>
  <c r="BI90" i="36"/>
  <c r="BG90" i="36"/>
  <c r="AH90" i="36"/>
  <c r="AJ90" i="36" s="1"/>
  <c r="AF90" i="36"/>
  <c r="BK84" i="36"/>
  <c r="BI84" i="36"/>
  <c r="BG84" i="36"/>
  <c r="AH84" i="36"/>
  <c r="AJ84" i="36" s="1"/>
  <c r="AF84" i="36"/>
  <c r="AZ83" i="36"/>
  <c r="AX83" i="36"/>
  <c r="AV83" i="36"/>
  <c r="AT83" i="36"/>
  <c r="AR83" i="36"/>
  <c r="AP83" i="36"/>
  <c r="AN83" i="36"/>
  <c r="AG83" i="36"/>
  <c r="AZ82" i="36"/>
  <c r="AX82" i="36"/>
  <c r="AV82" i="36"/>
  <c r="AT82" i="36"/>
  <c r="AR82" i="36"/>
  <c r="AP82" i="36"/>
  <c r="AN82" i="36"/>
  <c r="AG82" i="36"/>
  <c r="AZ81" i="36"/>
  <c r="AX81" i="36"/>
  <c r="AV81" i="36"/>
  <c r="AT81" i="36"/>
  <c r="AR81" i="36"/>
  <c r="AP81" i="36"/>
  <c r="AN81" i="36"/>
  <c r="AG81" i="36"/>
  <c r="AZ80" i="36"/>
  <c r="AX80" i="36"/>
  <c r="AV80" i="36"/>
  <c r="AT80" i="36"/>
  <c r="AR80" i="36"/>
  <c r="AP80" i="36"/>
  <c r="AN80" i="36"/>
  <c r="AG80" i="36"/>
  <c r="AZ79" i="36"/>
  <c r="AX79" i="36"/>
  <c r="AV79" i="36"/>
  <c r="AT79" i="36"/>
  <c r="AR79" i="36"/>
  <c r="AP79" i="36"/>
  <c r="AN79" i="36"/>
  <c r="AG79" i="36"/>
  <c r="AZ78" i="36"/>
  <c r="AX78" i="36"/>
  <c r="AV78" i="36"/>
  <c r="AT78" i="36"/>
  <c r="AR78" i="36"/>
  <c r="AP78" i="36"/>
  <c r="AN78" i="36"/>
  <c r="AF78" i="36"/>
  <c r="AG78" i="36" s="1"/>
  <c r="K78" i="36"/>
  <c r="AZ77" i="36"/>
  <c r="AX77" i="36"/>
  <c r="AV77" i="36"/>
  <c r="AT77" i="36"/>
  <c r="AR77" i="36"/>
  <c r="AP77" i="36"/>
  <c r="AN77" i="36"/>
  <c r="AG77" i="36"/>
  <c r="AZ76" i="36"/>
  <c r="AX76" i="36"/>
  <c r="AV76" i="36"/>
  <c r="AT76" i="36"/>
  <c r="AR76" i="36"/>
  <c r="AP76" i="36"/>
  <c r="AN76" i="36"/>
  <c r="AG76" i="36"/>
  <c r="AZ75" i="36"/>
  <c r="AX75" i="36"/>
  <c r="AV75" i="36"/>
  <c r="AT75" i="36"/>
  <c r="AR75" i="36"/>
  <c r="AP75" i="36"/>
  <c r="AN75" i="36"/>
  <c r="BA75" i="36" s="1"/>
  <c r="BB75" i="36" s="1"/>
  <c r="BD75" i="36" s="1"/>
  <c r="BE75" i="36" s="1"/>
  <c r="AG75" i="36"/>
  <c r="AZ74" i="36"/>
  <c r="AX74" i="36"/>
  <c r="AV74" i="36"/>
  <c r="AT74" i="36"/>
  <c r="AR74" i="36"/>
  <c r="AP74" i="36"/>
  <c r="AN74" i="36"/>
  <c r="AG74" i="36"/>
  <c r="AZ73" i="36"/>
  <c r="AX73" i="36"/>
  <c r="AV73" i="36"/>
  <c r="AT73" i="36"/>
  <c r="AR73" i="36"/>
  <c r="AP73" i="36"/>
  <c r="AN73" i="36"/>
  <c r="BA73" i="36" s="1"/>
  <c r="BB73" i="36" s="1"/>
  <c r="BD73" i="36" s="1"/>
  <c r="BE73" i="36" s="1"/>
  <c r="AG73" i="36"/>
  <c r="AZ72" i="36"/>
  <c r="AX72" i="36"/>
  <c r="AV72" i="36"/>
  <c r="AT72" i="36"/>
  <c r="AR72" i="36"/>
  <c r="AP72" i="36"/>
  <c r="AN72" i="36"/>
  <c r="AF72" i="36"/>
  <c r="AG72" i="36" s="1"/>
  <c r="K72" i="36"/>
  <c r="L72" i="36" s="1"/>
  <c r="AZ71" i="36"/>
  <c r="AX71" i="36"/>
  <c r="AV71" i="36"/>
  <c r="AT71" i="36"/>
  <c r="AR71" i="36"/>
  <c r="AP71" i="36"/>
  <c r="AN71" i="36"/>
  <c r="AG71" i="36"/>
  <c r="AZ70" i="36"/>
  <c r="AX70" i="36"/>
  <c r="AV70" i="36"/>
  <c r="AT70" i="36"/>
  <c r="AR70" i="36"/>
  <c r="AP70" i="36"/>
  <c r="BA70" i="36" s="1"/>
  <c r="BB70" i="36" s="1"/>
  <c r="BD70" i="36" s="1"/>
  <c r="BE70" i="36" s="1"/>
  <c r="AN70" i="36"/>
  <c r="AG70" i="36"/>
  <c r="AZ69" i="36"/>
  <c r="AX69" i="36"/>
  <c r="AV69" i="36"/>
  <c r="AT69" i="36"/>
  <c r="AR69" i="36"/>
  <c r="AP69" i="36"/>
  <c r="AN69" i="36"/>
  <c r="AF69" i="36"/>
  <c r="AG69" i="36" s="1"/>
  <c r="L69" i="36"/>
  <c r="AZ68" i="36"/>
  <c r="AX68" i="36"/>
  <c r="AV68" i="36"/>
  <c r="AT68" i="36"/>
  <c r="AR68" i="36"/>
  <c r="AP68" i="36"/>
  <c r="AN68" i="36"/>
  <c r="AG68" i="36"/>
  <c r="AZ67" i="36"/>
  <c r="AX67" i="36"/>
  <c r="AV67" i="36"/>
  <c r="AT67" i="36"/>
  <c r="AR67" i="36"/>
  <c r="AP67" i="36"/>
  <c r="AN67" i="36"/>
  <c r="AG67" i="36"/>
  <c r="AZ66" i="36"/>
  <c r="AX66" i="36"/>
  <c r="AV66" i="36"/>
  <c r="AT66" i="36"/>
  <c r="AR66" i="36"/>
  <c r="AP66" i="36"/>
  <c r="AN66" i="36"/>
  <c r="AG66" i="36"/>
  <c r="AZ65" i="36"/>
  <c r="AX65" i="36"/>
  <c r="AV65" i="36"/>
  <c r="AT65" i="36"/>
  <c r="AR65" i="36"/>
  <c r="AP65" i="36"/>
  <c r="AN65" i="36"/>
  <c r="AG65" i="36"/>
  <c r="AZ64" i="36"/>
  <c r="AX64" i="36"/>
  <c r="AV64" i="36"/>
  <c r="AT64" i="36"/>
  <c r="AR64" i="36"/>
  <c r="AP64" i="36"/>
  <c r="AN64" i="36"/>
  <c r="AG64" i="36"/>
  <c r="AZ63" i="36"/>
  <c r="AX63" i="36"/>
  <c r="AV63" i="36"/>
  <c r="AT63" i="36"/>
  <c r="AR63" i="36"/>
  <c r="AP63" i="36"/>
  <c r="AN63" i="36"/>
  <c r="AF63" i="36"/>
  <c r="AG63" i="36" s="1"/>
  <c r="K63" i="36"/>
  <c r="L63" i="36" s="1"/>
  <c r="AZ62" i="36"/>
  <c r="AX62" i="36"/>
  <c r="AV62" i="36"/>
  <c r="AT62" i="36"/>
  <c r="AR62" i="36"/>
  <c r="AP62" i="36"/>
  <c r="AN62" i="36"/>
  <c r="AG62" i="36"/>
  <c r="AZ61" i="36"/>
  <c r="AX61" i="36"/>
  <c r="AV61" i="36"/>
  <c r="AT61" i="36"/>
  <c r="AR61" i="36"/>
  <c r="AP61" i="36"/>
  <c r="AN61" i="36"/>
  <c r="AG61" i="36"/>
  <c r="AZ60" i="36"/>
  <c r="AX60" i="36"/>
  <c r="AV60" i="36"/>
  <c r="AT60" i="36"/>
  <c r="AR60" i="36"/>
  <c r="AP60" i="36"/>
  <c r="AN60" i="36"/>
  <c r="BA60" i="36" s="1"/>
  <c r="BB60" i="36" s="1"/>
  <c r="BD60" i="36" s="1"/>
  <c r="BE60" i="36" s="1"/>
  <c r="AG60" i="36"/>
  <c r="AZ59" i="36"/>
  <c r="AX59" i="36"/>
  <c r="AV59" i="36"/>
  <c r="AT59" i="36"/>
  <c r="AR59" i="36"/>
  <c r="AP59" i="36"/>
  <c r="AN59" i="36"/>
  <c r="BA59" i="36" s="1"/>
  <c r="BB59" i="36" s="1"/>
  <c r="BD59" i="36" s="1"/>
  <c r="BE59" i="36" s="1"/>
  <c r="AG59" i="36"/>
  <c r="AZ58" i="36"/>
  <c r="AX58" i="36"/>
  <c r="AV58" i="36"/>
  <c r="AT58" i="36"/>
  <c r="AR58" i="36"/>
  <c r="AP58" i="36"/>
  <c r="BA58" i="36" s="1"/>
  <c r="BB58" i="36" s="1"/>
  <c r="BD58" i="36" s="1"/>
  <c r="BE58" i="36" s="1"/>
  <c r="AN58" i="36"/>
  <c r="AG58" i="36"/>
  <c r="AZ57" i="36"/>
  <c r="AX57" i="36"/>
  <c r="AV57" i="36"/>
  <c r="AT57" i="36"/>
  <c r="AR57" i="36"/>
  <c r="AP57" i="36"/>
  <c r="AN57" i="36"/>
  <c r="AF57" i="36"/>
  <c r="AG57" i="36" s="1"/>
  <c r="K57" i="36"/>
  <c r="L57" i="36" s="1"/>
  <c r="AZ56" i="36"/>
  <c r="AX56" i="36"/>
  <c r="AV56" i="36"/>
  <c r="AT56" i="36"/>
  <c r="AR56" i="36"/>
  <c r="AP56" i="36"/>
  <c r="AN56" i="36"/>
  <c r="AG56" i="36"/>
  <c r="AZ55" i="36"/>
  <c r="AX55" i="36"/>
  <c r="AV55" i="36"/>
  <c r="AT55" i="36"/>
  <c r="AR55" i="36"/>
  <c r="AP55" i="36"/>
  <c r="AN55" i="36"/>
  <c r="AZ54" i="36"/>
  <c r="AX54" i="36"/>
  <c r="AV54" i="36"/>
  <c r="AT54" i="36"/>
  <c r="AR54" i="36"/>
  <c r="AP54" i="36"/>
  <c r="AN54" i="36"/>
  <c r="AG54" i="36"/>
  <c r="AZ53" i="36"/>
  <c r="AX53" i="36"/>
  <c r="AV53" i="36"/>
  <c r="AT53" i="36"/>
  <c r="AR53" i="36"/>
  <c r="AP53" i="36"/>
  <c r="AN53" i="36"/>
  <c r="AG53" i="36"/>
  <c r="AZ52" i="36"/>
  <c r="AX52" i="36"/>
  <c r="AV52" i="36"/>
  <c r="AT52" i="36"/>
  <c r="AR52" i="36"/>
  <c r="AP52" i="36"/>
  <c r="AN52" i="36"/>
  <c r="AG52" i="36"/>
  <c r="AZ51" i="36"/>
  <c r="AX51" i="36"/>
  <c r="AV51" i="36"/>
  <c r="AT51" i="36"/>
  <c r="AR51" i="36"/>
  <c r="AP51" i="36"/>
  <c r="BA51" i="36" s="1"/>
  <c r="BB51" i="36" s="1"/>
  <c r="BD51" i="36" s="1"/>
  <c r="AN51" i="36"/>
  <c r="AF51" i="36"/>
  <c r="AG51" i="36" s="1"/>
  <c r="K51" i="36"/>
  <c r="AZ50" i="36"/>
  <c r="AX50" i="36"/>
  <c r="AV50" i="36"/>
  <c r="AT50" i="36"/>
  <c r="AR50" i="36"/>
  <c r="AP50" i="36"/>
  <c r="AN50" i="36"/>
  <c r="AG50" i="36"/>
  <c r="AZ49" i="36"/>
  <c r="AX49" i="36"/>
  <c r="AV49" i="36"/>
  <c r="AT49" i="36"/>
  <c r="AR49" i="36"/>
  <c r="AP49" i="36"/>
  <c r="AN49" i="36"/>
  <c r="AG49" i="36"/>
  <c r="AZ48" i="36"/>
  <c r="AX48" i="36"/>
  <c r="AV48" i="36"/>
  <c r="AT48" i="36"/>
  <c r="AR48" i="36"/>
  <c r="AP48" i="36"/>
  <c r="AN48" i="36"/>
  <c r="AG48" i="36"/>
  <c r="AZ47" i="36"/>
  <c r="AX47" i="36"/>
  <c r="AV47" i="36"/>
  <c r="AT47" i="36"/>
  <c r="AR47" i="36"/>
  <c r="AP47" i="36"/>
  <c r="AN47" i="36"/>
  <c r="AG47" i="36"/>
  <c r="AZ46" i="36"/>
  <c r="AX46" i="36"/>
  <c r="AV46" i="36"/>
  <c r="AT46" i="36"/>
  <c r="AR46" i="36"/>
  <c r="AP46" i="36"/>
  <c r="AN46" i="36"/>
  <c r="AG46" i="36"/>
  <c r="AZ45" i="36"/>
  <c r="AX45" i="36"/>
  <c r="AV45" i="36"/>
  <c r="AT45" i="36"/>
  <c r="BA45" i="36" s="1"/>
  <c r="BB45" i="36" s="1"/>
  <c r="BD45" i="36" s="1"/>
  <c r="AR45" i="36"/>
  <c r="AP45" i="36"/>
  <c r="AN45" i="36"/>
  <c r="AF45" i="36"/>
  <c r="AG45" i="36" s="1"/>
  <c r="K45" i="36"/>
  <c r="L45" i="36" s="1"/>
  <c r="AZ44" i="36"/>
  <c r="AX44" i="36"/>
  <c r="AV44" i="36"/>
  <c r="AT44" i="36"/>
  <c r="AR44" i="36"/>
  <c r="AP44" i="36"/>
  <c r="AN44" i="36"/>
  <c r="AG44" i="36"/>
  <c r="AZ43" i="36"/>
  <c r="AX43" i="36"/>
  <c r="AV43" i="36"/>
  <c r="AT43" i="36"/>
  <c r="AR43" i="36"/>
  <c r="AP43" i="36"/>
  <c r="AN43" i="36"/>
  <c r="AG43" i="36"/>
  <c r="AZ42" i="36"/>
  <c r="AX42" i="36"/>
  <c r="AV42" i="36"/>
  <c r="AT42" i="36"/>
  <c r="AR42" i="36"/>
  <c r="AP42" i="36"/>
  <c r="AN42" i="36"/>
  <c r="AG42" i="36"/>
  <c r="AZ41" i="36"/>
  <c r="AX41" i="36"/>
  <c r="AV41" i="36"/>
  <c r="AT41" i="36"/>
  <c r="AR41" i="36"/>
  <c r="AP41" i="36"/>
  <c r="AN41" i="36"/>
  <c r="AG41" i="36"/>
  <c r="AZ40" i="36"/>
  <c r="AX40" i="36"/>
  <c r="AV40" i="36"/>
  <c r="AT40" i="36"/>
  <c r="AR40" i="36"/>
  <c r="AP40" i="36"/>
  <c r="AN40" i="36"/>
  <c r="AG40" i="36"/>
  <c r="AZ39" i="36"/>
  <c r="AX39" i="36"/>
  <c r="AV39" i="36"/>
  <c r="AT39" i="36"/>
  <c r="AR39" i="36"/>
  <c r="AP39" i="36"/>
  <c r="AN39" i="36"/>
  <c r="BA39" i="36" s="1"/>
  <c r="BB39" i="36" s="1"/>
  <c r="BD39" i="36" s="1"/>
  <c r="AF39" i="36"/>
  <c r="AG39" i="36" s="1"/>
  <c r="K39" i="36"/>
  <c r="AZ38" i="36"/>
  <c r="AX38" i="36"/>
  <c r="AV38" i="36"/>
  <c r="AT38" i="36"/>
  <c r="AR38" i="36"/>
  <c r="AP38" i="36"/>
  <c r="AN38" i="36"/>
  <c r="AG38" i="36"/>
  <c r="AZ37" i="36"/>
  <c r="AX37" i="36"/>
  <c r="AV37" i="36"/>
  <c r="AT37" i="36"/>
  <c r="AR37" i="36"/>
  <c r="AP37" i="36"/>
  <c r="AN37" i="36"/>
  <c r="AG37" i="36"/>
  <c r="AZ36" i="36"/>
  <c r="AX36" i="36"/>
  <c r="AV36" i="36"/>
  <c r="AT36" i="36"/>
  <c r="AR36" i="36"/>
  <c r="AP36" i="36"/>
  <c r="AN36" i="36"/>
  <c r="AG36" i="36"/>
  <c r="AZ35" i="36"/>
  <c r="AX35" i="36"/>
  <c r="AV35" i="36"/>
  <c r="AT35" i="36"/>
  <c r="AR35" i="36"/>
  <c r="AP35" i="36"/>
  <c r="AN35" i="36"/>
  <c r="AG35" i="36"/>
  <c r="AZ34" i="36"/>
  <c r="AX34" i="36"/>
  <c r="AV34" i="36"/>
  <c r="AT34" i="36"/>
  <c r="AR34" i="36"/>
  <c r="AP34" i="36"/>
  <c r="AN34" i="36"/>
  <c r="AG34" i="36"/>
  <c r="AZ33" i="36"/>
  <c r="AX33" i="36"/>
  <c r="AV33" i="36"/>
  <c r="AT33" i="36"/>
  <c r="AR33" i="36"/>
  <c r="AP33" i="36"/>
  <c r="AN33" i="36"/>
  <c r="AF33" i="36"/>
  <c r="AG33" i="36" s="1"/>
  <c r="K33" i="36"/>
  <c r="L33" i="36" s="1"/>
  <c r="AZ32" i="36"/>
  <c r="AX32" i="36"/>
  <c r="AV32" i="36"/>
  <c r="AT32" i="36"/>
  <c r="AR32" i="36"/>
  <c r="AP32" i="36"/>
  <c r="AN32" i="36"/>
  <c r="AG32" i="36"/>
  <c r="AZ31" i="36"/>
  <c r="AX31" i="36"/>
  <c r="AV31" i="36"/>
  <c r="AT31" i="36"/>
  <c r="AR31" i="36"/>
  <c r="AP31" i="36"/>
  <c r="AN31" i="36"/>
  <c r="AG31" i="36"/>
  <c r="AZ30" i="36"/>
  <c r="AX30" i="36"/>
  <c r="AV30" i="36"/>
  <c r="AT30" i="36"/>
  <c r="AR30" i="36"/>
  <c r="AP30" i="36"/>
  <c r="AN30" i="36"/>
  <c r="AG30" i="36"/>
  <c r="AZ29" i="36"/>
  <c r="AX29" i="36"/>
  <c r="AV29" i="36"/>
  <c r="AT29" i="36"/>
  <c r="AR29" i="36"/>
  <c r="AP29" i="36"/>
  <c r="AN29" i="36"/>
  <c r="AG29" i="36"/>
  <c r="AZ28" i="36"/>
  <c r="AX28" i="36"/>
  <c r="AV28" i="36"/>
  <c r="AT28" i="36"/>
  <c r="AR28" i="36"/>
  <c r="AP28" i="36"/>
  <c r="AN28" i="36"/>
  <c r="AG28" i="36"/>
  <c r="AZ27" i="36"/>
  <c r="AX27" i="36"/>
  <c r="AV27" i="36"/>
  <c r="AT27" i="36"/>
  <c r="AR27" i="36"/>
  <c r="AP27" i="36"/>
  <c r="AN27" i="36"/>
  <c r="AF27" i="36"/>
  <c r="AG27" i="36" s="1"/>
  <c r="K27" i="36"/>
  <c r="AZ26" i="36"/>
  <c r="AX26" i="36"/>
  <c r="AV26" i="36"/>
  <c r="AT26" i="36"/>
  <c r="AR26" i="36"/>
  <c r="AP26" i="36"/>
  <c r="AN26" i="36"/>
  <c r="AG26" i="36"/>
  <c r="AZ25" i="36"/>
  <c r="AX25" i="36"/>
  <c r="AV25" i="36"/>
  <c r="AT25" i="36"/>
  <c r="AR25" i="36"/>
  <c r="AP25" i="36"/>
  <c r="AN25" i="36"/>
  <c r="AG25" i="36"/>
  <c r="AZ24" i="36"/>
  <c r="AX24" i="36"/>
  <c r="AV24" i="36"/>
  <c r="AT24" i="36"/>
  <c r="AR24" i="36"/>
  <c r="AP24" i="36"/>
  <c r="AN24" i="36"/>
  <c r="AG24" i="36"/>
  <c r="AZ23" i="36"/>
  <c r="AX23" i="36"/>
  <c r="AV23" i="36"/>
  <c r="AT23" i="36"/>
  <c r="AR23" i="36"/>
  <c r="AP23" i="36"/>
  <c r="AN23" i="36"/>
  <c r="AG23" i="36"/>
  <c r="AZ22" i="36"/>
  <c r="AX22" i="36"/>
  <c r="AV22" i="36"/>
  <c r="AT22" i="36"/>
  <c r="AR22" i="36"/>
  <c r="AP22" i="36"/>
  <c r="AN22" i="36"/>
  <c r="AG22" i="36"/>
  <c r="AZ21" i="36"/>
  <c r="AX21" i="36"/>
  <c r="AV21" i="36"/>
  <c r="AT21" i="36"/>
  <c r="BA21" i="36" s="1"/>
  <c r="BB21" i="36" s="1"/>
  <c r="BD21" i="36" s="1"/>
  <c r="AR21" i="36"/>
  <c r="AP21" i="36"/>
  <c r="AN21" i="36"/>
  <c r="AF21" i="36"/>
  <c r="AG21" i="36" s="1"/>
  <c r="K21" i="36"/>
  <c r="L21" i="36" s="1"/>
  <c r="AG20" i="36"/>
  <c r="AZ19" i="36"/>
  <c r="AX19" i="36"/>
  <c r="AV19" i="36"/>
  <c r="AT19" i="36"/>
  <c r="AR19" i="36"/>
  <c r="AP19" i="36"/>
  <c r="AN19" i="36"/>
  <c r="AG19" i="36"/>
  <c r="AZ18" i="36"/>
  <c r="AX18" i="36"/>
  <c r="AV18" i="36"/>
  <c r="AT18" i="36"/>
  <c r="AR18" i="36"/>
  <c r="AP18" i="36"/>
  <c r="AN18" i="36"/>
  <c r="AG18" i="36"/>
  <c r="AZ17" i="36"/>
  <c r="AX17" i="36"/>
  <c r="AV17" i="36"/>
  <c r="AT17" i="36"/>
  <c r="AR17" i="36"/>
  <c r="AP17" i="36"/>
  <c r="AN17" i="36"/>
  <c r="AG17" i="36"/>
  <c r="AZ16" i="36"/>
  <c r="AX16" i="36"/>
  <c r="AV16" i="36"/>
  <c r="AT16" i="36"/>
  <c r="AR16" i="36"/>
  <c r="AP16" i="36"/>
  <c r="AN16" i="36"/>
  <c r="AG16" i="36"/>
  <c r="AZ15" i="36"/>
  <c r="AX15" i="36"/>
  <c r="AV15" i="36"/>
  <c r="AT15" i="36"/>
  <c r="AR15" i="36"/>
  <c r="AP15" i="36"/>
  <c r="AN15" i="36"/>
  <c r="AF15" i="36"/>
  <c r="AG15" i="36" s="1"/>
  <c r="K15" i="36"/>
  <c r="L15" i="36" s="1"/>
  <c r="AZ14" i="36"/>
  <c r="AX14" i="36"/>
  <c r="AV14" i="36"/>
  <c r="AT14" i="36"/>
  <c r="AR14" i="36"/>
  <c r="AP14" i="36"/>
  <c r="AN14" i="36"/>
  <c r="AG14" i="36"/>
  <c r="AZ13" i="36"/>
  <c r="AX13" i="36"/>
  <c r="AV13" i="36"/>
  <c r="AT13" i="36"/>
  <c r="AR13" i="36"/>
  <c r="AP13" i="36"/>
  <c r="AN13" i="36"/>
  <c r="AG13" i="36"/>
  <c r="AZ12" i="36"/>
  <c r="AX12" i="36"/>
  <c r="AV12" i="36"/>
  <c r="AT12" i="36"/>
  <c r="AR12" i="36"/>
  <c r="AP12" i="36"/>
  <c r="AN12" i="36"/>
  <c r="AG12" i="36"/>
  <c r="AZ11" i="36"/>
  <c r="AX11" i="36"/>
  <c r="AV11" i="36"/>
  <c r="AT11" i="36"/>
  <c r="AR11" i="36"/>
  <c r="AP11" i="36"/>
  <c r="AN11" i="36"/>
  <c r="AG11" i="36"/>
  <c r="AZ10" i="36"/>
  <c r="AX10" i="36"/>
  <c r="AV10" i="36"/>
  <c r="AT10" i="36"/>
  <c r="AR10" i="36"/>
  <c r="AP10" i="36"/>
  <c r="AN10" i="36"/>
  <c r="AG10" i="36"/>
  <c r="AZ9" i="36"/>
  <c r="AX9" i="36"/>
  <c r="AV9" i="36"/>
  <c r="AT9" i="36"/>
  <c r="AR9" i="36"/>
  <c r="AP9" i="36"/>
  <c r="AN9" i="36"/>
  <c r="AF9" i="36"/>
  <c r="AG9" i="36" s="1"/>
  <c r="K9" i="36"/>
  <c r="BA120" i="36" l="1"/>
  <c r="BB120" i="36" s="1"/>
  <c r="BD120" i="36" s="1"/>
  <c r="BA122" i="36"/>
  <c r="BB122" i="36" s="1"/>
  <c r="BD122" i="36" s="1"/>
  <c r="BE122" i="36" s="1"/>
  <c r="BA124" i="36"/>
  <c r="BB124" i="36" s="1"/>
  <c r="BD124" i="36" s="1"/>
  <c r="BE124" i="36" s="1"/>
  <c r="BA126" i="36"/>
  <c r="BB126" i="36" s="1"/>
  <c r="BD126" i="36" s="1"/>
  <c r="BE126" i="36" s="1"/>
  <c r="BA144" i="36"/>
  <c r="BB144" i="36" s="1"/>
  <c r="BD144" i="36" s="1"/>
  <c r="BA9" i="36"/>
  <c r="BB9" i="36" s="1"/>
  <c r="BD9" i="36" s="1"/>
  <c r="BE9" i="36" s="1"/>
  <c r="BA10" i="36"/>
  <c r="BB10" i="36" s="1"/>
  <c r="BD10" i="36" s="1"/>
  <c r="BE10" i="36" s="1"/>
  <c r="BA11" i="36"/>
  <c r="BB11" i="36" s="1"/>
  <c r="BD11" i="36" s="1"/>
  <c r="BE11" i="36" s="1"/>
  <c r="BA78" i="36"/>
  <c r="BB78" i="36" s="1"/>
  <c r="BD78" i="36" s="1"/>
  <c r="BA108" i="36"/>
  <c r="BB108" i="36" s="1"/>
  <c r="BD108" i="36" s="1"/>
  <c r="BE108" i="36" s="1"/>
  <c r="BA114" i="36"/>
  <c r="BB114" i="36" s="1"/>
  <c r="BD114" i="36" s="1"/>
  <c r="BA115" i="36"/>
  <c r="BB115" i="36" s="1"/>
  <c r="BD115" i="36" s="1"/>
  <c r="BE115" i="36" s="1"/>
  <c r="BA46" i="36"/>
  <c r="BB46" i="36" s="1"/>
  <c r="BD46" i="36" s="1"/>
  <c r="BE46" i="36" s="1"/>
  <c r="BA63" i="36"/>
  <c r="BB63" i="36" s="1"/>
  <c r="BD63" i="36" s="1"/>
  <c r="BE63" i="36" s="1"/>
  <c r="BA64" i="36"/>
  <c r="BB64" i="36" s="1"/>
  <c r="BD64" i="36" s="1"/>
  <c r="BE64" i="36" s="1"/>
  <c r="BA65" i="36"/>
  <c r="BB65" i="36" s="1"/>
  <c r="BD65" i="36" s="1"/>
  <c r="BE65" i="36" s="1"/>
  <c r="BA66" i="36"/>
  <c r="BB66" i="36" s="1"/>
  <c r="BD66" i="36" s="1"/>
  <c r="BE66" i="36" s="1"/>
  <c r="BA72" i="36"/>
  <c r="BB72" i="36" s="1"/>
  <c r="BD72" i="36" s="1"/>
  <c r="BF72" i="36" s="1"/>
  <c r="BG72" i="36" s="1"/>
  <c r="BH72" i="36" s="1"/>
  <c r="BI72" i="36" s="1"/>
  <c r="BJ72" i="36" s="1"/>
  <c r="BA74" i="36"/>
  <c r="BB74" i="36" s="1"/>
  <c r="BD74" i="36" s="1"/>
  <c r="BE74" i="36" s="1"/>
  <c r="BA145" i="36"/>
  <c r="BB145" i="36" s="1"/>
  <c r="BD145" i="36" s="1"/>
  <c r="BE145" i="36" s="1"/>
  <c r="BA12" i="36"/>
  <c r="BB12" i="36" s="1"/>
  <c r="BD12" i="36" s="1"/>
  <c r="BE12" i="36" s="1"/>
  <c r="BA33" i="36"/>
  <c r="BB33" i="36" s="1"/>
  <c r="BD33" i="36" s="1"/>
  <c r="BE33" i="36" s="1"/>
  <c r="BA15" i="36"/>
  <c r="BB15" i="36" s="1"/>
  <c r="BD15" i="36" s="1"/>
  <c r="BA16" i="36"/>
  <c r="BB16" i="36" s="1"/>
  <c r="BD16" i="36" s="1"/>
  <c r="BE16" i="36" s="1"/>
  <c r="BA27" i="36"/>
  <c r="BB27" i="36" s="1"/>
  <c r="BD27" i="36" s="1"/>
  <c r="BA28" i="36"/>
  <c r="BB28" i="36" s="1"/>
  <c r="BD28" i="36" s="1"/>
  <c r="BE28" i="36" s="1"/>
  <c r="BA29" i="36"/>
  <c r="BB29" i="36" s="1"/>
  <c r="BD29" i="36" s="1"/>
  <c r="BE29" i="36" s="1"/>
  <c r="BA30" i="36"/>
  <c r="BB30" i="36" s="1"/>
  <c r="BD30" i="36" s="1"/>
  <c r="BE30" i="36" s="1"/>
  <c r="BA57" i="36"/>
  <c r="BB57" i="36" s="1"/>
  <c r="BD57" i="36" s="1"/>
  <c r="BA69" i="36"/>
  <c r="BB69" i="36" s="1"/>
  <c r="BD69" i="36" s="1"/>
  <c r="BE69" i="36" s="1"/>
  <c r="BA71" i="36"/>
  <c r="BB71" i="36" s="1"/>
  <c r="BD71" i="36" s="1"/>
  <c r="BE71" i="36" s="1"/>
  <c r="BA79" i="36"/>
  <c r="BB79" i="36" s="1"/>
  <c r="BD79" i="36" s="1"/>
  <c r="BE79" i="36" s="1"/>
  <c r="BM84" i="36"/>
  <c r="BA102" i="36"/>
  <c r="BB102" i="36" s="1"/>
  <c r="BD102" i="36" s="1"/>
  <c r="BE102" i="36" s="1"/>
  <c r="BA123" i="36"/>
  <c r="BB123" i="36" s="1"/>
  <c r="BD123" i="36" s="1"/>
  <c r="BE123" i="36" s="1"/>
  <c r="BA138" i="36"/>
  <c r="BB138" i="36" s="1"/>
  <c r="BD138" i="36" s="1"/>
  <c r="BF138" i="36" s="1"/>
  <c r="BG138" i="36" s="1"/>
  <c r="BH138" i="36" s="1"/>
  <c r="BI138" i="36" s="1"/>
  <c r="BJ138" i="36" s="1"/>
  <c r="BE21" i="36"/>
  <c r="BF21" i="36"/>
  <c r="BG21" i="36" s="1"/>
  <c r="BH21" i="36" s="1"/>
  <c r="BI21" i="36" s="1"/>
  <c r="BJ21" i="36" s="1"/>
  <c r="BK21" i="36"/>
  <c r="AH21" i="36"/>
  <c r="AJ21" i="36" s="1"/>
  <c r="BF51" i="36"/>
  <c r="BG51" i="36" s="1"/>
  <c r="BH51" i="36" s="1"/>
  <c r="BI51" i="36" s="1"/>
  <c r="BJ51" i="36" s="1"/>
  <c r="BE51" i="36"/>
  <c r="BK108" i="36"/>
  <c r="AH108" i="36"/>
  <c r="AJ108" i="36" s="1"/>
  <c r="BK27" i="36"/>
  <c r="AH27" i="36"/>
  <c r="AJ27" i="36" s="1"/>
  <c r="AH63" i="36"/>
  <c r="BK63" i="36"/>
  <c r="BF108" i="36"/>
  <c r="BG108" i="36" s="1"/>
  <c r="BH108" i="36" s="1"/>
  <c r="BI108" i="36" s="1"/>
  <c r="BJ108" i="36" s="1"/>
  <c r="BE114" i="36"/>
  <c r="BK132" i="36"/>
  <c r="AH132" i="36"/>
  <c r="BK144" i="36"/>
  <c r="AH144" i="36"/>
  <c r="BE78" i="36"/>
  <c r="BF63" i="36"/>
  <c r="BG63" i="36" s="1"/>
  <c r="BH63" i="36" s="1"/>
  <c r="BI63" i="36" s="1"/>
  <c r="BJ63" i="36" s="1"/>
  <c r="AH69" i="36"/>
  <c r="BK69" i="36"/>
  <c r="BE132" i="36"/>
  <c r="BF132" i="36"/>
  <c r="BG132" i="36" s="1"/>
  <c r="BH132" i="36" s="1"/>
  <c r="BI132" i="36" s="1"/>
  <c r="BJ132" i="36" s="1"/>
  <c r="BK138" i="36"/>
  <c r="AH138" i="36"/>
  <c r="BL138" i="36" s="1"/>
  <c r="BK33" i="36"/>
  <c r="AH33" i="36"/>
  <c r="BE72" i="36"/>
  <c r="BF27" i="36"/>
  <c r="BG27" i="36" s="1"/>
  <c r="BH27" i="36" s="1"/>
  <c r="BI27" i="36" s="1"/>
  <c r="BJ27" i="36" s="1"/>
  <c r="BE27" i="36"/>
  <c r="BK39" i="36"/>
  <c r="BM39" i="36" s="1"/>
  <c r="AH39" i="36"/>
  <c r="AJ39" i="36" s="1"/>
  <c r="BF69" i="36"/>
  <c r="BG69" i="36" s="1"/>
  <c r="BH69" i="36" s="1"/>
  <c r="BI69" i="36" s="1"/>
  <c r="BJ69" i="36" s="1"/>
  <c r="AH72" i="36"/>
  <c r="BK72" i="36"/>
  <c r="AJ78" i="36"/>
  <c r="BE138" i="36"/>
  <c r="BK9" i="36"/>
  <c r="AH9" i="36"/>
  <c r="AJ9" i="36" s="1"/>
  <c r="BF39" i="36"/>
  <c r="BG39" i="36" s="1"/>
  <c r="BH39" i="36" s="1"/>
  <c r="BI39" i="36" s="1"/>
  <c r="BJ39" i="36" s="1"/>
  <c r="BE39" i="36"/>
  <c r="AH45" i="36"/>
  <c r="BK45" i="36"/>
  <c r="BF45" i="36"/>
  <c r="BG45" i="36" s="1"/>
  <c r="BH45" i="36" s="1"/>
  <c r="BI45" i="36" s="1"/>
  <c r="BJ45" i="36" s="1"/>
  <c r="BE45" i="36"/>
  <c r="AH78" i="36"/>
  <c r="BK78" i="36"/>
  <c r="BF120" i="36"/>
  <c r="BG120" i="36" s="1"/>
  <c r="BH120" i="36" s="1"/>
  <c r="BI120" i="36" s="1"/>
  <c r="BJ120" i="36" s="1"/>
  <c r="BE120" i="36"/>
  <c r="BF126" i="36"/>
  <c r="BG126" i="36" s="1"/>
  <c r="BH126" i="36" s="1"/>
  <c r="BI126" i="36" s="1"/>
  <c r="BJ126" i="36" s="1"/>
  <c r="BE144" i="36"/>
  <c r="BE150" i="36"/>
  <c r="BF150" i="36"/>
  <c r="BG150" i="36" s="1"/>
  <c r="BH150" i="36" s="1"/>
  <c r="BI150" i="36" s="1"/>
  <c r="BJ150" i="36" s="1"/>
  <c r="BM156" i="36"/>
  <c r="AH120" i="36"/>
  <c r="BK120" i="36"/>
  <c r="BM120" i="36" s="1"/>
  <c r="BF156" i="36"/>
  <c r="BG156" i="36" s="1"/>
  <c r="BH156" i="36" s="1"/>
  <c r="BI156" i="36" s="1"/>
  <c r="BJ156" i="36" s="1"/>
  <c r="BE156" i="36"/>
  <c r="BK15" i="36"/>
  <c r="AH15" i="36"/>
  <c r="AJ15" i="36" s="1"/>
  <c r="BF33" i="36"/>
  <c r="BG33" i="36" s="1"/>
  <c r="BH33" i="36" s="1"/>
  <c r="BI33" i="36" s="1"/>
  <c r="BJ33" i="36" s="1"/>
  <c r="BK51" i="36"/>
  <c r="BM51" i="36" s="1"/>
  <c r="AH51" i="36"/>
  <c r="BL51" i="36" s="1"/>
  <c r="BK57" i="36"/>
  <c r="AH57" i="36"/>
  <c r="AJ57" i="36" s="1"/>
  <c r="AH102" i="36"/>
  <c r="AJ102" i="36" s="1"/>
  <c r="BK102" i="36"/>
  <c r="BF9" i="36"/>
  <c r="BG9" i="36" s="1"/>
  <c r="BH9" i="36" s="1"/>
  <c r="BI9" i="36" s="1"/>
  <c r="BJ9" i="36" s="1"/>
  <c r="BE15" i="36"/>
  <c r="BE57" i="36"/>
  <c r="BF57" i="36"/>
  <c r="BG57" i="36" s="1"/>
  <c r="BH57" i="36" s="1"/>
  <c r="BI57" i="36" s="1"/>
  <c r="BJ57" i="36" s="1"/>
  <c r="BF102" i="36"/>
  <c r="BG102" i="36" s="1"/>
  <c r="BH102" i="36" s="1"/>
  <c r="BI102" i="36" s="1"/>
  <c r="BJ102" i="36" s="1"/>
  <c r="AJ132" i="36"/>
  <c r="L27" i="36"/>
  <c r="L39" i="36"/>
  <c r="AH114" i="36"/>
  <c r="AH126" i="36"/>
  <c r="AH150" i="36"/>
  <c r="AJ156" i="36"/>
  <c r="L9" i="36"/>
  <c r="AJ63" i="36"/>
  <c r="L78" i="36"/>
  <c r="L138" i="36"/>
  <c r="BF15" i="36" l="1"/>
  <c r="BG15" i="36" s="1"/>
  <c r="BH15" i="36" s="1"/>
  <c r="BI15" i="36" s="1"/>
  <c r="BJ15" i="36" s="1"/>
  <c r="BF114" i="36"/>
  <c r="BG114" i="36" s="1"/>
  <c r="BH114" i="36" s="1"/>
  <c r="BI114" i="36" s="1"/>
  <c r="BJ114" i="36" s="1"/>
  <c r="BM108" i="36"/>
  <c r="BM138" i="36"/>
  <c r="BF144" i="36"/>
  <c r="BG144" i="36" s="1"/>
  <c r="BH144" i="36" s="1"/>
  <c r="BI144" i="36" s="1"/>
  <c r="BJ144" i="36" s="1"/>
  <c r="BM72" i="36"/>
  <c r="BF78" i="36"/>
  <c r="BG78" i="36" s="1"/>
  <c r="BH78" i="36" s="1"/>
  <c r="BI78" i="36" s="1"/>
  <c r="BJ78" i="36" s="1"/>
  <c r="BM132" i="36"/>
  <c r="BM126" i="36"/>
  <c r="BM114" i="36"/>
  <c r="AI72" i="36"/>
  <c r="BL72" i="36"/>
  <c r="AJ72" i="36"/>
  <c r="BL144" i="36"/>
  <c r="AJ144" i="36"/>
  <c r="AI144" i="36"/>
  <c r="BL126" i="36"/>
  <c r="AJ126" i="36"/>
  <c r="AI126" i="36"/>
  <c r="BL102" i="36"/>
  <c r="AI102" i="36"/>
  <c r="BM15" i="36"/>
  <c r="AI9" i="36"/>
  <c r="BL9" i="36"/>
  <c r="BM69" i="36"/>
  <c r="BM144" i="36"/>
  <c r="BM63" i="36"/>
  <c r="BL150" i="36"/>
  <c r="AI150" i="36"/>
  <c r="BM102" i="36"/>
  <c r="AJ150" i="36"/>
  <c r="BL57" i="36"/>
  <c r="AI57" i="36"/>
  <c r="AI78" i="36"/>
  <c r="BL78" i="36"/>
  <c r="BM9" i="36"/>
  <c r="AI45" i="36"/>
  <c r="AJ45" i="36"/>
  <c r="BL45" i="36"/>
  <c r="BL15" i="36"/>
  <c r="AI15" i="36"/>
  <c r="BL114" i="36"/>
  <c r="AJ114" i="36"/>
  <c r="AI114" i="36"/>
  <c r="BL33" i="36"/>
  <c r="AJ33" i="36"/>
  <c r="AI33" i="36"/>
  <c r="AJ69" i="36"/>
  <c r="AI69" i="36"/>
  <c r="BL69" i="36"/>
  <c r="AJ138" i="36"/>
  <c r="BL63" i="36"/>
  <c r="AI63" i="36"/>
  <c r="BL21" i="36"/>
  <c r="AI21" i="36"/>
  <c r="BM57" i="36"/>
  <c r="BM150" i="36"/>
  <c r="AI39" i="36"/>
  <c r="BL39" i="36"/>
  <c r="BM33" i="36"/>
  <c r="BL132" i="36"/>
  <c r="AI132" i="36"/>
  <c r="AI27" i="36"/>
  <c r="BL27" i="36"/>
  <c r="BM21" i="36"/>
  <c r="BM27" i="36"/>
  <c r="AI120" i="36"/>
  <c r="BL120" i="36"/>
  <c r="AJ120" i="36"/>
  <c r="BM45" i="36"/>
  <c r="BL108" i="36"/>
  <c r="AI108" i="36"/>
  <c r="BM78" i="36" l="1"/>
  <c r="AC7" i="30"/>
  <c r="X7" i="30"/>
  <c r="S7" i="30"/>
  <c r="N7" i="30"/>
  <c r="H7" i="30"/>
  <c r="AC6" i="30"/>
  <c r="X6" i="30"/>
  <c r="S6" i="30"/>
  <c r="N6" i="30"/>
  <c r="H6" i="30"/>
  <c r="AC5" i="30"/>
  <c r="X5" i="30"/>
  <c r="S5" i="30"/>
  <c r="N5" i="30"/>
  <c r="H5" i="30"/>
  <c r="AC4" i="30"/>
  <c r="X4" i="30"/>
  <c r="S4" i="30"/>
  <c r="N4" i="30"/>
  <c r="H4" i="30"/>
  <c r="AC3" i="30"/>
  <c r="X3" i="30"/>
  <c r="S3" i="30"/>
  <c r="N3" i="30"/>
  <c r="H3"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K6" authorId="0" shapeId="0" xr:uid="{00000000-0006-0000-0100-000001000000}">
      <text>
        <r>
          <rPr>
            <sz val="11"/>
            <rFont val="Calibri"/>
            <family val="2"/>
            <scheme val="minor"/>
          </rPr>
          <t>======
ID#AAAAcjvMImU
Toshiba    (2022-07-08 05:00:54)
GBG: Ver hoja "Análisis y valoración control"</t>
        </r>
      </text>
    </comment>
    <comment ref="J7" authorId="0" shapeId="0" xr:uid="{00000000-0006-0000-0100-000002000000}">
      <text>
        <r>
          <rPr>
            <sz val="11"/>
            <rFont val="Calibri"/>
            <family val="2"/>
            <scheme val="minor"/>
          </rPr>
          <t>======
ID#AAAAcjvMIm4
Camilo    (2022-07-08 05:00:54)
GBG: Ver pestaña Tabla Probabilidad. Corresponde a la cantidad de veces en un año que puede darse la situación que origina el riesgo y se establece en niveles del 1 al 5.</t>
        </r>
      </text>
    </comment>
    <comment ref="BP7" authorId="0" shapeId="0" xr:uid="{00000000-0006-0000-0100-000003000000}">
      <text>
        <r>
          <rPr>
            <sz val="11"/>
            <rFont val="Calibri"/>
            <family val="2"/>
            <scheme val="minor"/>
          </rPr>
          <t>======
ID#AAAAcjvMIng
Camilo    (2022-07-08 05:00:54)
GBG
: en este campo se registra la persona delegada para generar el seguimiento y cargue de las actividades en el aplicativo.</t>
        </r>
      </text>
    </comment>
    <comment ref="BT7" authorId="0" shapeId="0" xr:uid="{00000000-0006-0000-0100-000004000000}">
      <text>
        <r>
          <rPr>
            <sz val="11"/>
            <rFont val="Calibri"/>
            <family val="2"/>
            <scheme val="minor"/>
          </rPr>
          <t>======
ID#AAAAcjvMIns
Camilo    (2022-07-08 05:00:54)
GBG: En este Campo se diligencia la fecha en que se registre en el aplicativo los riesgos definidos por el proceso.</t>
        </r>
      </text>
    </comment>
    <comment ref="BU7" authorId="0" shapeId="0" xr:uid="{00000000-0006-0000-0100-000005000000}">
      <text>
        <r>
          <rPr>
            <sz val="11"/>
            <rFont val="Calibri"/>
            <family val="2"/>
            <scheme val="minor"/>
          </rPr>
          <t>======
ID#AAAAcjvMImw
Camilo    (2022-07-08 05:00:54)
GBG: En este campo se registra la fecha máxima en que se va a realizar seguimiento de actividades de los controles. propuestos.</t>
        </r>
      </text>
    </comment>
    <comment ref="BV7" authorId="0" shapeId="0" xr:uid="{00000000-0006-0000-0100-000006000000}">
      <text>
        <r>
          <rPr>
            <sz val="11"/>
            <rFont val="Calibri"/>
            <family val="2"/>
            <scheme val="minor"/>
          </rPr>
          <t>======
ID#AAAAcjvMInU
Camilo    (2022-07-08 05:00:54)
GBG: En este campo se diligencia el numero que genera el aplicativo, para el riesgo registrado.</t>
        </r>
      </text>
    </comment>
    <comment ref="BW7" authorId="0" shapeId="0" xr:uid="{00000000-0006-0000-0100-000007000000}">
      <text>
        <r>
          <rPr>
            <sz val="11"/>
            <rFont val="Calibri"/>
            <family val="2"/>
            <scheme val="minor"/>
          </rPr>
          <t>======
ID#AAAAcjvMImY
Camilo    (2022-07-08 05:00:54)
GBG:Se registra cambios que se generen durante la vigencia, responsables, cambio de actividades, redacción, materializaciones , etc.</t>
        </r>
      </text>
    </comment>
    <comment ref="AM8" authorId="0" shapeId="0" xr:uid="{00000000-0006-0000-0100-000008000000}">
      <text>
        <r>
          <rPr>
            <sz val="11"/>
            <rFont val="Calibri"/>
            <family val="2"/>
            <scheme val="minor"/>
          </rPr>
          <t>======
ID#AAAAcjvMIm0
Toshiba    (2022-07-08 05:00:54)
GBG: ¿Existe un responsable asignado a la ejecu ción del control?</t>
        </r>
      </text>
    </comment>
    <comment ref="AO8" authorId="0" shapeId="0" xr:uid="{00000000-0006-0000-0100-000009000000}">
      <text>
        <r>
          <rPr>
            <sz val="11"/>
            <rFont val="Calibri"/>
            <family val="2"/>
            <scheme val="minor"/>
          </rPr>
          <t>======
ID#AAAAcjvMInA
Toshiba    (2022-07-08 05:00:54)
GBGB: ¿El responsable tiene la autoridad y adecua da segregación de funciones en la ejecución del control?</t>
        </r>
      </text>
    </comment>
    <comment ref="AQ8" authorId="0" shapeId="0" xr:uid="{00000000-0006-0000-0100-00000A000000}">
      <text>
        <r>
          <rPr>
            <sz val="11"/>
            <rFont val="Calibri"/>
            <family val="2"/>
            <scheme val="minor"/>
          </rPr>
          <t>======
ID#AAAAcjvMImM
Toshiba    (2022-07-08 05:00:54)
GBG: ¿La oportunidad en que se ejecuta el control ayuda a prevenir la mitigación del riesgo o a detectar la materialización del riesgo de ma nera oportuna?</t>
        </r>
      </text>
    </comment>
    <comment ref="AS8" authorId="0" shapeId="0" xr:uid="{00000000-0006-0000-0100-00000B000000}">
      <text>
        <r>
          <rPr>
            <sz val="11"/>
            <rFont val="Calibri"/>
            <family val="2"/>
            <scheme val="minor"/>
          </rPr>
          <t>======
ID#AAAAcjvMImg
Toshiba    (2022-07-08 05:00:54)
GBB: ¿Las actividades que se desarrollan en el control realmente buscan por si sola prevenir o detectar las causas que pueden dar origen al riesgo, Ej.: verificar, validar, cotejar, compa rar, revisar, etc.?</t>
        </r>
      </text>
    </comment>
    <comment ref="AU8" authorId="0" shapeId="0" xr:uid="{00000000-0006-0000-0100-00000C000000}">
      <text>
        <r>
          <rPr>
            <sz val="11"/>
            <rFont val="Calibri"/>
            <family val="2"/>
            <scheme val="minor"/>
          </rPr>
          <t>======
ID#AAAAcjvMInc
Toshiba    (2022-07-08 05:00:54)
GBG: ¿La fuente de información que se utiliza en el desarrollo del control es información confia ble que permita mitigar el riesgo?</t>
        </r>
      </text>
    </comment>
    <comment ref="AW8" authorId="0" shapeId="0" xr:uid="{00000000-0006-0000-0100-00000D000000}">
      <text>
        <r>
          <rPr>
            <sz val="11"/>
            <rFont val="Calibri"/>
            <family val="2"/>
            <scheme val="minor"/>
          </rPr>
          <t>======
ID#AAAAcjvMImQ
Toshiba    (2022-07-08 05:00:54)
GBG: ¿Las observaciones, desviaciones o dife rencias identificadas como resultados de la ejecución del control son investigadas y re sueltas de manera oportuna?</t>
        </r>
      </text>
    </comment>
    <comment ref="AY8" authorId="0" shapeId="0" xr:uid="{00000000-0006-0000-0100-00000E000000}">
      <text>
        <r>
          <rPr>
            <sz val="11"/>
            <rFont val="Calibri"/>
            <family val="2"/>
            <scheme val="minor"/>
          </rPr>
          <t>======
ID#AAAAcjvMIno
Toshiba    (2022-07-08 05:00:54)
GBG: ¿Se deja evidencia o rastro de la ejecución del control que permita a cualquier tercero con la evidencia llegar a la misma conclusión?</t>
        </r>
      </text>
    </comment>
    <comment ref="BA8" authorId="0" shapeId="0" xr:uid="{00000000-0006-0000-0100-00000F000000}">
      <text>
        <r>
          <rPr>
            <sz val="11"/>
            <rFont val="Calibri"/>
            <family val="2"/>
            <scheme val="minor"/>
          </rPr>
          <t>======
ID#AAAAcjvMImc
Toshiba    (2022-07-08 05:00:54)
GBG:  Ver Hoja Análisis y valoración control</t>
        </r>
      </text>
    </comment>
    <comment ref="BB8" authorId="0" shapeId="0" xr:uid="{00000000-0006-0000-0100-000010000000}">
      <text>
        <r>
          <rPr>
            <sz val="11"/>
            <rFont val="Calibri"/>
            <family val="2"/>
            <scheme val="minor"/>
          </rPr>
          <t>======
ID#AAAAcjvMInI
Toshiba    (2022-07-08 05:00:54)
GBG: Ver Tabla Diseño Control Hoja  Análisis y valoración control</t>
        </r>
      </text>
    </comment>
    <comment ref="BC8" authorId="0" shapeId="0" xr:uid="{00000000-0006-0000-0100-000011000000}">
      <text>
        <r>
          <rPr>
            <sz val="11"/>
            <rFont val="Calibri"/>
            <family val="2"/>
            <scheme val="minor"/>
          </rPr>
          <t>======
ID#AAAAcjvMInE
Toshiba    (2022-07-08 05:00:54)
GBG: Ver Tabla Ejecución Control Hoja  Análisis y valoración control</t>
        </r>
      </text>
    </comment>
    <comment ref="BE8" authorId="0" shapeId="0" xr:uid="{00000000-0006-0000-0100-000012000000}">
      <text>
        <r>
          <rPr>
            <sz val="11"/>
            <rFont val="Calibri"/>
            <family val="2"/>
            <scheme val="minor"/>
          </rPr>
          <t>======
ID#AAAAcjvMInQ
Toshiba    (2022-07-08 05:00:54)
GBG: Ver Tabla Solidez individual Control Hoja  Análisis y valoración control</t>
        </r>
      </text>
    </comment>
    <comment ref="BG8" authorId="0" shapeId="0" xr:uid="{00000000-0006-0000-0100-000013000000}">
      <text>
        <r>
          <rPr>
            <sz val="11"/>
            <rFont val="Calibri"/>
            <family val="2"/>
            <scheme val="minor"/>
          </rPr>
          <t>======
ID#AAAAcjvMInM
Toshiba    (2022-07-08 05:00:54)
GBG: Ver Tabla Solidez del conjunto Controles Hoja  Análisis y valoración control</t>
        </r>
      </text>
    </comment>
    <comment ref="G51" authorId="0" shapeId="0" xr:uid="{00000000-0006-0000-0100-000014000000}">
      <text>
        <r>
          <rPr>
            <sz val="11"/>
            <rFont val="Calibri"/>
            <family val="2"/>
            <scheme val="minor"/>
          </rPr>
          <t>======
ID#AAAAcjvMImE
Toshiba    (2022-07-08 05:00:54)
GBG: revisar redacción</t>
        </r>
      </text>
    </comment>
    <comment ref="BN90" authorId="0" shapeId="0" xr:uid="{00000000-0006-0000-0100-000015000000}">
      <text>
        <r>
          <rPr>
            <sz val="11"/>
            <rFont val="Calibri"/>
            <family val="2"/>
            <scheme val="minor"/>
          </rPr>
          <t>======
ID#AAAAbvtxYj8
Polyana Hernández López    (2022-07-08 13:13:41)
seleccionar plan de tratamiento</t>
        </r>
      </text>
    </comment>
  </commentList>
</comments>
</file>

<file path=xl/sharedStrings.xml><?xml version="1.0" encoding="utf-8"?>
<sst xmlns="http://schemas.openxmlformats.org/spreadsheetml/2006/main" count="3322" uniqueCount="1330">
  <si>
    <t>DIRECCIONAMIENTO ESTRATÉGICO Y ARTICULACIÓN GERENCIAL</t>
  </si>
  <si>
    <t>Código:  E-DEAG-FR-095</t>
  </si>
  <si>
    <t>Versión:                                     01</t>
  </si>
  <si>
    <t xml:space="preserve">Formato monitoreo avance de ejecución Plan Anticorrupción y de Atención al Ciudadano  </t>
  </si>
  <si>
    <t>Fecha de Aprobación:12/08/2020</t>
  </si>
  <si>
    <t xml:space="preserve">Plan Anticorrupción y de Atención al Ciudadano                                                                                                                                                                                   </t>
  </si>
  <si>
    <t>Componente 1: Gestión del Riesgo de Corrupción - Mapa de Riesgos de Corrupción</t>
  </si>
  <si>
    <t>Subcomponente</t>
  </si>
  <si>
    <t xml:space="preserve"> Actividades</t>
  </si>
  <si>
    <t>Meta o producto</t>
  </si>
  <si>
    <t xml:space="preserve">Responsable </t>
  </si>
  <si>
    <t>Fecha programada</t>
  </si>
  <si>
    <t>Actividad realizada</t>
  </si>
  <si>
    <t>Evidencias</t>
  </si>
  <si>
    <t>Obsevaciones Dirección de S&amp;E</t>
  </si>
  <si>
    <t>Primer Seguimiento OCI - 2023</t>
  </si>
  <si>
    <t>Porcentaje de Avance PRIMER CUATRIMESTRE - 2023 (a abril 30)</t>
  </si>
  <si>
    <t>Porcentaje de Avance SEGUNDO CUATRIMESTRE - 2023 (a agosto 31)</t>
  </si>
  <si>
    <t>Porcentaje de Avance TERCER CUATRIMESTRE - 2023 (a Diciembre 31)</t>
  </si>
  <si>
    <t>Porcentaje
 ACUMULADO - AÑO 2023</t>
  </si>
  <si>
    <r>
      <rPr>
        <b/>
        <sz val="16"/>
        <color rgb="FF000000"/>
        <rFont val="Calibri"/>
        <family val="2"/>
      </rPr>
      <t>Subcomponente 1. P</t>
    </r>
    <r>
      <rPr>
        <sz val="16"/>
        <color rgb="FF000000"/>
        <rFont val="Calibri"/>
        <family val="2"/>
      </rPr>
      <t>olítica de Administración de Riesgos de Corrupción</t>
    </r>
  </si>
  <si>
    <t>1.1</t>
  </si>
  <si>
    <t>Revisar  la Política de Administración de Riesgos de la Adminsitración Departamental, según la Guía de Administración de Riesgos y Diseño de Controles expedida por el DAFP</t>
  </si>
  <si>
    <t xml:space="preserve">1, Política de Administración de Riesgos de la Adminsitración Departamental
</t>
  </si>
  <si>
    <t>Secretaría de la Función Pública</t>
  </si>
  <si>
    <t>28 de Abril de 2023</t>
  </si>
  <si>
    <t xml:space="preserve">Política revisada, actualizada y cargada en isolución para ser consultada por los diferentes procesos del SIGC el día 11 de abril de 2023
</t>
  </si>
  <si>
    <t>https://drive.google.com/drive/folders/1DLHItNwKZi0R8cRBp3NoFta9-BFR1T1q?usp=share_link</t>
  </si>
  <si>
    <t>Verificado</t>
  </si>
  <si>
    <t>La Política Administración de Riesgos con código: E-PID-POL-002 versión 8 se encuentra publicada, dando cumplimiento a la actividad planteada.</t>
  </si>
  <si>
    <t>Política Administración de Riesgos con código: E-PID-POL-002 versión 8</t>
  </si>
  <si>
    <t>1.2</t>
  </si>
  <si>
    <t xml:space="preserve">Socializar la Política de Administración de Riesgos de Gestión </t>
  </si>
  <si>
    <t xml:space="preserve">Registro fotografico /Planilla de Asistencia </t>
  </si>
  <si>
    <t xml:space="preserve">Se realizaron 3 jornadas de socialización de la política de administración del riesgo se llevaron a cabo los días 13, 14 y 17 de abril de 2023 para todos procesos del SIGC </t>
  </si>
  <si>
    <t>Se evidencian los cuatro listados de las cuatro capacitaciones realizadas en el mes de abril 2023, dando cumplimiento a la actividad planteada.</t>
  </si>
  <si>
    <t>Cuatro listados de asistencia del 13, 14 y 17 de abril.</t>
  </si>
  <si>
    <t>1.3</t>
  </si>
  <si>
    <t>Actualizar de la Guía para la Gestión de Riesgos de Corrupción y Fraude</t>
  </si>
  <si>
    <t>Guía actualizada</t>
  </si>
  <si>
    <t>Gerencia de Buen Gobierno</t>
  </si>
  <si>
    <t>1 vez durante la anulidad</t>
  </si>
  <si>
    <t>No hay actividades aún relacionadas conla meta o producto.</t>
  </si>
  <si>
    <t>Para el primer cuatrimestre de la vigencia 2023, no se reporta avance de esta actividad.</t>
  </si>
  <si>
    <t>No se reporta avance.</t>
  </si>
  <si>
    <r>
      <rPr>
        <b/>
        <sz val="16"/>
        <color rgb="FF000000"/>
        <rFont val="Calibri"/>
        <family val="2"/>
      </rPr>
      <t>Subcomponente 2. C</t>
    </r>
    <r>
      <rPr>
        <sz val="16"/>
        <color rgb="FF000000"/>
        <rFont val="Calibri"/>
        <family val="2"/>
      </rPr>
      <t>onstrucción del Mapa de Riesgos de Corrupción</t>
    </r>
  </si>
  <si>
    <t>2.1</t>
  </si>
  <si>
    <t>Consolidar las matrices de riesgos de corrupción identificados por los equipos de mejoramiento, de acuerdo con los lineamientos de la Guía para la Gestión de Riesgos de Corrupción y Fraude.</t>
  </si>
  <si>
    <t>Mapa de Riesgos de corrupción consolidado</t>
  </si>
  <si>
    <t>31  de enero de 2023</t>
  </si>
  <si>
    <t>El 23 de enero se remite a la Secretaría de Planeación el MRC consolidado del 2023, el cual es publicado en el portal web el 31 de enero de 2023 y en la sección "Participa" del menú principal.</t>
  </si>
  <si>
    <t>https://www.cundinamarca.gov.co/dependencias/secplaneacion/transparencia/paac
https://www.cundinamarca.gov.co/participa</t>
  </si>
  <si>
    <t xml:space="preserve">Se evidencia la matriz de PAAC 2023 (modificación marzo)- Se observa que, en la hoja relacionada a mapa de riesgos de corrupción se encuentran diversas actividades con fechas de la vigencia 2022, se debe incluir la actualización a 2023, adicionalmente incluir el documento en ISOLUCIÓN/LISTADO TEMÁTICO/CONSOLIDADO MAPA DE RIESGOS DE CORRUPCIÓN.
Se encuentra la matriz consolidada, cabe aclarar que varios procesos no enviaron la matriz actualizada.
teniendo  en cuenta lo anterior, se deja un porcentaje de avance de 80%  </t>
  </si>
  <si>
    <t xml:space="preserve"> Matriz de PAAC 2023 (modificación marzo).</t>
  </si>
  <si>
    <t>2.2</t>
  </si>
  <si>
    <t>Realizar socialización a los líderes de procesos y equipos de mejoramiento del Mapa de Riesgos de Corrupción 2023, así como de las estrategias o mecanismos nacionales del lucha contra la corrupción como por ejemplo, la red interinstitucional de transparencia y anticorrupción ( RITA).</t>
  </si>
  <si>
    <t>Listado de asistencia a la socialización del Mapa de Riesgos de Corrupción 2023</t>
  </si>
  <si>
    <t>Primer semestre del 2023</t>
  </si>
  <si>
    <t>Se realizaron sesiones con los equipos de mejoramiento de varios procesos para socializar el MRC, realizar análisis de antecedentes, informes de monitoreo a los controles y contextos estratégicos de cada proceso. 
Se convocaron mediante Circular 001 de 2023 dela Jefatura de Gabinete y Buen Gobierno.</t>
  </si>
  <si>
    <t xml:space="preserve">Se repite la actividad y evidencias de la 3.1
Circular 01 de 2023 de la jefatura de ganinete y buen gobierno
Actas de asistencia a jornadas de socizalicón de los riesgos de corrupción.
https://drive.google.com/drive/folders/1wuPPajnDyhOF3udIn7aZnTo-z3-YRBh9?usp=sharing </t>
  </si>
  <si>
    <t xml:space="preserve">
Se logra verificar los listados de asistencia  de la socialización realizada a los líderes de procesos y equipos de mejoramiento del Mapa de Riesgos de Corrupción 2023 a los procesos de salud, gestión contractual y gestión jurídica, fortalecimiento territorial, direccionamiento estratégico y articulación gerencial, evaluación y seguimiento, gestión de asuntos internacionales.
Por 0tro lado, se relaciona la circular No. 01 de 2023 en la observación, sin embargo, en el enlace no se encuentra cargada. Adicionalmente, se deben relacionar los listados de asistencia o actas de cada una de las mesas de análisis y seguimiento realizadas de acuerdo con el cronograma establecido en la circular.</t>
  </si>
  <si>
    <t>Presentación de la política gestión de riesgos guía y mapa de riesgos de corrupción 2023.
Cronograma reunión PAAC 2023 marzo.
Circular conjunta no. 08 “socialización directrices gestión del riesgo y asesoría para la actualización de los mapas de riesgos 2023”
Listas de asistencia socialización MRC y enlaces de salud, gestión contractual y gestión jurídica, fortalecimiento territorial, direccionamiento estratégico y articulación gerencial, evaluación y seguimiento, gestión de asuntos internacionales.
Portal web publicación PAAC 31 de enero de 2023.
Excel mapa de riesgos de corrupción consolidado</t>
  </si>
  <si>
    <r>
      <rPr>
        <b/>
        <sz val="16"/>
        <color rgb="FF000000"/>
        <rFont val="Calibri"/>
        <family val="2"/>
      </rPr>
      <t xml:space="preserve">Subcomponente 3. </t>
    </r>
    <r>
      <rPr>
        <sz val="16"/>
        <color rgb="FF000000"/>
        <rFont val="Calibri"/>
        <family val="2"/>
      </rPr>
      <t xml:space="preserve">Consulta y divulgación </t>
    </r>
  </si>
  <si>
    <t>3.1</t>
  </si>
  <si>
    <t>Publicar el Mapa de Riesgos de Corrupción consolidado en el portal web de la Gobernación de Cundinamarca</t>
  </si>
  <si>
    <t>Mapa de Riesgos de Corrupción publicado en el portarl web de la Gobernación de Cundinamarca</t>
  </si>
  <si>
    <t>Fue publicado como componente del PAAC en el portal web el 31 de enero de 2023, de acuerdo al registro de la actividad, tanto en la sección principal, como en elmenú Participa.</t>
  </si>
  <si>
    <t>Se evidencia la matriz de PAAC 2023 (modificación marzo 2023),  publicado en el portal web de la Gobernación.</t>
  </si>
  <si>
    <t>3.2</t>
  </si>
  <si>
    <t xml:space="preserve">Divulgar mediante correo electrónico, a todos los servidores y contratistas, el mapa de riesgos de corrupción consolidado cada vez que se realicen modificaciones. </t>
  </si>
  <si>
    <t>Cada vez que surja una actualización.</t>
  </si>
  <si>
    <t xml:space="preserve">Se repite la actividad y evidencias de la 3.1
Circular 01 de 2023 de la jefatura de ganinete y buen gobierno
Actas de asistencia a jornadas de socizalicón de los riesgos de corrupción
https://drive.google.com/drive/folders/1wuPPajnDyhOF3udIn7aZnTo-z3-YRBh9?usp=sharing </t>
  </si>
  <si>
    <t>No se evidencian mapas de riesgos de corrupción actualizados dado alguna necesidad, el documento adjunto no se relaciona con la actividad.</t>
  </si>
  <si>
    <t>Matriz análisis de contexto estratégico proceso integración regional</t>
  </si>
  <si>
    <r>
      <rPr>
        <b/>
        <sz val="16"/>
        <color rgb="FF000000"/>
        <rFont val="Calibri"/>
        <family val="2"/>
      </rPr>
      <t>Subcomponente 4</t>
    </r>
    <r>
      <rPr>
        <sz val="16"/>
        <color rgb="FF000000"/>
        <rFont val="Calibri"/>
        <family val="2"/>
      </rPr>
      <t xml:space="preserve"> .Monitoreo o revisión</t>
    </r>
  </si>
  <si>
    <t>4.1</t>
  </si>
  <si>
    <t>Realizar revisión a las actividades y evidencias de los planes de acción o mejoramiento de los riesgos de corrupción, cargadas en Isolucion</t>
  </si>
  <si>
    <t>Revisión realizada y verificada en Isolucion</t>
  </si>
  <si>
    <t>De acuerdo al plan anual de riesgo de cada proceso</t>
  </si>
  <si>
    <t xml:space="preserve">No se ha realizado el seguimiento en razón a aque no hubo argue de los planes de acción y los los publicados tienen indicadores semestrales. </t>
  </si>
  <si>
    <t>Para el primer cuatrimestre de la vigencia 2023, no se reporta avance de esta actividad.
Sin embargo, para los siguientes procesos, la Oficina de Control Interno realizó verificación aleatoria y encontró seguimiento a los siguientes planes:
1. transporte y movilidad, plan de acción de riesgo 4482 se evidencian dos seguimientos en el mes de abril.
2.Direccionamiento Estratégico y articulación gerencial , plan de acción de riesgo 4432,  se evidencian seguimientos en el mes de abril.
3. Evaluación y seguimiento , plan de acción de riesgo 4454,  se evidencian seguimientos en el mes de abril.</t>
  </si>
  <si>
    <t>4.2</t>
  </si>
  <si>
    <t>Consolidar los informes de desempeño de los controles, con  analísis de eficacia y eficiencia de los controles</t>
  </si>
  <si>
    <t>Informe de desempeño trimestral consolidado, con el monitoreo a los riesgos y análisis de efectividad y eficiencia de los controles</t>
  </si>
  <si>
    <t>30 de junio de 2023
30 de noviembre de 2023</t>
  </si>
  <si>
    <t>No aplica para este cuatrimestre</t>
  </si>
  <si>
    <t>4.3</t>
  </si>
  <si>
    <t>Revisar el contexto estrategico si se detectan cambios en los factores internos y externos</t>
  </si>
  <si>
    <t>Análisis del contexto actualizado</t>
  </si>
  <si>
    <t>Primera y Segunda linea de Defensa (Líderes de procesos con riesgos de corrupción identificados)</t>
  </si>
  <si>
    <t>31 de marzo de 2023</t>
  </si>
  <si>
    <t xml:space="preserve">Teniendo en cuenta las actividades programadas en el PAAC 2023 para este componente, la Secretaria de Integración Regional luego de verificar y analizar, actualiza la matriz del contexto estratégico en sus factores internos y externos </t>
  </si>
  <si>
    <t>https://drive.google.com/drive/folders/1v1Z3UDuGZ_ELFl-u0xJ70jy6xOsBgVAD?usp=share_link</t>
  </si>
  <si>
    <t>La Secretaría de Integración Regional, realiza el análisis de contexto estratégico y adjunta matriz. Sin embargo, es el único proceso que reporta cambios.
La Oficina de Control Interno realizó verificación aleatoria y encontró que los siguientes procesos tienen cargados los mapas de contexto estratégico:
Direccionamiento estratégico y articulación gerencial del 23 de febrero de 2023.
Gestión tecnológica del 14 de marzo de 2023.
Evaluación y seguimiento del 13 de marzo de 2023</t>
  </si>
  <si>
    <t>4.4</t>
  </si>
  <si>
    <t>Verificar y determinar riesgos emergentes si como resultado del monitoreo estos se manifiestan</t>
  </si>
  <si>
    <t>Informe de desempeño trimestral
Riesgos de corrupción emergentes identificados</t>
  </si>
  <si>
    <t>30 de abril de 2023
31 de julio de 2023
31 de octubre de 2023
15 de diciembre de 2023</t>
  </si>
  <si>
    <t>No se evidencian riesgos emergentes, el documento adjunto no se relaciona con la actividad.</t>
  </si>
  <si>
    <t>4.5</t>
  </si>
  <si>
    <t>Actualizar el mapa de riesgos de corrupción si se detecta la necesidad</t>
  </si>
  <si>
    <t>Mapa de riesgos de corrupción actualizado
Evidencia de la revisión y actualización</t>
  </si>
  <si>
    <t>Primera y Segunda linea de Defensa (Líderes de procesos con riesgos de corrupción identificados), y Gerencia de Buen Gobierno</t>
  </si>
  <si>
    <t xml:space="preserve">30 de abril de 2023
31 de julio de 2023
31 de octubre de 2023
 </t>
  </si>
  <si>
    <r>
      <rPr>
        <b/>
        <sz val="16"/>
        <color rgb="FF000000"/>
        <rFont val="Arial"/>
        <family val="2"/>
      </rPr>
      <t>Subcomponente 5.</t>
    </r>
    <r>
      <rPr>
        <sz val="16"/>
        <color rgb="FF000000"/>
        <rFont val="Arial"/>
        <family val="2"/>
      </rPr>
      <t xml:space="preserve"> Seguimiento</t>
    </r>
  </si>
  <si>
    <t>5.1</t>
  </si>
  <si>
    <t>Realizar seguimiento a la efectividad de los controles incorporados - Riesgos de Corrupción 2023</t>
  </si>
  <si>
    <t>Informe de seguimiento</t>
  </si>
  <si>
    <t>Oficina de Control Interno</t>
  </si>
  <si>
    <t xml:space="preserve">
30 noviembre de 2023</t>
  </si>
  <si>
    <t>No reporta avance</t>
  </si>
  <si>
    <t>Código: E - DEAG - FR - 114</t>
  </si>
  <si>
    <t>Versión: 01</t>
  </si>
  <si>
    <t>MAPA DE RIESGOS DE CORRUPCIÓN</t>
  </si>
  <si>
    <t>Fecha de aprobación:  24/06/2022</t>
  </si>
  <si>
    <t xml:space="preserve">Nota: antes de diligenciar, por favor leer la pestaña de "Instructivo". </t>
  </si>
  <si>
    <t>Identificación del riesgo</t>
  </si>
  <si>
    <t>Análisis del riesgo inherente</t>
  </si>
  <si>
    <t>Evaluación del riesgo - Valoración de los controles</t>
  </si>
  <si>
    <t>Plan de Acción</t>
  </si>
  <si>
    <t>Referencia*</t>
  </si>
  <si>
    <t>Proceso</t>
  </si>
  <si>
    <t>Objetivo</t>
  </si>
  <si>
    <t>Alcance</t>
  </si>
  <si>
    <t>Causa Inmediata</t>
  </si>
  <si>
    <t>Causa Raíz</t>
  </si>
  <si>
    <t>Descripción del Riesgo</t>
  </si>
  <si>
    <t>Clasificación del Riesgo</t>
  </si>
  <si>
    <t>Nivel de probabilidad</t>
  </si>
  <si>
    <t>Probabilidad Inherente</t>
  </si>
  <si>
    <t>%</t>
  </si>
  <si>
    <t>Si el Riesgo se materializará podria…</t>
  </si>
  <si>
    <t>Suma Afirmaciones</t>
  </si>
  <si>
    <t>Calificación Impacto</t>
  </si>
  <si>
    <t>Impacto 
Inherente</t>
  </si>
  <si>
    <t>Zona de Riesgo Inherente</t>
  </si>
  <si>
    <t>No. Control</t>
  </si>
  <si>
    <t>Descripción del Control</t>
  </si>
  <si>
    <t>Aspectos a evaluar del control</t>
  </si>
  <si>
    <t>Calificación y solidez del control</t>
  </si>
  <si>
    <t>Desplazamiento probabilidad Residual Final</t>
  </si>
  <si>
    <t>Probabilidad Residual Final</t>
  </si>
  <si>
    <t>Impacto Residual Final</t>
  </si>
  <si>
    <t>Zona de Riesgo Final</t>
  </si>
  <si>
    <t>Tratamiento</t>
  </si>
  <si>
    <t xml:space="preserve">Plan de acción </t>
  </si>
  <si>
    <t>Nombre del Responsable</t>
  </si>
  <si>
    <t>Cargo del Responsable</t>
  </si>
  <si>
    <t>Área del Responsable</t>
  </si>
  <si>
    <t>Jefe del Área del Responsable</t>
  </si>
  <si>
    <t>Fecha Implementación</t>
  </si>
  <si>
    <t>Fecha Compromiso</t>
  </si>
  <si>
    <t>Numero de Riesgo en Aplicativo</t>
  </si>
  <si>
    <t xml:space="preserve">Registro de Actualizaciones </t>
  </si>
  <si>
    <t>Consecuencias</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</si>
  <si>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</si>
  <si>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</si>
  <si>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</si>
  <si>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</si>
  <si>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</si>
  <si>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</si>
  <si>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</si>
  <si>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</si>
  <si>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</si>
  <si>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</si>
  <si>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</si>
  <si>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 xml:space="preserve"> ¿Dar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</si>
  <si>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</si>
  <si>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</si>
  <si>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</si>
  <si>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</si>
  <si>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</si>
  <si>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</si>
  <si>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</si>
  <si>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1.a</t>
  </si>
  <si>
    <t>Valor</t>
  </si>
  <si>
    <t>1.b</t>
  </si>
  <si>
    <t>Sumatoria de aspectos evaluados</t>
  </si>
  <si>
    <t>Calificación diseño del control</t>
  </si>
  <si>
    <t>Ejecución del control</t>
  </si>
  <si>
    <t>Calificación solidez individual del control</t>
  </si>
  <si>
    <t>Solidez individual del control</t>
  </si>
  <si>
    <t>Calificació solidez del conjunto de controles</t>
  </si>
  <si>
    <t>Solidez del conjunto de los controles</t>
  </si>
  <si>
    <t>Promoción del Transporte y la Movilidad</t>
  </si>
  <si>
    <t>Formular, orientar y liderar el seguimiento, ejecución e implementación de las políticas del sistema de movilidad inteligente en el marco de las competencias departamentales del sector y en sus distintos modos respecto a la promoción, regulación del control del transito para asegurar la organización y mantenimiento del orden en temas de transito y transporte, garantizar la adecuada prestación de servicios, mejorar la movilidad en procura de la preservación de la seguridad vial y la calidad de vida de los habitantes del departamento.</t>
  </si>
  <si>
    <t>Inicia con la definición de las políticas del sistema de movilidad y transporte; comprende planeación, ordenamiento, desarrollo regional armónico y sostenible con la gestión de los aspectos de tránsito y transporte, seguridad e infraestructura vial y de transporte, concluyendo con la verificación del cumplimiento de las normas, las metas y el logro de la satisfacción de las necesidades de los usuarios.</t>
  </si>
  <si>
    <t>Manipulación indebida de las plataformas tecnológicas y sistemas de información.</t>
  </si>
  <si>
    <t>Manipulación indebida de la información de los tramites que presta la Secretaría de Transporte y Movilidad</t>
  </si>
  <si>
    <t>Posibilidad de recibir cualquier dádiva o beneficio a nombre propio o de terceros para efectuar de manera irregular o agilizar, trámites, servicios administrativos y/o procesos por infracciones a las normas de tránsito.</t>
  </si>
  <si>
    <t>Fraude Interno (Corrupción)</t>
  </si>
  <si>
    <t>Pérdida de la imagen institucional</t>
  </si>
  <si>
    <t>si</t>
  </si>
  <si>
    <t>no</t>
  </si>
  <si>
    <t xml:space="preserve">Responsable: El gerente de sedes operativas en tránsito de la Secretaría de Transporte y Movilidad
Periodicidad: mensualmente
Propósito: vigilar y validar la asignación de usuarios de consulta
Cómo se realiza: a través de los formatos para la administración de perfiles-utilización del software de operación 
Desviación: en caso de que no se realice la validación de asignación de usuarios, se requiere la información mediante correo institucional u oficios al gerente de Sedes Operativas.
Evidencia: formato de asignación de perfiles </t>
  </si>
  <si>
    <t>Asignado</t>
  </si>
  <si>
    <t>Adecuado</t>
  </si>
  <si>
    <t>Oportuna</t>
  </si>
  <si>
    <t>Detectar</t>
  </si>
  <si>
    <t>Confiable</t>
  </si>
  <si>
    <t>Se investigan y  resuelven oportunamente</t>
  </si>
  <si>
    <t>Completa</t>
  </si>
  <si>
    <t>Fuerte</t>
  </si>
  <si>
    <t xml:space="preserve">Validar la asignacion y cierre de perfiles teniendo en cuenta las solitudes del gerente de sedes operativas, queda como evidencia la certificacion por  de asignacion y cierre de perfiles. </t>
  </si>
  <si>
    <t>Alexander Ernesto Hortua</t>
  </si>
  <si>
    <t>Gerente de sedes operativas de transito</t>
  </si>
  <si>
    <t>Dirección de servicios</t>
  </si>
  <si>
    <t>Myriam Liliana Riascos Romero</t>
  </si>
  <si>
    <t>Pérdida de confianza en lo público</t>
  </si>
  <si>
    <t>Responsable: Los profesionales universitarios asignados a las sedes operativas de la Secretaría de Transporte y Movilidad
Periodicidad: mensualmente
Propósito: efectuar el seguimiento a los tramites adelantados durante el periodo correspondiente, tomado aleatoriamente, verificando el cumplimiento de los requisitos y tiempos establecidos
Cómo se realiza: en reuniones con los administradores de la concesión encargada de prestar los tramites. 
Desviación:  en caso de no poderse realizar la reunióbn de seguimiento a los tramites adelantados, se volverá a programar una nueva fecha de reunión (acta de reunión). 
Evidencia: acta de los tramites solicitados verificando el cumplimiento de los requisitos y tiempos establecidos</t>
  </si>
  <si>
    <t>Verificar en la plataforma RUNT que los tramites relacionados en las actas se efectuen conforme lo descrito, queda como evidencia pantallazos de revisión en la plataforma</t>
  </si>
  <si>
    <t>Deyanira Herran</t>
  </si>
  <si>
    <t>Profesional universitario</t>
  </si>
  <si>
    <t>Acorde con la aprobación de riesgos de corrupción por Gerencia de buen Gobierno</t>
  </si>
  <si>
    <t xml:space="preserve">Investigaciones penales, disciplinarias y fiscales </t>
  </si>
  <si>
    <t>Responsable: Director de Política Sectorial de la Secretaría de Transporte y Movilidad
Periodicidad: mensualmente
Propósito:  evidenciar el cumplimiento de los requisitos establecidos de los permisos que se adelantan en la dirección de Política Sectorial. 
Cómo se realiza: emitiendo certificación del cumplimiento
Desviación: En caso de que no se evidencie el cump'limiento de los requisitos, se requiere mediante correo institucional u oficios al Director de Polítoca Sectorial.
Evidencia: certificación emitida por la dirección</t>
  </si>
  <si>
    <t>Establecer seguimiento a los trmites radicados validando su ejecución mediante un informe donde se corrobore la información</t>
  </si>
  <si>
    <t>Oscar Eduardo Rocha</t>
  </si>
  <si>
    <t>Director de política sectorial</t>
  </si>
  <si>
    <t>Direccion de política sectorial</t>
  </si>
  <si>
    <t>Jorge Alberto Godoy</t>
  </si>
  <si>
    <t>Responsable: El gerente de control y vigilancia de la movilidad
Periodicidad: mensulamente
Propósito: vigilará y controlará la ejecución de los operativos que realizan los agentes de tránsito
Cómo se realiza: a traves de cronogramas 
Desviación: en caso de que no se puedan ejecutar los operativos, se replanteará el cronograma o se emitirá una certificación donde se especifique las razones del no cumplimiento de los operativos para el periodo
Evidencia: Cronograma de operativos</t>
  </si>
  <si>
    <t>Validar la ejecucion de los operativos de tránsito programados por la gerencia de control y vigilancia, queda como evidencia el cronograma de operativos y listado de vehículos inspeccionados</t>
  </si>
  <si>
    <t>Jhon Albert Mejia</t>
  </si>
  <si>
    <t>Gerente de control y vigilancia</t>
  </si>
  <si>
    <t xml:space="preserve">Myriam Liliana Riascos Romero </t>
  </si>
  <si>
    <t>Responsable:
Periodicidad:
Propósito:
Cómo se realiza:
Desviación:
Evidencia</t>
  </si>
  <si>
    <t>Manipulación indebida de la informacion de las infracciones a las normas de tránsito</t>
  </si>
  <si>
    <t>Posibilidad de recibir cualquier dádiva o beneficio a nombre propio o de terceros para evitar la sanción en los procesos administrativos contravencionales por violación a las normas de tránsito.</t>
  </si>
  <si>
    <t>Responsable: El Gerente de Sedes Operativas de la Movilidad
Periodicidad: de manera mensual 
Propósito: efectuar seguimiento a revocatorias, exoneraciones, caducidades y procesos en estados de inspección en las sedes operativas de la Secretaría de Transporte y Movilidad
Cómo se realiza:informe consolidado de todas las sedes
Desviación: en caso de que no se efectue el seguimiento a revocatorias, exoneraciones, caducidades y procesos en estados de inspección se hará requerimiento por oficio o correo electronico  
Evidencia: Informe</t>
  </si>
  <si>
    <t>Prevenir</t>
  </si>
  <si>
    <t>El gerente de sedes operativas solicita a la concesion el consolidado por cada sede operativa, que contenga la informacion de las revocatorias, exoneraciones, caducidades y ordenes de comparendos en estados de inspección; para validar con la informacion de las suministradas por los coordinadores en las actas.</t>
  </si>
  <si>
    <t xml:space="preserve">Responsable: El profesional especializado de la gerencia de sedes operativas
Periodicidad: mensualmente
Propósito: efectuar seguimiento a el inventario de procesos administrativos contravencionales por violación a las normas de tránsito que se encuentran en segunda instancia
Cómo se realiza: a traves de un informe donde se consolide la información
Desviación: en la eventualidad en que no se pueda dar cumplimiento con el seguimiento a el inventario de procesos administrativos contravencionales por violación a las normas de tránsito que se encuentran en segunda instancia, se requiere mediante correo institucional
Evidencia: Informe </t>
  </si>
  <si>
    <t>El gerente de sedes operativas validará la información y emitirá una certificación ratificando o desvirtuando la informacion plasmada en el informe .</t>
  </si>
  <si>
    <t>Gestión de Asuntos Internacionales</t>
  </si>
  <si>
    <t>Fortalecer la internacionalización del departamento mediante la gestión de cooperación nacional e internacional para la consecución de recursos de asistencia técnica y financiera y la preparación del territorio en procesos de comercio internacional que favorezcan el desarrollo económico y social de Cundinamarca.</t>
  </si>
  <si>
    <t>Inicia con la identificación de actores, necesidades y oportunidades de internacionalización, continúa con la articulación de la oferta y la demanda de los actores identificados, continua con la gestión de alianzas estratégicas y recursos de cooperación técnicos y/o financieros y termina con el análisis de resultados y la toma de acciones.</t>
  </si>
  <si>
    <t>Impacto negativo o hallazgos de entes de control a la Secretaria de Asuntos Internacionales</t>
  </si>
  <si>
    <t>Seleccionar empresas sin el cumplimiento de los terminos y condiciones para acceder a las acciones de internacionalización</t>
  </si>
  <si>
    <t>Posibilidad de recibir o dar cualquier dádiva o beneficio a nombre propio o de terceros para seleccionar empresas sin el cumplimiento de los terminos y condiciones para acceder a las acciones de internacionalización liderados por la Secretaría de Asuntos Internacionales, generando impacto negativo o hallazgos de entes de control.</t>
  </si>
  <si>
    <r>
      <rPr>
        <b/>
        <sz val="9"/>
        <rFont val="Arial Narrow"/>
        <family val="2"/>
      </rPr>
      <t xml:space="preserve">Responsable: </t>
    </r>
    <r>
      <rPr>
        <sz val="9"/>
        <rFont val="Arial Narrow"/>
        <family val="2"/>
      </rPr>
      <t xml:space="preserve">  Jefe  de la Oficina de Asuntos Economicos Internacionales de la  Secretaría de Asuntos Internacionales. 
</t>
    </r>
    <r>
      <rPr>
        <b/>
        <sz val="9"/>
        <rFont val="Arial Narrow"/>
        <family val="2"/>
      </rPr>
      <t xml:space="preserve">Periodicidad: </t>
    </r>
    <r>
      <rPr>
        <sz val="9"/>
        <rFont val="Arial Narrow"/>
        <family val="2"/>
      </rPr>
      <t xml:space="preserve">Cada vez que  se genere una acción de fortalecimiento, alistamiento o promoción internacional, que estipule la seleccion de un numero especifico de empresas y/o asociaciones a beneficiar.
</t>
    </r>
    <r>
      <rPr>
        <b/>
        <sz val="9"/>
        <rFont val="Arial Narrow"/>
        <family val="2"/>
      </rPr>
      <t xml:space="preserve">Propósito: </t>
    </r>
    <r>
      <rPr>
        <sz val="9"/>
        <rFont val="Arial Narrow"/>
        <family val="2"/>
      </rPr>
      <t xml:space="preserve"> La selección de un numero especifico de empresas y/o asociaciones a beneficiar de acuerdo a la acción ofertada.
</t>
    </r>
    <r>
      <rPr>
        <b/>
        <sz val="9"/>
        <rFont val="Arial Narrow"/>
        <family val="2"/>
      </rPr>
      <t>Cómo se realiza:</t>
    </r>
    <r>
      <rPr>
        <sz val="9"/>
        <rFont val="Arial Narrow"/>
        <family val="2"/>
      </rPr>
      <t xml:space="preserve">  Los profesionales de la Secretaría de Asuntos Internacionales identificaran las acciones y/u oportunidades de oferta propia, de otras entidades públicas y/o privadas a nivel local, nacional e internacional que permitan el fortalecimiento, alistamiento y/o promoción de la internacionalización, diligenciando para tal efecto el Formato Matriz de acciones, oportunidades y/o necesidades para la internacionalización, una vez se perciba la oferta que requiera la selección de un numero especifico de empresas y/o asociaciones a beneficiar se deberan establecer los términos y condiciones para la selección, en el que se determine el cronograma y modalidad de selección, los cuales serán socializados por los medios idóneos establecidos principalmente en los medios de comunicación oficiales de la Gobernación de Cundinamarca, asi como las evidencias que genere el cronograma.  El proceso de decisión deberá ser soportado en acta de reunión. 
</t>
    </r>
    <r>
      <rPr>
        <b/>
        <sz val="9"/>
        <rFont val="Arial Narrow"/>
        <family val="2"/>
      </rPr>
      <t xml:space="preserve">Desviación: </t>
    </r>
    <r>
      <rPr>
        <sz val="9"/>
        <rFont val="Arial Narrow"/>
        <family val="2"/>
      </rPr>
      <t xml:space="preserve">En el caso que la oferta corresponda a una decisión conjunta entre la Secretaría de Asuntos Internacionales y un socio estratégico, se determinaran los terminos y condiciones a aplicar. 
</t>
    </r>
    <r>
      <rPr>
        <b/>
        <sz val="9"/>
        <rFont val="Arial Narrow"/>
        <family val="2"/>
      </rPr>
      <t>Evidencia:</t>
    </r>
    <r>
      <rPr>
        <sz val="9"/>
        <rFont val="Arial Narrow"/>
        <family val="2"/>
      </rPr>
      <t xml:space="preserve">  Publicación de los términos y condiciones; y  resultados del proceso de selección en los medios de comunicación oficiales de la Gobernación de Cundinamarca. </t>
    </r>
  </si>
  <si>
    <t>Reducir (mitigar)</t>
  </si>
  <si>
    <t xml:space="preserve">Publicación del documento técnico de aviso en el que se establezcan los términos y condiciones; selección y toma de decisiones en comité interno de la oficina de Asuntos Económicos Internacionales mediante acta de reunión donde se definan los beneficiarios de acuerdo a la acción ofertada y publicación de resultados del proceso de selección en los medios de comunicación oficiales de la Gobernación de Cundinamarca. </t>
  </si>
  <si>
    <t>José Vicente Gutierrez</t>
  </si>
  <si>
    <t>Jefe de la Oficina de Asuntos Economicos Internacionales</t>
  </si>
  <si>
    <t xml:space="preserve">Secretaria de Asuntos Internacionales </t>
  </si>
  <si>
    <t>Marcela Machado Acevedo</t>
  </si>
  <si>
    <t>Gestión de los Ingresos</t>
  </si>
  <si>
    <t xml:space="preserve">Administrar, dirigir y controlar la gestión de los tributos y de las rentas monopólicas a favor del departamento de Cundinamarca, así como su determinación oficial y el cobro coactivo de las obligaciones, aplicando los mecanismos necesarios para cumplir las metas presupuestales, financieras y fiscales con el propósito de conseguir los recursos necesarios para la operación óptima de la administración.  </t>
  </si>
  <si>
    <t>Inicia con la dirección de la planeación de los programas y procedimientos de declaración, liquidación, fiscalización y determinación oficial de los tributos departamentales, de conformidad con la estructura sustantiva, procedimental y el régimen sancionatorio; continua con las actividades de ejecución coactiva de las obligaciones a favor del Departamento y finaliza con su evaluación y control.</t>
  </si>
  <si>
    <t>Manipulación o alteración de la información tributaria</t>
  </si>
  <si>
    <r>
      <rPr>
        <sz val="11"/>
        <rFont val="Arial Narrow"/>
        <family val="2"/>
      </rPr>
      <t>Posibilidad de recibir cualquier dádiva o beneficio a nombre propio o de terceros para permitir la evasión de las obligaciones tributarias y de las sanciones o multas impuestas ya sea mediante conductas desplegadas por funcionarios de la</t>
    </r>
    <r>
      <rPr>
        <sz val="11"/>
        <color rgb="FF00CC00"/>
        <rFont val="Arial Narrow"/>
        <family val="2"/>
      </rPr>
      <t xml:space="preserve"> </t>
    </r>
    <r>
      <rPr>
        <sz val="11"/>
        <rFont val="Arial Narrow"/>
        <family val="2"/>
      </rPr>
      <t>Gobernación, por conductas desplegadas por particulares o mixtas que generen fraude afectando el recaudo de los ingresos tributarios del Departamento debido a la manipulación o alteración de la información tributaria y a la debilidad o vulnerabilidad en los controles establecidos a los sistemas de información.</t>
    </r>
  </si>
  <si>
    <r>
      <rPr>
        <b/>
        <sz val="9"/>
        <rFont val="Arial Narrow"/>
        <family val="2"/>
      </rPr>
      <t>Responsable:</t>
    </r>
    <r>
      <rPr>
        <sz val="9"/>
        <rFont val="Arial Narrow"/>
        <family val="2"/>
      </rPr>
      <t xml:space="preserve"> El Subdirector de Atención al Contribuyente y el Director de Ejecuciones Fiscales.
</t>
    </r>
    <r>
      <rPr>
        <b/>
        <sz val="9"/>
        <rFont val="Arial Narrow"/>
        <family val="2"/>
      </rPr>
      <t>Periodicidad:</t>
    </r>
    <r>
      <rPr>
        <sz val="9"/>
        <rFont val="Arial Narrow"/>
        <family val="2"/>
      </rPr>
      <t xml:space="preserve"> Trimestral.
</t>
    </r>
    <r>
      <rPr>
        <b/>
        <sz val="9"/>
        <rFont val="Arial Narrow"/>
        <family val="2"/>
      </rPr>
      <t>Propósito:</t>
    </r>
    <r>
      <rPr>
        <sz val="9"/>
        <rFont val="Arial Narrow"/>
        <family val="2"/>
      </rPr>
      <t xml:space="preserve"> Aplicar la directriz impartida por el Director de Rentas y Gestión Tributaria, respecto de que para realizar cualquier trámite o actuación ante la Administración Tributaria Departamental únicamente se atenderán las solicitudes recibidas por los responsables, representantes legales o apoderados según el caso, validando que quien actúe se encuentre acreditado legalmente.
</t>
    </r>
    <r>
      <rPr>
        <b/>
        <sz val="9"/>
        <rFont val="Arial Narrow"/>
        <family val="2"/>
      </rPr>
      <t>Cómo se realiza:</t>
    </r>
    <r>
      <rPr>
        <sz val="9"/>
        <rFont val="Arial Narrow"/>
        <family val="2"/>
      </rPr>
      <t xml:space="preserve"> Mediante informe de seguimiento a las solicitudes recibidas a través del sistema de gestión documental MERCURIO, en el cual se detallarán aleatoriamente algunos de los radicados atendidos en el trimestre sobre los cuales se profirió la pertinente respuesta en aplicación a la directriz.
</t>
    </r>
    <r>
      <rPr>
        <b/>
        <sz val="9"/>
        <rFont val="Arial Narrow"/>
        <family val="2"/>
      </rPr>
      <t>Desviación:</t>
    </r>
    <r>
      <rPr>
        <sz val="9"/>
        <rFont val="Arial Narrow"/>
        <family val="2"/>
      </rPr>
      <t xml:space="preserve"> De evidenciarse alguna inconsistencia en este aspecto la dependencia responsable se abstendrá de dar continuidad a la solicitud comunicándole al peticionario que no se encuentra legitimado para la actuación, debiendo por ello que deba aportar el soporte legal que lo faculte según sea el caso.
</t>
    </r>
    <r>
      <rPr>
        <b/>
        <sz val="9"/>
        <rFont val="Arial Narrow"/>
        <family val="2"/>
      </rPr>
      <t>Evidencia:</t>
    </r>
    <r>
      <rPr>
        <sz val="9"/>
        <rFont val="Arial Narrow"/>
        <family val="2"/>
      </rPr>
      <t xml:space="preserve"> Documento contentivo de la información reportada por cada dependencia responsable, generado con base en las solicitudes registradas en el sistema de gestión documental MERCURIO.</t>
    </r>
  </si>
  <si>
    <t>Realizar  reuniones trimestrales con los funcionarios encargados de recibir y dar respuesta sustentar las solicitudes a través del sistema MERCURIO, con el fin de que exista claridad sobre la directriz impartida por el Director de Rentas y Gestión Tributaria, del desarrollo de estas se suscribirán las correspondientes actas.</t>
  </si>
  <si>
    <t>Carlos Arturo Ballesteros Guzmán 
Luis Augusto Ruiz Quiroga</t>
  </si>
  <si>
    <t>Subdirector de Atención al Contribuyente 
Director de Ejecuciones Fiscales</t>
  </si>
  <si>
    <t>Dirección de Rentas y Gestión Tributaria
Dirección de Ejecuciones Fiscales</t>
  </si>
  <si>
    <t>Director de Rentas y Gestión Tributaria
Director de Ejecuciones Fiscales</t>
  </si>
  <si>
    <t>XX/XX/2023</t>
  </si>
  <si>
    <t xml:space="preserve">Responsable: El Director de Rentas y Gestión Tributaria a través sistema de información (webservice)
Periodicidad: En línea 
Propósito: Validar la información en línea con las bases de datos de la Secretaría de Hacienda
Cómo se realiza: En el momento del pago de la factura con el fin de que no se altere la información para generar fraude en el pago
Desviación: Si se observan diferencias en el valor a pagar el funcionario del banco le informa al contribuyente que no puede recibir el pago para evitar cualquier tipo de fraude.
Evidencia: El recibo o numero de cada factura </t>
  </si>
  <si>
    <t xml:space="preserve">Validar con la superintencia de notariado y registro que los recibos sean pagos en las entidades financieras para continuar con el tramite de anotación en los folios respectivos </t>
  </si>
  <si>
    <t xml:space="preserve">Eduber Rafael Gutierrez </t>
  </si>
  <si>
    <t>Director de Rentas y Gestión Tributaria</t>
  </si>
  <si>
    <t>Dirección de Rentas y Gestión Tributaria</t>
  </si>
  <si>
    <t xml:space="preserve">Responsable: El Director de Rentas y Gestión Tributaria
Periodicidad: trimestralmente
Propósito: verificar que la asignación de usuarios para los sistemas de información son acordes a los propósitos y funciones de los funcionarios del proceso
Cómo se realiza: en las actas de reunión realizadas con las empresas que manejan cada uno de esos sistemas de información
Desviación: de existir cualquier anomalía con las bases de datos de los sistemas de información en este control se debe reportar al Director de Rentas para realizar los ajustes apropiados
Evidencia: las actas de cada una de las reuniones realizadas </t>
  </si>
  <si>
    <t>Realizar los listados de los usuarios de los sistemas de información para verificar que sean acordes a los propósitos y funciones de los funcionarios del proceso</t>
  </si>
  <si>
    <t>Responsable: El Director de Ejecuciones Fiscales
Periodicidad: trimestralmente 
Propósito: verificar mediante informe el proceso realizado por la persona que hace terminaciones por pago, ya sean antiguas o nuevos, el cual consiste en verificar el pago contra Liquidación oficial de Aforo y Mandamiento de pago
Cómo se realiza: corroborando que el valor pagado sea el correcto, emitiendo un informe al director de la Dirección de Ejecuciones Fiscales
Desviación: en caso de presentarse desviación en los valores se debe identificar, realizar investigación e informar para realizar los ajustes apropiados
Evidencia: informe al Director</t>
  </si>
  <si>
    <t xml:space="preserve">Realizar informe total de las terminaciones por pago evidenciando las inconsistencias presentadas durante cada trimestre </t>
  </si>
  <si>
    <t xml:space="preserve">
Luis Augusto Ruiz Quiroga</t>
  </si>
  <si>
    <t xml:space="preserve">
Director de Ejecuciones Fiscales</t>
  </si>
  <si>
    <t xml:space="preserve">
Dirección de Ejecuciones Fiscales</t>
  </si>
  <si>
    <t>Gestión Ambiental</t>
  </si>
  <si>
    <t>Administrar el Sistema de Gestión Ambiental, mediante la identificación de aspectos e impactos ambientales y el diseño e implementación de programas orientados a contribuir al desarrollo sostenible de la Entidad y al cumplimiento a los requisitos legales y normativos aplicables.</t>
  </si>
  <si>
    <t>Inicia con el diagnóstico ambiental de la Entidad, se desarrolla con la ejecución del Plan de trabajo, dando cumplimiento a los lineamientos ambientales vigentes  y finaliza con el seguimiento, evaluación y las acciones de mejora continua establecidas en el Sistema de Gestión Ambiental (SGA). Aplica para las sedes del sector central de la Gobernación de Cundinamarca y sedes externas: Unidad Administrativa Especial para la Gestión del Riesgo de Desastres- UAEGRD,  Laboratorio de Salud Pública de Cundinamarca, Centro Regulador de Urgencias y Emergencias- CRUE,  Número Único de Seguridad y Emergencias- NUSE Línea 123 y Almacén de Secretaría de Salud.</t>
  </si>
  <si>
    <t>Insuficiente control del personal interno y externo, en cuanto al manejo adecuado de residuos aprovechables.</t>
  </si>
  <si>
    <t>Falta de sensibilización interna y externa en diferentes niveles de la entidad, sobre el manejo adecuado de los residuos aprovechables.</t>
  </si>
  <si>
    <t>Posibilidad de recibir cualquier dádiva o beneficio a nombre propio o de terceros para permitir la pérdida de residuos sólidos aprovechables recolectados en la Gobernación de Cundinamarca en su sede central y sedes externas.</t>
  </si>
  <si>
    <t>Responsable: La secretaria de la Función Pública, designará a un usuario experto del equipo de mejoramiento para que
Periodicidad: trimestralmente gestione la sensibilización interna y externa en diferentes niveles de la entidad
Propósito: con el fin de controlar del personal interno y externo, sobre el manejo adecuado de los residuos aprovechables.
Cómo se realiza: mediante la gestión de capacitaciones a funcionarios, contratistas, personal de restaurantes y servicios generales, de firma de compromisos, seguridad en los cuartos de acopio, 
Desviación: en caso que las capacitaciones no logren el objetivo, se procederá a una reinducción que fortalezca la apropiación del Sistema de Gestión Ambiental.
Evidencia: como evidencia quedan listas de asistencia, presentaciones, actas de reunión, evaluaciones de conocimientos, registros fotográficos, acta y firma de compromisos.</t>
  </si>
  <si>
    <t>El usuario experto designado coordinará mesas de trabajo trimestralmente con las partes interesadas (Sec General, EIC, Asociación de recicladores, equipo de mejoramiento de Gestión Ambiental y alta dirección) para definir y realizar seguimientos a las actividades del cronograma, con el fin de controlar el riesgo.</t>
  </si>
  <si>
    <t>Sandra Patricia Leandro Romero</t>
  </si>
  <si>
    <t>Contratista</t>
  </si>
  <si>
    <t>Secretaria de la Función Pública</t>
  </si>
  <si>
    <t>Oswaldo Ramos</t>
  </si>
  <si>
    <t>ISOLUCION</t>
  </si>
  <si>
    <t>Responsable:
Periodicidad:
Propósito: 
Cómo se realiza:
Desviación:
Evidencia</t>
  </si>
  <si>
    <t>Gestión de Recursos Físicos</t>
  </si>
  <si>
    <t>Gestionar la oportuna y correcta planeación conservación, administración, racionalización, funcionamiento, adecuación, mantenimiento, aprovisionamiento y aseguramiento de los bienes, recursos materiales y físicos, la prestación de los servicios administrativos, que requieran las dependencias del sector central de la Administración Departamental y entidades externas cuando aplique. Por medio del cumplimiento de las políticas de austeridad del Gasto, Normatividad Contable, Sistemas de Gestión de Calidad, Seguridad y Salud en el Trabajo, Plan Estratégico de Seguridad Vial, con el fin coayudar al normal funcionamiento de las entidades del Nivel Central.</t>
  </si>
  <si>
    <t>Inicia con verificación los requerimientos y necesidades de las entidades del Nivel Central, identificando que necesidades o requerimientos de bienes y/o servicios, de usuarios internos y externos son competencia del proceso de apoyo de Gestión de los Recursos Físicos de la Gobernación de Cundinamarca; y finaliza con la respuesta, prestación, abastecimiento y evaluación de los servicios, bienes y/o elementos de consumo requeridos por las diferentes partes interesadas.
Este proceso aplica y se desarrolla en todas las dependencias del Sector Central de la Administración Departamental.</t>
  </si>
  <si>
    <t>Alto volumen de contratación de bienes y servicios</t>
  </si>
  <si>
    <t xml:space="preserve">Debilidades en el control por parte de la Entidad al recibir  los bienes y servicios entregados por parte  del contratista </t>
  </si>
  <si>
    <t xml:space="preserve">Posibilidad de recibir un beneficio a nombre propio o de terceros por la indebida entrega de bienes y servicios  suministrados  por el contratista que no cumplan con las condiciones  tecnicas, de calidad y precio contratadas </t>
  </si>
  <si>
    <t xml:space="preserve">Responsable: Supervisor del  contrato, de acuerdo al suministro 
Periodicidad: Cada vez que se requiera 
Propósito: verificar que los servicios contratados cumplan con las especificaciones tecnicas, jurificas y financieras contratadas  
Cómo se realiza: control a la ejecución de los contratos de acuerdo a los suministros
Desviación: Cada vez que no se  haya tramitado el informe de supervisión debe tramitarse al mes siguiente. 
Evidencia: Informe de Supervisión </t>
  </si>
  <si>
    <t>Moderado</t>
  </si>
  <si>
    <t xml:space="preserve">El supervisor del contrato cada vez que se requiera, validara el cumplimiento de recibido a satisfación mediante  acta firmada por el supervisor y por quien entrega, en donde se validen las especificaciones tecnicas y de calidad de los bienes y servicios recibidos cada vez que sean suministrados al proceso, Dirección de Servicios Admistrativos.  En caso de que no se realice el supervisor del contrato debera realizar y verificar la certificación del bien o servicio recibido. 
</t>
  </si>
  <si>
    <t>Sandra Cecilia Riveros Moreno</t>
  </si>
  <si>
    <t>Directora de  Servicios Administrativos</t>
  </si>
  <si>
    <t>Dirección de Servicios Administrativos</t>
  </si>
  <si>
    <t>Evelia Escobar Perdigon</t>
  </si>
  <si>
    <t>Demandas contra el Estado</t>
  </si>
  <si>
    <t xml:space="preserve">El supervisor del contrato cada vez que se requiera, validara el cumplimiento de recibido a satisfación mediante  acta firmada por el supervisor y por quien entrega, en donde se validen las especificaciones tecnicas y de calidad de los bienes y servicios recibidos cada vez que sean suministrados al proceso, Dirección de Bienes e Inventarios. En caso de que no se realice el supervisor del contrato debera realizar y verificar la certificación del bien o servicio recibido. </t>
  </si>
  <si>
    <t xml:space="preserve">Martha Carola Monroy Perilla </t>
  </si>
  <si>
    <t xml:space="preserve">Directora de Bienes e Inventarios </t>
  </si>
  <si>
    <t xml:space="preserve">Dirección de Bienes e Inventarios </t>
  </si>
  <si>
    <t>Detrimento patrimonial</t>
  </si>
  <si>
    <t>Mala calidad de las obras</t>
  </si>
  <si>
    <t>Gestión Jurídica</t>
  </si>
  <si>
    <t xml:space="preserve"> Ejercer las funciones jurídicas del Departamento de Cundinamarca, a través de la representación jurídica, defensa judicial y extrajudicial, emisión de conceptos y gestión de actuaciones administrativas de acuerdo con el procedimiento establecido en la Ley, para mantener la seguridad jurídica del Departamento de Cundinamarca Ejercer las funciones jurídicas del Departamento de Cundinamarca, a través de la representación jurídica, defensa judicial y extrajudicial, emisión de conceptos y gestión de actuaciones administrativas de acuerdo con el procedimiento establecido en la Ley, para mantener la seguridad jurídica del Departamento de Cundinamarca.</t>
  </si>
  <si>
    <t xml:space="preserve"> El proceso Gestión Jurídica inicia de oficio y a petición de parte mediante la representación jurídica, judicial y actuación administrativa, finaliza con un pronunciamiento de contenido jurídico.
Interactúa con todos los procesos misionales y estratégicos del sistema integral de gestión y control, entes de control, rama judicial y autoridades administrativas</t>
  </si>
  <si>
    <t xml:space="preserve">Sanciones judiciales,Disciplinarias, penales y fiscales. </t>
  </si>
  <si>
    <t>Inadecuada defensa y actuaciones externas que afectan la defensa de los intereses de la entidad, por parte del apoderado y operador judicial, por acción u omisión en cumplimiento de las facultades y competencias funcionales otorgadas; entre otras, dejando de solictar y decretar pruebas, hacer valoraciones no conformes con la constitución y la ley, relevantes para el desarrollo de la dinamica del proceso judicial.</t>
  </si>
  <si>
    <t>Posibilidad de recibir cualquier dádiva o beneficio, u omitir actuaciones procesales para favorecer a una de las partes, que podría involucrar al apoderado de la entidad, al operador judicial o a un tercero interesado.</t>
  </si>
  <si>
    <t>Responsable: Profesional universitario y/o especializado asignado para la revisión aleatoria.
Periodicidad: mensual 
Propósito: para establecer el desempeño de los mismos en la adecuada y eficiente defensa judicial, frente a las actuaciones de rama judicial, de la contra parte y del sistema de procesos judiciales SIPROJ, apoyados en la información consignada en la relación de procesos asignados a los diferentes profesionales que realizan el ejercicio de la defensa de la entidad. Verificar: a través del sistema SIPROJ y rama judicial
Cómo se realiza: Realizará revisión aleatoria del 20% de los procesos judiciales al apoderado que se seleccione, consultando la pagina de la rama judicial las principales actuaciones y  desarrollo del proceso vs cargue de informacion y de imagenes  en el sistema SIPROJ.
Desviación: solicitar información faltante a través de correo electrónico.
Evidencia: formato revisión aleatoria procesos judiciales y extrajudiciales A-GJ-FR-018 y formato relación procesos asignados A-GJ-FR-024.</t>
  </si>
  <si>
    <r>
      <rPr>
        <sz val="11"/>
        <rFont val="Arial"/>
        <family val="2"/>
      </rPr>
      <t xml:space="preserve">Mediante acta se dispondrá la  revisión aleatoria mensual a los procesos a cargo del  apoderado judicial seleccionado. Periodicidad: mensual. Medio: acta y formatos.                                                                              Responsable: Profesional Universitario ó Especializado.                  
Area:Dirección de Defensa Judicial y Extrajudicial.
Evidencia: Acta y Formatos.                   </t>
    </r>
    <r>
      <rPr>
        <sz val="12"/>
        <rFont val="Arial"/>
        <family val="2"/>
      </rPr>
      <t xml:space="preserve">                                                                      </t>
    </r>
  </si>
  <si>
    <t>María Stella González Cubillos</t>
  </si>
  <si>
    <t>Directora de Defensa Judicial y Extrajudicial</t>
  </si>
  <si>
    <t>Direccion de Defensa Judicial y Extrajudicial</t>
  </si>
  <si>
    <t>Secretario Jurídico</t>
  </si>
  <si>
    <t>Responsable: Profesional universitario y/o especializado
Periodicidad: mensual
Propósito:Para establecer el cumplimiento de las obligaciones judiciales y extra judiciales a su cargo.
Cómo se realiza: Revisar y verificar la información mensual que rinden los apoderados judiciales externos dentro del formato 024.
Desviación:Requerimiento a través de correo electronico.
Evidencia:Formato 024.</t>
  </si>
  <si>
    <t>A través del formato 024 se verificara el cumplimiento de las obligaciones de los abogados externos en materia judicial y extrajudicial.
Periodicidad: mensual
Medio: Formato 024
Responsable: Profesional Universitario ó Especializado.                  
Area:Dirección de Defensa Judicial y Extrajudicial.
Evidencia: Formato 024.</t>
  </si>
  <si>
    <t>Promoción del Desarrollo Social</t>
  </si>
  <si>
    <t>Viabilizar planes, programas y proyectos que permita mejorar la calidad de vida de los cundinamarqueses</t>
  </si>
  <si>
    <t>El proceso inicia con la identificación de necesidades destinada a la adquisición de bienes y servicios para cumplir los planes, programas y proyectos a ejecutar por parte de las Secretarias . Se desarrolla con la estructuración de los estudios previos de acuerdo a la modalidad de contratación desde tres componentes técnico, financiero y jurídico. Y finaliza con la adjudicación del proceso contractual y posteriormente el informe de supervisión</t>
  </si>
  <si>
    <t>Posibilidad de ejecutar  actividades ajustadas a intereses particulares en los procesos contractuales.</t>
  </si>
  <si>
    <t xml:space="preserve">Falta de cumplimiento en los lineamientos en cualquiera de los tres componentes financiero, técnico y /o jurídico para la ejecución de planes, programas y proyectos.
</t>
  </si>
  <si>
    <t xml:space="preserve">Probabilidad de recibir cualquier dádiva o beneficio para ejecutar planes, programas y proyectos sin las condiciones de calidad requeridas, omitiendo la aplicación de los criterios técnicos, económicos, financieros, jurídicos y sociales establecidos, a nombre propio o de terceros. </t>
  </si>
  <si>
    <t>Alta</t>
  </si>
  <si>
    <t>Responsable: El asesor jurídico de cada secretaría
Periodicidad: trimestralmente
Propósito:  Identificar la falta de cumplimiento de los lineamientos establecidos en los procesos contractuales que adelanta cada entidad
Cómo se realiza: Solicitar al profesional encargado del portal SECOP II, la Base de Datos de la Contratación de los procesos vigentes. 
Desviación: En caso de no cumplir con la Base de Datos, se envía correo al ordenador del gasto de cada entidad.  
Evidencia: Base de Datos, pantallazo de SECOP y/o correo</t>
  </si>
  <si>
    <t>Inadecuado</t>
  </si>
  <si>
    <t>El profesional líder de calidad de cada secretaría, solicitará a los supervisores de los contratos suscritos mediante las modalidades diferentes a OPS un cronograma de actividades,  y el cumplimiento de las mismas de manera trimestral  con el propósito de  evidenciar el cumplimiento del objeto contractual.</t>
  </si>
  <si>
    <t xml:space="preserve">Karen Bachiller Martinez - Secretaria de la Mujer
Natalia Beltran Rodriguez - Secretaria de Habitat y Vivienda 
Jairo Velasco- Secretatria de Desarrollo e Inclusión Social
Paula Gomez Casilimas - Alta Consejeria para la Felicidad </t>
  </si>
  <si>
    <t xml:space="preserve">Técnico Operativo
Contratista 
Contratista 
Contratista </t>
  </si>
  <si>
    <t>Calidad</t>
  </si>
  <si>
    <t xml:space="preserve">Diana Paola Rodriguez Cuellar
Alvaro Anehyder Avila Silva
Lucy Adriana Hernandez Hernandez
Carlos Alberto Garcia Gracia </t>
  </si>
  <si>
    <t>01 de enero de 2023</t>
  </si>
  <si>
    <t>31 de Diciembre de 2023</t>
  </si>
  <si>
    <t>Evaluación y Seguimiento</t>
  </si>
  <si>
    <t xml:space="preserve"> Realizar la Evaluación independiente de la gestión institucional y la efectividad del Sistema de Control Interno del sector central de la Gobernación de Cundinamarca a través de actividades de evaluación y seguimiento, evaluación de la gestión de los riesgos, enfoque hacia la prevención y relación con entes externos orientadas a generar un liderazgo estratégico que contribuya a la toma de decisiones de la Alta Dirección de la entidad.</t>
  </si>
  <si>
    <t>Inicia con la formulación y aprobación del Plan de Acción (Gestión) y finaliza con la elaboración del plan de mejoramiento.
Aplica y se desarrolla por la Oficina de Control Interno del sector central de la Gobernación de Cundinamarca en lo que corresponde al Sistema de Control Interno del sector central de la Gobernación de Cundinamarca</t>
  </si>
  <si>
    <t>Debilidades en el seguimiento a la planeación y ejecución de auditorías</t>
  </si>
  <si>
    <r>
      <rPr>
        <sz val="11"/>
        <rFont val="Arial Narrow"/>
        <family val="2"/>
      </rPr>
      <t xml:space="preserve">
</t>
    </r>
    <r>
      <rPr>
        <sz val="11"/>
        <rFont val="Arial Narrow"/>
        <family val="2"/>
      </rPr>
      <t>Posibilidad de recibir cualquier dádiva o beneficio a nombre propio o de terceros para entregar resultados de servicios de aseguramiento y consultoría que no se ajusten  a la realidad de la actividad que se ejecuta.</t>
    </r>
  </si>
  <si>
    <r>
      <rPr>
        <sz val="9"/>
        <rFont val="Arial Narrow"/>
        <family val="2"/>
      </rPr>
      <t xml:space="preserve">ACOMPAÑAMIENTO A PLANEACIÓN DE ACTIVIDADES DE EVALUACION Y SEGUIMIENTO (AUDITORIAS Y INFORMES DE LEY):
Responsable: El profesional asignado de la OCI para acompañar la planeación de </t>
    </r>
    <r>
      <rPr>
        <sz val="9"/>
        <rFont val="Arial Narrow"/>
        <family val="2"/>
      </rPr>
      <t>una auditoría</t>
    </r>
    <r>
      <rPr>
        <sz val="9"/>
        <color rgb="FF38761D"/>
        <rFont val="Arial Narrow"/>
        <family val="2"/>
      </rPr>
      <t xml:space="preserve"> </t>
    </r>
    <r>
      <rPr>
        <sz val="9"/>
        <rFont val="Arial Narrow"/>
        <family val="2"/>
      </rPr>
      <t>contenido en el plan anual de auditorias
Periodicidad: Cada vez que se va a realizar una auditoria
Propósito: Verificar</t>
    </r>
    <r>
      <rPr>
        <sz val="9"/>
        <rFont val="Arial Narrow"/>
        <family val="2"/>
      </rPr>
      <t xml:space="preserve"> </t>
    </r>
    <r>
      <rPr>
        <b/>
        <sz val="9"/>
        <rFont val="Arial Narrow"/>
        <family val="2"/>
      </rPr>
      <t>la realización de</t>
    </r>
    <r>
      <rPr>
        <sz val="9"/>
        <color rgb="FF38761D"/>
        <rFont val="Arial Narrow"/>
        <family val="2"/>
      </rPr>
      <t xml:space="preserve"> </t>
    </r>
    <r>
      <rPr>
        <sz val="9"/>
        <rFont val="Arial Narrow"/>
        <family val="2"/>
      </rPr>
      <t>la planeación inicial de la auditoria 
Cómo se realiza: Con</t>
    </r>
    <r>
      <rPr>
        <sz val="9"/>
        <color rgb="FFFF0000"/>
        <rFont val="Arial Narrow"/>
        <family val="2"/>
      </rPr>
      <t xml:space="preserve">  </t>
    </r>
    <r>
      <rPr>
        <sz val="9"/>
        <rFont val="Arial Narrow"/>
        <family val="2"/>
      </rPr>
      <t>metodologías definidas en los procedimientos y las directrices de la Jefe de Oficina de Control Interno
Desviación: En caso de encontrar debilidades en la planeación el profesional asignado solicita  los ajustes de la planeación al equipo auditor, especificando los aspectos a mejorar.
Evidencia: Acta de reunión.</t>
    </r>
  </si>
  <si>
    <t xml:space="preserve">REVISIÓN DE INFORMES  FINALES :
Antes de emitir la versión final de un informe se ralizará mesa técnica de evaluacion y seguimiento, para revisar que se haya dado cumplimiento a la planeación establecida para la elaboración del informe, en caso de encontrar inconsistencias, información incompleta o resultados de evaluación sin mencionar los debidos soportes,  se harán los ajustes necesarios. Como evidencia se dejará acta de reunión.
</t>
  </si>
  <si>
    <t>Camila Andrea Avila Millán</t>
  </si>
  <si>
    <t>Profesional Universitario - Contratista</t>
  </si>
  <si>
    <t>OCI</t>
  </si>
  <si>
    <t>Yoana Marcela Aguirre Torres</t>
  </si>
  <si>
    <t>30 de abril de 2022</t>
  </si>
  <si>
    <t>30 de diciembre de 2022</t>
  </si>
  <si>
    <t>Desconocimiento del estatuto de auditoría</t>
  </si>
  <si>
    <r>
      <rPr>
        <sz val="11"/>
        <color rgb="FF000000"/>
        <rFont val="Arial Narrow"/>
        <family val="2"/>
      </rPr>
      <t xml:space="preserve"> EVALUACIÓN DE CONOCIMIENTO:</t>
    </r>
    <r>
      <rPr>
        <sz val="11"/>
        <color rgb="FF000000"/>
        <rFont val="Arial Narrow"/>
        <family val="2"/>
      </rPr>
      <t xml:space="preserve"> CODIGO DE ETICA Y ESTATUTO DEL AUDITOR:
Cada vez que un nuevo </t>
    </r>
    <r>
      <rPr>
        <sz val="11"/>
        <color rgb="FF000000"/>
        <rFont val="Arial Narrow"/>
        <family val="2"/>
      </rPr>
      <t xml:space="preserve">colaborador  </t>
    </r>
    <r>
      <rPr>
        <sz val="11"/>
        <color rgb="FF000000"/>
        <rFont val="Arial Narrow"/>
        <family val="2"/>
      </rPr>
      <t xml:space="preserve">ingrese a la oficina de Control Interno, el equipo de planeacion y mejoramiento dara a conocer el codigo de Etica y el Estatuto y aplicará la evaluación de conocimiento. En caso de encontrar un resultado inferior al 80% en la evaluación de la capacitación, se realizarán  actividades de refuerzo en los conocimientos.
</t>
    </r>
  </si>
  <si>
    <t>Falta de apropiación del código de ética del auditor</t>
  </si>
  <si>
    <t>Ausencia de actividades de socialización y apropiación del código de ética del auditor y estatuto de auditoría interna</t>
  </si>
  <si>
    <r>
      <rPr>
        <sz val="9"/>
        <rFont val="Arial Narrow"/>
        <family val="2"/>
      </rPr>
      <t xml:space="preserve">SOCIALIZACION DE ACTUALIZACION DE CODIGO DE ETICA Y ESTATUTO DE AUDITORIA Y SU RESPECTIVA EVALUACION
Responsable: El profesional asignado de la OCI del equipo de planeación y mejoramiento.
Periodicidad: Cada vez que se emita una nueva version del codigo de etica o del estatuto de auditoria, </t>
    </r>
    <r>
      <rPr>
        <sz val="9"/>
        <rFont val="Arial Narrow"/>
        <family val="2"/>
      </rPr>
      <t>cada vez que ingrese un colaborador nuevo y mínimo una vez al año.</t>
    </r>
    <r>
      <rPr>
        <sz val="9"/>
        <rFont val="Arial Narrow"/>
        <family val="2"/>
      </rPr>
      <t xml:space="preserve">
Propósito: Comunicar el código de etica y el estatuto de auditoria
Cómo se realiza:  Dentro de los 30 días siguientes a la emisión del documento o ingreso del colaborador nuevo mediante capacitación </t>
    </r>
    <r>
      <rPr>
        <sz val="9"/>
        <rFont val="Arial Narrow"/>
        <family val="2"/>
      </rPr>
      <t>y firma de la carta de compromiso del auditor interno</t>
    </r>
    <r>
      <rPr>
        <sz val="9"/>
        <rFont val="Arial Narrow"/>
        <family val="2"/>
      </rPr>
      <t xml:space="preserve"> 
Desviación: </t>
    </r>
    <r>
      <rPr>
        <sz val="9"/>
        <rFont val="Arial Narrow"/>
        <family val="2"/>
      </rPr>
      <t>En caso de no cumplirse en el plazo de los 30 días, la jefe de ficina de control interno oficiará al colaborador que no haya firmado la carta</t>
    </r>
    <r>
      <rPr>
        <sz val="9"/>
        <rFont val="Arial Narrow"/>
        <family val="2"/>
      </rPr>
      <t xml:space="preserve"> 
Evidencia: </t>
    </r>
    <r>
      <rPr>
        <sz val="9"/>
        <rFont val="Arial Narrow"/>
        <family val="2"/>
      </rPr>
      <t>Carta de compromiso del auditor interno firmada</t>
    </r>
    <r>
      <rPr>
        <sz val="9"/>
        <rFont val="Arial Narrow"/>
        <family val="2"/>
      </rPr>
      <t xml:space="preserve"> </t>
    </r>
  </si>
  <si>
    <t xml:space="preserve">CONFIRMACION DE ASISTENCIA
El lider de la actividad de auditoría interna, el día de la socialización de la planeación confirmará la asistencia de las unidades convocadas; dejando evidencia en el acta de reunión. </t>
  </si>
  <si>
    <t xml:space="preserve">Profesional Universitario </t>
  </si>
  <si>
    <t>30 de junio de 2023</t>
  </si>
  <si>
    <t>31 de diciembre de 2023</t>
  </si>
  <si>
    <t>desconocimieto del objetivo de la actividad de aseguramiento y consultoria</t>
  </si>
  <si>
    <t>Ausencia de comunicación del programa de auditoría a la unidad auditada.</t>
  </si>
  <si>
    <t>ACTA DE MESA TECNICA DE REUNION DE SOCIALIZACION DEL PROGRAMA DE AUDITORÍA
Responsable:  La persona designada para lierar la actividad de aseguramiento o consultoría
Periodicidad: cada vez que realice una actividad programada en el Plan Anual de Auditoría
Propósito: Elaborar y comunicar la planeación conel objetivo de la actividad del Plan Anual de Auditoría
Cómo se realiza: A través de convocatorias a las partes interesadas
Desviación: En caso de no sea atendida la convocatoria, se envía la planeación con el objetivo de la actividad por correo electrónico a las partes interesadas.
Evidencia:  Correos y/o actas de reunión</t>
  </si>
  <si>
    <t>APLICACION ENCUESTA DE EVALUACIÓN Y SEGUIMIENTO
 El usuario experto del equipo de mejoramiento rediseñará y aplicará la encuesta de : Calificación de actividad de evaluación y seguimiento, por interaccion de roles, incluyendo un aspecto relacionado con la indagación de posibles actos de corrupción asociados.</t>
  </si>
  <si>
    <t>31 de junio de 2023</t>
  </si>
  <si>
    <t>32 de diciembre de 2023</t>
  </si>
  <si>
    <t>Desconocimiento de posibles actos de corrupción en los roles de control interno.</t>
  </si>
  <si>
    <t>Ausencia de canales de comunicación que permitan la identificación de actos de corrupción de las diferentes partes interesadas</t>
  </si>
  <si>
    <t xml:space="preserve"> </t>
  </si>
  <si>
    <t>Promoción del Desarrollo Educativo</t>
  </si>
  <si>
    <t>Dirigir, promover, apoyar y controlar la prestación del servicio educativo para las niñas, niños, jóvenes y adultos de Cundinamarca, asegurando una adecuada articulación entre los niveles de preescolar, básica, media y superior, que favorezcan el acceso, ingreso y permanencia a los estudiantes en el sistema educativo, con el fin de que obtengan conocimientos científicos, técnicos y culturales en condiciones de calidad, pertinencia, equidad, eficiencia, eficacia y efectividad.</t>
  </si>
  <si>
    <t>El proceso inicia con la identificación de necesidades educativas de las niñas, niños y jóvenes del Departamento de Cundinamarca, continúa con la gestión de los programas, planes y proyectos y la asistencia técnica a las Instituciones Educativas del Departamento y termina con la evaluación de los resultados tanto del proceso como de las IED de los municipios no certificados del Departamento.</t>
  </si>
  <si>
    <t>Deficiencias en los controles para la radicación y trámite de los documentos de los usuarios.</t>
  </si>
  <si>
    <t xml:space="preserve">Falta de control en el Sistema Humano al incluir información </t>
  </si>
  <si>
    <t>Posibilidad de obtener un beneficio económico o  dádivas, a nombre propio o de terceros, por expedición de actos administrativos o certificaciones por:  tramitar prestaciones sociales (pensiones, cesantías, auxilios), realizar nombramientos, ascensos o mejoramientos salariales sin el cumplimiento de los requisitos para favorecimiento de un tercero.</t>
  </si>
  <si>
    <t xml:space="preserve">Responsable: El profesional encargado de la selección y vinculación
Periodicidad: cada vez que realice un proceso de selección
Propósito: controlar que los documentos sean los exigidos en  la resolución de vinculación respectiva 
Cómo se realiza:  revisar los documentos contra lo establecido de acuerdo a la "Guía para el trámite de posesiones de docentes, directivos docentes o persona administrativo M-PDE-H-GUI-002", utilizando el formato Lista de chequeo vinculación de personal docente, directivo docente y administrativo.
Desviación:  En caso de que no se tengan en cuenta todos los documentos establecidos, el funcionario y/o contratista  encargado de elaborar el acto administrativo revisa y solicita el  cumplimiento de los requisitos mediante los documentos soporte. 
Evidencia: Formato de control establecido diligenciado y/o actos administrativos expedidos. </t>
  </si>
  <si>
    <t xml:space="preserve">1. Diligenciar la clausula de confidencialidad por los funcionarios que manejan los tramites de prestaciones sociales (pensiones, cesantías, auxilios), realizar nombramientos, ascensos o mejoramientos salariales.
</t>
  </si>
  <si>
    <t>Ricaurte Osorio  / Edgar Mayorga</t>
  </si>
  <si>
    <t>Subdirector operativo</t>
  </si>
  <si>
    <t>Dirección De Personal De Instituciones Educativas</t>
  </si>
  <si>
    <t>Cristina Paola Miranda Escandón</t>
  </si>
  <si>
    <t>15 de enero de 2023</t>
  </si>
  <si>
    <t>15 de diciembre de 2023</t>
  </si>
  <si>
    <t>Deficiencias en los procesos de selección y vinculación de los docentes  provisionales  para vacantes definitivas</t>
  </si>
  <si>
    <t>Responsable: El profesional encargado de la selección y vinculación
Periodicidad: cada vez que realice un proceso de selección
Propósito: identificar el candidato seleccionado con mayor puntaje 
Cómo se realiza: ingresar al Sistema Maestro y  verifica que cumpla con el perfil  y  los requisitos establecidos y aprueba en el Sistema Maestro.
Desviación: En caso que no cumpla con los requisitos selecciona al segundo  o tercer candidato según corresponda. 
Evidencia: Reporte del sistema y el correo electrónico enviado en el cual se indica al seleccionado o al rechazado el resultado de la selección.</t>
  </si>
  <si>
    <t xml:space="preserve">2. Documentar los procedimientos, guías o manuales y formatos  e incluirlos en el Sistema de Gestión para su divulgación e implementación  cuando se requiera.  </t>
  </si>
  <si>
    <t>Jahn Acosta</t>
  </si>
  <si>
    <t>Subdirección De Administración Y Desarrollo</t>
  </si>
  <si>
    <t>Edgar Excelino Mayorga Espinosa</t>
  </si>
  <si>
    <t xml:space="preserve">Debilidad en el proceso de verificación de los documentos </t>
  </si>
  <si>
    <t xml:space="preserve">Responsable: El profesional universitario que recepciona los documentos de los docentes para el proceso de nombramiento.
Periodicidad: dos veces al año
Propósito: Validar la veracidad de los documentos aportados por los seleccionados. 
Cómo se realiza: En el Sistema de Información de Gestión de Recursos Humanos HUMANO  verifica que los documentos estén cargados y valida la veracidad de los mismos con las instituciones de educación superior, para dar el visto bueno en el sistema.
Desviación: en caso de no realizarse la actualización en el Sistema HUMANO, se deja por escrito una comunicación o soporte de la consulta realizada a las entidades educativas. 
Evidencia: reporte de la actualización en el sistema HUMANO o la comunicación realizada a las entidades educativas con la solicitud de verificación. </t>
  </si>
  <si>
    <t>Inoportuna</t>
  </si>
  <si>
    <t>3. Solicitar una actualización del aplicativo de Cundinamarca Siempre en Clase cuando se requiera.</t>
  </si>
  <si>
    <t>Andrea Moscoso</t>
  </si>
  <si>
    <t>Asesora</t>
  </si>
  <si>
    <t>Deficiencia en el estudio de títulos para tramites de escalafón docente.</t>
  </si>
  <si>
    <t xml:space="preserve">Responsable: El profesional universitario que recepciona los documentos de los docentes para el proceso de escalafón docente
Periodicidad: dos veces al año
Propósito: Validar la veracidad de los documentos aportados por los seleccionados. 
Cómo se realiza: En el Sistema de Información de Gestión de Recursos Humanos HUMANO  verifica que los documentos estén cargados y valida la veracidad de los mismos con las instituciones de educación superior, para dar el visto bueno en el sistema.
Desviación: en caso de no realizarse la actualización en el Sistema HUMANO, se deja por escrito una comunicación o soporte de la consulta realizada a las entidades educativas. 
Evidencia: reporte de la actualización en el sistema HUMANO o la comunicación realizada a las entidades educativas con la solicitud de verificación. </t>
  </si>
  <si>
    <t xml:space="preserve">4. Capacitar al personal de la Dirección de Personal en los temas relacionados en la revisión y  validación de la veracidad de los títulos aportados por el personal docente, directivo docente y administrativo. </t>
  </si>
  <si>
    <t>Juan Carlos Medina</t>
  </si>
  <si>
    <t xml:space="preserve">Deficiencias en la consolidación de informes. </t>
  </si>
  <si>
    <t>Falta de controles en la ejecución de las visitas</t>
  </si>
  <si>
    <t xml:space="preserve">Posibilidad de  obtener un beneficio económico o  dádivas, a nombre propio o de terceros por: no realizar o demorar las visitas de control, los informes o no evidenciar los hallazgos. </t>
  </si>
  <si>
    <t>Rara vez</t>
  </si>
  <si>
    <t xml:space="preserve">Responsable: El profesional especializado de la Dirección de IVC 
Periodicidad: trimestral
Propósito: Validar la recepción de los informes 
Cómo se realiza: Revisando el numero de informes recibidos versus los proyectados 
Desviación: En caso que no se realice la entrega  del informe, se hace una comunicación solicitando el envío del mismo.  
Evidencia: Informes recibidos mediante correo electrónico y/o  comunicación de solicitud los informes </t>
  </si>
  <si>
    <t xml:space="preserve">Solicitar la automatización de  la recepción de los informes para controlar la oportunidad y la ejecución de las visitas 
Solicitar la  generación de avisos automáticas para los que no realizan el envío oportuno (Comunicación de solicitud y requerimiento) </t>
  </si>
  <si>
    <t xml:space="preserve">Ginna Margarita Martinez </t>
  </si>
  <si>
    <t xml:space="preserve">Director(a) de IVC </t>
  </si>
  <si>
    <t xml:space="preserve">Dirección de Inspección, Vigilancia y Control </t>
  </si>
  <si>
    <t xml:space="preserve">15 de enero del 2023 </t>
  </si>
  <si>
    <t xml:space="preserve">15 diciembre de 2023 </t>
  </si>
  <si>
    <t>Demora en el reporte de información por parte de los funcionarios encargados de ejecutar las visitas definidas en el POAIV.</t>
  </si>
  <si>
    <t xml:space="preserve">Solicitar el análisis y ampliación de la planta de personal  para cumplir con la revisión del contenido de los informes (Comunicación enviada) </t>
  </si>
  <si>
    <t xml:space="preserve">Deficiencias en la revisión del contenido de los informes </t>
  </si>
  <si>
    <t xml:space="preserve">Responsable: El profesional especializado de la Dirección de IVC 
Periodicidad: trimestralmente
Propósito: Revisa el contenido de los informes  
Cómo se realiza: A través de una muestra aleatoria representativa de los informes recibidos teniendo en cuenta los lineamientos definidos por el Subproceso.
Desviación: En caso que no los informes no cumplan con los parámetros establecidos , se solicita la corrección de los mismos. 
Evidencia: Comunicación por correo electrónico o radicada en el sistema de gestión documental. </t>
  </si>
  <si>
    <t>Posibilidad de obtener un beneficio económico o  dádivas, a nombre propio o de terceros, por expedición de actos administrativos o certificaciones por:  tramitar prestaciones sociales (pensiones, cesantias, auxilios), realizar nombramientos, ascensos o mejoramientos salariales sin el cumplimiento de los requisitos para favorecimiento de un tercero.</t>
  </si>
  <si>
    <t>Responsable: El profesional encargado de la selección y vinculación
Periodicidad: cada vez que realice un proceso de selección
Propósito: realizar la verificación de los documentos exigidos en  la resolución de vinculacion respectiva 
Cómo se realiza:  mediante el uso de la "Guia para el trámite de posesiones de docentes, directivos docentes o persona administrativo M-PDE-H-GUI-002", utilizando el formato establecido en la Guia.
Desviación:  En caso de que no se tengan en cuenta todos los documentos establecidos, el abogado encargado de elaborar el acto administrativo revisa y solicita el  cumplimiento de los requisitos mediante los documentos soporte. 
Evidencia:  formato de control establecido diligenciado y/o actos administrativos expedidos.</t>
  </si>
  <si>
    <t xml:space="preserve">1. Definir y diligenciar la clausula de confidencialidad por los funcionarios que manejan los tramites de prestaciones sociales (pensiones, cesantías, auxilios), realizar nombramientos, ascensos o mejoramientos salariales.
2. Documentar los procedimientos, guias o manuales y formatos  e incluirlos en el Sistema de Gestión para su divulgación e implementación.  
</t>
  </si>
  <si>
    <t>02 de agosto de 2022</t>
  </si>
  <si>
    <t>15 de diciembre de 2022</t>
  </si>
  <si>
    <t>Responsable: El profesional encargado de la selección y vinculación
Periodicidad: cada vez que realice un proceso de selección
Propósito: identificar el candidato seleccionado con mayor puntaje, verifica que cumpla con el perfil  y  los requisitos establecidos y aprueba en el Sistema Maestro.
Cómo se realiza: ingresando al sistema Maestro
Desviación: En caso que no cumpla con los requisitos selecciona al segundo  o tercer candidato segun corresponda. 
Evidencia: reporte del sistema y el correo electronico enviado en el cual se indica al seleccionado o al rechazado el resultado de la seleccion.</t>
  </si>
  <si>
    <t xml:space="preserve">1. Elaborar y estandarizar una guía de atención a los usuarios, explicando los temas relacionados con la vinculación. 
2. Actualizar la guía con los pasos a realizar por los docentes para la etapa de posesión con el fin de mitigar las demoras. 
3. Documentar los procedimientos, guias o manuales y formatos  e incluirlos en el Sistema de Gestión para su divulgación e implementación.  </t>
  </si>
  <si>
    <t xml:space="preserve">Responsable: El profesional universitario que recepciona los documentos de los docentes para el proceso de nombramiento.
Periodicidad: dos veces al año
Propósito: verifica que los documentos esten cargados y valida la veracidad de los mismos con las intituciones de educacion superior, para dar el visto bueno en el sistema Humano.
Cómo se realiza: en el Sistema de Información de Gestión de Recursos Humanos HUMANO;
Desviación: en caso de no realizarse la actualización en el sistema HUMANO, se deja por escrito una comunicación o soporte de la consulta realizada a las entidades educativas. 
Evidencia: reporte de la actualización en el sistema HUMANO o la comunicación realizada a las entidades educativas con la solicitud de verificación. </t>
  </si>
  <si>
    <t xml:space="preserve">1. Solicitar una actualización del aplicativo de Cundinamarca Siempre en Clase con base en la resolución 3842 del 2022 para los perfiles de las vacantes. </t>
  </si>
  <si>
    <t>Deficiencia en el estudio de titulos para tramites de escalafón docente.</t>
  </si>
  <si>
    <t xml:space="preserve">Responsable: El profesional universitario que recepciona los documentos de los docentes para el proceso de escalafón docente
Periodicidad: dos veces al año
Propósito: verifica que los documentos esten cargados y valida la veracidad de los mismos con las intituciones de educacion superior, para da el visto bueno en el Sistema Humano;
Cómo se realiza: en el Sistema de Información de Gestión de Recursos Humanos HUMANO;
Desviación: En caso de no realizarse la actualización en el sistema HUMANO, se deja por escrito una comunicación o soporte de la consulta realizada a las entidades educativas;
Evidencia: reporte de la actualización en el sistema HUMANO o la comunicación realizada a las entidades educativas con la solicitud de verificación. </t>
  </si>
  <si>
    <t xml:space="preserve">1. Capacitar al personal de la Dirección de Personal en los temas relacionados en la revisión y  validación de la veracidad de los títulos aportados por el personal docente, directivo docente y administrativo. </t>
  </si>
  <si>
    <t>Asistencia Técnica</t>
  </si>
  <si>
    <t xml:space="preserve">Transferir conocimiento a las entidades públicas del Departamento y a los Cundinamarqueses a través de asesoría, capacitación y acompañamiento que permita mejorar su gestión productiva, administrativa, técnica, legal y financiera para el mejor aprovechamiento de recursos que impacten positivamente en el desarrollo del territorio.
</t>
  </si>
  <si>
    <t xml:space="preserve">Inicia con la identificación y reconocimiento de necesidades, se desarrolla mediante la gestión del conocimiento, la ejecución de asistencia técnica, la articulación Institucional con base en las competencias y funciones de las entidades; finaliza con la evaluación de resultados y la toma de acciones. 
</t>
  </si>
  <si>
    <t>Solicitar pagos no reglamentados en beneficio propio o de un tercero durante la asistencia técnica</t>
  </si>
  <si>
    <t>Desconocimiento por parte de los beneficiarios de los requisitos y características de las asistencias técnicas</t>
  </si>
  <si>
    <t>Posibilidad de recibir cualquier dádiva o beneficio a nombre propio o de terceros por cobrar la prestación del servicio de la asistencia técnica gratiuta. Por desconocimiento  de la transferencia del conocimiento por parte de la poblacion si hay algun tipo de cobro por la prestacion de servicio</t>
  </si>
  <si>
    <t>Enriquecimiento ilícito de contratistas y/o servidores públicos</t>
  </si>
  <si>
    <t>Responsable:el profesional encargado del proceso asistencia técnica de la dirección de seguimiento y evaluación de la Secretaría de Planeación;
Periodicidad:trimestralmente;
Propósito:  identificar si hay algun tipo de cobro en la prestacion del servicio;
Cómo se realiza: revisa las observaciones realizadas en la encuesta de satisfaccion;
Desviación: En caso que el profesional asignado no se encuentre para presentar el informe, el enlace de la Secretaria de Planeación genera y reporta el informe trimestral de gestión;
Evidencia:  formulario de la plataforma Arcgis.</t>
  </si>
  <si>
    <t>Se revisará la estructura de la encuesta de satisfaccion de la asistencia tecnica con el objetivo evidenciar si hay un cobro en la asistencia tecnica. Evidencia acta de reunión donde se modifica el formulario.</t>
  </si>
  <si>
    <t>Diana Carolina Torres Castellanos</t>
  </si>
  <si>
    <t>Director Técnico de  Seguimiento y Evaluación</t>
  </si>
  <si>
    <t>Secretaría de Planeación</t>
  </si>
  <si>
    <t>Carlos Andrés Daza Beltrán</t>
  </si>
  <si>
    <t>26 de julio de 2022</t>
  </si>
  <si>
    <t>31 de Diciembre de 2022</t>
  </si>
  <si>
    <t xml:space="preserve">Responsable:  el profesional encargado del proceso;
Periodicidad: anualmente;
Propósito: dar a conocer la gratiudad de los servicios de asistencia tecnica;
Cómo se realiza: publica el portafolio de servicios de la gobernacion de cundinamarca en el portal web;
Desviación: en caso que el profesional asignado no se encuentre para cargar el informe, el lider del proceso designara el responsable;
Evidencia: portafolio de Servicios en el portal web de la gobernacion. </t>
  </si>
  <si>
    <t>Diseñar una estrategia de difusion trimestral en redes sociales relacionada a la gratuidad de los servicios de asistencia tecnica por parte del profesional desigando. Como evidencia queda el cronograma de publicacion y las piezas de comunicación</t>
  </si>
  <si>
    <t>Promoción del Desarrollo de Salud</t>
  </si>
  <si>
    <t>Dirigir y gestionar el Sistema General de Seguridad Social en Salud, liderando acciones transectoriales en el departamento, a través del diseño, implantación y control de una red efectiva de servicios sin barreras y humanizada, soporte de la atención primaria en salud, orientado a garantizar el acceso oportuno y efectivo a la promoción, prevención y recuperación de la salud, contribuyendo al mejoramiento de la calidad de vida de la población Cundinamarquesa.</t>
  </si>
  <si>
    <t>El proceso de Promoción del Desarrollo de Salud inicia con la identificación de las necesidades en materia de salud de la población Cundinamarquesa y finaliza en el control de los factores de riesgo y de la prestación de los servicios de salud.</t>
  </si>
  <si>
    <t>Entrega de información incompleta e incorrecta.</t>
  </si>
  <si>
    <t>Carencia de herramientas tecnológicas para el seguimiento, control y monitoreo de la gestión del trámite.</t>
  </si>
  <si>
    <t>Posibilidad de solicitar cualquier dadiva o beneficio a nombre propio o de terceros por otorgar, acelarar o dilatar el trámite en forma indebida en términos de ley y derecho de turno.</t>
  </si>
  <si>
    <t>Probable</t>
  </si>
  <si>
    <t>Responsable: El profesional Universitario de la oficina asesora de participación y atención al ciudadano 
 Periodicidad: cada cuatro meses 
 Propósito: realiza seguimiento o a los trámites adelantados por cada dirección de la Secretaría de salud 
 Cómo se realiza: Consolidando la información por dirección de la Secretaría de Salud y, lo envía secretaria de planeción
 Desviación: En caso de que no se entregue la información se solicita vía correo institucional al referente de trámite de la dirección competente;
 Evidencia: matriz seguimiento trámites</t>
  </si>
  <si>
    <t>Débil</t>
  </si>
  <si>
    <t>Gestionar capacitación frente al tema de prevención del  riesgo de corrupción de la secretaría de Salud a funcionarios y/o contratistas  "Generar cultura de prevención" (anual- Presentación Power Point)</t>
  </si>
  <si>
    <t>Jaqueline Gómez Aguilar</t>
  </si>
  <si>
    <t>Jefe Oficina Asesora de Planeación</t>
  </si>
  <si>
    <t xml:space="preserve">Planeación </t>
  </si>
  <si>
    <t>Entrega de Información no oportuna para la gestión del trámite.</t>
  </si>
  <si>
    <t>No hay mecanismos de supervisión directa a la recepción de información para trámites.</t>
  </si>
  <si>
    <t>Responsable: El profesional Universitario de la oficina asesora de participación y atención al ciudadano 
 Periodicidad: Anualmente
 Propósito: Verficar la Actualización de los requisitos y costos para la gestión de trámites
 Cómo se realiza: Llevando a cabo un seguimiento de la informacion reportada en página web de la Gobernación  y Plataforma SUIT existentes para usuarios.
 Desviación: En caso de no hallar actualizada la información se envía solicitud por correo institucional a los referente de trámite no actualizado para que lo adelante
 Evidencia: correo institucional</t>
  </si>
  <si>
    <t>No asignado</t>
  </si>
  <si>
    <t>Emitir circular para  reiterar el cumplimiento del  diligenciamiento  de las encuestas de caracterización  y satisfacción a los  usuarios que gestionan los trámites en la secretaría de Salud. (anual- circular)</t>
  </si>
  <si>
    <t>Diana Yamile Ramos Castro</t>
  </si>
  <si>
    <t>Secretaria de Salud (E)</t>
  </si>
  <si>
    <t>Despacho</t>
  </si>
  <si>
    <t>Responsable:
 Periodicidad:
 Propósito:
 Cómo se realiza:
 Desviación:
 Evidencia</t>
  </si>
  <si>
    <t>Revisar y/o actualizar procedimientos relacionados a trámites según necesidad  e incluirlos en el Sistema de Gestión Documental Isolucion (procedimiento-anual)</t>
  </si>
  <si>
    <t xml:space="preserve">
Jhon Alexander Morera Gutierrez 
Diana Yamile Ramos Castro
Jose Octaviano Barrera Gutierrez
Elizabeth Coy</t>
  </si>
  <si>
    <t>Director Salud Publica 
Director De Inspeccion Vigiancia Y Control 
Director de Desarrollo de Servicios 
Subdirectora de Vigilancia de la Salud Pública</t>
  </si>
  <si>
    <t>Dirección - Direccion Salud Publica 
Direccion De Inspeccion Vigiancia Y Control 
Dirección de Desarrollo de Servicios 
Subdirección de Vigilancia de la Salud Pública</t>
  </si>
  <si>
    <t xml:space="preserve">
Jhon Aelxander Morera Gutierrez 
Diana Yamile Ramos Castro
Jose Octaviano Barrera Gutierrez
Elizabeth Coy</t>
  </si>
  <si>
    <t>Realizar revisión de controles y actividades del plan de acción por el comité directivo (semestral- acta)</t>
  </si>
  <si>
    <t xml:space="preserve">Walter Alfonso Florez Florez
Jhon Alexander Morera Gutiérrez 
Dumar Javier Figueredo Sanabria 
Diana Yamile Ramos Castro
Jose Octaviano Barrera Gutiérrez
Yurany Triana González
Jaqueline Gómez Aguilar
Andrea Manosalva Martínez
Jimena Galvis Sotelo
Jaqueline Gómez Aguilar
Nathaly Andrea Sierra Peñuela
Paola  Alexandra Linares Escobar 
Elizabeth Coy Jimenez </t>
  </si>
  <si>
    <t>Director de Aseguramieto 
Director de Salud Publica 
Director Centro Regulador Urgencias -CRUE
Director De Inspeccion Vigiancia Y Control 
Director de Desarrollo de Servicios 
Directora Administrativa Y Financiera
Jefe de Oficina Asesora de Planeación Sectorial
Jefe de Oficina Asesora Jurídica 
Jefe de Oficina Asesora De Participacion Social Y Atencion Al Ciudadano
Subdirectora de Laboratorio de Salud Pública.
Subdirectora de Promoción de acciones en Salud Pública
Subdirectora  de Vigilancia de la Salud Pública</t>
  </si>
  <si>
    <t xml:space="preserve">Dirección De Aseguramieto 
Dirección -  Salud Publica 
Dirección  Centro Regulador Urgencias Crue 
Dirección  De Inspeccion Vigiancia Y Control 
Dirección de Desarrollo de Servicios 
Dirección  Administrativa Y Financiera
Oficina Asesora De Planeación Sectorial
Oficina Asesora Juridica 
Oficina Asesora De Participacion Social Y Atencion Al Ciudadano
Subdirección de Laboratorio de Salud Pública.
Subdirección de Promoción de acciones en Salud Pública
Subdirección de Vigilancia de la Salud Pública
</t>
  </si>
  <si>
    <t>Gestión Contractual</t>
  </si>
  <si>
    <t>Establecer lineamientos y estándares, presta asesoría y hace seguimiento para simplificar y homogenizar las acciones que se desarrollan en las diferentes etapas del proceso contractual que se requieran para la adquisición de bienes, servicios y obras públicas que demanda el Sector Central de la Administración Pública del Departamento de Cundinamarca; así como las relacionadas con el cumplimiento de sus funciones, metas y objetivos institucionales, promoviendo el pleno cumplimiento a los principios de la función pública previstos en la Constitución política y en la Ley; de modo que, unifiquen y faciliten la aplicación adecuada de las normas y procedimientos de contratación estatal, con el fin de ejercer la función contractual dentro de los principios que regulan la actuación administrativa: selección objetiva, igualdad, transparencia, economía, celeridad, publicidad, responsabilidad, eficacia, eficiencia y buena fe.</t>
  </si>
  <si>
    <t>Inicia con la identificación de la necesidad de adquisición de bienes y servicios, se desarrolla con la contratación de los bienes, servicios y obras públicas y finaliza con la evaluación de la satisfacción de la necesidad y el cierre del expediente; para ello, se aplicará a todas las actividades relacionadas con la contratación de las dependencias del Sector Central de la Administración Pública de Cundinamarca y será de obligatoria observancia.</t>
  </si>
  <si>
    <t>Falta de controles</t>
  </si>
  <si>
    <t>Elaboración de pliegos de condiciones por parte de los equipos estructuradores, con requisitos que favorezcan a un posible contratista u oferente.</t>
  </si>
  <si>
    <t>Posibilidad de recibir o solicitar cualquier dádiva a nombre propio o de un tercero, para favorecer a un proponente en la adjudicación de un contrato</t>
  </si>
  <si>
    <r>
      <rPr>
        <sz val="9"/>
        <color rgb="FF000000"/>
        <rFont val="&quot;Arial Narrow&quot;, sans-serif"/>
      </rPr>
      <t xml:space="preserve">Responsable: La dirección de contratación
 Periodicidad: de manera permanente 
 Propósito: arantizar los principios de la contratación estatal 
 Cómo se realiza: asesorando a las secretarías y entidades del nivel central en la estructuración de los procesos contractuales, con mesas de trabajo en las intervienen los equipos estructuradores;
</t>
    </r>
    <r>
      <rPr>
        <sz val="9"/>
        <color rgb="FFFF0000"/>
        <rFont val="&quot;Arial Narrow&quot;, sans-serif"/>
      </rPr>
      <t xml:space="preserve"> Desviación:</t>
    </r>
    <r>
      <rPr>
        <sz val="9"/>
        <color rgb="FF000000"/>
        <rFont val="&quot;Arial Narrow&quot;, sans-serif"/>
      </rPr>
      <t xml:space="preserve">
 Evidencia: las actas de comite de contratación donde se deja constancia de las mesas técnicas realizadas.</t>
    </r>
  </si>
  <si>
    <t>Falta de lineamientos que restrinjan las posibilidades de corrupción</t>
  </si>
  <si>
    <r>
      <rPr>
        <sz val="9"/>
        <color rgb="FF000000"/>
        <rFont val="&quot;Arial Narrow&quot;, sans-serif"/>
      </rPr>
      <t xml:space="preserve">Responsable: La dirección de contratación 
 Periodicidad: según directrices del orden nacional o Departamental 
 Propósito: garantizar procesos contractuales ajustados a la normatividad legal vigente
 Cómo se realiza: generando circulares con lineamientos sobre el proceso contractual
</t>
    </r>
    <r>
      <rPr>
        <sz val="9"/>
        <color rgb="FFFF0000"/>
        <rFont val="&quot;Arial Narrow&quot;, sans-serif"/>
      </rPr>
      <t xml:space="preserve"> Desviación:</t>
    </r>
    <r>
      <rPr>
        <sz val="9"/>
        <color rgb="FF000000"/>
        <rFont val="&quot;Arial Narrow&quot;, sans-serif"/>
      </rPr>
      <t xml:space="preserve">
 Evidencia: circulares generadas</t>
    </r>
  </si>
  <si>
    <r>
      <rPr>
        <sz val="9"/>
        <color rgb="FF000000"/>
        <rFont val="&quot;Arial Narrow&quot;, sans-serif"/>
      </rPr>
      <t xml:space="preserve">Responsable: La dirección de contratación
 Periodicidad: de acuerdo a los requerimientos de SECOP II y la normatividad legal vigente.
 Propósito: actualizar, publicar y socializar de los formatos del proceso de gestión contractual 
</t>
    </r>
    <r>
      <rPr>
        <sz val="9"/>
        <color rgb="FFFF0000"/>
        <rFont val="&quot;Arial Narrow&quot;, sans-serif"/>
      </rPr>
      <t xml:space="preserve"> Cómo se realiza: 
 Desviación: 
 Evidencia:</t>
    </r>
  </si>
  <si>
    <r>
      <rPr>
        <sz val="9"/>
        <color rgb="FF000000"/>
        <rFont val="&quot;Arial Narrow&quot;, sans-serif"/>
      </rPr>
      <t xml:space="preserve">Responsable: El comité de contratación 
 Periodicidad: dos veces a la semana
 Propósito: garantizar que se ajusten a la normatividad vigente y cumplan los principios de la contratación estatal. 
 Cómo se realiza: revisando y aprobando la contratación, a excepción de los contratos de prestación de servicios de apoyo a la gestión
 Desviación: Evidencias actas de comité y conceptos de los abogados.
</t>
    </r>
    <r>
      <rPr>
        <sz val="9"/>
        <color rgb="FFFF0000"/>
        <rFont val="&quot;Arial Narrow&quot;, sans-serif"/>
      </rPr>
      <t xml:space="preserve"> Evidencia:</t>
    </r>
  </si>
  <si>
    <r>
      <rPr>
        <sz val="9"/>
        <rFont val="&quot;Arial Narrow&quot;, sans-serif"/>
      </rPr>
      <t xml:space="preserve">Responsable: La dirección de contratación
 Periodicidad: de manera permanente socializa
 Propósito: . mantener actualizados a los equipos estructuradores sobre los lineamientos nacionales en materia contractual
 Cómo se realiza: socializa los conceptos, manuales y guías de Colombia Compra Eficiente
</t>
    </r>
    <r>
      <rPr>
        <sz val="9"/>
        <color rgb="FFFF0000"/>
        <rFont val="&quot;Arial Narrow&quot;, sans-serif"/>
      </rPr>
      <t xml:space="preserve"> Desviación:</t>
    </r>
    <r>
      <rPr>
        <sz val="9"/>
        <rFont val="&quot;Arial Narrow&quot;, sans-serif"/>
      </rPr>
      <t xml:space="preserve">
 Evidencia: Evidencia correos y circulares.</t>
    </r>
  </si>
  <si>
    <t>Recibo a satisfacción y/o pago de objetos contractuales que no corresponden a las especificaciones técnicas exigidas o no fueron ejecutados</t>
  </si>
  <si>
    <t>Omisión del supervisor o de los encargados del seguimiento de verificar las obligaciones en el contrato para el cumplimiento del objeto contractual y su alcance para darlos por recibidos y ordenar su pago.</t>
  </si>
  <si>
    <t>Posibilidad de recibir o solicitar cualquier dádiva a nombre propio o de terceros, para favorecer al contratista frente a la omsión o retraso en las obligaciones contractuales o poscontractuales.</t>
  </si>
  <si>
    <r>
      <rPr>
        <sz val="9"/>
        <color rgb="FF000000"/>
        <rFont val="&quot;Arial Narrow&quot;, sans-serif"/>
      </rPr>
      <t xml:space="preserve">Responsable: La dirección de contratación
 Periodicidad: de manera permanente
 Propósito: realiza seguimiento a adiciones modificaciones y prórrogas radicadas por las dependencias de la Entidad;
 Cómo se realiza: a través del estudio de la solucitud del proceso en curso;
</t>
    </r>
    <r>
      <rPr>
        <sz val="9"/>
        <color rgb="FFFF0000"/>
        <rFont val="&quot;Arial Narrow&quot;, sans-serif"/>
      </rPr>
      <t xml:space="preserve"> Desviación:</t>
    </r>
    <r>
      <rPr>
        <sz val="9"/>
        <color rgb="FF000000"/>
        <rFont val="&quot;Arial Narrow&quot;, sans-serif"/>
      </rPr>
      <t xml:space="preserve">
 Evidencia: concepto de la viabilidad.</t>
    </r>
  </si>
  <si>
    <r>
      <rPr>
        <sz val="9"/>
        <color rgb="FF000000"/>
        <rFont val="&quot;Arial Narrow&quot;, sans-serif"/>
      </rPr>
      <t xml:space="preserve">Responsable: La dirección de contratación
 Periodicidad: cuatrimestralmente
 Propósito: consolida los informes de seguimiento de los supervisores a los contratos o convenios de la Entidad, para garantizar la debida función de supervisión
 Cómo se realiza: a través del aplicativo SUPERVISA, .
</t>
    </r>
    <r>
      <rPr>
        <sz val="9"/>
        <color rgb="FFFF0000"/>
        <rFont val="&quot;Arial Narrow&quot;, sans-serif"/>
      </rPr>
      <t xml:space="preserve"> Desviación:</t>
    </r>
    <r>
      <rPr>
        <sz val="9"/>
        <color rgb="FF000000"/>
        <rFont val="&quot;Arial Narrow&quot;, sans-serif"/>
      </rPr>
      <t xml:space="preserve">
 Evidencia: informes de SUPERVISA</t>
    </r>
  </si>
  <si>
    <r>
      <rPr>
        <sz val="9"/>
        <color rgb="FF000000"/>
        <rFont val="&quot;Arial Narrow&quot;, sans-serif"/>
      </rPr>
      <t xml:space="preserve">Responsable: La dirección de contratación
 Periodicidad: cuatrimestralmente
 Propósito: consolidalos contratos en riesgo medio y alto on el proposito de minimizar el riesgo de declaratoria de un incumplimiento
 Cómo se realiza: mediante la plataforma SUPERVISA
</t>
    </r>
    <r>
      <rPr>
        <sz val="9"/>
        <color rgb="FFFF0000"/>
        <rFont val="&quot;Arial Narrow&quot;, sans-serif"/>
      </rPr>
      <t xml:space="preserve"> Desviación:</t>
    </r>
    <r>
      <rPr>
        <sz val="9"/>
        <color rgb="FF000000"/>
        <rFont val="&quot;Arial Narrow&quot;, sans-serif"/>
      </rPr>
      <t xml:space="preserve">
 Evidencia: informes de contratos en riesgo.</t>
    </r>
  </si>
  <si>
    <t>Investigaciones penales, disciplinarias y fiscales</t>
  </si>
  <si>
    <r>
      <rPr>
        <sz val="9"/>
        <color rgb="FF000000"/>
        <rFont val="&quot;Arial Narrow&quot;, sans-serif"/>
      </rPr>
      <t xml:space="preserve">Responsable: La dirección de contratación
 Periodicidad: anualmente 
 Propósito: hacer seguimiento a la liquidación de contratos y convenios que así lo tengan establecidos para garantizar su debida finalización. 
 Cómo se realiza:
</t>
    </r>
    <r>
      <rPr>
        <sz val="9"/>
        <color rgb="FFFF0000"/>
        <rFont val="&quot;Arial Narrow&quot;, sans-serif"/>
      </rPr>
      <t xml:space="preserve"> Desviación:</t>
    </r>
    <r>
      <rPr>
        <sz val="9"/>
        <color rgb="FF000000"/>
        <rFont val="&quot;Arial Narrow&quot;, sans-serif"/>
      </rPr>
      <t xml:space="preserve">
 Evidencia; informe de liquidación de contratos y convenios.</t>
    </r>
  </si>
  <si>
    <t>Gestión Financiera</t>
  </si>
  <si>
    <t>Administrar los recursos públicos financieros para asegurar el cumplimiento de los objetivos del Plan de Desarrollo del Departamento mediante la financiación de los planes, programas y proyectos, suministrando información oportuna, veraz y confiable para la toma de decisiones.</t>
  </si>
  <si>
    <t>Inicia con la planificación del presupuesto del Departamento de cada vigencia y termina con los estados financieros consolidados del Departamento bajo las normas legales vigentes.
 Este proceso aplica y se desarrolla en todas las Secretarías. Lo integran Ordenadores de Gasto, funcionarios enlace de presupuesto de cada Secretaría y Direcciones Administrativas y Financieras de Salud y Educación.</t>
  </si>
  <si>
    <t>Omitir intencionalmente la normatividad de la distribución especifica de los recursos.</t>
  </si>
  <si>
    <t>Distribución diferente del recudo de acuerdo a la normatividad vigente</t>
  </si>
  <si>
    <t>Posibilidad de recibir cualquier dádiva o beneficio a nombre propio o de terceros para que al distribuir el recaudo se haga una destinación especifica diferente, con fines de favorecer otros sectores.</t>
  </si>
  <si>
    <t>Responsable: Director financiero de Tesorería
Periodicidad: Mensual
Propósito: Adelantar la verificación del diligenciamiento de la matriz de control (SAP), diseñada para asignar las destinaciones específicas de cada renta, de acuerdo con los porcentajes establecidos en la norma , atendiendo la dinámica de cada renta para minimizar o imposibilitar cualquier cambio de destinación de los recursos.
Cómo se realiza:  Contrastando el extracto bancario con el cargue en el aplicativo SAP y la normatividad vigente
Desviación: Si se encontran desviaciones desde el aplicativo SAP se generan alertas en caso de no cumplir con los requisitos de eficacia.
Evidencia: Pantallazo del cargue en SAP junto con extracto bancario.</t>
  </si>
  <si>
    <t>Verificación mensual del diligenciamiento de la matriz de control  en el sistema Financiero SAP, la contratista designada de la Dirección de Tesorería solicitará de forma aleatoria el reporte del sistema a través de correo electónico institucional al equipo de ingresos, con el fin de verificar la asiganción correcta de los recursos con destinación específica, si se encuentran desviaciones estas se generan directamente desde el sistema SAP.</t>
  </si>
  <si>
    <t>Andrea Johanna Quevedo Micán</t>
  </si>
  <si>
    <t>Contratista Secetaría de Hacienda</t>
  </si>
  <si>
    <t>Dirección de Tesorería</t>
  </si>
  <si>
    <t>Luis Armando Rojas Quevedo</t>
  </si>
  <si>
    <t>Selección subjetiva de las entidades bancarias sin tener presente la solidez, calificación y respaldo al momento de aperturar las cuentas.</t>
  </si>
  <si>
    <t>Seleccionar a la entidad bancaria sin tener en cuenta, si su oferta de tasas de interés es la de mayor rentabilidad para la Entidad.</t>
  </si>
  <si>
    <t>Posibilidad de recibir cualquier dádiva o beneficio a nombre propio o de terceros para favorecer a una entidad bancaria con la apertura de cuentas o inversiones.</t>
  </si>
  <si>
    <t>Responsable: Director Financiero de Tesorería
Periodicidad: Anual
Propósito: Verificar las condiciones de las entidades financieras con calificación de riesgo de AAA Y AA+, para la apertura de cuentas o realizar cualquier inversión
Cómo se realiza: Analizando las calificaciones de riesgo que obtienen las entidades finanancieras
Desviación: En caso de que la entidad no tenga una calificación con alguna entidad reconocida en el sistema financiero colombiano, será excluida de tener cuentas o inversiones con el Departamento de Cundinamarca.
Evidencia: Calificaciones anuales de riesgo</t>
  </si>
  <si>
    <t>Solicitar mensualmente a través del correo electrónico institucional a las entidades financieras las tasas de interés para seleccionar la que más rentabilidad le genere al departamento, función que debe ser realizada por un funcionario de la Dirección de Tesorería designado por el Director,  si existen entidades que no oferten, estas no serán tenidas en cuenta en el periodo correspondiente.</t>
  </si>
  <si>
    <t>Permitir influencias políticas y particulares</t>
  </si>
  <si>
    <t xml:space="preserve">Responsable: Director Financiero de Tesorería 
Periodicidad: Semestral
Propósito: Verificar el cumplimiento de procedimientos y socializar la normatividad vigente. 
Cómo se realiza: Con la socialización y apropiación de la guía de pagos y el procedimeinto de giros cargados en el sistema Isolución.
Desviación: En caso de no contar con el equipo completo se agendará en otra fecha con el objetivo de incluir la totalidad del grupo de giros de la Dirección de Tesorería.
Evidencia: Correos electrónicos, y fotos de la socialización del procedimiento de giros y la Guía de pagos </t>
  </si>
  <si>
    <t>Incumplimiento de la normatividad y procedimientos vigentes</t>
  </si>
  <si>
    <t>No llevar inventario ni realizar seguimiento a las cuentas de ahorros y corrientes del Departamento.</t>
  </si>
  <si>
    <t>Comunicaciones</t>
  </si>
  <si>
    <t xml:space="preserve">Garantizar la oportiunidad y veracidad de la información que se pública en los diferentes medios de comunicación externos con los que cuenta la entidad respecto a la gestión institucional, planes, programas, proyectos, gestión y avance del plan de desarrollo departamental promoviendo así, el fortalecimiento de la imagen del departamento.  </t>
  </si>
  <si>
    <r>
      <rPr>
        <sz val="11"/>
        <rFont val="Arial Narrow"/>
        <family val="2"/>
      </rPr>
      <t xml:space="preserve">Incia con la identificación de la necesidad de publicar información externa, se desarrolla con el diseño de contenido y envío de solicitud de  acompañamiento técnico (revisión y aprobación) de la Secretaría de Prensa y Comunicaciones y finaliza con la publicación en los medios de comunicación externos como  lo son: Programa de televisión – “Cundinamarca Región Que Progresa”, boletín de prensa, publicaciones especiales, portal web </t>
    </r>
    <r>
      <rPr>
        <u/>
        <sz val="11"/>
        <color rgb="FF1155CC"/>
        <rFont val="Arial Narrow"/>
        <family val="2"/>
      </rPr>
      <t>www.cundinamarca.gov.co</t>
    </r>
    <r>
      <rPr>
        <sz val="11"/>
        <rFont val="Arial Narrow"/>
        <family val="2"/>
      </rPr>
      <t xml:space="preserve">, redes sociales, streaming, desarrollo gráfico y audiovisual y emisora de radio “El Dorado Radio”.
</t>
    </r>
  </si>
  <si>
    <t xml:space="preserve">Manipulación indebida de las fuentes de información con destino a los cuidadanos. </t>
  </si>
  <si>
    <t xml:space="preserve">Manipulación indebida de los canales de comunicación externos reconocidos por la entidad. </t>
  </si>
  <si>
    <t>Posibilidad de recibir dádivas o algún beneficio a nombre propio o de terceros para la alteración o no publicación de información de interes dirijida a la cuidadania respecto programas, proyectos, avance del plan de desarrollo departamental y gestión institucional.</t>
  </si>
  <si>
    <t xml:space="preserve">Responsable: Funcionario y/o contratista designado por el Secretarío de Prensa y Comunicaciones.
Periodicidad: Trimestral 
Propósito: Verificar la frecuencia, oportunidad y veracidad de la información que se publica a través de los medios de comunicación externos reconocidos por la entidad.
Cómo se realiza: A través de la revisión periódica del formato E-CO-FR-014 Control de Solicitudes. 
Desviación: En caso de evidenciar errores en el diligenciamiento del formato por parte del funcionario y/o contratista encargado se solicitará su revisión y posterior modificación.
Evidencia: Acta de reunión </t>
  </si>
  <si>
    <t>El funcionario delegado en la Secretaría de Prensa y Comunicaciones realiza la revisión mensual al formato E-CO-FR-014 Control de Solicitudes y el resultado será socializado a través de correo electrónico al despacho de la secretaría.</t>
  </si>
  <si>
    <t>Jairo Cesar Ledesma Bernal</t>
  </si>
  <si>
    <t>Asesor Secretaría de Prensa</t>
  </si>
  <si>
    <t>Secretaría de Prensa</t>
  </si>
  <si>
    <t>Linna Esperanza Chaparro</t>
  </si>
  <si>
    <t>29 de julio de 2022</t>
  </si>
  <si>
    <t xml:space="preserve">Responsable: Funcionarios y/o contratistas encargados de prestar asistencia técnica en la Secretaría de Prensa y Comunicaciones.
Periodicidad: Trimestral.
Propósito: Socializar la persepción que tienen las personas atendidas a través de asistencia técnica y si se cumplió con el proposito de la misma. 
Cómo se realiza: A través de la socialización del informe de asistencia técnica. 
Desviación: En caso de no obtener el insumo para la elaboración del informe, se reitera la importancia de aplicacación de la encuesta de satisfacción por parte de los funcionarios encargados de realizar la asistencia técnica en la Secretaría de Prensa y Comunicaciones. 
Evidencia: Acta de reunión y/o correo electrónico de socialización del informe de resultados. </t>
  </si>
  <si>
    <t>Direccionamiento Estratégico y Articulación Gerencial</t>
  </si>
  <si>
    <t>Orientar y articular el desarrollo integral del departamento de Cundinamarca, a través de la formulación, ejecución, seguimiento y evaluación de políticas públicas, planes, programas y proyectos, para lograr el cumplimiento de la misión, visión y objetivos organizacionales con criterios de eficiencia, calidad y resultado.</t>
  </si>
  <si>
    <t>Inicia con la formulación del Plan de Desarrollo Departamental, el ciclo de políticas públicas, la planificación territorial, la priorización de los recursos de inversión, se desarrolla mediante su ejecución, control, seguimiento y termina con la rendición de cuentas a los grupos de interés.</t>
  </si>
  <si>
    <t>Influencia de terceros para aprobación de políticas, planes, programas y proyectos.</t>
  </si>
  <si>
    <t>Falencia en el funcionamiento de los sistemas de planeación y control</t>
  </si>
  <si>
    <t>Posibilidad de recibir o solicitar cualquier dádiva o beneficio a nombre propio o de terceros,  en el direccionamiento para la formulación, ejecución, seguimiento y evaluación de políticas públicas, planes, programas y proyectos</t>
  </si>
  <si>
    <t>Responsable: Director de Seguimiento y Evaluación
Periodicidad: Trimestral
Propósito: Garantizar el acceso a la información de avance del Plan de Desarrollo Departamental
Cómo se realiza: Trimestralmente la Directora de Seguimiento y Evaluación realiza la revisión y publicación de la presentación de seguimiento al Plan de Desarrollo Departamental.
Desviación: En caso de que la directora de seguimiento y evaluación no realice la publicación del informe, lo solicitará el profesional designado por el director de Seguimiento y Evaluación,  previo visto bueno del director.
Evidencia: Documento Presentación de seguimiento al Plan de Desarrrollo Departamental y soporte de publicación.</t>
  </si>
  <si>
    <t>El Secretarío de Planeación o el director de seguimiento y evaluación realizarán de manera trimestral una reunión de monitoreo a la información reportada en el sistema de seguimiento al Plan de Desarrollo Departamental a una entidad escogida de forma aleatoria.</t>
  </si>
  <si>
    <t>Director de Seguimiento y Evaluación</t>
  </si>
  <si>
    <t xml:space="preserve">Desactualización de normas y requisitos </t>
  </si>
  <si>
    <t>Responsable: Director Infraestructura datos espaciales y estadísticos
Periodicidad: A demanda, Al menos una vez en el año
Propósito:De acuerdo con las posibilidades,  técnicas, económicas y logísticas, la disponibilidad y suministro de datos, proveer  información oficial a través de :  tableros de control mapas, cuadros con datos estadísticos, entre otros y demás información publicada en el  geoportal para consulta  que permita la toma decisiones informadas evitando manipulación de la información. 
Cómo se realiza: La dirección de infraestructura y datos epaciales generará  productos requeridos por las entidades y dependencias de la entidad  y los dispondrá en el geoportal de la Gobernación para  establecer una línea base  y para hacer un seguimiento de los cambios ocurridos en el tiempo de  datos e información importantes para la toma decisiones y hacer los ajustes correspondientes de manera articulada con las entidades o dependencias responsables.
Desviación:Generación de información errada con base en los datos suministrados por las entidades 
Evidencia: Productos generados dispuestos en el geoportal para consulta general de los usuarios interesados y de los entregados a las entidades y dependencias para estructurar sus proyectos y soporte de publicación</t>
  </si>
  <si>
    <t>Compartir (acuerdo contractual)</t>
  </si>
  <si>
    <t>El Director de Infraestructura y Datos Espaciales, debe llevar control de las solicitudes presentadas por las dependencias en cuanto a datos e información suministrada versus la producida a partir de la entregada</t>
  </si>
  <si>
    <t>Juan Ricardo Mozo Zapata</t>
  </si>
  <si>
    <t>Director Infraestructura datos espaciales y estadísticos}</t>
  </si>
  <si>
    <t>Manipulación de información para la formulación de políticas, planes, programas y proyectos</t>
  </si>
  <si>
    <t xml:space="preserve">Responsable: Director de Gestión de la Inversión 
Periodicidad:  A demanda, al menos una vez en el año
Propósito: Garantizar el cumplimiento de los requisitos definidos por el Sistema General de Regalías para la formulación presentación vialización priorización y aprobación de proyectos según normatividad vigente
Cómo se realiza: Cada vez que las entidades y dependencias del Departamento de Cundinamarca y las entidades territoriales soliciten asistencia técnica para la formulación presentación vialización priorización y aprobación de proyectos del sistema general de regalías se verificará el cumplimiento de los requisitos definidos en la normatividad vigente
Desviación: En caso de no cumplimiento de los requisitos definidos por el sistema general de regalías para la formulación presentación vialización priorización y aprobación de proyectos. El Director de Gestión de la Inversión, realizará observaciones conforme la normatividad legal vigente. 
Evidencia: Ficha de revisión de requisitos según la normatividad vigente, actas de mesas de trabajo de la actualización de normatividad SGR y matriz de avance de proyectos en formulación </t>
  </si>
  <si>
    <t xml:space="preserve">El Director de Gestión de la Inversión,  Revisará trimestralmente en la página definida por el Departamento Nacional de Planeación DNP https://www.sgr.gov.co/Normativa.aspx   la actualización de la normatividad o creación de nuevas normas que rijan el sistema general de regalías
Revisar trimestralmente el estado de avance de los proyectos a financiar con recursos SGR en proceso de formulación
</t>
  </si>
  <si>
    <t>Rusvel Jainer Nieto Molina</t>
  </si>
  <si>
    <t>Director Dirección Gestión de la Inversión</t>
  </si>
  <si>
    <t>Responsable: Profesional universitario encargado del proceso asistencia , adscrito a la Dirección Estudios Económicos Políticas Publicas 
 Periodicidad: Semestral
 Propósito: Mitigar la Posibilidad de recibir o solicitar cualquier dádiva o beneficio a nombre propio o de terceros, en el direccionamiento para la agenda pública, formulación implementación monitoreo y evaluación de políticas públicas del departamento 
 Cómo se realiza: Por medio de capacitación y asistencias técnicas se formara y orientara a los líderes de política publica para mitigar dicho riesgo logrando así llevar acabo la ejecución del ciclo de políticas públicas con coherencia integridad y legitimidad 
 Desviación: En caso de no lograr impacto por medio de la asistencia tecnica y capacitacion en el ciclo de políticas públicas se escalara al ente rector CODEPS y la asamblea general
 Evidencia: Informe de asistencia técnicas y en el plan de asistencias técnicas como evidencia de cada una de las capacitaciones y que incluya el número de lideres de políticas formados  y acciones llevadas acabo por medio de la dirección</t>
  </si>
  <si>
    <t>Por medio de circular y oficio se citara a los municipios y entidades del departamento líderes en Politica publica, con el fin de capacitar y orientar en el ciclo de políticas publicas esto para construir una Politica publica integral y coherente a las necesidades del municipio y entidades del departamento</t>
  </si>
  <si>
    <t>Cristian Chavez Salas</t>
  </si>
  <si>
    <t>Director de Estudios Económicos y Políticas Públicas</t>
  </si>
  <si>
    <t xml:space="preserve">Responsable: Director de Finanzas Públicas
Periodicidad: A demanda, al menos una vez al año
Propósito:Garantizar la adecuada programación y ejecución de los recursos públicos definidos en el presupuesto departamental de cada vigencia.
Cómo se realiza: Cada vez que llega un proyecto departamental o específico, a través de la plataforma Bizagi, para control posterior se verifica por parte de los profesionales del equipo de Banco de Proyectos delegados por el Director de Finanzas Públicas el cumplimiento del lleno de los requisitos generales y específicos, definidos en el Manual de funcionamiento del Banco departamental de proyectos, con los cuales cada proyecto fue viabilizado sectorialmente. 
Desviación: En caso de que alguno de los proyectos no cumpla con los requisitos para ser registrados en Banco departamental no podrá seguir con el proceso de aprobación y registro y por lo tanto será devuelto al viabilizador y de este al formulador para los ajustes respectivos.
Evidencia: 1.Certificaciones de registro del proyecto en banco expedidas por la plataforma Bizagi, 2. Reporte de los proyectos devueltos de control posterior y de aprobació
</t>
  </si>
  <si>
    <t xml:space="preserve">El Director de Finanzas Públicas semestralmente revisará la necesidad de actualizar los Actos Administrativos con los cuales las entidades sectoriales del departamento definen los requisitos para la presentación, evaluación y viabilidad de proyectos de inversión pública, previo registro en Banco Departamental. Evidencia: Acto administrativo actualizado </t>
  </si>
  <si>
    <t>Germán Rodríguez Gil</t>
  </si>
  <si>
    <t>Director de Finanzas Públicas</t>
  </si>
  <si>
    <t>Gestión Documental</t>
  </si>
  <si>
    <t>Administrar el Sistema de Gestión Documental del sector central por medio de la planeación, conservación y custodia de los documentos de acuerdo a la normatividad y el ciclo vital de los documentos, asegurando el control, acceso y la disponibilidad de la información para usuarios y demás partes interesadas.</t>
  </si>
  <si>
    <t>El proceso de Gestión Documental de la Gobernación inicia con la producción de los documentos, continua con la radicación, gestión y tramité, culminando con la disposición final, según lo establecido en las Tablas de Retención Documental - TRD.</t>
  </si>
  <si>
    <t>Intencionalidad en la manipulación de los documentos que se encuentran bajo custodia y administración en los archivos de gestión y archivo central.</t>
  </si>
  <si>
    <t>Manipulación en la custodia de los archivos que permita ocultar, manipular o eliminar información que se encuentre bajo custodia y administración en los archivos de gestión y archivo central.</t>
  </si>
  <si>
    <t>Posibilidad de recibir cualquier dádiva o beneficio a nombre propio o de terceros, para ocultar, manipular o eliminar información que se encuentre bajo custodia y administración en los archivos de gestión y archivo central.</t>
  </si>
  <si>
    <t>Los profesionales de la Dirección de Gestión Documental realizan asistencia técnica al menos una vez al año o cuando lo solicite la entidad interesada en realizar la transferencia documental, con el fin de verificar el cumplimiento de la "Guía para la organización de los archivos de gestión y transferencias documentales al archivo central" A-GD-GUI-001, el resultado de dicha validación queda consignado en el formato A-GD-FR-011 (Evidencia: Acta de verificación aplicación TRD). En caso de que no se cumpla con lo establecido, se dejan observaciones para subsanar y la entidad debe informar cuando ya cumpla con los requisitos de la guía.</t>
  </si>
  <si>
    <t>Se reprogramara en el trimestre siguiente la visita de seguimiento con el fin de garantizar la asistencia técnica al menos una vez por año cada dependencia con el fin de promover y garantizar la preservación de la memoria institucional de la Gobernación de Cundinamarca.</t>
  </si>
  <si>
    <t>John Alexis Castro Sierra</t>
  </si>
  <si>
    <t xml:space="preserve">Tecnico </t>
  </si>
  <si>
    <t>Martha Elena Rodriguez Bello</t>
  </si>
  <si>
    <t>01  de enero de 2023</t>
  </si>
  <si>
    <t>30 de diciembre de 2023</t>
  </si>
  <si>
    <t>Atención al Usuario</t>
  </si>
  <si>
    <t>Recepcionar, radicar, direccionar y orientar, las comunicaciones oficiales externas recibidas (Peticiones, Quejas, Reclamos, Sugerencias, Denuncias y Felicitaciones -PQRSDF), presentadas por los Usuarios de la Gobernación de Cundinamarca, a través del canal presencial, virtual y teléfonico para que cada dependencia trámite y de contestación a las solicitudes de manera adecuada, transparante, efectiva en los términos de ley establecidos y posterior evaluación de la oportunidad en la respuesta y la satsfacción de los usuarios</t>
  </si>
  <si>
    <t>Inicia con la recepción de las solicitudes realizadas por los usuarios, a través del canal presencial, virtual y telefónico, se direcciona a las dependencias del Sector central de acuerdo con su competencia para su contestación en tiempos de ley finalizando con la medición, análisis y socialización de los resultados a cada Secretaría del indicador de satisfacción de los usuarios y del indicador de oportunidad en la respuesta PQRSDF, para generar estrategias y toma de decisiones. Para el indicador de oportunidad se genera seguimiento y control a las entidades del nivel central, identificando el incumplimiento de respuesta, de conformidad con la ley.</t>
  </si>
  <si>
    <t>Omitir y/o alterar la verificación de requisitos y criterios establecidos en la actividad de radicación de las comunicaciones oficiales externas y solicitudes  de los Usuarios de la Gobernación de Cundinamarca</t>
  </si>
  <si>
    <t>Manipulación de la documentación para dilatar o agilizar las solicitudes realizadas por los usuarios de la Gobernación de Cundinamarca.</t>
  </si>
  <si>
    <t>Posibilidad de recibir cualquier dádiva o beneficio a nombre propio o de terceros para realizar la radicación y direccionamiento  de las comunicaciones externas recibidas, sin el cumplimiento de los requisitos establecidos para la recepción de las mismas.</t>
  </si>
  <si>
    <t>Responsable: Servidor Públicp - Secretaría General, Dirección de Atención al Usuario
Periodicidad: Verificación diaria e Informe Mensual
Propósito: Mitigar la probabilidad de direccionamiento errado y sin el cumplimiento de los requisitos minimos de radicación de las comunicaciones oficialies externas y solicitudes de los usuarios de la Gobernación de Cundinamarca.
Cómo se realiza: Informe mensual de la verificación aleatoria de comunicaciones oficiales externas y solicitudes presentadas por los usuarios de la Gobernación de Cundinamarca.
Desviación: Informe avalado por el Director de Atención al Usuario y publicado en el SIGC:
Evidencia: Informe mensual de seguimiento a controles.</t>
  </si>
  <si>
    <t>1. Asignación  servidior público encargado de  realizar informe mensual, el seguimimento y contrl alearotio de las comunicaciones oficiales externas y solicitudes radicadas por los usuarios de la Gobernación de Cundinamarca.                         
2. Elaborar informe mensual sobre el seguimiento y control aleatorio de las comunicaciones oficiales externas y solicitudes radicadas por los usuarios de la Gobernación de Cundinamarca.</t>
  </si>
  <si>
    <t>Servidor Público
Secretaría General - Dirección de Atención al Usuario</t>
  </si>
  <si>
    <t>Profesional Universitario</t>
  </si>
  <si>
    <t>Secretaría General - Dirección de Atención al Usuario</t>
  </si>
  <si>
    <t>Director de Atención al Usuario
Cristobal Sierra Sierra</t>
  </si>
  <si>
    <t>Integración Regional</t>
  </si>
  <si>
    <t>Promover los procesos de integración regional en Cundinamarca, en el marco de las escalas de integración, a través de la estructuración, gestión, articulación y ejecución de acciones conjuntas con actores del sector público y privado, para la construcción de una región equitativa, ordenada, conectada y sostenible que beneficie el desarrollo del Departamento.</t>
  </si>
  <si>
    <t>Inicia con el diseño, conformación y articulación de una agenda común de los procesos de integración regional, continúa con ejecución de acciones conjuntas para generar y fortalecer los procesos de integración entre actores públicos y privados que permitan aprovechar capacidades, potenciar recursos y articular acciones para el desarrollo regional y termina con un análisis de resultados y beneficios de la gestión adelantada.</t>
  </si>
  <si>
    <t>Interés de un funcionario en obtener un beneficio particular o favorecer a un tercero para identificar, priorizar o ejecutar  acciones con presupuesto de la entidad.</t>
  </si>
  <si>
    <t>Privilegiar intereses particulares sobre los generales</t>
  </si>
  <si>
    <t>Solicitar o recibir dádivas o beneficios a nombre propio o de un tercero, o anteponer intereses personales o particulares, para identificar, priorizar o ejecutar acciones con presupuesto de la entidad.</t>
  </si>
  <si>
    <r>
      <rPr>
        <sz val="10"/>
        <rFont val="Arial Narrow"/>
        <family val="2"/>
      </rPr>
      <t xml:space="preserve">Responsable: Gerente.
Periodicidad: Semestral.
Propósito: Evitar la identificación, priorización o ejecución de acciones con presupuesto de la entidad, que atiendan intereses de particulares y/o terceros, derivada de la indebida injerencia de un  funcionario.
Como se realizará: Diligenciamiento del formato de inexistencia de conflicto de intereses
Desviación: Comité Directivo. 
Evidencia: Formato de inexistencia de conflicto de intereses y actas 
</t>
    </r>
  </si>
  <si>
    <t xml:space="preserve">El funcionario encargado de identificar, priorizar o ejecutar acciones con presupuesto de la entidad, debe diligenciar el formato de inexistencia de conflicto de intereses.
El Comité Directivo verificará el cumplimiento de los requisitos legales para identificar, priorizar o ejecutar acciones con presupuesto de la entidad, garantizando la selección objetiva. Asi mismo, valida la suscripción del  formato de inexistencia de conflicto de intereses por parte del funcionario encargado.
</t>
  </si>
  <si>
    <t>Gestor Equipo de Mejoramiento del Proceso</t>
  </si>
  <si>
    <t>Secretaria</t>
  </si>
  <si>
    <t>Gestión de la Seguridad y Salud en el Trabajo</t>
  </si>
  <si>
    <t xml:space="preserve">Administrar el Sistema de Gestión de la Seguridad y Salud en el Trabajo- SGSST, como parte del Sistema Integral de Gestión y Control- SIGC, mejorando continuamente el bienestar de los trabajadores por medio de la identificación de peligros, evaluación de riesgos y determinación de controles, para la prevención de  lesiones y el deterioro de la salud  relacionados con el trabajo, ademas de proporcionar lugares de trabajo seguros y saludables para los funcionarios, contratistas y demas partes inetresadas de la Gobernación de Cundinamarca.
</t>
  </si>
  <si>
    <t>El proceso de Seguridad y Salud en el Trabajo inicia con la identificación de las necesidades en materia de Seguridad y salud en el Trabajo de los funcionarios y Contratistas de la Gobernación de Cundinmarca a través de la Evaluación estándares mínimos y la fomrulacióon del Plan Anual de trabajo del Sistema de Gestión de Seguridad y Salud en el Trabajo- SG-SST  y finaliza en la Evaluación del desempeño del Sistema de Gestión de Seguridad y Salud en el Trabajo- SGSST de acuerdo a sus objetivos e indicadores.
Aplica para los procesos del Sistema Integral de Gestión y Control en las sedes del sector central la Gobernación de Cundinamarca, funcionarios, contratistas y otras partes interesadas.</t>
  </si>
  <si>
    <t xml:space="preserve">Decisiones ajustadas a intereses particulares
</t>
  </si>
  <si>
    <t>Falta de controles por parte de la Entidad al momento de negociar y definir los presupuestos con los aliados como la ARL y el Corredor de Seguros</t>
  </si>
  <si>
    <t>Posibilidad de Acción/Omisión recibir o solicitar cualquier dádiva a nombre propio o para terceros,  en el manejo presupuestal de aliados como ARL y Corredor de Seguros, que realizan de manera anual la asignación de recursos de reinversión para apoyar la implementación de actividades de promoción y prevención del Sistema de Gestión de Seguridad y Salud en el Trabajo SG-SST</t>
  </si>
  <si>
    <t>Responsable: Catalina Gonzalez
Periodicidad: Semestral
Propósito:  Realizar seguimiento y control al  avance del presupuesto acordado desde el inicio del año  con los aliados estrategicos  ARL y Corredor de Seguros,
Cómo se realiza: Entrega de informes de gestión semestral por parte de ARL y Corredor de seguros donde se evidencia la gestión , recursos y horas empleadas por los mismos, ademas de actas de reunión para seguimiento a la ejecucicón del presupuesto
Desviación: Incumplimiento en la entrega del informe
Evidencia: Informe de gestión semestral</t>
  </si>
  <si>
    <t>Se conformará anualmente un equipo designado por la secretaria de despacho de la Función Pública  la Dra paula susana Osipina y la Directora de Desarollo Humano Dra Catalina Gonzalez Segura para realizar una primera negociación de reinversión con los aliados estratégicos y posterior revisión y aprobación de la misma</t>
  </si>
  <si>
    <t>Catalina Gonzalez Segura</t>
  </si>
  <si>
    <t>Directora de Desarrollo Humano</t>
  </si>
  <si>
    <t>Dirección de Desarrollo Humano</t>
  </si>
  <si>
    <t>Paula Susana Ospina</t>
  </si>
  <si>
    <t xml:space="preserve">29/ago./2022
</t>
  </si>
  <si>
    <t xml:space="preserve">31/Jul./2022
</t>
  </si>
  <si>
    <t>Solicitar pagos no reglamentados en beneficio propio o de un tercero durante el proceso de negociación de los presupuestos de reinversión</t>
  </si>
  <si>
    <t>Responsable: Catalina Gonzalez
Periodicidad: Mensual
Propósito:Veririfcar el cumplimiento de las actividades  planeadas y definidas en el plan anual de trabajo del SG-SST
Cómo se realiza: Seguimiento mensual al Cronograma de trabajo del SG-SST a través del cual se definen actividades,  los recursos con valores, horas establecidas y responsable de la ejecución
Desviación: Incumplimeinto de alguna tarea o actividad asignada a un aliado estrategico ARL o Corredor de Seguros
Evidencia: Cronograma Cronograma de trabajo del SG-SST con el porcentaje de avance y ejecución, citación de correo reuniones periodicas, actas de reunión,listas de asistencia</t>
  </si>
  <si>
    <t>Fortalecimiento Territorial</t>
  </si>
  <si>
    <t xml:space="preserve"> Fortalecer las capacidades institucionales de gobernabilidad del departamento mediante la gestión de la convivencia pacifica de los ciudadanos, el respeto y la protección de su derechos constitucionales; la conservación de la seguridad y el orden público, contribuyendo con el fortalecimiento y la democratización de las instituciones públicas, brindando acompañamiento a la formalización de predios fiscales; garantizando la promoción de la participación ciudadana, propiciando el reconocimiento y atención a la población victima del conflicto interno.
La gestión del riesgo de desastres para Cundinamarca implica una coordinación e interoperabilidad entre la nación, el departamento y los municipios, en tal sentido la Ordenanza No.066 de 2018 define los programas, líneas estratégicas y proyectos en conocimiento, reducción de riesgos y manejo de desastres como Política Publica con una visión de largo plazo hasta el 2036.</t>
  </si>
  <si>
    <t>Inicia con la identificación de necesidades y/o requerimientos de apoyo en el territorio, que se desarrollan a través del acompañamiento, asistencia y/o asesoría a los entes municipales y comunidad en general. Finaliza con la evaluación de resultados y toma de decisiones.
Este proceso aplica y se desarrolla en todas las dependencias del sector central de la administración departamental y está integrado por:
Secretaria de Gobierno.
Unidad Administrativa Especial para la Gestión de Riesgos de Desastres.</t>
  </si>
  <si>
    <t>Sanciones judiciales,Disciplinarias, penales y fiscales.</t>
  </si>
  <si>
    <t>Inadecuado seguimiento a la atención de casos relacionados con la protección de Derechos Humanos en el Departamento</t>
  </si>
  <si>
    <t>Posibilidad de ocurrencia  de omisión a casos relacionados con la protección de Derechos Humanos en el Departamento.</t>
  </si>
  <si>
    <t>Revisión aleatoria bimensual del tratamiento del 100%  de las Alertas Tempranas emitidas para evidenciar el seguimiento realizado e identificar las causales de posibles vulneraciones que se presenten a los Derechos Humanos .</t>
  </si>
  <si>
    <t>Realizar mesas de trabajo junto con todas las direcciones de la Secretaria de Gobierno, para hacer seguimiento a las acciones propuestas en el desarrollo de cada Alerta Temprana Emitida</t>
  </si>
  <si>
    <t>Luisa Fernanda Lopez Guevara</t>
  </si>
  <si>
    <t>Director Operativo</t>
  </si>
  <si>
    <t>Dirección de Justicia, Convivencia y Derechos humanos</t>
  </si>
  <si>
    <t>Juan Carlos Barragán Suarez</t>
  </si>
  <si>
    <t>Posibilidad de ocurrencia  de que los recursos destinados al fortalecimiento de gobernabilidad y el territorio sean infructuosos y no logren los resultados que se esperan.</t>
  </si>
  <si>
    <t>El area de Seguimiento y evaluación, en cabeza del secretario de Gobierno, realizará mensualmente una revisión aleatoria al cumplimiento de la inversión y apropiación de recursos, dicha revisión será socializada en los comités primarios, para sus respectivos seguimientos.</t>
  </si>
  <si>
    <t>Evalar en los Comités Primario, la ejecución de la inversión, asi como el cumplimiento e impacto de las metas del Plan de Desarrollo</t>
  </si>
  <si>
    <t>Secretario de Despacho</t>
  </si>
  <si>
    <t>Despacho del Secretario</t>
  </si>
  <si>
    <t>*Nota: 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</si>
  <si>
    <t>Fuente:  Adaptado de la Guía para la Administración del Riesgo y el Diseño de Controles en Entidades Públicas. Versión 4. 2018. DAFP</t>
  </si>
  <si>
    <t>Código:  E-DEAG-FR- 095</t>
  </si>
  <si>
    <t>Versión: 1</t>
  </si>
  <si>
    <t>Fecha de aprobación:  12/08/2020</t>
  </si>
  <si>
    <t>Componente 2: Racionalización de Trámites - Consolidado</t>
  </si>
  <si>
    <t/>
  </si>
  <si>
    <t>Nombre de la entidad:</t>
  </si>
  <si>
    <t>GOBERNACIÓN DE CUNDINAMARCA</t>
  </si>
  <si>
    <t>Sector administrativo:</t>
  </si>
  <si>
    <t>N/A</t>
  </si>
  <si>
    <t>Departamento:</t>
  </si>
  <si>
    <t>CUNDINAMARCA</t>
  </si>
  <si>
    <t>Municipio:</t>
  </si>
  <si>
    <t>BOGOTÁ</t>
  </si>
  <si>
    <t xml:space="preserve">Componente 2: Racionalización de Trámites </t>
  </si>
  <si>
    <t xml:space="preserve">PLANEACION ESTRATEGIA DE RACIONALIZACION </t>
  </si>
  <si>
    <t>No</t>
  </si>
  <si>
    <t>Nombre del trámite, proceso o procedimiento</t>
  </si>
  <si>
    <t>Tipo de racionalización</t>
  </si>
  <si>
    <t>Acción especifica de racionalización</t>
  </si>
  <si>
    <t>Situación actual</t>
  </si>
  <si>
    <t>Descripción de la mejora a realizar al trámite, proceso o procedimiento</t>
  </si>
  <si>
    <t xml:space="preserve">
Beneficio al ciudadano o entidad</t>
  </si>
  <si>
    <t>Dependencia responsable</t>
  </si>
  <si>
    <t>Fecha inicio</t>
  </si>
  <si>
    <r>
      <rPr>
        <b/>
        <sz val="14"/>
        <color rgb="FF000000"/>
        <rFont val="Arial"/>
        <family val="2"/>
      </rPr>
      <t xml:space="preserve">
</t>
    </r>
    <r>
      <rPr>
        <b/>
        <sz val="14"/>
        <color rgb="FF000000"/>
        <rFont val="Arial"/>
        <family val="2"/>
      </rPr>
      <t xml:space="preserve">Fecha final
</t>
    </r>
  </si>
  <si>
    <t>Avance</t>
  </si>
  <si>
    <t>Evidencia</t>
  </si>
  <si>
    <t>Observación Dirección S&amp;E</t>
  </si>
  <si>
    <t>Impuesto al degüello de ganado mayor</t>
  </si>
  <si>
    <t>Tecnológica</t>
  </si>
  <si>
    <t>Pago en linea por PSE</t>
  </si>
  <si>
    <t>El Pago se realiza de manera presencial en los puntos de pago definidos por la Gobernación</t>
  </si>
  <si>
    <t>Habilitar pago por PSE mediante el cual los usuarios podran hacer sus pagos en linea a traves de internet</t>
  </si>
  <si>
    <t>Ampliación de los canales de atención, evitar desplazamientos al usuario y reducir costos</t>
  </si>
  <si>
    <t>Secretaría de Hacienda</t>
  </si>
  <si>
    <t>No reporta avance en este cuatrimestre</t>
  </si>
  <si>
    <t>En el primer seguimiento correspondiente al corte del 30 de abril de 2023, la entidad no ha reportado avance.</t>
  </si>
  <si>
    <t>Sobretasa departamental a la gasolina motor</t>
  </si>
  <si>
    <t>Solicitud de Desestampillaje o Reposición de Estampillas de Productos Gravados con el Impuesto al Consumo</t>
  </si>
  <si>
    <t>Impuesto de Registro</t>
  </si>
  <si>
    <t>Seguimiento al tramite a traves de chat</t>
  </si>
  <si>
    <t>No existe el chat de whatsApp que permita realizar seguimiento al tramite</t>
  </si>
  <si>
    <t>Habilitar el chat de WhatsApp para realizar seguimiento al tramite electronicamente</t>
  </si>
  <si>
    <t>Ampliacion de los canales para realizar seguimiento electronicamente al tramite, evitando desplazamientos para el usuario y reducir costos</t>
  </si>
  <si>
    <t>Impuesto sobre Vehiculos automotores</t>
  </si>
  <si>
    <t>Registro y autorización de títulos en el área de la salud</t>
  </si>
  <si>
    <t>Secretaría de Salud</t>
  </si>
  <si>
    <t>Licencia de funcionamiento para establecimientos educativos promovidos por particulares para prestar el servicio público educativo en los niveles de preescolar, básica y media</t>
  </si>
  <si>
    <t xml:space="preserve">Tecnólogica </t>
  </si>
  <si>
    <t xml:space="preserve">El pago actualmente se realiza en la sucursal bancaria de manera presencial </t>
  </si>
  <si>
    <t xml:space="preserve">Realizar gestión para habilitar el pago electrónico a través de PSE </t>
  </si>
  <si>
    <t xml:space="preserve">Dismución  de los costos de desplazamiento para el usuario y aumento en la eficiencia administrativa </t>
  </si>
  <si>
    <t>Secretaría de Educación</t>
  </si>
  <si>
    <t>Licencia de funcionamiento de instituciones educativas que ofrezcan programas de educación formal de adultos</t>
  </si>
  <si>
    <t>Licencia de funcionamiento para las instituciones promovidas por particulares que ofrezcan el servicio educativo para el trabajo y el desarrollo humano</t>
  </si>
  <si>
    <t>Certificado de existencia y representación legal de las instituciones de educación para el trabajo y el desarrollo humano</t>
  </si>
  <si>
    <t>Radicación, descarga y/o envío de documentos electrónicos</t>
  </si>
  <si>
    <t>Las solicitudes son radicadas de manera presencial</t>
  </si>
  <si>
    <t>Habilitar y socializar el mecanismo para la radicación en línea</t>
  </si>
  <si>
    <t>Disminución de los costos de desplazamiento para el usuario y gastos de papelería</t>
  </si>
  <si>
    <t>Registro o renovación de programas de las instituciones promovidas por particulares que ofrezcan el servicio educativo para el trabajo y el desarrollo humano</t>
  </si>
  <si>
    <t>Reliquidación pensional para docentes oficiales</t>
  </si>
  <si>
    <t xml:space="preserve">Las solicitudes son radicadas de manera presencial </t>
  </si>
  <si>
    <t>Implementar y socializar la radicación por el Sistema de Atención al Ciudadano SAC 2.0, en línea</t>
  </si>
  <si>
    <t>Ampliación de los canales de atención, evitar desplazamientos para el usuario y reducir costos</t>
  </si>
  <si>
    <t>Sustitución pensional para docentes oficiales</t>
  </si>
  <si>
    <t>Cesantías parciales para docentes oficiales</t>
  </si>
  <si>
    <t>Implementar y socializar la radicación por el Sistema Humano en Línea</t>
  </si>
  <si>
    <t>Cesantía definitiva para docentes oficiales</t>
  </si>
  <si>
    <t>Cesantías definitivas a beneficiarios de un docente fallecido</t>
  </si>
  <si>
    <t>Pensión de jubilación por aportes</t>
  </si>
  <si>
    <t>Pensión de retiro por vejez para docentes oficiales</t>
  </si>
  <si>
    <t>Pensión de retiro de invalidez para docentes oficiales</t>
  </si>
  <si>
    <t>Seguro por muerte a beneficiarios de docentes oficiales</t>
  </si>
  <si>
    <t>Pensión de jubilación para docentes oficiales</t>
  </si>
  <si>
    <t>Pensión post-mortem para beneficiarios de docentes oficiales</t>
  </si>
  <si>
    <t>AVANCES</t>
  </si>
  <si>
    <t>Código:                        E-DEAG-FR - 049</t>
  </si>
  <si>
    <t>Versión:                                   3</t>
  </si>
  <si>
    <t xml:space="preserve">Formato Plan Anticorrupción y de Atención al Ciudadano </t>
  </si>
  <si>
    <t>Fecha de Aprobación:           27/12/2022</t>
  </si>
  <si>
    <t>Componente 3:  Rendición de cuentas</t>
  </si>
  <si>
    <t>ESTRATEGIA DE RENDICIÓN DE CUENTAS</t>
  </si>
  <si>
    <t>Plazo o período de la estrategia</t>
  </si>
  <si>
    <t>Reto del proceso de rendición de cuentas</t>
  </si>
  <si>
    <t>Objetivo General</t>
  </si>
  <si>
    <t>Meta</t>
  </si>
  <si>
    <t>Indicador</t>
  </si>
  <si>
    <t>Linea Base</t>
  </si>
  <si>
    <t>Desde</t>
  </si>
  <si>
    <t>Hasta</t>
  </si>
  <si>
    <t>Aumentar la participación ciudadana en los espacios de rendición de cuentas y aumentar la difusión de información en lenguaje claro.</t>
  </si>
  <si>
    <t>Garantizar a los Cundinamarqueses transparencia en la Gestión Pública Departamental, fomentando la transversalidad de la Rendición de Cuentas a través de escenarios de diálogo, que generen confianza y cercanía.</t>
  </si>
  <si>
    <t xml:space="preserve">
Aumentar a 6 eventos el número de escenarios de rendición de cuentas presenciales.</t>
  </si>
  <si>
    <t>Número de Eventos</t>
  </si>
  <si>
    <t>01 de febrero 2023</t>
  </si>
  <si>
    <t>30 de Noviembre 2023</t>
  </si>
  <si>
    <t>Recursos</t>
  </si>
  <si>
    <t>Actividades</t>
  </si>
  <si>
    <t>Responsable</t>
  </si>
  <si>
    <t>Número de espacios/ piezas/ informes / capacitaciones</t>
  </si>
  <si>
    <t>Humanos</t>
  </si>
  <si>
    <t>Físicos</t>
  </si>
  <si>
    <t>Financieros</t>
  </si>
  <si>
    <t>Observaciones</t>
  </si>
  <si>
    <t>Subcomponente 1:
Información</t>
  </si>
  <si>
    <t>Socializar la estrategia de Rendición de Cuentas con enlaces, funcionarios, consejo territorial de Planeación, Consejo de Participación y Consejo de Juventudes modalidad mixta.
Y con ciudadanía a través de video en la Página Web.</t>
  </si>
  <si>
    <t>Listados de Asistencia y Memorias de la Capacitación.
Video Publicado.</t>
  </si>
  <si>
    <t>Secretaría de Planeación  (Dirección de Seguimiento y Evaluación)</t>
  </si>
  <si>
    <t>En el transcurso de marzo y abril del 2023</t>
  </si>
  <si>
    <t>Número Realizado / Número Programado</t>
  </si>
  <si>
    <t>X</t>
  </si>
  <si>
    <t>No aplica</t>
  </si>
  <si>
    <t>Se realizó la socialización de la estrategia de rendición de cuentas, así:
13 de marzo: Socialización a enlaces
17 de abril: Socialización Consejo Territorial de Planeación
18 de abril: Socialización con funcionarios
20 de abril: Socialización con Consejo Departamental de Juventudes
La socialización de la estrategia con el Consejo Departamental de Participación se realizará el 03 de mayo en el marco de sesión ordinaria del Consejo, toda vez que la sesión anterior fue aplazada.
De igual forma, nos encontramos en el proceso de elaboración del diseño del video de socialización teniendo en cuenta que se solicitó modificación de la estrategia por lineamientos para la RPC de NNAJ.</t>
  </si>
  <si>
    <t xml:space="preserve">Se anexa: 
* Presentación de estrategia en formato PDF.
* 4 Listados de asistencia de socializaciónes en PDF.
* Correos de aplazamiento del Consejo de Participación Ciudadana.
https://drive.google.com/drive/folders/1irGulFLBXJxlhFIXEWmlVLfwbvdQxqNG?usp=sharing
</t>
  </si>
  <si>
    <t>Se evidencia socialización de la estrategia de rendición de cuentas, listas de asistencia de fechas 13 de marzo 2023 Socialización a enlaces, 17 de abril 2023 Socialización Consejo Territorial de Planeación, 18 de abril 2023 Socialización con funcionarios, 20 de abril 2023, Socialización con Consejo Departamental de Juventudes queda pendiente para el siguiente avance, también se evidencia presentación de la RPC en general</t>
  </si>
  <si>
    <t>4 Listados de asistencia
presentación de la Rendición RC en general</t>
  </si>
  <si>
    <t>Socializar en los municipios y con la ciudadanía los avances de la gestión realizada en los municipios en el marco de la Gira del Gobernador.</t>
  </si>
  <si>
    <t>Registro Fotográfio y registro de boletines de Prensa</t>
  </si>
  <si>
    <t>Secretaría de Prensa
Oficina de Protocolo</t>
  </si>
  <si>
    <t>De forma constante durante todo el año</t>
  </si>
  <si>
    <t>-</t>
  </si>
  <si>
    <t>Número de municipios visitados/ Número total de municipios programados</t>
  </si>
  <si>
    <t>No es posible asignar valor, depende de la entrega de bienes y servicios, aunque se avisará en redes sociales.</t>
  </si>
  <si>
    <t>Durante el periodo comprendido entre los meses de Enero a Abril el gobernador Nicolás García ha venido asistiendo a diferentes municipios y provincias dando a conocer los adelantos de los diferentes planes, programas y proyectos que viene ejecutando la Gobernación de Cundinamarca. Se realiza registro Fotográfico y/o Comunicado de Prensa.</t>
  </si>
  <si>
    <t>https://drive.google.com/drive/folders/1lbK-nPWUzH1KCVYffpEAZM4f1k36DNUs</t>
  </si>
  <si>
    <t xml:space="preserve">En la página web de la Gobernación de Cundinamarca, se evidencian noticias y piezas gráficas de las salidas del Señor Gobernador a los municipios en los meses de enero a abril 2023; también se evidencia informe en Word de la Secretaría de Prensa con la programación de fechas para los diálogos de rendición de cuentas </t>
  </si>
  <si>
    <t>noticias y piezas gráficas, informe Word</t>
  </si>
  <si>
    <t>Difundir video explicativo sobre la importancia de Audiencia Pública de Rendición de Cuentas</t>
  </si>
  <si>
    <t>Video compartido en redes sociales.</t>
  </si>
  <si>
    <t>Durante octubre 2023</t>
  </si>
  <si>
    <t>Número de videos publicados</t>
  </si>
  <si>
    <t>Para el primer cuatrimestre no reporta avance</t>
  </si>
  <si>
    <t>1.4</t>
  </si>
  <si>
    <t>Publicar informes de gestión de las inversiones con cargo al Sistema General de Regalías</t>
  </si>
  <si>
    <t>Informe Publicado en el Portal Web de la Gobernación de Cundinamarca.</t>
  </si>
  <si>
    <t xml:space="preserve">Durante los meses febrero y septiembre del 2023
</t>
  </si>
  <si>
    <t>Número de informes publicados/Número de Informes programados</t>
  </si>
  <si>
    <t>El 24 de marzo de 2023 se realizó la publicación en la página Web de la Gobernación de Cundinamarca del informe de gestión de las inversiones con cargo al Sistema General de Regalías</t>
  </si>
  <si>
    <t>Se anexa: 
* Informe de gestión sobre las inversiones con cargo al Sistema General de Regalías en PDF.
*Soporte publicación del Informe.
https://drive.google.com/drive/folders/10YtzaKQph9yaHwxNWr7-Vkg1w5KlFOxC?usp=share_link
Link de acceso a la publicación:
https://www.cundinamarca.gov.co/dependencias/secplaneacion/rendicion-de-cuentas/vigencia-2022/documentos</t>
  </si>
  <si>
    <t>Se verifica que el 24 de marzo 2023, se publicó en la pagina web el informe de gestión de las inversiones con cargo al Sistema General de Regalías</t>
  </si>
  <si>
    <t>Página web Gobernación de Cundinamarca</t>
  </si>
  <si>
    <t>1.5</t>
  </si>
  <si>
    <t>Publicar en página Web Informe sobre la Implementación de Políticas Públicas.</t>
  </si>
  <si>
    <t>Informes Publicados en el Portal Web de la Gobernación de Cundinamarca.</t>
  </si>
  <si>
    <t>Durante el mes de febrero 2023</t>
  </si>
  <si>
    <t>15 días antes del evento de diálogo.</t>
  </si>
  <si>
    <t>El 06 de marzo de 2023 se realizó la publicación en la página Web de la Goebrnación de Cundinamarca del informe preparatorio para el Diálogo de Políticas Públicas.</t>
  </si>
  <si>
    <t>Se anexa: 
* Informe de gestión sobre Políticas Públicas en PDF.
*Soporte publicación del Informe.
https://drive.google.com/drive/folders/1dRe7jMzwVhpTmkt-WYgkfs8GnTvtnZUm?usp=share_link
Link de acceso a la publicación:
https://www.cundinamarca.gov.co/dependencias/secplaneacion/rendicion-de-cuentas/vigencia-2022/documentos</t>
  </si>
  <si>
    <t>Se verifica que el 06 de marzo 2023, se publicó en la pagina web el informe preparatorio para el Diálogo de Políticas Públicas</t>
  </si>
  <si>
    <t>1.6</t>
  </si>
  <si>
    <t>Publicar en página Web Informe Previo a Audiencia Pública de Rendición de Cuentas</t>
  </si>
  <si>
    <t>Durante el mes de noviembre 2023.</t>
  </si>
  <si>
    <t>Esta actividad iniciará su gestión en el segundo cuatrimestre.</t>
  </si>
  <si>
    <t>1.7</t>
  </si>
  <si>
    <t>Publicar Informe Previo a Audiencia Pública de Rendición de Cuentas de Niños, niñas, adolescentes y jóvenes.</t>
  </si>
  <si>
    <t>Se realizó el diseño de la plantilla del informe de gestión para la rendición de cuentas de niños, niñas, adolescentes y jóvenes, el cual se presentó ante el Subcomité de Información y Gasto Público Social.</t>
  </si>
  <si>
    <t>Se anexa:
* Plantilla informe de Gestión
*Presentación ante del Subcomité. 
https://drive.google.com/drive/folders/1yKq83OhLBbGnNML9PuDQ3GoCjsqCJm-b?usp=share_link</t>
  </si>
  <si>
    <t>Se evidencia plantilla del informe de gestión  y presentación del subcomité de análisis de información y gasto público y social prediseñada para noviembre 2023</t>
  </si>
  <si>
    <t>Plantilla informe de Gestión
Presentación del Subcomité análisis de información y gasto público y social</t>
  </si>
  <si>
    <t>1.8</t>
  </si>
  <si>
    <t>Publicar avances sobre la gestión adelantada en el marco del SNRdC, Nodo a definir.</t>
  </si>
  <si>
    <t>Secretaría de Desarrollo e Inclusión Social</t>
  </si>
  <si>
    <t>Durante el mes de mayo 2023.</t>
  </si>
  <si>
    <t>Se realizó el diseño de la plantilla del informe de gestión para el nodo de Infraestructura.</t>
  </si>
  <si>
    <t>Se anexa:
* Plantilla informe de Gestión
https://drive.google.com/drive/folders/1QvpI-Qya3iyt-c-UWB_syhOyZxRnJI4M?usp=share_link</t>
  </si>
  <si>
    <t>Se evidencia plantilla del diseño nodo infraestructura para que sea diligenciado por cada una de las Secretarías, aún no se evidencia informe, tener en cuenta fecha de vencimiento mayo 2023</t>
  </si>
  <si>
    <t>Diseño Plantilla informe de Gestión</t>
  </si>
  <si>
    <t>1.9</t>
  </si>
  <si>
    <t>Socializar vía correo electrónico el informe de avance de implementación de las políticas públicas, a los grupos de interés relacionados a cada política.</t>
  </si>
  <si>
    <t>Correos electrónicos con informe socializado.</t>
  </si>
  <si>
    <t>Número de Informe socializado</t>
  </si>
  <si>
    <t xml:space="preserve">1. Política pública felicidad y bienestar
2. Política pública de participación ciudadana
3. Política pública de primera infancia, infancia y adolescencia
4. Política pública de apoyo y fortalecimiento de familias
5. Política pública de salud mental
6. Política pública de envejecimiento y vejez
7. Política pública de fomento de la seguridad y la salud de los trabajadores
8. Política pública para la acción comunal
9. Política pública para la gestión del riesgo
10. Política pública de trabajo decente
11. Política pública para la inclusión social de las personas con discapacidad
12. Política pública de seguridad alimentaria
13. Política pública juventud
14. Política pública de ciencia, tecnología e innovación
15. Política pública mujer y equidad de género
</t>
  </si>
  <si>
    <t>Cada entidad lider de las políticas públicas (Secretaría de Salud, Secretaría de Gobierno, Secretaría de Ciencia, Tecnología e Innovación, Unidad Administrativa Especial para la Gestión de Desastres, Instituto Departamental de Acción Comunal, Secretaría de Competitividad y De​sarrollo Económico, Alta Consejería para la Felicidad y el Bienestar, Secretaría de la Mujer y Equidad de Género y Secretaría de Desarrollo Social) realizó la socialización del informe vía correo electrónico a sus grupos de interés durante el mes de Marzo de 2023.</t>
  </si>
  <si>
    <t>Se anexa:
Soportes de socialización del informe de gestión de Políticas Públicas.
https://drive.google.com/drive/folders/1V1vVpSOfXocWje6eawph60dF6UxG_ygW?usp=share_link</t>
  </si>
  <si>
    <t>Se evidencian adjuntos con correos electrónicos institucionales invitando a la rendición de cuentas políticas públicas para el 28 de marzo de 2023 por parte de las Secretarías, evento realizado en la fecha mencionada en el salón de Gobernadores</t>
  </si>
  <si>
    <t>Correos electrónicos institucionales</t>
  </si>
  <si>
    <t>1.10</t>
  </si>
  <si>
    <t>Socializar vía correo electrónico el informe preparatorio para la Audiencia Pública a los grupos de valor.</t>
  </si>
  <si>
    <t>1.11</t>
  </si>
  <si>
    <t>Socializar vía correo electrónico los informes de regalías a los grupos de interés asociados a los proyectos de regalías.</t>
  </si>
  <si>
    <t>Durante los meses marzo y agosto del 2023</t>
  </si>
  <si>
    <t>Número de Informes socializados</t>
  </si>
  <si>
    <t>Cada entidad responsable de los proyectos de regalías realizó la socialización del informe  de gestión de las inversiones con cargo al Sistema General de Regalías durante los meses de marzo y abril de 2023.</t>
  </si>
  <si>
    <t>Se anexa:
Soportes de socialización del informe  de gestión de las inversiones con cargo al Sistema General de Regalías.
https://drive.google.com/drive/folders/1XxG9BjIWivhwBH58OrJObbW5nSaZ4n27?usp=share_link</t>
  </si>
  <si>
    <t>Se evidencian adjuntos con correos electrónicos institucionales invitando al diálogo de inversiones  con cargo al sistema general de regalías SGR</t>
  </si>
  <si>
    <t>1.12</t>
  </si>
  <si>
    <t>Socializar vía correo electrónico los informes del nodo (por definir) a los grupos de interés registrados.</t>
  </si>
  <si>
    <t>1.13</t>
  </si>
  <si>
    <t>Socializar por redes sociales y correo electrónico el diligenciamiento de la encuesta con el fin de priorizar temas para la Audiencia Pública por parte de la ciudadanía y los grupos de valor</t>
  </si>
  <si>
    <t>Encuestas enviadas por correo electrónico y difundidas por redes sociales.</t>
  </si>
  <si>
    <t>Secretaría de Planeación (Dirección de Seguimiento y Evaluación)
Secretaría de Prensa</t>
  </si>
  <si>
    <t>Durante los meses de octubre  y noviembre del 2023.</t>
  </si>
  <si>
    <t>Número de encuestas socializadas</t>
  </si>
  <si>
    <t>Esta actividad iniciará su gestión en el tercer cuatrimestre.</t>
  </si>
  <si>
    <t>1.14</t>
  </si>
  <si>
    <t>Video para redes sociales con las principales noticias de rendición de cuentas del mes.</t>
  </si>
  <si>
    <t>Durante el tiempo de duración de la estrategia 2023</t>
  </si>
  <si>
    <t xml:space="preserve">Se realizó  video del primer trimestre de 2023 , el cual fue publicado en las redes Oficiales de la Gobernación. </t>
  </si>
  <si>
    <t>https://drive.google.com/drive/folders/15nhGg1gERRJcAZ57UNFqBVeuSIcF2h3N</t>
  </si>
  <si>
    <t>Se evidencian videos informando sobre la rendición de cuentas de la Gobernación de Cundinamarca</t>
  </si>
  <si>
    <t>videos informativos y piezas gráficas</t>
  </si>
  <si>
    <t>1.15</t>
  </si>
  <si>
    <t>Periódico, folleto o entregable para cada municipio con las acciones realizadas por la Gobernación de Cundinamarca.</t>
  </si>
  <si>
    <t>Piezas entregadas en cada provincia.</t>
  </si>
  <si>
    <t>Durante Octubre y Noviembre de 2023</t>
  </si>
  <si>
    <t>Número de entregables</t>
  </si>
  <si>
    <t>1.16</t>
  </si>
  <si>
    <t>Programas radiales en línea con la Gobernación, en donde se den a conocer los avances de la gestión.</t>
  </si>
  <si>
    <t>Certificación de los programas y videos.</t>
  </si>
  <si>
    <t>Por definir</t>
  </si>
  <si>
    <t>Número de programas</t>
  </si>
  <si>
    <t>1.17</t>
  </si>
  <si>
    <t xml:space="preserve">Capsula trimestral en tik tok con avance del Plan de Desarrollo. </t>
  </si>
  <si>
    <t>Videos con capsula de rendición de cuentas.</t>
  </si>
  <si>
    <t>Abril, Julio, Octubre de 2023</t>
  </si>
  <si>
    <t>Número de capsulas realizadas</t>
  </si>
  <si>
    <t>1.18</t>
  </si>
  <si>
    <t>Publicar y difundir las convocatorias para participar en los espacios de diferentes a audiencias públicas.
Tiempo: 15 días hábiles antes del evento.</t>
  </si>
  <si>
    <t>Evidencias de piezas de comunicación publicadas en redes sociales, boletines de prensa, perifoneo, página Web, cuña radial y Carteleras.
Evidencias de envío de correo electrónicos.</t>
  </si>
  <si>
    <t xml:space="preserve">Secretaría de Prensa
</t>
  </si>
  <si>
    <t>En el transcurso de marzo a octubre del 2023</t>
  </si>
  <si>
    <t>Número de convocatorias</t>
  </si>
  <si>
    <t>Se realizó publicación y difusión en página web y redes sociales, de la Rendición de cuentas de Políticas Publicas realizada el 28 de Marzo y del  Sistema General de Regalías el 18 de abril de 2023.</t>
  </si>
  <si>
    <t>https://drive.google.com/drive/folders/1JqhJRg-4Pa9jXHs4Y2rKXMgDth1e9kwx</t>
  </si>
  <si>
    <t>Se evidencian pantallazos con piezas gráficas y correos electrónicos institucionales de las publicaciones que fueron difundidas en la página web y redes sociales y por correo relacionadas con dos (2) rendiciones de cuentas: Políticas públicas (28 de marzo de 2023) y Sistema General de Regalías (18 de abril de 2023)</t>
  </si>
  <si>
    <t>pantallazos piezas gráficas y correos electrónicos</t>
  </si>
  <si>
    <t>1.19</t>
  </si>
  <si>
    <t>Publicar y difundir las convocatorias para participar en los espacios de  audiencias.
Tiempo: 15 días antes del evento.</t>
  </si>
  <si>
    <t>Evidencias de piezas de comunicación publicadas en redes sociales, comunicados de Prensa, página Web y Carteleras.
Evidencias de difusión de Cuñas radiales, anuncios de televisión y prensa impresa o digital, mensajes de texto, correo electrónico, boletines impresos o digitales.</t>
  </si>
  <si>
    <t>Subcomponente 2
Diálogo</t>
  </si>
  <si>
    <t>Diálogos de rendición de cuentas de  las inversiones con cargo al Sistema General de Regalías, dirigido a grupos de valor de Proyectos de Regalías.
 Modalidad Mixta: Transmisión y asistencia presencial limitada</t>
  </si>
  <si>
    <t>Informe de diálogo.
Videos de diálogos de Rendición de Cuentas, si aplica.</t>
  </si>
  <si>
    <t>Secretaría de Planeación - Dirección de Gestión de la Inversión y 
entidades responsables de los Proyectos de Regalías</t>
  </si>
  <si>
    <t>Durante los meses Abril - Septiembre</t>
  </si>
  <si>
    <t>Informe elaborado</t>
  </si>
  <si>
    <t>La fecha del diálogo está pendiente por definir, se confirmará con 15 días de anterioridad.
El aforo depende de la capacidad del auditorio.</t>
  </si>
  <si>
    <t>El 18 de abril de 2023 se realizó el diálogo de rendición de cuentas sobre las inversiones con cargo al Sistema General de Regalías en el Salón Gobernadores.</t>
  </si>
  <si>
    <t>Se anexa:
Informe de diálogo
Listado de Asistencia
Video del diálogo
https://drive.google.com/drive/folders/1_AvCOWCim13nKNg9ozu5SPxlJeWTDsrm?usp=share_link</t>
  </si>
  <si>
    <t xml:space="preserve">Se aprecia video y base de datos de listas de asistencia (120 asistentes) de la rendición de cuentas  sobre las inversiones con cargo al Sistema General de Regalías de fecha 18 de abril de 2023 llevada a cabo en el Salón de Gobernadores </t>
  </si>
  <si>
    <t>video y base de datos de listas de asistencia</t>
  </si>
  <si>
    <t>Diálogo de implementación de Políticas Públicas, dirigido a grupos de valor de cada Política Pública.
 Modalidad Mixta: Transmisión y asistencia presencial limitada</t>
  </si>
  <si>
    <t>Secretaría de Planeación (Dirección de Seguimiento y Evaluación) - Dirección de Estudios Económico y Políticas Públicas y
entidades responsables de la Implementa Política.</t>
  </si>
  <si>
    <t>Durante el mes de marzo 2023</t>
  </si>
  <si>
    <t>El 28 de marzo de 2023 se realizó el diálogo de rendición sobre políticas públicas en el Salón Gobernadores.</t>
  </si>
  <si>
    <t>Se anexa:
Informe de diálogo
Listado de Asistencia
Video del diálogo
https://drive.google.com/drive/folders/1gYSM5PCPjNBbyFwqiylpx4bCP-GJ2Q4I?usp=share_link</t>
  </si>
  <si>
    <t>Se evidencia video, listas de asistencia e informe Word del Diálogo de implementación de Políticas Públicas evento realizado el 28 de marzo de 2023 en el salón de Gobernadores contó con la asistencia de 317 invitados</t>
  </si>
  <si>
    <t xml:space="preserve">
Listados de Asistencia,
Video del diálogo e Informe de diálogo</t>
  </si>
  <si>
    <t>2.3</t>
  </si>
  <si>
    <t>Diálogo de gestión adelantada en el marco del SNRdC, Nodo a definir.
 Modalidad Mixta: Transmisión y asistencia presencial limitada</t>
  </si>
  <si>
    <t>Secretaría de Planeación (Dirección de Seguimiento y Evaluación) y
Entidades responsables del Nodo.</t>
  </si>
  <si>
    <t>Durante el mes de junio 2023</t>
  </si>
  <si>
    <t>El 11 de abril de 2023  se realizó mesa de trabajo con integrantes del nodo de Infraestructura. Se tiene previsto el diálogo para el 20 de junio de 2023.</t>
  </si>
  <si>
    <t>Se anexa:
Ficha de nodo
Acta de reunión
https://drive.google.com/drive/folders/1VwlYsoc7m-_Vd5CGjhwNUsTvgWiSIJpQ?usp=share_link</t>
  </si>
  <si>
    <t xml:space="preserve">Se aprecia acta 01 del 11 de abril 2023, Mesa de trabajo entidades con metas de
infraestructura – Nodo de Rendición de Cuentas. </t>
  </si>
  <si>
    <t>acta 
ficha del nodo</t>
  </si>
  <si>
    <t>2.4</t>
  </si>
  <si>
    <t>Realizar audiencia pública de Rendición de Cuentas.
 Modalidad Mixta: Transmisión y asistencia presencial limitada</t>
  </si>
  <si>
    <t>Secretaría de Planeación, Secretaría de Prensa  y 
Oficina de Protocolo</t>
  </si>
  <si>
    <t>2.5</t>
  </si>
  <si>
    <t>Realizar audiencia pública de Rendición de Cuentas de niños, niñas, adolescentes y jóvenes.
 Modalidad Mixta: Transmisión y asistencia presencial limitada</t>
  </si>
  <si>
    <t>Subcomponente 3
Responsabilidad</t>
  </si>
  <si>
    <t>Brindar capacitaciones a grupos de interés sobre participación ciudadana.</t>
  </si>
  <si>
    <t>Registro de asistentes.</t>
  </si>
  <si>
    <t>Buen Gobierno</t>
  </si>
  <si>
    <t>Capacitación Realizada</t>
  </si>
  <si>
    <t>Brindar curso virtual en rendición de cuentas dirigido a Consejos Territoriales de Planeación, Juntas de Acción Comunal, Veedurías, Consejos de Participación, Consejos de Juventudes, secretarios de planeación de alcaldías municipales e interesados.</t>
  </si>
  <si>
    <t>Registro de participantes.</t>
  </si>
  <si>
    <t>Secretaría de Planeación (Dirección de Seguimiento y Evaluación), Secretaría de Gobierno y Gerencia de Buen Gobierno</t>
  </si>
  <si>
    <t>Número de participantes/ Número de invitados</t>
  </si>
  <si>
    <t>Esta actividad se desarrollará en el mes de Agosto, de acuerdo con los responsables del curso de Planeación (Dirección de Seguimiento y Evaluación)</t>
  </si>
  <si>
    <t>3.3</t>
  </si>
  <si>
    <t>Responder por escrito en el término de quince días hábiles a las preguntas de los ciudadanos formuladas en el marco del proceso de Rendición de Cuentas por el medio en que se recibió.</t>
  </si>
  <si>
    <t>Registro de comunicaciones enviadas.</t>
  </si>
  <si>
    <t>Entidades responsable de la pregunta.
Secretaría de Planeación (Dirección de Seguimiento y Evaluación).</t>
  </si>
  <si>
    <t>Respuestas enviadas/Preguntas Recibidas</t>
  </si>
  <si>
    <t>No es posible asignar valor, depende de la ciudadanía y de los grupos de valor</t>
  </si>
  <si>
    <t>Las entidades responsables de responder las preguntas recibidas en el diálogo de políticas públicas realizaron el envío de las respuestas.
Las entidades responsables de responder las preguntas recibidas en el diálogo de regalías se encuentran en el proceso de dar respuesta.</t>
  </si>
  <si>
    <t>Se anexa:
*Soportes de envío y respuestas enviadas a la ciudadanía por parte de las entidades responsables de las preguntas del diálogo de políticas públicas.
*Soportes de envío y respuestas enviadas a la ciudadanía por parte de la Dirección de Gestión de la Inversión de la Secretaría de Planeación. sin embargo, se encuentran en proceso de respuesta otras preguntas.
https://drive.google.com/drive/folders/1NSSznR0ovvvxuWZ6ByRzPy1V3SIS6oTQ?usp=share_link</t>
  </si>
  <si>
    <t>Se evidencia respuestas a las preguntas por medio de correos electrónicos institucionales y oficios firmados por cada entidad responsable de las preguntas realizadas en los diálogos de Sistema General de Regalías (18 de abril 35 respuestas fecha de vencimiento 10 de mayo) y políticas públicas (28 de marzo 47 respuestas 5 de manera extemporánea con fechas posteriores al 20 de abril 2023). sin embargo, no se allega evidencia del total de preguntas realizadas en los eventos de diálogo.</t>
  </si>
  <si>
    <t>correos electrónicos institucionales y oficios de respuestas</t>
  </si>
  <si>
    <t>3.4</t>
  </si>
  <si>
    <t>Publicar las respuestas e inquietudes recibidas en los eventos de rendición de cuentas en la Página Web de la Gobernación de Cundinamarca.</t>
  </si>
  <si>
    <t>Informe consolidado y publicado en la página Web.</t>
  </si>
  <si>
    <t>Respuestas publicadas/inquietudes recibidas</t>
  </si>
  <si>
    <t>Se realizó la publicación de las preguntas y respuestas recibidas durante el diálogo de Políticas Públicas.
Las preguntas y respuestas del diálogo de regalías serán publicados en el mes de Mayo.</t>
  </si>
  <si>
    <t xml:space="preserve">Se anexa:
*Documento de preguntas y respuestas
*Soporte de publicación
https://drive.google.com/drive/folders/1y-1LpJrbmJH5e1DZZREHb4iIdWJnKC1L?usp=share_link
Link de publicación: https://www.cundinamarca.gov.co/dependencias/secplaneacion/rendicion-de-cuentas/vigencia-2022/preguntas-y-respuestas
</t>
  </si>
  <si>
    <t>Se evidencia publicadas las preguntas y respuestas en la página de la Gobernación de Cundinamarca relacionadas al diálogo de Políticas Públicas.</t>
  </si>
  <si>
    <t>Link y página web de la Gobernación de Cundinamarca</t>
  </si>
  <si>
    <t>3.5</t>
  </si>
  <si>
    <t>Realizar la encuesta de satisfacción de Rendición de Cuentas sobre los eventos realizados.</t>
  </si>
  <si>
    <t>Registro de encuestas realizadas.</t>
  </si>
  <si>
    <t>Número de encuestas aplicadas/Número de eventos realizados</t>
  </si>
  <si>
    <t>La encuesta de rendición de cuentas fue aplicada en los diálogo de políticas públicas y de regalías y posteriormente fue enviada al correo de los asistentes.</t>
  </si>
  <si>
    <t>Se anexa: 
* Base de encuestas de rendición de cuentas
* Soportes envío de encuestas.
https://drive.google.com/drive/folders/1BXDD01_xtMxR9k4NaKsx5gyRQakyYNpf?usp=share_link</t>
  </si>
  <si>
    <t xml:space="preserve">Se evidencia base de datos con respuestas a la ampliación de la encuesta al diálogo del Sistema General de Regalías 
correos electrónicos institucionales con el envío de solicitud diligenciamiento de encuesta al diálogo de Políticas Públicas </t>
  </si>
  <si>
    <t>matriz base de datos de encuesta
correos electrónicos institucionales</t>
  </si>
  <si>
    <t>3.6</t>
  </si>
  <si>
    <t>Analizar el nivel de satisfacción, recomendaciones y sugerencias obtenidas en las encuestas realizadas en los eventos de Rendición de Cuentas.</t>
  </si>
  <si>
    <t>Documento análisis y recomendaciones sobre el resultado de la Rendición de Cuentas.</t>
  </si>
  <si>
    <t>Secretaría de Planeación (Dirección de Seguimiento y Evaluación)y Secretaria de Desarrollo e Inclusión Social</t>
  </si>
  <si>
    <t>15 de julio 2023 - 15 de diciembre 2023</t>
  </si>
  <si>
    <t>Número de documentos realizadas/Número de documentos programados</t>
  </si>
  <si>
    <t>Se realizó análisis preliminar de los resultados de las encuestas de satisfacción aplicadas en los diálogos de Políticas Públicas y de Regalías.</t>
  </si>
  <si>
    <t>Se anexa:
* Documento preliminar de análisis.
https://docs.google.com/document/d/1sgXg5RlhEGqwhGZZBUcfRBca6_QSQzG_/edit?usp=share_link&amp;ouid=118302552800135434141&amp;rtpof=true&amp;sd=true</t>
  </si>
  <si>
    <t>Se evidencia informe Word con análisis preliminar del consolidado de recomendaciones y evaluación de los diálogos de Sistema General de Regalías y Políticas Públicas con corte a 31 de marzo 2023</t>
  </si>
  <si>
    <t>Informe preliminar en Word</t>
  </si>
  <si>
    <t>3.7</t>
  </si>
  <si>
    <t>Publicar los resultados de Rendición de Cuentas.</t>
  </si>
  <si>
    <t>Documento consolidado de rendición de cuentas publicado en página Web</t>
  </si>
  <si>
    <t xml:space="preserve"> Secretaría de Planeación  (Dirección de Seguimiento y Evaluación)</t>
  </si>
  <si>
    <t>15 de diciembre 2023</t>
  </si>
  <si>
    <t xml:space="preserve">Número de Informe publicados/Número de Informe programados </t>
  </si>
  <si>
    <t>Se realizó el informe parcial de resultados de la estrategia de rendición de cuentas, de acuerdo con el desarrollo de las actividades de la estrategia.</t>
  </si>
  <si>
    <t>Se anexa:
*Informe parcial de resultados de la estrategia.
https://drive.google.com/drive/folders/1NHrKzDno7iJnNKEMNqsDWBzMB_zVSCNz?usp=share_link</t>
  </si>
  <si>
    <t xml:space="preserve">Se evidencia informe preliminar en borrador con resultados parciales de los dos diálogos ejecutados en el primer cuatrimestre Sistema General de Regalías y Políticas Públicas </t>
  </si>
  <si>
    <t>3.8</t>
  </si>
  <si>
    <t>Publicar informe de evaluación de la estrategia de rendición de cuentas</t>
  </si>
  <si>
    <t>Documento informe publicado</t>
  </si>
  <si>
    <t>Control Interno</t>
  </si>
  <si>
    <t>20 de diciembre 2023</t>
  </si>
  <si>
    <t>Código: E-DEAG-FR- 095</t>
  </si>
  <si>
    <t>Fecha de Aprobación: 12/08/2020</t>
  </si>
  <si>
    <t>Componente 4:  Atención al Ciudadano</t>
  </si>
  <si>
    <t>Observaciones Dirección S&amp;E</t>
  </si>
  <si>
    <r>
      <rPr>
        <b/>
        <sz val="14"/>
        <color rgb="FF000000"/>
        <rFont val="Arial"/>
        <family val="2"/>
      </rPr>
      <t xml:space="preserve">Subcomponente 1.
</t>
    </r>
    <r>
      <rPr>
        <sz val="14"/>
        <color rgb="FF000000"/>
        <rFont val="Arial"/>
        <family val="2"/>
      </rPr>
      <t xml:space="preserve">Estructura administrativa y Direccionamiento estratégico </t>
    </r>
  </si>
  <si>
    <t xml:space="preserve">Realizar los cuatro Comités de Atención al Usuario </t>
  </si>
  <si>
    <t>Cuatro actas de los Comités de Atención al Usuario</t>
  </si>
  <si>
    <t>Secretaría General</t>
  </si>
  <si>
    <t>30 de marzo de 2023 30 de Junio  de 2023 29 de septiembre de 2023 15 de diciembre de 2023</t>
  </si>
  <si>
    <t>Para el 2023 el Decreto 539 de 2020 POR EL CUAL SE ESTRUCTURA Y MODERNIZA EL COMITÉ DE ATENCIÓN AL USUARIO DEL NIVEL CENTRAL DE LA GOBERNACION DE CUNDINAMARCA fue derogado de  acuerdo con lo dispuesto en el Decreto 509 de 2022, POR EL CUAL SE ARTICULAN EL MODELO INTEGRADO DE PLANEACIÓN Y GESTIÓN (MIPG), EL SISTEMA INTEGRAL DE GESTIÓN Y CONTROL (SIGC) Y EL SISTEMA DE CONTROL INTERNO (SCI) DEL SECTOR CENTRAL DE LA ADMINISTRACIÓN DEPARTAMENTAL Y SE DICTAN OTRAS DISPOSICIONES.   De acuerdo con lo anterior, el Comité pasa a ser una mesa técnica que compone el Comité de Institucional de Gestión y Desempeño y actualmente se están estableciendo los lineamientos de operación y reglamentación.   Para garantizar la ejecución de los procesos y la vinculación de las enditadades del nivel central, se solicitó a través de la Circular 009 de la Secretaría General enlaces para los diferentes procesos desarrollados en el marco del Comité de Atención al Usuario y se consolidaron los delegados y se  realizó convocatoria  a reunión el día 27 de abril de 2023.</t>
  </si>
  <si>
    <t>https://drive.google.com/drive/folders/1dWNeLU1-dCt4tZvi7nO3tfF0zBMrcEYj?usp=share_link</t>
  </si>
  <si>
    <t>Se evidencia acta No. 19 de reunión virtual de socialización de las actividades a realizar en cada uno de los procesos y el rol que desempeñará cada uno como delegado / Secretaría General, llevada a cabo el día 28 de abril de 2023, Circular 009 del 23 de marzo de 2023 de solicitud de enlaces para el desarrollo de las actividades a cargo de la dirección de atención al usuario.
También el correo de convocatoria a los enlaces para la socialización de las actividades a realizar en cada uno de los procesos y rol que desempeña cada uno como delegado, con fecha del 25 de abril de 2023.
Por ultimo se cuenta con la base de datos de los enlaces por secretaría para contactarlos.
Se presenta un porcentaje de avance del 25% para este primer seguimiento, teniendo en cuenta que se tienen establecidos 4 comités de Atención al Usuario y a la fecha del seguimiento solo se ha realizado uno de acuerdo a las fechas programadas.</t>
  </si>
  <si>
    <t>* Acta de reunión 28 de abril.
* Circular No. 009 de 2023.
* Correo convocatoria enlaces.
* Enlaces por secretaría.</t>
  </si>
  <si>
    <t>Socializar el protocolo de Atención al Usuario para los servidores Públicos  de la Gobernación de Cundinamarca.</t>
  </si>
  <si>
    <t>Actas de capacitaciones, informes consolidados mensual con el número de capacitaciones y número de servidores públicos capacitados e informe de la evaluación realizada por los asistentes a las capacitaciones.</t>
  </si>
  <si>
    <t>Los informes se presentarán los primeros cinco días después del cierre de cada mes.</t>
  </si>
  <si>
    <t>Durante el primer cuatrimestre se realizaron dos (02) sesiones con entidades centralizadas de la Gobernación de Cundinamarca y una (01) sesión en la Contraloría de Cundinamarca, alcanzando los siguientes resultados:
•	Capacitación 20 Servidores Públicos (Contratistas y Funcionarios de planta) de la Secretaría de Educación el 10 de marzo de 2.023.
•	Capacitación 13 Servidores Públicos (Contratistas y Funcionarios de planta) de la Secretaría de Integración Regional el 10 de marzo de 2.023.
•	Capacitación 32 Servidores Públicos (Contratistas y Funcionarios de planta) de la Contraloría de Cundinamarca el 17 de marzo de 2.023.</t>
  </si>
  <si>
    <t>https://drive.google.com/drive/folders/1_-1jJcvUZAZBbLn7M22AwQp6jBw2lL-3?usp=share_link</t>
  </si>
  <si>
    <t>Se evidencia el informe de Actividades de Capacitación Protocolo de Atención al Usuario Enero, Febrero y Marzo de 2023, en donde se menciona que se realizaron 2 sesiones de capacitación en la Gobernación de Cundinamarca y 1 sesión en la Contraloría de Cundinamarca.
También se cuenta con el acta de Reunión Revisión de Actividades Proceso de Capacitaciones Dirección de Atención al Usuario Vigencia 2023 del 7 de marzo de 2023 y actas de capacitación:
*Acta 04 Reunión Revisión de Actividades Proceso de Capacitaciones Dirección de Atención al Usuario Vigencia 2023 del día 7 de marzo de 2023.
*Acta 05 de Capacitación Protocolo de Atención al Usuario, Sesión I del día 10 de marzo de 2023.
*Acta 06 de Capacitación Protocolo de Atención al Usuario, Sesión II del día 10 de marzo de 2023.
*Acta 07 de Capacitación y Buenas Prácticas de la Gobernación de Cundinamarca para la Contraloría de Cundinamarca del día 17 de marzo de 2023.
Se presenta un porcentaje de avance del 25% para este primer seguimiento, debido a que la actividad se realiza mensualmente y no se evidencia el informe de la evaluación realizada por los asistentes a las capacitaciones.</t>
  </si>
  <si>
    <t>*Informe Capacitaciones 2023
*Acta 04 - Capacitación.
*Acta 05 - Protocolo de atención, sesión 1.
*Acta 06 - Protocolo de atención, sesión 2.
*Acta 07 - Protocolo de atención, sesión 3.</t>
  </si>
  <si>
    <r>
      <rPr>
        <b/>
        <sz val="14"/>
        <color rgb="FF000000"/>
        <rFont val="Arial"/>
        <family val="2"/>
      </rPr>
      <t xml:space="preserve">Subcomponente 2.
</t>
    </r>
    <r>
      <rPr>
        <sz val="14"/>
        <color rgb="FF000000"/>
        <rFont val="Arial"/>
        <family val="2"/>
      </rPr>
      <t>Fortalecimiento de los canales de atención.</t>
    </r>
  </si>
  <si>
    <t>Divulgar de los canales virtuales tales como las salas virtuales, el formato de PQRSDF establecido en la página web de la Gobernación de Cundinamarca y los demás dispuestos por la Gobernación de Cundinamarca</t>
  </si>
  <si>
    <t>Informe consolidado de las piezas gráficas y demás actividades de difusión realizadas durante cada mes.</t>
  </si>
  <si>
    <t>La Secretaría General realizó la difusión de los canales dispuestos a los ciudadanos a través de las redes sociales twitter y en la página web de la gobernación de Cundinamarca. Adicionalmente, ha distribuido en las actividades de Desconcentración del Servicio, material POP que contiene información sobre los diferentes canales de atención que ofrece la Gobernación de Cundinamarca.</t>
  </si>
  <si>
    <t>https://drive.google.com/drive/folders/177DqUyAWR2HQYc8rzkEuUXfnkh0bh0wq?usp=share_link</t>
  </si>
  <si>
    <t>Se cuenta con evidencia grafica de la divulgación de información como:
*Pieza grafica del martes día de atención al usuario y su horario.
*Publicación de los canales de atención al usuario en el Twitter de la Secretaría General de la Gobernación de Cundinamarca.
*Pieza grafica del martes día de atención al usuario y su horario.
*Publicación de invitación a hacer uso de los canales de atención en el Twitter de la Secretaría General de la Gobernación de Cundinamarca.
*Publicación de invitación a hacer uso de los canales de atención, presencial, virtual o telefónico, en el Twitter de la Secretaría General de la Gobernación de Cundinamarca.
*Publicación de invitación a hacer uso de los canales de atención, presencial, virtual o telefónico y sus horarios, en el Twitter de la Secretaría General de la Gobernación de Cundinamarca.
Se presenta un avance del 33% para este primer seguimiento, ya que se cuenta con el soporte de las piezas graficas publicadas pero no se encuentran los informes consolidados los cinco primeros días de cada mes, de las piezas gráficas y demás actividades de difusión realizadas durante cada mes como se menciona en la meta o producto de la actividad. También es importante que las evidencias graficas cuenten con las fechas de publicación para poder realizar una mejor evaluación del avance para corroborar los tiempos en los que se ha realizado la divulgación de la información.</t>
  </si>
  <si>
    <t>*WhatsApp Imagen 2023-04-26 at 9.35.24 PM.
*WhatsApp Imagen 2023-04-26 at 9.37.04 PM.
*WhatsApp Imagen 2023-04-26 at 9.38.25 PM.
*WhatsApp Imagen 2023-04-26 at 9.39.01 PM.
*WhatsApp Imagen 2023-04-26 at 9.39.46 PM.
*WhatsApp Imagen 2023-04-26 at 9.40.43 PM.</t>
  </si>
  <si>
    <t>Implementación y puesta en marcha de la APP de PQRSDF, diseñando el procedimiento, registrandolo en el SIGC Isolucion y socializandolo.</t>
  </si>
  <si>
    <t xml:space="preserve">1.Puesta en marcha de la APP de PQRSDF 2. Procedimiento registrado en SIGC Isolucion y socializado </t>
  </si>
  <si>
    <t>30 de mayo de 2023</t>
  </si>
  <si>
    <t xml:space="preserve">Se realiza la integración con correo electrónico para recuperación de contraseña de usuarios, verificación de adjuntos y la automatización de los correos electrónicos para los usuarios para la recuperación de su contraseña y la información del perfil de usuario dentro de la aplicación. Se adjunta video de funcionamiento de la aplicación, la recuperación de la contraseña y la llegada del correo electrónico al usuario </t>
  </si>
  <si>
    <t>https://drive.google.com/drive/folders/1MY8S_nrOh-E6U_W54Dni9KswWiRlmEqT?usp=share_link</t>
  </si>
  <si>
    <t>Se evidencia una grabación de pantalla en la cual se realiza el ingreso a la APP de PQRSDF, explicando como se realiza el registro y la radiación de una PQRSDF. 
Se presenta un porcentaje de avance del 33% para este primer seguimiento, ya que no se evidencia el soporte del procedimiento registrado en SIGC Isolución y de la socialización. Es importante que la secretaría cuente con el soporte correspondiente de las metas o productos mencionados para la actividad.</t>
  </si>
  <si>
    <t>*WhatsApp Video 2023-04-27 at 5.38.03 PM.</t>
  </si>
  <si>
    <t>Continuar con la apropiación de la estrategia de Lenguaje Claro a los servidores públicos de la Gobernación de Cundinamarca, realizando laboratorios de simplicidad.</t>
  </si>
  <si>
    <t xml:space="preserve">1.  Elaborar circular difundiendo e invitando al curso de Lenguaje Claro del DNP por parte de los servidores públicos que no lo han realizado 2.Registro de los funcionarios capacitados por el DNP 3. Cronograma de los laboratorios de simplicidad. </t>
  </si>
  <si>
    <t>Circular: 30 de abril de 2023   Cronograma:  30 de abril de 2023   Informe trimestral del número de servidores públicos capacitados y laboratorios de simplicidad realizados.</t>
  </si>
  <si>
    <t>La Secretaría General emitió Circular 008 de marzo de 2023, invitando a los servidores públicos a realizar el curso virtual de Lenguaje Claro del DNP. En el primer cuatrimestre se capacitaron y certificaron 56 servidores públicos con el DNP</t>
  </si>
  <si>
    <t>https://drive.google.com/drive/folders/12uNiCNQ-IJp1IwHjtHUx1_iCVt_zKoY8?usp=share_link</t>
  </si>
  <si>
    <t xml:space="preserve">Se evidencia Circular No. 008 del 21 de marzo de 2023 en donde se realiza Invitación Desarrollo Curso de Lenguaje Claro del DNP 2023 y Participación Laboratorios de Simplicidad.
También se cuenta con una base de datos la cual incluye la fecha, nombres y apellidos completos, cedula, correo electrónico, tipo de contratación, secretaría a la que pertenece y el soporte del certificado de la realización del curso.
Se presenta un porcentaje de avance del 33% para este primer seguimiento, ya que no se evidencia el cronograma de los laboratorios de simplicidad, tampoco se observa el Informe trimestral del número de servidores públicos capacitados y laboratorios de simplicidad realizados, como se menciona en la meta o producto de la actividad. </t>
  </si>
  <si>
    <t>*Circular No. 008 Invitación desarrollo curso de lenguaje claro del DNP 2023 y participación laboratorios de simplicidad.
*Curso Lenguaje Claro (respuestas) (18).</t>
  </si>
  <si>
    <t>Subcomponente 3.
Talento Humano.</t>
  </si>
  <si>
    <t>Capacitar en los tiempos de respuesta oportuna de las PQRSDF y la normatividad vigente a los servidores públicos  asignados al procedimiento de radicación de las Secretarías que tienen habilitado el módulo de radicación en el sistema de gestión documental Mercurio.</t>
  </si>
  <si>
    <t>1.  Informe mensual y actas de las capacitaciones realizadas.</t>
  </si>
  <si>
    <t>Secretaría de las TIC</t>
  </si>
  <si>
    <t>Durante el primer cuatrimestre se realizaron dos (02) sesiones de capacitación en tiempos de respuesta oportuna de PQRSDF con entidades centralizadas de la Gobernación de Cundinamarca. Se anexa informes y actas de las capacitaciones.</t>
  </si>
  <si>
    <t>https://drive.google.com/drive/folders/1BnYZKqjrP0QxO0YpxTq9--UqnziFwv94?usp=share_link</t>
  </si>
  <si>
    <t>Se evidencia Informe Actividades de Capacitación Protocolo de Atención al Usuario Enero, Febrero y Marzo de 2023, en el cual se menciona que se realizaron 2 sesiones en la Gobernación de Cundinamarca y 1 sesión en la Contraloría de Cundinamarca, realizadas respectivamente el 10 de marzo y el 17 de marzo de 2023.
También se cuenta con las actas de las sesiones realizadas en la Gobernación de Cundinamarca: 
*Acta 05 de Capacitación Protocolo de Atención al Usuario, Sesión 1 del día 10 de marzo de 2023.
*Acta 06 de Capacitación Protocolo de Atención al Usuario, Sesión 2 del día 10 de marzo de 2023.
Se presenta un porcentaje de avance del 33% para este primer seguimiento de la actividad mencionada.</t>
  </si>
  <si>
    <t>*1 INFORME CAPACITACIONES 2023.
*ACTA 05 - protocolo de atención, sesión 1.
*ACTA 06 - protocolo de atención, sesión 2.</t>
  </si>
  <si>
    <t>Realizar capacitaciones en el manejo apropiado  del sistema de gestión documental Mercurio desde el inicio del proceso de radicación y hasta su contestación (paso 1 al paso 5 ) a  las Secretarías y entidades del nivel central por parte de la Secretaría de las TIC como administrador del sistema de gestión documental Mercurio.</t>
  </si>
  <si>
    <t xml:space="preserve">1.  Actas de capacitación del manejo apropiado  del sistema de gestión documental Mercurio desde el inicio del proceso de radicación hasta su contestación (paso 1 al paso 5 ) </t>
  </si>
  <si>
    <t>Se realizó capacitación a los agentes del Contac center y la contratista Anizoara Morales Díaz de la Dirección de Atención al Usuario.</t>
  </si>
  <si>
    <t>https://drive.google.com/drive/folders/12JZxlvWaGs9IlOlj--C3yOTmPAsdU4_Q?usp=share_link</t>
  </si>
  <si>
    <t>Se evidencia acta de reunión No. 1 de Reinducción y Capacitación Mercurio del día 16 de marzo de 2023, en donde se explica el manejo de la plataforma, manejo de PQRSDF y tiempos y un acta de capacitación de la empresa Enlace Internacional cuyo objetivo fue orientar a los agentes del Contact Center acerca del funcionamiento del software mercurio, con el fin de fortalecer el conocimiento en el proceso de PQRSDF el día 14 de marzo de 2023.
Se presenta un porcentaje de avance del 33% para este primer seguimiento.</t>
  </si>
  <si>
    <t>*CAPACITACIÓN MERCURIO.
*CAPACITACIÓN MERCURIO CONTACT CENTER.</t>
  </si>
  <si>
    <r>
      <rPr>
        <b/>
        <sz val="14"/>
        <color rgb="FF000000"/>
        <rFont val="Arial"/>
        <family val="2"/>
      </rPr>
      <t xml:space="preserve">Subcomponente 4. 
</t>
    </r>
    <r>
      <rPr>
        <sz val="14"/>
        <color rgb="FF000000"/>
        <rFont val="Arial"/>
        <family val="2"/>
      </rPr>
      <t>Normativo y procedimental</t>
    </r>
  </si>
  <si>
    <t>Actualizar el marco normativo  y procedimientos del Proceso de Atención al Usuario en el SIGC Isolucion, cada vez  que se requiera.</t>
  </si>
  <si>
    <t>1. Actualización del normograma y procedimientos en el SIGC Isolucion (fecha registrada en el sistema)</t>
  </si>
  <si>
    <t>Se actualizó el formato de encuesta  Satisfacción los usuarios de la gobernación de Cundinamarca M-AU-FR-005 y se creó el formato M-AU-FR-019  Encuesta de Satisfacción Canal Virtual Contáctenos.  Se actualizó el Procedimiento Canal de Atención Telefónico AU-PR-013.</t>
  </si>
  <si>
    <t>https://drive.google.com/drive/folders/1uc0FkuRuzv0z-3ihOq229a4A0LlMaVIV?usp=share_link</t>
  </si>
  <si>
    <t>Se evidencia en el aplicativo Isolución M-AU-FR-019 Versión 1 con fecha de aprobación 13 de marzo 2023 ENCUESTA DE SATISFACCIÓN CANAL VIRTUAL CONTÁCTENOS.
Se evidencia también ajuste del procedimiento M-AU-PR-013 Versión 3 con fecha de aprobación 18 de abril 2023 CANAL DE ATENCIÓN TELEFÓNICO con la anotación ...Se ajusta procedimiento y la política de operación 4.19 tiempo aceptable para la contestación de llamada recibida y enrutada...</t>
  </si>
  <si>
    <t>El link no corresponde se verificó en Isolución</t>
  </si>
  <si>
    <t xml:space="preserve"> Promover la implementación de la Política Interna de protección de datos personales. </t>
  </si>
  <si>
    <t>1. Emitir circular promoviendo el Decreto 363 de 2017 Política Interna de Protección de Datos  Personales. 2. Gestionar dos capacitaciones con la Super Intendencia de Industria y Comercio-SIC( 1 Semestral)3. Promover en los Comités de Atención al Usuario la Política de Protección de Datos Personales.</t>
  </si>
  <si>
    <t>Circular: 30 de abril de 2023   Soporte de las 2 capacitaciones gestionadas con la SIC (oficio de solicitud y evidencias de las capacitaciones): 30 de junio y 15 de diciembre 3. Actas de los 4 cuatro Comités de Atención al Usuario</t>
  </si>
  <si>
    <t>Se realizó gestión con la   Super Intendencia de Industria y Comercio-SIC para realizar capacitación presencial para los funcionarios y contratistas en el mes de abril o mayo.  Pendiente confirmación de fecha por parte de la SIC</t>
  </si>
  <si>
    <t xml:space="preserve">Se evidenció circular No. 015 del 3 de mayo de 2023 reiteración cumplimiento ley 1581 de 2012, decreto 1377 de 2013 y decreto 363 de 2017, también se evidencia radicación de fecha 27 de marzo 2023 ante la Cámara de Comercio solicitando capacitación así mismo respuesta de la Cámara de Comercio Solicitando informen lugar, fecha y hora. </t>
  </si>
  <si>
    <t>Circular 015 del 3 de mayo 2023
radicación a la Cámara de Comercio
Respuesta de la Cámara de Comercio.</t>
  </si>
  <si>
    <t>Promover la creacion y puesta en funcionamiento de la ESCUELA DE COMPRA PUBLICA DE CUNDINAMARCA vinculando en la formaciony actualización  a funcionarios, contratistas y proveedores del Departamento</t>
  </si>
  <si>
    <t>1. Crear la ESCUELA DE COMPRA PUBLICA DE CUNDINAMARCA</t>
  </si>
  <si>
    <t>Secretaría Jurídica - Dirección de Contratación</t>
  </si>
  <si>
    <t>Mayo de 2023 con informe de avance en septiembre y diciembre..</t>
  </si>
  <si>
    <t>Para este seguimiento no se reporta avance</t>
  </si>
  <si>
    <r>
      <rPr>
        <b/>
        <sz val="14"/>
        <color rgb="FF000000"/>
        <rFont val="Arial"/>
        <family val="2"/>
      </rPr>
      <t xml:space="preserve">Subcomponente 5. </t>
    </r>
    <r>
      <rPr>
        <sz val="14"/>
        <color rgb="FF000000"/>
        <rFont val="Arial"/>
        <family val="2"/>
      </rPr>
      <t>Relacionamiento con el ciudadano</t>
    </r>
  </si>
  <si>
    <t xml:space="preserve">Descentralizar la oferta interinstitucional de la Gobernación de Cundinamarca a través de las Ferias de Servicios de Atención al  Usuario  y acompañamiento de la unidad móvil de ser necesario de la Gobernación de Cundinamarca. </t>
  </si>
  <si>
    <t>Informe mensual de las actividades de desconcentración de la oferta institucioanal</t>
  </si>
  <si>
    <t>En el primer cuatrimestre se realizaron dos ferias de servicios en territorio con el objetivo de acercar la oferta institucional.  Adicionalmente, se realizó salida de unidad móvil de Servicio al Usuario al Municipio de Madrid.  Se anexan informes.</t>
  </si>
  <si>
    <t>https://drive.google.com/drive/folders/1goaLd1A8ILAhEZwj_ZNKA5ZKL64yZJkV?usp=share_link</t>
  </si>
  <si>
    <t>Se evidencian 3 informes con información y registros fotográficos: dos ferias de servicios a San Pedro de Jagua Ubalá (21 de abril) y San Juan de Rioseco (18 de abril) y una salida móvil a Mosquera (16 de abril)</t>
  </si>
  <si>
    <t>tres (3) informes ferias de servicios salidas a los municipios de Ubalá (San Pedro de Jagua), San Juan de Rioseco y Mosquera</t>
  </si>
  <si>
    <t>5.2</t>
  </si>
  <si>
    <t>Reporte, informe  socialización trimestral del Indicador de Oportunidad en la respuesta de PQRSDF.</t>
  </si>
  <si>
    <t xml:space="preserve">1. Generar y socializar en reunión  de administradores de PQRSDF, informe trimestral indicador oportunidad en la respuesta. </t>
  </si>
  <si>
    <t>30/04/2022 
30/08/2022 
31/12/2022</t>
  </si>
  <si>
    <t xml:space="preserve">Para el primer trimestre de 2023 se obtuvieron los siguientes resultados en el Indicador de Oportunidad en la Respuesta. Se recibieron 9.658 PQRSDF por medio de los sistemas de gestión documental mercurio y SAC, de los cuales, 8.729 tuvieron respuesta en términos y 929 peticiones con respuesta fuera de términos de ley. Se elaboró informe trimestral. </t>
  </si>
  <si>
    <t>https://drive.google.com/drive/folders/1kJs9aS5vpZH2YltZR75YOGByTM7SgYAX?usp=share_link</t>
  </si>
  <si>
    <t>Se evidencia informe  de las PQRSDF primer trimestre 2023 en la Gobernación de Cundinamarca, elaborado y firmado por la Dirección de Atención al Usuario en el cual se aprecia la obtención de un porcentaje de oportunidad de respuesta del 90,38%.</t>
  </si>
  <si>
    <t>Informe de la Dirección de Atención al Usuario</t>
  </si>
  <si>
    <t>5.3</t>
  </si>
  <si>
    <t>Mejorar la implementación, puesta en marcha y el funcionamiento de la herramienta, Ventanilla Única Virtual.</t>
  </si>
  <si>
    <t>1. Capacitaciones en el manejo de la VUV a los radicadores asignados de la Dirección de Atención al Usuario y demás funcionarios que intervienen en el proceso.</t>
  </si>
  <si>
    <t>Respuesta dentro de los términos de ley, (1755 de 2015), obteniendo un porcentaje de oportunidad de respuesta del 90,38%.</t>
  </si>
  <si>
    <t>https://drive.google.com/drive/folders/1zHcZDzgUsJcapd4VATN-Ag96I_l-LAEY?usp=share_link</t>
  </si>
  <si>
    <t>No se evidencian capacitaciones</t>
  </si>
  <si>
    <t>Video
Correo electrónico</t>
  </si>
  <si>
    <t>Componente 5:  Transparencia y Acceso a la Información</t>
  </si>
  <si>
    <t>Indicadores</t>
  </si>
  <si>
    <t xml:space="preserve">Entidades y Direcciones cooperantes </t>
  </si>
  <si>
    <r>
      <rPr>
        <sz val="14"/>
        <color rgb="FF000000"/>
        <rFont val="Arial"/>
        <family val="2"/>
      </rPr>
      <t xml:space="preserve">Subcomponente 1. </t>
    </r>
    <r>
      <rPr>
        <sz val="14"/>
        <color rgb="FF000000"/>
        <rFont val="Arial"/>
        <family val="2"/>
      </rPr>
      <t>Lineamientos de Transparencia Activa</t>
    </r>
  </si>
  <si>
    <t xml:space="preserve">Realizar Encuentros Regionales Transparencia </t>
  </si>
  <si>
    <t>Actas de asistencia</t>
  </si>
  <si>
    <t>3 Encuentros Regionales durante la anualidad</t>
  </si>
  <si>
    <t>3 encuentros durante la anualidad y hasta el 30 de noviembre de 2022</t>
  </si>
  <si>
    <t>Se realizó capacitación virtual al Hospital de Sopó sobre Riesgos de Corrupción y formación a servidores de la gobernación y gestores documentales de entidades sobre instrumentos de gestión de información (abril 26).</t>
  </si>
  <si>
    <t>https://drive.google.com/drive/folders/1xttI4rAzK0yxMRRsq8BnL0AObwG5LIPm</t>
  </si>
  <si>
    <t>Se evidencia lista de asistencia de "mesa técnica, mapa de riesgos" realizada el 23 de marzo de 2023. Sin embargo, con este documento no es posible verificar el cumplimiento de la actividad.
 En correo recibido por la Gerencia de Buen Gobierno el 11 de mayo de 2023, comunican que la ejecución de esta actividad depende de factores externos como la logística que proporcionan las entidades en el nivel local. Por esta razón el indicador corresponde a 3 encuentros en el año y hasta el 30 de noviembre. Motivo por el cual aún no hay evidencias y se reportarán en el próximo informe.</t>
  </si>
  <si>
    <t>Lista de asistencia de la mesa técnica mapa de riesgos del 23 de marzo de 2023.
Correo del 11 de mayo de 2023.</t>
  </si>
  <si>
    <t> </t>
  </si>
  <si>
    <t>Dar lineamientos para la actualización de los micrositios y el portal web de la Gobernación de Cundinamarca, acorde a la normatividad vigente</t>
  </si>
  <si>
    <t>Comunicación remitida a las entidades y dependencias</t>
  </si>
  <si>
    <t>1 circular expedida</t>
  </si>
  <si>
    <t>Secretaria de Integración Regional</t>
  </si>
  <si>
    <t>1 vez durante la anualidad</t>
  </si>
  <si>
    <t xml:space="preserve">Conforme a lo dispuesto por la Secretaria de Planeación, la Secretaria de Integración Regional presenta el avance al componente para el I cuatrimestre así: 
-	En la pestaña "Quienes Somos", sección "Misión y Objetivos", se actualizó el Decreto Departamental No. 510 de 2022.
-	En la sección Directorio de Funcionarios y Contratistas se actualizó el directorio actualizando información de los Contratistas de la Secretaría.
-	En la pestaña de transparencia, pestaña transparencia y acceso a la información, sección de Instrumentos de Gestión de la Información, se actualizaron los documentos de Índice de Información Clasificada y Reservada y el esquema de publicación de la información de la Secretaría.
-	En la pestaña "Oferta Institucional" Sección Región Metropolitana Bogotá - Cundinamarca, Documentos de Interés Región Metropolitana Bogotá - Cundinamarca, se publicó la nueva versión de la Cartilla de Región Metropolitana.
-	En la Sección Noticias, se publicó el boletín de prensa denominado “Definidos Recursos para la Región Metropolitana” y “Corte Constitucional respalda ordenamiento y toma de decisiones de la Región Metropolitana”.
-	Igualmente se reporta la actualización de la red social Twitter en la cuenta de la Secretaria de Integración Regional, en donde diariamente </t>
  </si>
  <si>
    <t>https://www.cundinamarca.gov.co/dependencias/secintegracionregional/quienes-somos/mision-y-objetivos
https://www.cundinamarca.gov.co/dependencias/secintegracionregional/quienes-somos/directorio-de-funcionarios
https://www.cundinamarca.gov.co/dependencias/secintegracionregional/transparencia/instrumentos-gestion-de-la-informacion
https://www.cundinamarca.gov.co/dependencias/secintegracionregional/oferta-institucional/region-metropolitana.
https://www.cundinamarca.gov.co/dependencias/secintegracionregional/noticias/historico-noticias
https://twitter.com/SecIntegCundi</t>
  </si>
  <si>
    <t>Se evidencia micrositio de la Secretaría de asuntos internacionales en el que se encuentra presente:
-Decreto ordenanzal 510 del 26 de diciembre de 2022 publicado el 18 de enero de 2023.
- Directorio de funcionarios y Contratistas, en el que también se encuentra el decreto salarial de la Gobernación de Cundinamarca y el directorio de información de servidores públicos, empleados y contratistas SIGEP.
- Instrumentos de Gestión de la Información, en cumplimiento a la Ley 1712 de 2014 y la Resolución 1519 de 2020 de MINTIC, la Secretaría de Integración Regional pone a disposición de la ciudadanía y grupos de interés la información relacionada a registro de activos de información, índice de información clasificada y reservada, esquema de publicación de la información.
-Región Metropolitana Bogotá-Cundinamarca, en el que se encuentran cargados documentos de interés región metropolitana Bogotá-Cundinamarca y PDF de “Acuerdos consejo regional región metropolitana Bogotá-Cundinamarca".
-Histórico de noticias en el que se encuentran publicadas todas las notas de lo que realiza la Secretaría de Integración Regional.
Para el ejercicio de evaluación, sería valioso contar con la circular a la que están dando cumplimiento en cuanto a los lineamientos emitidos para la actualización de los micrositios y el portal web de la Gobernación de Cundinamarca, acorde a la normatividad vigente.</t>
  </si>
  <si>
    <t>5 enlaces web del micrositio de la Secretaría de Integración Regional.</t>
  </si>
  <si>
    <t>Secretaria de Asuntos Internacionales</t>
  </si>
  <si>
    <t xml:space="preserve">Según la normativa vigente del departamento se realizan diferentes actualizaciones del micrositio en portal web de la Secretaria de Asuntos Internacionales, Convocatorias, directorio  de funcionarios y contratistas con su respectivo contacto , actualizacion de banner de Buenas Prácticas  y en el area de normativa  las resoluciones  de la Secretaria </t>
  </si>
  <si>
    <t>https://www.cundinamarca.gov.co/dependencias/secasuntosinternacionales</t>
  </si>
  <si>
    <t>Se evidencia micrositio de la Secretaría de asuntos internacionales, en el que se encuentra presente:
-Convocatoria ‘Cundinamarca exporta con calidad’
-Directorio de funcionarios y contratistas con su respectivo contacto.
-Actualización de banner de Buenas Prácticas.
-En el área de normativa, se encuentran las resoluciones de la Secretaría.
Para el ejercicio de evaluación, sería valioso contar con la circular a la que están dando cumplimiento en cuanto a los lineamientos emitidos para la actualización de los micrositios y el portal web de la Gobernación de Cundinamarca, acorde a la normatividad vigente.</t>
  </si>
  <si>
    <t>1 enlace web de micrositio de asuntos internacionales.</t>
  </si>
  <si>
    <t>Desde la Gerencia de Buen Gobierno se informa que no se han expedido aún comunicados sobre esta acción, sin embargo desde el año anterior las dependencias conocen la responsabilidad de mantener actualizado sus micrositios</t>
  </si>
  <si>
    <t xml:space="preserve">Publicación de la contratación en SECOP II </t>
  </si>
  <si>
    <t>100% de los procesos contractuales registrados en el sistema</t>
  </si>
  <si>
    <t xml:space="preserve">Inventario de todos los contratos publicados en SECOP II con un muestreo del 2%de expedientes que den cuenta  de la completitud del expediente contractual </t>
  </si>
  <si>
    <t>30  de abril - 31 agosto - 31 diciembre</t>
  </si>
  <si>
    <t xml:space="preserve">No reporta avance </t>
  </si>
  <si>
    <t xml:space="preserve">Hacer seguimiento a la actualización de las hojas de vida en el SIGEP para funcionarios y contratistas </t>
  </si>
  <si>
    <t xml:space="preserve">Realizar dos seguimientos al año sobre la actualización de las hojas de vida en el SIGEP para funcionarios y contratistas </t>
  </si>
  <si>
    <t>No. de seguimientos realizados/ No. de seguimientos propuestos</t>
  </si>
  <si>
    <t xml:space="preserve">Semestral </t>
  </si>
  <si>
    <t xml:space="preserve">Durante lo recorrido del año se han realizado piezas publicitarias con el fin de promover la actualización de las hojas de vida en el SIGEP pero el primer corte se realiza de manera semestral </t>
  </si>
  <si>
    <t>https://drive.google.com/drive/folders/1J5Vq-9Am4IWw1DlMektATPpT2-OpFmYS?usp=sharing</t>
  </si>
  <si>
    <t>La Secretaría de la Función Pública realizó la matriz de seguimiento de las acciones llevadas a cabo durante la vigencia 2023 al SIGEP II, en la que se muestran  tres piezas gráficas elaboradas y  socializadas a través de los diferentes canales de comunicación (correo, Twitter, protector de pantalla, agentes). Es importante tener en cuenta que el primer corte para esta actividad se realiza de forma semestral, sin embargo, a la fecha es posible validar avance en la ejecución de esta actividad.</t>
  </si>
  <si>
    <t>Matriz Excel seguimiento SIGEP II 2023.</t>
  </si>
  <si>
    <r>
      <rPr>
        <sz val="14"/>
        <color rgb="FF000000"/>
        <rFont val="Arial"/>
        <family val="2"/>
      </rPr>
      <t xml:space="preserve">Subcomponente 2. </t>
    </r>
    <r>
      <rPr>
        <sz val="14"/>
        <color rgb="FF000000"/>
        <rFont val="Arial"/>
        <family val="2"/>
      </rPr>
      <t>Lineamientos de Transparencia Pasiva</t>
    </r>
  </si>
  <si>
    <t>Expedir  y comunicar lineamientos de la  Política de Prevención del Daño Antijurídico, para las Secretarías de Hacienda y Salud</t>
  </si>
  <si>
    <t>Expedición y Socialización</t>
  </si>
  <si>
    <t xml:space="preserve">No de lineamientos Expedidos/No.de comunicaciones </t>
  </si>
  <si>
    <t>Secretaría Jurídica Dirección de Defensa Judicial y Extrajudicial</t>
  </si>
  <si>
    <t xml:space="preserve">28/04/2023: Se Definieron los lineamientos para análisis y
elaboración del proyecto de la Política de
Prevención del Daño Antijurídico, para la
Secretaría de Hacienda de cundinamarca. </t>
  </si>
  <si>
    <t>https://drive.google.com/drive/folders/1ZLny4aJHZFCtKqY38xS00IDEloGQY4GQ</t>
  </si>
  <si>
    <t>Se realizó reunión con el objetivo de “Definir lineamientos para análisis y elaboración del proyecto de la Política de Prevención del Daño Antijurídico, para la Secretaría de Hacienda Y Secretaria de Salud a cargo de la Dirección de Defensa Judicial y Extrajudicial” el 28 de abril de 2023. Con este documento es posible verificar que se han venido adelantando actividades con el fin de comunicar los lineamientos de daño antijurídico a las Secretarías de Hacienda y Salud.</t>
  </si>
  <si>
    <t> Acta de reunión del 28 de abril de 2023.</t>
  </si>
  <si>
    <t>Dar lineamientos para el cumpllimiento de la normatividad vigente y políticas e instrumentos de la Gobernación de Cundinamarca para el seguimiento y respuesta a las PQRSDF y Solicitudes de Información.</t>
  </si>
  <si>
    <t>Expedición guia para el manejo y funcionamientos de los normogramas del SIGC</t>
  </si>
  <si>
    <t>Guia/socializada</t>
  </si>
  <si>
    <t>Guia/socialización</t>
  </si>
  <si>
    <t>Secretaría Jurídica Dirección de Conceptos y Estrudios Jurídicos</t>
  </si>
  <si>
    <r>
      <rPr>
        <sz val="14"/>
        <color rgb="FF000000"/>
        <rFont val="Arial"/>
        <family val="2"/>
      </rPr>
      <t xml:space="preserve">Subcomponente 3. </t>
    </r>
    <r>
      <rPr>
        <sz val="14"/>
        <color rgb="FF000000"/>
        <rFont val="Arial"/>
        <family val="2"/>
      </rPr>
      <t>Elaboración los Instrumentos de Gestión de la Información</t>
    </r>
  </si>
  <si>
    <t xml:space="preserve">Elaboración y adopción tres (3)  instrumentos archivísticos del programa de gestión documental:
a) Formato único de inventario documental -FUID
b) Hoja de control de prestamo de documentos 
c) Sistema integrado de conservación
</t>
  </si>
  <si>
    <t>Instrumentos de gestión documental con el lleno de requisitos</t>
  </si>
  <si>
    <t>(3)  instrumentos archivísticos</t>
  </si>
  <si>
    <t xml:space="preserve">Secretaría General
</t>
  </si>
  <si>
    <t>La Dirección de Gestión Documental en el cumplimiento del plan anticorrupción ha realizado las siguientes actividades:
A)	FUID- De acuerdo con la actividad, se implementa el formato A-GD-FR-003. La dirección ha realizado el cronograma de visitas del primer cuatrimestre del año 2023, actualmente se están realizando la verificación de implementación del programa de gestión documental.
B)	Hoja de control de préstamo de documentos- De acuerdo con la actividad, se implementa el formato A-GD-FR-010 en el primer cuatrimestre de 2023, se realizó seguimiento y control en el archivo central de la Gobernación de Cundinamarca.
C)	Sistema Integrado de Conservación -SIC- en el primer cuatrimestre de 2023, se implementaron los programas de almacenamiento y re-almacenamiento por medio de actividades de retiro de ganchos metálicos, cambio de cajas y carpetas.
Se implementó el programa de capacitación y sensibilización, donde se ejecutó la actividad de capacitación de manejo de extintores, programa de inspección y mantenimiento de instalaciones físicas.</t>
  </si>
  <si>
    <t>https://drive.google.com/drive/folders/10MPryexuSk-88HV2Gq2JfJzuY4Ubha3k</t>
  </si>
  <si>
    <t xml:space="preserve">
La Secretaría General  ha realizado actividades para la elaboración y adopción tres (3) instrumentos archivísticos:
A)  FUID- Se evidencia que la dirección de Gestión Documental ha realizado el cronograma de visitas en el formato A-GD-FR-012 y asesorías del primer trimestre del año 2023.
B) Hoja de control de préstamo de documento, de acuerdo con el reporte realizado por la Secretaría, se implementó el formato A-GD-FR-010 en el primer cuatrimestre de 2023, en el que se realizó seguimiento y control en el archivo central de la Gobernación de Cundinamarca. Se evidencia la implementación del formato control préstamo interno de documentos archivos de gestión para la vigencia 2023.
C)  Sistema Integrado de Conservación -SIC- en el primer trimestre de 2023, se implementaron los programas de almacenamiento y re-almacenamiento por medio de actividades de retiro de ganchos metálicos, cambio de cajas y carpetas. Como evidencia, la Secretaría anexa dos Informes de avance I trimestre 2023 del sistema integrado de conservación SIC, elaborados el 29 de marzo y del 12 de abril de 2023.</t>
  </si>
  <si>
    <t>*Cronograma de visitas en el formato A-GD-FR-012.
*5 documentos en los que se evidencia el formato de control de préstamos.
*Dos Informes de avance I trimestre 2023 del sistema integrado de conservación-SIC del 29 de marzo y 12 de abril de 2023.</t>
  </si>
  <si>
    <t xml:space="preserve">Prestar asistencia tecnica  a las entidades del Sector Central de la Gobernación de Cundinamarca en implementación de las TRD y del sistema de Gestión Documental </t>
  </si>
  <si>
    <t>1. Formato de  Asistencia Tecnica a las entidades del Sector Central de la Gobernación de Cundinamarca
2. Cronograma de Actividades</t>
  </si>
  <si>
    <t xml:space="preserve">No. De visitas programadas/ No. De visitas realizadas
</t>
  </si>
  <si>
    <t xml:space="preserve">Secretaría General </t>
  </si>
  <si>
    <t xml:space="preserve">Trimestral </t>
  </si>
  <si>
    <t>De acuerdo con la actividad, la Dirección de Gestión Documental ha realizado las asistencias técnicas en el sector central de la Gobernación de Cundinamarca.
En el marco de la implementación de las Tablas de Retención Documental (TRD) en el sector central de la gobernación de Cundinamarca, se programado el primer cronograma de visitas que se ejecuto el cronograma realizando 33 visitas correspondientes a las Secretaria juridica, secretaria de hacienda, secretaria de educación, secretaria de asuntos internacionales, secretaria de minas, energía y gas, secretaria de competitividad y desarrollo económico, secretaria de agricultura y desarrollo rural, despacho del gobernador correspondientes al primer trimestre del año 2023.</t>
  </si>
  <si>
    <t>La Secretaría General  realizó el "cronograma trimestral visitas y asesorías"  del  I trimestre año 2023, en el que se encuentran las fechas en que se llevó a cabo la verificación de TRD y asesoría de los procedimientos. Así mismo, se encuentran la actas de verificación de aplicación de las TRD de las visitas realizadas en la que se encuentran los hallazgos y compromisos adquiridos por las entidades evaluadas.</t>
  </si>
  <si>
    <t>*Cronograma trimestral visitas y asesorías.  formato A-GD-FR-012, gestión documental.
*Actas de verificación de aplicación de las TRD</t>
  </si>
  <si>
    <t xml:space="preserve">Velar por la publicación y actualización en  la pagina: (https://www.datos.gov.co  -  Datos Abiertos) de los siguientes instrumentos archivisticos:
a) Registro de Activos de Información
b) Esquema de publicación
c) Índice de Información Clasificada y Reservada. </t>
  </si>
  <si>
    <t>Numero de instrumentos publicados y actualizados - (3) Instrumentos Archivisticos</t>
  </si>
  <si>
    <t>No. de instrumentos  /No.  Actualizaciones https://www.datos.gov.co  -  Datos Abiertos</t>
  </si>
  <si>
    <t>En la actividad de elaboración de los instrumentos de gestión de información:
a)	Activos de información: En el primer cuatrimestre 2023, se han reportado y revisado los instrumentos suministrados por varias secretarias para su actualización, de igual manera, se realizó la capacitación el día 26 de abril de 2023 para realizar el diligenciamiento de los instrumentos.
b)	Esquema de publicación: En el primer cuatrimestre 2023, se han reportado y revisado los instrumentos suministrados por varias secretarias para su actualización, se realizó la capacitación el día 26 de abril de 2023 para realizar el diligenciamiento de los instrumentos.
c)	Índice de información clasificada y reservada: En el primer cuatrimestre 2023, se han reportado y revisado los instrumentos suministrados por varias secretarias para su actualización,, se realizó la capacitación el día 26 de abril de 2023 para realizar el diligenciamiento de los instrumentos.
Se han remitido a la Dirección de Gestión Documental 3 instrumentos actualizados correspondientes a la Dirección de Gestión Documental de un total de 22 secretarias del Sector central</t>
  </si>
  <si>
    <t>A través de la circular No. 012 de 2023 se requiere a cada una de las dependencias del sector central de la Gobernación el diligenciamiento de los formatos de instrumentos de gestión de información. Este documento fue enviado a través de correo electrónico a todos los usuarios de la Gobernación el 19 de abril de 2023. Así mismo, la Gerencia de Buen Gobierno realizó presentación en la que comunicó la importancia de publicar y mantener actualizados los respectivos micrositios y la información enlazada al menú de transparencia y acceso a la información del portal web de la Gobernación.
Se logra verificar que se han venido adelantando acciones para el cumplimiento de esta actividad.</t>
  </si>
  <si>
    <t>*Circular No. 012 de 2023 “diligenciamiento formatos instrumentos de gestión de la información” del 18 de abril de 2023.
*Correo de envío de la circular No. 012 de 2023.
*Presentación en Power Point de los Instrumentos de Gestión de Información.
*Matriz Excel de los asistentes a la capacitación de los instrumentos de gestión de la información.</t>
  </si>
  <si>
    <t xml:space="preserve">Publicacion de decretos y ordenanzas departamentales </t>
  </si>
  <si>
    <t>Publicacion del 100% de decretos y ordenanzas departamentales</t>
  </si>
  <si>
    <t>Se realizó las respectivas publicaciones de los decetos y ordenanzas gubernamentales en la paginas wed de la gobernacion y se carga evidencias al drive de la secretaria general</t>
  </si>
  <si>
    <t xml:space="preserve">https://drive.google.com/drive/folders/1I1nXOS3GNE-P5h8ey92-uUbLmyFIS81J </t>
  </si>
  <si>
    <t>A través de los enlaces web enviados por la Secretaría, se evidencia:
*Publicación de las cuatro ordenanzas departamentales realizadas durante la vigencia 2023.
*Publicaciones concernientes a la gaceta Oficial del Cundinamarca: ordenanzas, decretos, resoluciones, actos administrativos del sector central y descentralizado. Con fechas de actualización del año 2023.</t>
  </si>
  <si>
    <t>*2  documentos de Word, con enlaces del micrositio de las ordenanzas y gaceta oficial de la Gobernación.</t>
  </si>
  <si>
    <r>
      <rPr>
        <sz val="14"/>
        <color rgb="FF000000"/>
        <rFont val="Arial"/>
        <family val="2"/>
      </rPr>
      <t xml:space="preserve">Subcomponente 4. </t>
    </r>
    <r>
      <rPr>
        <sz val="14"/>
        <color rgb="FF000000"/>
        <rFont val="Arial"/>
        <family val="2"/>
      </rPr>
      <t>Criterio diferencial de accesibilidad</t>
    </r>
  </si>
  <si>
    <t xml:space="preserve">Disponer de herramientas que faciliten la interacción de los usuarios en condición de discapacidad visual y auditiva en en la Gobernación de Cundinamarca. 
</t>
  </si>
  <si>
    <t xml:space="preserve">Adoptar 2 herramientas que atiendan a los criterios de accesibilidad. 
</t>
  </si>
  <si>
    <t xml:space="preserve">Numero de Herramientas adoptadas. 
</t>
  </si>
  <si>
    <t xml:space="preserve">
Secretaria General
Secretaria de Desarrollo Social
</t>
  </si>
  <si>
    <t>30/11/203</t>
  </si>
  <si>
    <t>1. Durante el primer cuatrimestre la Secretaría General, realizó recorrido y mesas de trabajo con el fin de identificar el cumplimiento de la NTC 6047.  2. Consolidó los avances de los ajustes razonables sugeridos en la sede central de la Gobernación de Cundinamarca. 3. Identificó los ajustes a realizar para la vigencia 2023 para dar cumplimento a la actividad de implementar dos herramientas que garanticen el acceso a las personas en condición de discapacidad. 4.  Se realizó instalación de señalética en lengua de señas como herramienta para las personas con discapacidad auditiva.</t>
  </si>
  <si>
    <t>https://drive.google.com/drive/folders/1Nljri3Oumuw1ERAlMa1lyg0V2-SX-sk_?usp=share_link</t>
  </si>
  <si>
    <t>Se evidencia que la Gobernación de Cundinamarca dispone de herramientas para facilitar la interacción con usuarios en condición de discapacidad visual y auditiva, a través de:
*Formato acta del comité del 26 de enero de 2023 que tuvo como objetivo "Realizar instalación de la señalización dado por medio de oficio con radicado 2700 por parte de la Secretaría General en función del cumplimiento al Decreto Departamental 539 de 2020, por el cual se estructura y moderniza el comité de atención al usuario del nivel central de la Gobernación de Cundinamarca."
*Registro fotográfico de la señalización que existe en las instalaciones de la Gobernación de Cundinamarca tanto en lenguaje de señas como en inglés.
*Actas del 10 y 19 de abril de 2023 con el objetivo de “realizar seguimiento y control de las actividades realizadas vigencia 2022 y lo trascurrido 2023 de accesibilidad de las zonas comunes de la sede de la gobernación de Cundinamarca, que son fundamentales para la atención a los ciudadanos en condición de discapacidad y dar cumplimiento con los requerimientos de MIPG y PAAC por parte de la  Secretaria General de la Gobernación de Cundinamarca.”</t>
  </si>
  <si>
    <t xml:space="preserve">*Documento con registro fotográfico señalización.
*Formato acta de comité del 26 de enero de 2023 .
*Actas de reunión del 10 y 19 de abril de 2023. </t>
  </si>
  <si>
    <t>Difusión y socialización de la Guía de Atención al Usuario con enfoque diferencia</t>
  </si>
  <si>
    <t>Guía elaborada,socializada e implementada Informe con evidencias de las actividades realizadas para la difusión y socialización de la Guía de atención al usuario con enfoque diferencial</t>
  </si>
  <si>
    <t>No. de guías elaboradas/ No. de guías propuestas</t>
  </si>
  <si>
    <t>1. La Secretaría de Prensa y Comunicaciones aprobó el diseño final de la Guía de Atención con Enfoque Diferencial.  La Secretaría General difundió a través de sus redes sociales la Guía de Atención al Usuario con Enfoque Diferencial ( a través de código QR) 3. Se diseñó capacitación y sensibilización para los servidores públicos de la Gobernación. 4. Se publicó la Guía en la Página web de la Gobernación https://www.cundinamarca.gov.co/dependencias/secgeneral/informacion-de-interes/guia-atencion-usuario-enfoque-diferencial</t>
  </si>
  <si>
    <r>
      <t>La Secretaría  de Prensa y Comunicaciones</t>
    </r>
    <r>
      <rPr>
        <sz val="12"/>
        <rFont val="Arial"/>
        <family val="2"/>
      </rPr>
      <t xml:space="preserve"> creo la guía de atención al usuario con enfoque diferencial con el objetivo de "Garantizar de manera oportuna y especial, la atención de los diferentes grupos y sectoriales tales como mujeres en embarazo, niños, niñas, adolescentes, adultos mayores, las personas con alguna condición de discapacidad, indígenas, comunidades negras, afrocolombianas, palenqueras y raizales Gitanos – Pueblo ROM, lesbianas, gays , bisexuales, transexuales, intersexuales (LGBTI) y demás que por su condición se haga necesaria su atención preferente con estándares ajustados a las diferentes normas para así brindar acceso a todos y cada uno de los servicios de la Gobernación de Cundinamarca." Por otro lado,  la Secretaría General adjunta presentación del “Avance Política Pública de Discapacidad” en Power Point y piezas gráficas elaboradas.</t>
    </r>
  </si>
  <si>
    <t>*Guía de atención al usuario con enfoque diferencial.
*Tres Piezas gráficas.
*Presentación Power Point.</t>
  </si>
  <si>
    <r>
      <rPr>
        <sz val="14"/>
        <color rgb="FF000000"/>
        <rFont val="Arial"/>
        <family val="2"/>
      </rPr>
      <t xml:space="preserve">Subcomponente 5.
</t>
    </r>
    <r>
      <rPr>
        <sz val="14"/>
        <color rgb="FF000000"/>
        <rFont val="Arial"/>
        <family val="2"/>
      </rPr>
      <t>Monitoreo del Acceso a la Información Pública</t>
    </r>
  </si>
  <si>
    <t>Dar lineamientos a las entidades para el auto diligenciamiento del Índice de Transparencia Activa ITA</t>
  </si>
  <si>
    <t>Reporte ITA 2023</t>
  </si>
  <si>
    <t>ITA reportado a PGN en la fecha que corresponda</t>
  </si>
  <si>
    <t>La que defina la PGN en sus actos administrativos</t>
  </si>
  <si>
    <t>No hay fecha definida por PGN aún para el 2023</t>
  </si>
  <si>
    <t>Realizar reuniones temáticas de Transparencia para orientar las actividades necesarias para su cumplimiento.</t>
  </si>
  <si>
    <t>Acta de Comité</t>
  </si>
  <si>
    <t>30 de mayo y 30 de septiembre</t>
  </si>
  <si>
    <t>Trimestral</t>
  </si>
  <si>
    <t>No se ha realizado reunión del grupo temático de transparencia, acorde a las modificaciones realizadas.</t>
  </si>
  <si>
    <t xml:space="preserve">Formato monitoreo avance de ejecución del Plan Anticorrupción y de Atención al Ciudadano  </t>
  </si>
  <si>
    <t>POLÍTICA DE INTEGRIDAD</t>
  </si>
  <si>
    <t>SUBCOMPONENTE</t>
  </si>
  <si>
    <t>Iniciativa Adicional</t>
  </si>
  <si>
    <t>Meta o Producto</t>
  </si>
  <si>
    <t xml:space="preserve">Indicador </t>
  </si>
  <si>
    <t>Fecha Programada</t>
  </si>
  <si>
    <t>Distribución
Presupuestal</t>
  </si>
  <si>
    <t>CONFLICTOS DE INTERÉS</t>
  </si>
  <si>
    <t>Dos capacitaciones anuales de la guia para la identificación y declaración del  conflicto de intereses en el sector público colombiano.</t>
  </si>
  <si>
    <t>N° de capacitaciones propuestas / N° de capacitaciones realizadas en el semestre</t>
  </si>
  <si>
    <t>Semestral</t>
  </si>
  <si>
    <t xml:space="preserve">A la fecha no se reportan avance a esta actividad </t>
  </si>
  <si>
    <t xml:space="preserve">Divulgación de  piezas publicitarias </t>
  </si>
  <si>
    <t xml:space="preserve">Piezas publicitarias emitidas </t>
  </si>
  <si>
    <t>No piezas publicitaria propuestas/No  piezas publicitaria realizadas.</t>
  </si>
  <si>
    <t xml:space="preserve">Se han divulgado dos piezas publicitarias una el 1 de marzo y la otra el 26 de abril donde se quiere recordar al funcionario la estrategia que tiene la entidad con referente a conflicto de interés </t>
  </si>
  <si>
    <t>La Secretaría de la Función Pública para la vigencia 2023 realizó dos piezas gráficas en las que se recuerda al funcionario la estrategia que tiene la entidad con relación a conflictos de interés. La divulgación de estas piezas publicitarias se realizó el 1 de marzo y el 26 de abril.</t>
  </si>
  <si>
    <t>*Matriz Excel con relación de piezas publicitarias del 1 de marzo y 26 de abril de 2023.</t>
  </si>
  <si>
    <t>Socialización mensual de la estratégia de conflicto de intereses a los funcionarios en la jornada de inducción.</t>
  </si>
  <si>
    <t>No capacitaciones propuestas/No capacitaciones realizadas.</t>
  </si>
  <si>
    <t>Mensual</t>
  </si>
  <si>
    <t xml:space="preserve">Durante las inducciones de los meses de febrero y marzo se realiza socialización de la estrategia de conflicto de interés para lo cual se anexan planillas de asistencia que soportan las diferentes jornadas. </t>
  </si>
  <si>
    <t>La Secretaría de la Función Pública realizó inducciones durante los meses de febrero y marzo en las que socializó la estrategia de conflicto de interés, como evidencia anexaron planillas de asistencia que soportan las jornadas realizadas. Por otro lado, adjunta la presentación de conflictos de interés, no es claro la fecha de socialización de este documento.</t>
  </si>
  <si>
    <t>*Listas de asistencia del 2 de febrero y 30 de marzo de 2023.
*Presentación Power Point.</t>
  </si>
  <si>
    <t>CÓDIGO DE INTEGRIDAD</t>
  </si>
  <si>
    <t>Divulgacion de piezas informativas con cada valor</t>
  </si>
  <si>
    <t>piezas informativas de los valores</t>
  </si>
  <si>
    <t>7 Piezas comunicativas socializadas (1 mensual) una vez se inicia el proceso de apropiación</t>
  </si>
  <si>
    <t xml:space="preserve">El plan de apropiación frente al código de integridad inicia a partir del mes de abril 
Para lo cual se anexa pieza informativa del correspondiente al mes corresponde al valor 
</t>
  </si>
  <si>
    <t xml:space="preserve">Para el primer cuatrimestre de la vigencia 2023, no se reporta avance de esta actividad, dado que el plan de apropiación frente al código de integridad inicia a partir del mes de abril </t>
  </si>
  <si>
    <t xml:space="preserve">Apropiación del Codigo De Integridad </t>
  </si>
  <si>
    <t xml:space="preserve">Informe de apropiación </t>
  </si>
  <si>
    <t>7 informes con la apropiación del valor que fue apropiado</t>
  </si>
  <si>
    <t xml:space="preserve"> Esta actividad se realiza durante los cinco días posteriores del mes ejecutado para lo cual estaría para el 5 de mayo </t>
  </si>
  <si>
    <t xml:space="preserve">Evaluacion de apropiación </t>
  </si>
  <si>
    <t xml:space="preserve">Informe Resultados de la apropiación </t>
  </si>
  <si>
    <t xml:space="preserve">Informe de autoevaluación de resultados de Apropiación del año </t>
  </si>
  <si>
    <t xml:space="preserve">La actividad esta proyectada para la finalización del plan de apropiación de todos lo valores </t>
  </si>
  <si>
    <t>Para el primer cuatrimestre de la vigencia 2023, no se reporta avance de esta actividad. Esta actividad será elaborada al finalizar el plan de apropiación de los valores.</t>
  </si>
  <si>
    <t>Factor de causa</t>
  </si>
  <si>
    <t>Clase de riesgo</t>
  </si>
  <si>
    <t>Posibilidad de ocurrencia</t>
  </si>
  <si>
    <t>Impacto en la confidencialidad de la informacion</t>
  </si>
  <si>
    <t>Impacto de credibilidad o imagen</t>
  </si>
  <si>
    <t>Impacto legal</t>
  </si>
  <si>
    <t>Impacto operativo</t>
  </si>
  <si>
    <t>Personas</t>
  </si>
  <si>
    <t>Estratégico</t>
  </si>
  <si>
    <t>Nivel</t>
  </si>
  <si>
    <t>Descriptor</t>
  </si>
  <si>
    <t>Descripción</t>
  </si>
  <si>
    <t>Frecuencia</t>
  </si>
  <si>
    <t>Tipos de impacto</t>
  </si>
  <si>
    <t xml:space="preserve">Tipo de control </t>
  </si>
  <si>
    <t>Probabilidad</t>
  </si>
  <si>
    <t>Metodo</t>
  </si>
  <si>
    <t>Imagen</t>
  </si>
  <si>
    <t>El evento puede ocurrir solo en circunstancias excepcionales</t>
  </si>
  <si>
    <t>Se presentó una vez en los ultimos cinco años</t>
  </si>
  <si>
    <t>Insignificante</t>
  </si>
  <si>
    <t>Si el evento se presentara se afectaría la información de una persona</t>
  </si>
  <si>
    <t>Si el evento se presentara se afectaría la imagen institucional en un ciudadano</t>
  </si>
  <si>
    <t>Si el evento se presentara la gobernación tendria que pagar multas</t>
  </si>
  <si>
    <t>Confidencialidad de la información</t>
  </si>
  <si>
    <t>Preventivo</t>
  </si>
  <si>
    <t>Si</t>
  </si>
  <si>
    <t>Impacto</t>
  </si>
  <si>
    <t>Sistemas de información</t>
  </si>
  <si>
    <t>Operativo</t>
  </si>
  <si>
    <t>Improbable</t>
  </si>
  <si>
    <t>El evento puede ocurrir en algun momento</t>
  </si>
  <si>
    <t>Se presentó una vez en los ultimos tres años</t>
  </si>
  <si>
    <t>Menor</t>
  </si>
  <si>
    <t>Si el evento se presentara se afectaría la información de un grupo de personas</t>
  </si>
  <si>
    <t>Si el evento se presentara se afectaría la imagen institucional en un grupo de ciudadanos</t>
  </si>
  <si>
    <t>Si el evento se presentara la gobernación recibiria demandas</t>
  </si>
  <si>
    <t>Credibilidad o imagen</t>
  </si>
  <si>
    <t>Correctivo</t>
  </si>
  <si>
    <t>Infraestructura</t>
  </si>
  <si>
    <t>Financiero</t>
  </si>
  <si>
    <t>Posible</t>
  </si>
  <si>
    <t>El evento podría ocurrir en algun momento</t>
  </si>
  <si>
    <t>Se presentó una vez en los ultimos dos años</t>
  </si>
  <si>
    <t>Si el evento se presentara se afectaría la información de todo un proceso</t>
  </si>
  <si>
    <t>Si el evento se presentara se afectaría la imagen institucional a nivel local (un municipio)</t>
  </si>
  <si>
    <t>Si el evento se presentara habrian investigaciones disciplinarias</t>
  </si>
  <si>
    <t>Si el evento se presentara habria retraso en las actividades</t>
  </si>
  <si>
    <t>Legal</t>
  </si>
  <si>
    <t>Detectivo</t>
  </si>
  <si>
    <t>Información</t>
  </si>
  <si>
    <t>Cumplimiento</t>
  </si>
  <si>
    <t>El evento probablemente ocurrirá en la mayoria de las circunstancias</t>
  </si>
  <si>
    <t>Se presentó una vez en el ultimo año</t>
  </si>
  <si>
    <t>Mayor</t>
  </si>
  <si>
    <t>Si el evento se presentara se afectaría la información institucional</t>
  </si>
  <si>
    <t>Si el evento se presentara se afectaría la imagen institucional a nivel departamental (dos o más municipios)</t>
  </si>
  <si>
    <t>Si el evento se presentara habrian investigaciones fiscales</t>
  </si>
  <si>
    <t>Si el evento se presentara habria intermitencia en el servicio</t>
  </si>
  <si>
    <t>No hay control</t>
  </si>
  <si>
    <t>Recursos Financieros</t>
  </si>
  <si>
    <t>Tecnológico</t>
  </si>
  <si>
    <t>Casi seguro</t>
  </si>
  <si>
    <t>Se esperá que el evento ocurra en la mayoria de las circunstancias</t>
  </si>
  <si>
    <t>Se presentó mas de una vez en el ultimo año</t>
  </si>
  <si>
    <t>Catastrofico</t>
  </si>
  <si>
    <t>Si el evento se presentara se afectaría la información estrategica de la entidad</t>
  </si>
  <si>
    <t>Si el evento se presentara se afectaría la imagen institucional a nivel nacional</t>
  </si>
  <si>
    <t>Si el evento se presentara habria intervención o sanción</t>
  </si>
  <si>
    <t>Si el evento se presentara habria paro total del proceso</t>
  </si>
  <si>
    <t>Recursos Físicos</t>
  </si>
  <si>
    <t>Corrupción</t>
  </si>
  <si>
    <t>1-Insignificante</t>
  </si>
  <si>
    <t>2-Menor</t>
  </si>
  <si>
    <t>3-Moderado</t>
  </si>
  <si>
    <t>4-Mayor</t>
  </si>
  <si>
    <t>5-Catastrofico</t>
  </si>
  <si>
    <t>1-Raro</t>
  </si>
  <si>
    <t>2-Improbable</t>
  </si>
  <si>
    <t>3-Posible</t>
  </si>
  <si>
    <t>4-Probable</t>
  </si>
  <si>
    <t>5-Casi seguro</t>
  </si>
  <si>
    <t>1-RARO</t>
  </si>
  <si>
    <t>1-INSIGNIFICANTE</t>
  </si>
  <si>
    <t>1-Baja</t>
  </si>
  <si>
    <t>2-MENOR</t>
  </si>
  <si>
    <t>2-Baja</t>
  </si>
  <si>
    <t>3-MODERADO</t>
  </si>
  <si>
    <t>3-Moderada</t>
  </si>
  <si>
    <t>4-MAYOR</t>
  </si>
  <si>
    <t>4-Alta</t>
  </si>
  <si>
    <t>5-CATASTRÓFICO</t>
  </si>
  <si>
    <t>5-Extrema</t>
  </si>
  <si>
    <t>2-IMPROBABLE</t>
  </si>
  <si>
    <t>4-Baja</t>
  </si>
  <si>
    <t>6-Moderada</t>
  </si>
  <si>
    <t>8-Alta</t>
  </si>
  <si>
    <t>10-Extrema</t>
  </si>
  <si>
    <t>3-POSIBLE</t>
  </si>
  <si>
    <t>3-Baja</t>
  </si>
  <si>
    <t>9-Alta</t>
  </si>
  <si>
    <t>12-Extrema</t>
  </si>
  <si>
    <t>15-Extrema</t>
  </si>
  <si>
    <t>4-PROBABLE</t>
  </si>
  <si>
    <t>4-Moderada</t>
  </si>
  <si>
    <t>12-Alta</t>
  </si>
  <si>
    <t>16-Extrema</t>
  </si>
  <si>
    <t>20-Extrema</t>
  </si>
  <si>
    <t>5-CASI SEGURO</t>
  </si>
  <si>
    <t>5-Alta</t>
  </si>
  <si>
    <t>10-Alta</t>
  </si>
  <si>
    <t>25-Extrema</t>
  </si>
  <si>
    <t>5-Moderado</t>
  </si>
  <si>
    <t>5-Moderada</t>
  </si>
  <si>
    <t>10-Mayor</t>
  </si>
  <si>
    <t>20-Catastrófico</t>
  </si>
  <si>
    <t>5-MODERADO</t>
  </si>
  <si>
    <t>10-Moderada</t>
  </si>
  <si>
    <t>10-MAYOR</t>
  </si>
  <si>
    <t>20-Alta</t>
  </si>
  <si>
    <t>20-CATASTRÓFICO</t>
  </si>
  <si>
    <t>40-Extrema</t>
  </si>
  <si>
    <t>15-Alta</t>
  </si>
  <si>
    <t>30-Extrema</t>
  </si>
  <si>
    <t>60-Extrema</t>
  </si>
  <si>
    <t>80-Extrema</t>
  </si>
  <si>
    <t>50-Extrema</t>
  </si>
  <si>
    <t>100-Extrema</t>
  </si>
  <si>
    <t>Componente</t>
  </si>
  <si>
    <t>I Cuatrimestre</t>
  </si>
  <si>
    <t>II Cuatrimestre</t>
  </si>
  <si>
    <t>III Cuatrimestre</t>
  </si>
  <si>
    <t>Total</t>
  </si>
  <si>
    <t>Gestión de Riesgos</t>
  </si>
  <si>
    <t>Racionalización de trámites</t>
  </si>
  <si>
    <t>Rendición de Cuentas</t>
  </si>
  <si>
    <t>Atención al Ciudadano</t>
  </si>
  <si>
    <t>Transparencia y Acceso a la Información</t>
  </si>
  <si>
    <t>Integridad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</si>
</sst>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 #,##0.00_-;\-&quot;$&quot;\ * #,##0.00_-;_-&quot;$&quot;\ * &quot;-&quot;??_-;_-@_-"/>
    <numFmt numFmtId="165" formatCode="d/mm/yyyy;@"/>
    <numFmt numFmtId="166" formatCode="dd/mm/yy;@"/>
    <numFmt numFmtId="167" formatCode="_-* #,##0.000_-;\-* #,##0.000_-;_-* &quot;-&quot;??_-;_-@"/>
    <numFmt numFmtId="168" formatCode="_-* #,##0.00_-;\-* #,##0.00_-;_-* &quot;-&quot;??_-;_-@"/>
    <numFmt numFmtId="169" formatCode="d/m/yyyy"/>
    <numFmt numFmtId="170" formatCode="dd/mm/yy"/>
    <numFmt numFmtId="171" formatCode="0.0%"/>
  </numFmts>
  <fonts count="85">
    <font>
      <sz val="11"/>
      <color theme="1"/>
      <name val="Calibri"/>
      <family val="2"/>
      <scheme val="minor"/>
    </font>
    <font>
      <sz val="12"/>
      <color theme="1"/>
      <name val="Calibri"/>
      <family val="2"/>
      <scheme val="minor"/>
    </font>
    <font>
      <sz val="10"/>
      <name val="Arial"/>
      <family val="2"/>
    </font>
    <font>
      <sz val="10"/>
      <name val="Arial"/>
      <family val="2"/>
    </font>
    <font>
      <sz val="10"/>
      <name val="Arial"/>
      <family val="2"/>
    </font>
    <font>
      <sz val="14"/>
      <name val="Arial"/>
      <family val="2"/>
    </font>
    <font>
      <sz val="14"/>
      <color theme="1"/>
      <name val="Tahoma"/>
      <family val="2"/>
    </font>
    <font>
      <sz val="11"/>
      <name val="Calibri"/>
      <family val="2"/>
      <scheme val="minor"/>
    </font>
    <font>
      <sz val="14"/>
      <color theme="1"/>
      <name val="Arial"/>
      <family val="2"/>
    </font>
    <font>
      <b/>
      <sz val="18"/>
      <color theme="1"/>
      <name val="Calibri"/>
      <family val="2"/>
      <scheme val="minor"/>
    </font>
    <font>
      <b/>
      <sz val="14"/>
      <color theme="1"/>
      <name val="Tahoma"/>
      <family val="2"/>
    </font>
    <font>
      <b/>
      <sz val="22"/>
      <color theme="1"/>
      <name val="Calibri"/>
      <family val="2"/>
      <scheme val="minor"/>
    </font>
    <font>
      <b/>
      <sz val="11"/>
      <name val="Calibri"/>
      <family val="2"/>
      <scheme val="minor"/>
    </font>
    <font>
      <u/>
      <sz val="11"/>
      <color theme="10"/>
      <name val="Calibri"/>
      <family val="2"/>
      <scheme val="minor"/>
    </font>
    <font>
      <sz val="11"/>
      <color theme="1"/>
      <name val="Tahoma"/>
      <family val="2"/>
    </font>
    <font>
      <b/>
      <sz val="14"/>
      <name val="Arial"/>
      <family val="2"/>
    </font>
    <font>
      <sz val="14"/>
      <color rgb="FF000000"/>
      <name val="Arial"/>
      <family val="2"/>
    </font>
    <font>
      <b/>
      <sz val="14"/>
      <color rgb="FF000000"/>
      <name val="Arial"/>
      <family val="2"/>
    </font>
    <font>
      <b/>
      <sz val="12"/>
      <color rgb="FF000000"/>
      <name val="Arial"/>
      <family val="2"/>
    </font>
    <font>
      <b/>
      <sz val="12"/>
      <name val="Arial"/>
      <family val="2"/>
    </font>
    <font>
      <b/>
      <sz val="16"/>
      <color rgb="FF000000"/>
      <name val="Calibri"/>
      <family val="2"/>
    </font>
    <font>
      <sz val="11"/>
      <color theme="1"/>
      <name val="Arial"/>
      <family val="2"/>
    </font>
    <font>
      <sz val="11"/>
      <color rgb="FF000000"/>
      <name val="Calibri"/>
      <family val="2"/>
    </font>
    <font>
      <sz val="18"/>
      <color theme="1"/>
      <name val="Calibri"/>
      <family val="2"/>
      <scheme val="minor"/>
    </font>
    <font>
      <b/>
      <sz val="22"/>
      <color rgb="FF000000"/>
      <name val="Calibri"/>
      <family val="2"/>
    </font>
    <font>
      <b/>
      <sz val="16"/>
      <name val="Arial"/>
      <family val="2"/>
    </font>
    <font>
      <b/>
      <sz val="10"/>
      <name val="Arial"/>
      <family val="2"/>
    </font>
    <font>
      <b/>
      <sz val="14"/>
      <name val="Tahoma"/>
      <family val="2"/>
    </font>
    <font>
      <b/>
      <sz val="16"/>
      <color theme="1"/>
      <name val="Tahoma"/>
      <family val="2"/>
    </font>
    <font>
      <sz val="11"/>
      <name val="Calibri"/>
      <family val="2"/>
    </font>
    <font>
      <sz val="11"/>
      <name val="Arial Narrow"/>
      <family val="2"/>
    </font>
    <font>
      <b/>
      <sz val="14"/>
      <name val="Arial Narrow"/>
      <family val="2"/>
    </font>
    <font>
      <b/>
      <sz val="11"/>
      <name val="Arial Narrow"/>
      <family val="2"/>
    </font>
    <font>
      <b/>
      <sz val="10"/>
      <name val="Arial Narrow"/>
      <family val="2"/>
    </font>
    <font>
      <sz val="9"/>
      <name val="Arial Narrow"/>
      <family val="2"/>
    </font>
    <font>
      <sz val="11"/>
      <color rgb="FF000000"/>
      <name val="Calibri"/>
      <family val="2"/>
    </font>
    <font>
      <b/>
      <sz val="14"/>
      <color rgb="FF333300"/>
      <name val="Arial"/>
      <family val="2"/>
    </font>
    <font>
      <sz val="11"/>
      <name val="Arial"/>
      <family val="2"/>
    </font>
    <font>
      <sz val="11"/>
      <color theme="1"/>
      <name val="Calibri"/>
      <family val="2"/>
      <scheme val="minor"/>
    </font>
    <font>
      <sz val="11"/>
      <name val="Calibri"/>
      <family val="2"/>
      <scheme val="minor"/>
    </font>
    <font>
      <sz val="16"/>
      <color rgb="FF000000"/>
      <name val="Calibri"/>
      <family val="2"/>
    </font>
    <font>
      <sz val="16"/>
      <color rgb="FF000000"/>
      <name val="Arial"/>
      <family val="2"/>
    </font>
    <font>
      <b/>
      <sz val="16"/>
      <color rgb="FF000000"/>
      <name val="Arial"/>
      <family val="2"/>
    </font>
    <font>
      <sz val="9"/>
      <color rgb="FF000000"/>
      <name val="&quot;Arial Narrow&quot;, sans-serif"/>
    </font>
    <font>
      <sz val="9"/>
      <color rgb="FFFF0000"/>
      <name val="&quot;Arial Narrow&quot;, sans-serif"/>
    </font>
    <font>
      <sz val="9"/>
      <name val="&quot;Arial Narrow&quot;, sans-serif"/>
    </font>
    <font>
      <b/>
      <sz val="11"/>
      <name val="Calibri"/>
      <family val="2"/>
    </font>
    <font>
      <b/>
      <sz val="14"/>
      <color rgb="FF000000"/>
      <name val="Calibri"/>
      <family val="2"/>
    </font>
    <font>
      <sz val="10"/>
      <color rgb="FF222A35"/>
      <name val="Calibri"/>
      <family val="2"/>
    </font>
    <font>
      <sz val="9"/>
      <color rgb="FF222A35"/>
      <name val="Calibri"/>
      <family val="2"/>
    </font>
    <font>
      <b/>
      <sz val="10"/>
      <color rgb="FF222A35"/>
      <name val="Calibri"/>
      <family val="2"/>
    </font>
    <font>
      <sz val="10"/>
      <name val="Calibri"/>
      <family val="2"/>
    </font>
    <font>
      <b/>
      <sz val="12"/>
      <name val="Calibri"/>
      <family val="2"/>
    </font>
    <font>
      <sz val="12"/>
      <name val="Tahoma"/>
      <family val="2"/>
    </font>
    <font>
      <sz val="11"/>
      <name val="Tahoma"/>
      <family val="2"/>
    </font>
    <font>
      <b/>
      <sz val="12"/>
      <name val="Tahoma"/>
      <family val="2"/>
    </font>
    <font>
      <sz val="14"/>
      <name val="Arial Narrow"/>
      <family val="2"/>
    </font>
    <font>
      <b/>
      <sz val="11"/>
      <color rgb="FFFFFFFF"/>
      <name val="Arial Narrow"/>
      <family val="2"/>
    </font>
    <font>
      <b/>
      <sz val="14"/>
      <name val="Calibri"/>
      <family val="2"/>
    </font>
    <font>
      <sz val="11"/>
      <color rgb="FFFF0000"/>
      <name val="Arial Narrow"/>
      <family val="2"/>
    </font>
    <font>
      <b/>
      <sz val="9"/>
      <name val="Arial Narrow"/>
      <family val="2"/>
    </font>
    <font>
      <sz val="11"/>
      <color rgb="FF00CC00"/>
      <name val="Arial Narrow"/>
      <family val="2"/>
    </font>
    <font>
      <sz val="12"/>
      <name val="Arial"/>
      <family val="2"/>
    </font>
    <font>
      <sz val="11"/>
      <color rgb="FF000000"/>
      <name val="Arial Narrow"/>
      <family val="2"/>
    </font>
    <font>
      <sz val="11"/>
      <color rgb="FFF2F2F2"/>
      <name val="Arial Narrow"/>
      <family val="2"/>
    </font>
    <font>
      <sz val="9"/>
      <color rgb="FF38761D"/>
      <name val="Arial Narrow"/>
      <family val="2"/>
    </font>
    <font>
      <sz val="9"/>
      <color rgb="FFFF0000"/>
      <name val="Arial Narrow"/>
      <family val="2"/>
    </font>
    <font>
      <sz val="9"/>
      <color rgb="FF385623"/>
      <name val="Arial Narrow"/>
      <family val="2"/>
    </font>
    <font>
      <sz val="9"/>
      <color rgb="FF000000"/>
      <name val="Arial Narrow"/>
      <family val="2"/>
    </font>
    <font>
      <u/>
      <sz val="11"/>
      <name val="Arial Narrow"/>
      <family val="2"/>
    </font>
    <font>
      <u/>
      <sz val="11"/>
      <color rgb="FF1155CC"/>
      <name val="Arial Narrow"/>
      <family val="2"/>
    </font>
    <font>
      <sz val="10"/>
      <color rgb="FF000000"/>
      <name val="Arial"/>
      <family val="2"/>
    </font>
    <font>
      <sz val="10"/>
      <name val="Arial Narrow"/>
      <family val="2"/>
    </font>
    <font>
      <sz val="12"/>
      <name val="Arial Narrow"/>
      <family val="2"/>
    </font>
    <font>
      <u/>
      <sz val="11"/>
      <color theme="10"/>
      <name val="Arial"/>
      <family val="2"/>
    </font>
    <font>
      <sz val="10"/>
      <color theme="1"/>
      <name val="Arial"/>
      <family val="2"/>
    </font>
    <font>
      <sz val="11"/>
      <color rgb="FF000000"/>
      <name val="Arial"/>
      <family val="2"/>
    </font>
    <font>
      <sz val="12"/>
      <color theme="1"/>
      <name val="Arial"/>
      <family val="2"/>
    </font>
    <font>
      <u/>
      <sz val="12"/>
      <color theme="10"/>
      <name val="Arial"/>
      <family val="2"/>
    </font>
    <font>
      <sz val="12"/>
      <color rgb="FF000000"/>
      <name val="Arial"/>
      <family val="2"/>
    </font>
    <font>
      <u/>
      <sz val="12"/>
      <color rgb="FF0000FF"/>
      <name val="Arial"/>
      <family val="2"/>
    </font>
    <font>
      <b/>
      <sz val="12"/>
      <color theme="1"/>
      <name val="Arial"/>
      <family val="2"/>
    </font>
    <font>
      <b/>
      <sz val="11"/>
      <color theme="1"/>
      <name val="Calibri"/>
      <family val="2"/>
      <scheme val="minor"/>
    </font>
    <font>
      <sz val="12"/>
      <color theme="1"/>
      <name val="Arial"/>
      <family val="2"/>
    </font>
    <font>
      <sz val="12"/>
      <name val="Calibri"/>
      <family val="2"/>
    </font>
  </fonts>
  <fills count="32">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E8EDF2"/>
        <bgColor indexed="64"/>
      </patternFill>
    </fill>
    <fill>
      <patternFill patternType="solid">
        <fgColor rgb="FF50E617"/>
        <bgColor indexed="64"/>
      </patternFill>
    </fill>
    <fill>
      <patternFill patternType="solid">
        <fgColor rgb="FFF7FE2E"/>
        <bgColor indexed="64"/>
      </patternFill>
    </fill>
    <fill>
      <patternFill patternType="solid">
        <fgColor rgb="FFFE9A2E"/>
        <bgColor indexed="64"/>
      </patternFill>
    </fill>
    <fill>
      <patternFill patternType="solid">
        <fgColor rgb="FFFF3714"/>
        <bgColor indexed="64"/>
      </patternFill>
    </fill>
    <fill>
      <patternFill patternType="solid">
        <fgColor rgb="FFBDD7EE"/>
        <bgColor indexed="64"/>
      </patternFill>
    </fill>
    <fill>
      <patternFill patternType="solid">
        <fgColor rgb="FFFFFFFF"/>
        <bgColor indexed="64"/>
      </patternFill>
    </fill>
    <fill>
      <patternFill patternType="solid">
        <fgColor rgb="FFFFFFFF"/>
        <bgColor rgb="FFFFFFFF"/>
      </patternFill>
    </fill>
    <fill>
      <patternFill patternType="solid">
        <fgColor rgb="FF2F5496"/>
        <bgColor rgb="FF2F5496"/>
      </patternFill>
    </fill>
    <fill>
      <patternFill patternType="solid">
        <fgColor rgb="FFBDD6EE"/>
        <bgColor rgb="FFBDD6EE"/>
      </patternFill>
    </fill>
    <fill>
      <patternFill patternType="solid">
        <fgColor rgb="FFCCCCCC"/>
        <bgColor rgb="FFCCCCCC"/>
      </patternFill>
    </fill>
    <fill>
      <patternFill patternType="solid">
        <fgColor rgb="FFD6DCE4"/>
        <bgColor rgb="FFD6DCE4"/>
      </patternFill>
    </fill>
    <fill>
      <patternFill patternType="solid">
        <fgColor rgb="FFBDD7EE"/>
        <bgColor rgb="FFBDD7EE"/>
      </patternFill>
    </fill>
    <fill>
      <patternFill patternType="solid">
        <fgColor rgb="FFDDEBF7"/>
        <bgColor rgb="FFDDEBF7"/>
      </patternFill>
    </fill>
    <fill>
      <patternFill patternType="solid">
        <fgColor rgb="FFD9E2F3"/>
        <bgColor rgb="FFD9E2F3"/>
      </patternFill>
    </fill>
    <fill>
      <patternFill patternType="solid">
        <fgColor rgb="FFDEEAF6"/>
        <bgColor rgb="FFDEEAF6"/>
      </patternFill>
    </fill>
    <fill>
      <patternFill patternType="solid">
        <fgColor rgb="FFFFFF00"/>
        <bgColor rgb="FFFFFF00"/>
      </patternFill>
    </fill>
    <fill>
      <patternFill patternType="solid">
        <fgColor rgb="FF92D050"/>
        <bgColor rgb="FF92D050"/>
      </patternFill>
    </fill>
    <fill>
      <patternFill patternType="solid">
        <fgColor rgb="FF44546A"/>
        <bgColor rgb="FF44546A"/>
      </patternFill>
    </fill>
    <fill>
      <patternFill patternType="solid">
        <fgColor theme="9" tint="0.59999389629810485"/>
        <bgColor indexed="64"/>
      </patternFill>
    </fill>
    <fill>
      <patternFill patternType="solid">
        <fgColor theme="9" tint="0.59999389629810485"/>
        <bgColor rgb="FFFFFFFF"/>
      </patternFill>
    </fill>
    <fill>
      <patternFill patternType="solid">
        <fgColor rgb="FF9CC2E5"/>
        <bgColor rgb="FF9CC2E5"/>
      </patternFill>
    </fill>
    <fill>
      <patternFill patternType="solid">
        <fgColor theme="0" tint="-0.249977111117893"/>
        <bgColor indexed="64"/>
      </patternFill>
    </fill>
    <fill>
      <patternFill patternType="solid">
        <fgColor rgb="FFFFFFFF"/>
        <bgColor rgb="FF000000"/>
      </patternFill>
    </fill>
    <fill>
      <patternFill patternType="solid">
        <fgColor rgb="FFBFBFBF"/>
        <bgColor rgb="FF000000"/>
      </patternFill>
    </fill>
    <fill>
      <patternFill patternType="solid">
        <fgColor rgb="FFC6E0B4"/>
        <bgColor indexed="64"/>
      </patternFill>
    </fill>
    <fill>
      <patternFill patternType="solid">
        <fgColor rgb="FFE2EFDA"/>
        <bgColor indexed="64"/>
      </patternFill>
    </fill>
    <fill>
      <patternFill patternType="solid">
        <fgColor theme="4"/>
        <bgColor indexed="64"/>
      </patternFill>
    </fill>
  </fills>
  <borders count="184">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medium">
        <color theme="4"/>
      </left>
      <right style="medium">
        <color theme="4"/>
      </right>
      <top style="medium">
        <color theme="4"/>
      </top>
      <bottom style="medium">
        <color theme="4"/>
      </bottom>
      <diagonal/>
    </border>
    <border>
      <left style="medium">
        <color theme="4"/>
      </left>
      <right style="medium">
        <color theme="4"/>
      </right>
      <top style="medium">
        <color theme="4"/>
      </top>
      <bottom/>
      <diagonal/>
    </border>
    <border>
      <left/>
      <right/>
      <top/>
      <bottom style="medium">
        <color indexed="64"/>
      </bottom>
      <diagonal/>
    </border>
    <border>
      <left/>
      <right style="medium">
        <color indexed="64"/>
      </right>
      <top/>
      <bottom style="medium">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2F75B5"/>
      </right>
      <top style="thick">
        <color theme="4"/>
      </top>
      <bottom style="medium">
        <color rgb="FF2F75B5"/>
      </bottom>
      <diagonal/>
    </border>
    <border>
      <left/>
      <right style="medium">
        <color rgb="FF2F75B5"/>
      </right>
      <top/>
      <bottom style="medium">
        <color rgb="FF2F75B5"/>
      </bottom>
      <diagonal/>
    </border>
    <border>
      <left/>
      <right/>
      <top/>
      <bottom style="medium">
        <color rgb="FF2F75B5"/>
      </bottom>
      <diagonal/>
    </border>
    <border>
      <left style="medium">
        <color rgb="FF2F75B5"/>
      </left>
      <right style="medium">
        <color rgb="FF2F75B5"/>
      </right>
      <top style="medium">
        <color rgb="FF2F75B5"/>
      </top>
      <bottom style="medium">
        <color rgb="FF2F75B5"/>
      </bottom>
      <diagonal/>
    </border>
    <border>
      <left style="medium">
        <color rgb="FF2F75B5"/>
      </left>
      <right style="medium">
        <color rgb="FF2F75B5"/>
      </right>
      <top/>
      <bottom style="medium">
        <color rgb="FF2F75B5"/>
      </bottom>
      <diagonal/>
    </border>
    <border>
      <left style="medium">
        <color rgb="FF2F75B5"/>
      </left>
      <right style="medium">
        <color rgb="FF2F75B5"/>
      </right>
      <top style="medium">
        <color rgb="FF2F75B5"/>
      </top>
      <bottom/>
      <diagonal/>
    </border>
    <border>
      <left style="medium">
        <color rgb="FF2F75B5"/>
      </left>
      <right style="medium">
        <color rgb="FF2F75B5"/>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top/>
      <bottom style="medium">
        <color rgb="FF2F75B5"/>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style="dotted">
        <color rgb="FF548135"/>
      </left>
      <right/>
      <top style="dotted">
        <color rgb="FF548135"/>
      </top>
      <bottom style="dotted">
        <color rgb="FF548135"/>
      </bottom>
      <diagonal/>
    </border>
    <border>
      <left/>
      <right/>
      <top style="dotted">
        <color rgb="FF548135"/>
      </top>
      <bottom style="dotted">
        <color rgb="FF548135"/>
      </bottom>
      <diagonal/>
    </border>
    <border>
      <left/>
      <right style="dotted">
        <color rgb="FF548135"/>
      </right>
      <top style="dotted">
        <color rgb="FF548135"/>
      </top>
      <bottom style="dotted">
        <color rgb="FF548135"/>
      </bottom>
      <diagonal/>
    </border>
    <border>
      <left style="dotted">
        <color rgb="FF548135"/>
      </left>
      <right style="dotted">
        <color rgb="FF548135"/>
      </right>
      <top style="dotted">
        <color rgb="FF548135"/>
      </top>
      <bottom/>
      <diagonal/>
    </border>
    <border>
      <left style="dotted">
        <color rgb="FF548135"/>
      </left>
      <right style="thin">
        <color rgb="FF000000"/>
      </right>
      <top style="dotted">
        <color rgb="FF548135"/>
      </top>
      <bottom/>
      <diagonal/>
    </border>
    <border>
      <left style="thin">
        <color rgb="FF000000"/>
      </left>
      <right style="dotted">
        <color rgb="FF548135"/>
      </right>
      <top style="dotted">
        <color rgb="FF548135"/>
      </top>
      <bottom/>
      <diagonal/>
    </border>
    <border>
      <left style="dotted">
        <color rgb="FF548135"/>
      </left>
      <right style="dotted">
        <color rgb="FF548135"/>
      </right>
      <top/>
      <bottom style="dotted">
        <color rgb="FF548135"/>
      </bottom>
      <diagonal/>
    </border>
    <border>
      <left style="dotted">
        <color rgb="FF548135"/>
      </left>
      <right style="thin">
        <color rgb="FF000000"/>
      </right>
      <top/>
      <bottom style="dotted">
        <color rgb="FF548135"/>
      </bottom>
      <diagonal/>
    </border>
    <border>
      <left style="thin">
        <color rgb="FF000000"/>
      </left>
      <right style="dotted">
        <color rgb="FF548135"/>
      </right>
      <top/>
      <bottom style="dotted">
        <color rgb="FF548135"/>
      </bottom>
      <diagonal/>
    </border>
    <border>
      <left style="dotted">
        <color rgb="FF548135"/>
      </left>
      <right style="dotted">
        <color rgb="FF548135"/>
      </right>
      <top style="dotted">
        <color rgb="FF548135"/>
      </top>
      <bottom style="dotted">
        <color rgb="FF548135"/>
      </bottom>
      <diagonal/>
    </border>
    <border>
      <left style="dotted">
        <color rgb="FF548135"/>
      </left>
      <right style="dotted">
        <color rgb="FF548135"/>
      </right>
      <top/>
      <bottom/>
      <diagonal/>
    </border>
    <border>
      <left style="medium">
        <color rgb="FF2E75B5"/>
      </left>
      <right/>
      <top/>
      <bottom/>
      <diagonal/>
    </border>
    <border>
      <left/>
      <right style="medium">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style="medium">
        <color rgb="FF000000"/>
      </left>
      <right/>
      <top style="medium">
        <color rgb="FF000000"/>
      </top>
      <bottom style="medium">
        <color rgb="FF000000"/>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thin">
        <color rgb="FF000000"/>
      </right>
      <top/>
      <bottom/>
      <diagonal/>
    </border>
    <border>
      <left/>
      <right style="medium">
        <color rgb="FF2F75B5"/>
      </right>
      <top style="medium">
        <color rgb="FF2F75B5"/>
      </top>
      <bottom style="medium">
        <color rgb="FF2F75B5"/>
      </bottom>
      <diagonal/>
    </border>
    <border>
      <left style="medium">
        <color rgb="FF2F75B5"/>
      </left>
      <right/>
      <top style="medium">
        <color rgb="FF2F75B5"/>
      </top>
      <bottom style="medium">
        <color rgb="FF2F75B5"/>
      </bottom>
      <diagonal/>
    </border>
    <border>
      <left/>
      <right/>
      <top/>
      <bottom style="medium">
        <color theme="4" tint="0.39997558519241921"/>
      </bottom>
      <diagonal/>
    </border>
    <border>
      <left style="medium">
        <color auto="1"/>
      </left>
      <right style="medium">
        <color auto="1"/>
      </right>
      <top style="medium">
        <color auto="1"/>
      </top>
      <bottom style="medium">
        <color auto="1"/>
      </bottom>
      <diagonal/>
    </border>
    <border>
      <left style="thin">
        <color rgb="FF000000"/>
      </left>
      <right/>
      <top style="medium">
        <color rgb="FF000000"/>
      </top>
      <bottom/>
      <diagonal/>
    </border>
    <border>
      <left style="thin">
        <color rgb="FF000000"/>
      </left>
      <right/>
      <top/>
      <bottom style="medium">
        <color rgb="FF000000"/>
      </bottom>
      <diagonal/>
    </border>
    <border>
      <left/>
      <right/>
      <top style="dotted">
        <color rgb="FF548135"/>
      </top>
      <bottom/>
      <diagonal/>
    </border>
    <border>
      <left/>
      <right style="dotted">
        <color rgb="FF548135"/>
      </right>
      <top style="dotted">
        <color rgb="FF548135"/>
      </top>
      <bottom/>
      <diagonal/>
    </border>
    <border>
      <left/>
      <right style="dotted">
        <color rgb="FF548135"/>
      </right>
      <top/>
      <bottom/>
      <diagonal/>
    </border>
    <border>
      <left style="dotted">
        <color rgb="FFE46C0A"/>
      </left>
      <right style="dotted">
        <color rgb="FFE46C0A"/>
      </right>
      <top style="dotted">
        <color rgb="FFE46C0A"/>
      </top>
      <bottom style="dotted">
        <color rgb="FFE46C0A"/>
      </bottom>
      <diagonal/>
    </border>
    <border>
      <left/>
      <right style="dotted">
        <color rgb="FF548135"/>
      </right>
      <top/>
      <bottom style="dotted">
        <color rgb="FF548135"/>
      </bottom>
      <diagonal/>
    </border>
    <border>
      <left style="dotted">
        <color rgb="FF548135"/>
      </left>
      <right style="dotted">
        <color rgb="FF548135"/>
      </right>
      <top/>
      <bottom style="thin">
        <color rgb="FF000000"/>
      </bottom>
      <diagonal/>
    </border>
    <border>
      <left style="medium">
        <color rgb="FF2F75B5"/>
      </left>
      <right/>
      <top/>
      <bottom style="medium">
        <color rgb="FF8EAADB"/>
      </bottom>
      <diagonal/>
    </border>
    <border>
      <left/>
      <right/>
      <top/>
      <bottom style="medium">
        <color rgb="FF8EAADB"/>
      </bottom>
      <diagonal/>
    </border>
    <border>
      <left/>
      <right/>
      <top style="medium">
        <color rgb="FF8EAADB"/>
      </top>
      <bottom style="medium">
        <color rgb="FF8EAADB"/>
      </bottom>
      <diagonal/>
    </border>
    <border>
      <left style="medium">
        <color rgb="FF8EAADB"/>
      </left>
      <right/>
      <top style="medium">
        <color rgb="FF8EAADB"/>
      </top>
      <bottom style="thin">
        <color auto="1"/>
      </bottom>
      <diagonal/>
    </border>
    <border>
      <left/>
      <right/>
      <top style="medium">
        <color rgb="FF8EAADB"/>
      </top>
      <bottom style="thin">
        <color auto="1"/>
      </bottom>
      <diagonal/>
    </border>
    <border>
      <left/>
      <right style="medium">
        <color rgb="FF8EAADB"/>
      </right>
      <top style="medium">
        <color rgb="FF8EAADB"/>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rgb="FF000000"/>
      </left>
      <right style="thin">
        <color auto="1"/>
      </right>
      <top style="medium">
        <color rgb="FF000000"/>
      </top>
      <bottom/>
      <diagonal/>
    </border>
    <border>
      <left style="thin">
        <color auto="1"/>
      </left>
      <right style="thin">
        <color auto="1"/>
      </right>
      <top style="medium">
        <color rgb="FF000000"/>
      </top>
      <bottom style="thin">
        <color auto="1"/>
      </bottom>
      <diagonal/>
    </border>
    <border>
      <left style="medium">
        <color rgb="FF000000"/>
      </left>
      <right style="thin">
        <color auto="1"/>
      </right>
      <top/>
      <bottom/>
      <diagonal/>
    </border>
    <border>
      <left style="medium">
        <color rgb="FF000000"/>
      </left>
      <right style="thin">
        <color auto="1"/>
      </right>
      <top/>
      <bottom style="thin">
        <color auto="1"/>
      </bottom>
      <diagonal/>
    </border>
    <border>
      <left style="medium">
        <color rgb="FF0070C0"/>
      </left>
      <right style="thin">
        <color auto="1"/>
      </right>
      <top style="medium">
        <color rgb="FF0070C0"/>
      </top>
      <bottom/>
      <diagonal/>
    </border>
    <border>
      <left style="thin">
        <color auto="1"/>
      </left>
      <right style="thin">
        <color auto="1"/>
      </right>
      <top style="medium">
        <color rgb="FF0070C0"/>
      </top>
      <bottom style="thin">
        <color auto="1"/>
      </bottom>
      <diagonal/>
    </border>
    <border>
      <left style="thin">
        <color rgb="FF000000"/>
      </left>
      <right style="thin">
        <color rgb="FF000000"/>
      </right>
      <top style="medium">
        <color rgb="FF0070C0"/>
      </top>
      <bottom style="thin">
        <color rgb="FF0070C0"/>
      </bottom>
      <diagonal/>
    </border>
    <border>
      <left style="medium">
        <color rgb="FF0070C0"/>
      </left>
      <right style="thin">
        <color auto="1"/>
      </right>
      <top/>
      <bottom/>
      <diagonal/>
    </border>
    <border>
      <left style="thin">
        <color rgb="FF000000"/>
      </left>
      <right style="thin">
        <color rgb="FF000000"/>
      </right>
      <top style="thin">
        <color rgb="FF0070C0"/>
      </top>
      <bottom style="thin">
        <color rgb="FF0070C0"/>
      </bottom>
      <diagonal/>
    </border>
    <border>
      <left style="thin">
        <color auto="1"/>
      </left>
      <right style="thin">
        <color auto="1"/>
      </right>
      <top style="thin">
        <color auto="1"/>
      </top>
      <bottom style="medium">
        <color rgb="FF0070C0"/>
      </bottom>
      <diagonal/>
    </border>
    <border>
      <left style="medium">
        <color rgb="FF0070C0"/>
      </left>
      <right style="thin">
        <color auto="1"/>
      </right>
      <top/>
      <bottom style="medium">
        <color rgb="FF0070C0"/>
      </bottom>
      <diagonal/>
    </border>
    <border>
      <left style="thin">
        <color rgb="FF000000"/>
      </left>
      <right style="thin">
        <color rgb="FF000000"/>
      </right>
      <top style="thin">
        <color rgb="FF0070C0"/>
      </top>
      <bottom style="medium">
        <color rgb="FF0070C0"/>
      </bottom>
      <diagonal/>
    </border>
    <border>
      <left style="thin">
        <color auto="1"/>
      </left>
      <right style="thin">
        <color auto="1"/>
      </right>
      <top/>
      <bottom style="medium">
        <color rgb="FF0070C0"/>
      </bottom>
      <diagonal/>
    </border>
    <border>
      <left style="medium">
        <color rgb="FF000000"/>
      </left>
      <right style="medium">
        <color auto="1"/>
      </right>
      <top/>
      <bottom style="medium">
        <color auto="1"/>
      </bottom>
      <diagonal/>
    </border>
    <border>
      <left style="medium">
        <color rgb="FF000000"/>
      </left>
      <right style="medium">
        <color auto="1"/>
      </right>
      <top style="medium">
        <color auto="1"/>
      </top>
      <bottom/>
      <diagonal/>
    </border>
    <border>
      <left style="medium">
        <color rgb="FF2F75B5"/>
      </left>
      <right style="medium">
        <color rgb="FF000000"/>
      </right>
      <top/>
      <bottom style="medium">
        <color rgb="FF2F75B5"/>
      </bottom>
      <diagonal/>
    </border>
    <border>
      <left style="medium">
        <color rgb="FF000000"/>
      </left>
      <right style="medium">
        <color auto="1"/>
      </right>
      <top/>
      <bottom/>
      <diagonal/>
    </border>
    <border>
      <left style="medium">
        <color rgb="FF000000"/>
      </left>
      <right style="medium">
        <color auto="1"/>
      </right>
      <top/>
      <bottom style="thin">
        <color rgb="FF000000"/>
      </bottom>
      <diagonal/>
    </border>
    <border>
      <left style="thin">
        <color auto="1"/>
      </left>
      <right style="thin">
        <color auto="1"/>
      </right>
      <top style="medium">
        <color rgb="FF000000"/>
      </top>
      <bottom/>
      <diagonal/>
    </border>
    <border>
      <left style="thin">
        <color indexed="64"/>
      </left>
      <right style="medium">
        <color theme="4"/>
      </right>
      <top style="thin">
        <color indexed="64"/>
      </top>
      <bottom/>
      <diagonal/>
    </border>
    <border>
      <left style="thin">
        <color indexed="64"/>
      </left>
      <right style="medium">
        <color theme="4"/>
      </right>
      <top/>
      <bottom/>
      <diagonal/>
    </border>
    <border>
      <left style="thin">
        <color indexed="64"/>
      </left>
      <right style="medium">
        <color theme="4"/>
      </right>
      <top/>
      <bottom style="thin">
        <color indexed="64"/>
      </bottom>
      <diagonal/>
    </border>
    <border>
      <left style="medium">
        <color theme="4"/>
      </left>
      <right style="medium">
        <color theme="4"/>
      </right>
      <top style="medium">
        <color theme="4"/>
      </top>
      <bottom style="medium">
        <color theme="4" tint="0.39997558519241921"/>
      </bottom>
      <diagonal/>
    </border>
    <border>
      <left style="medium">
        <color theme="4" tint="0.39997558519241921"/>
      </left>
      <right style="medium">
        <color theme="4" tint="0.39997558519241921"/>
      </right>
      <top style="medium">
        <color theme="4" tint="0.39997558519241921"/>
      </top>
      <bottom style="medium">
        <color theme="4" tint="0.39997558519241921"/>
      </bottom>
      <diagonal/>
    </border>
    <border>
      <left style="medium">
        <color theme="4" tint="0.39997558519241921"/>
      </left>
      <right/>
      <top style="medium">
        <color theme="4" tint="0.39997558519241921"/>
      </top>
      <bottom style="medium">
        <color theme="4" tint="0.39997558519241921"/>
      </bottom>
      <diagonal/>
    </border>
    <border>
      <left/>
      <right/>
      <top style="medium">
        <color theme="4" tint="0.39997558519241921"/>
      </top>
      <bottom style="medium">
        <color theme="4" tint="0.39997558519241921"/>
      </bottom>
      <diagonal/>
    </border>
    <border>
      <left/>
      <right style="medium">
        <color theme="4" tint="0.39997558519241921"/>
      </right>
      <top style="medium">
        <color theme="4" tint="0.39997558519241921"/>
      </top>
      <bottom style="medium">
        <color theme="4" tint="0.39997558519241921"/>
      </bottom>
      <diagonal/>
    </border>
    <border>
      <left style="medium">
        <color theme="4" tint="0.39997558519241921"/>
      </left>
      <right/>
      <top style="medium">
        <color theme="4" tint="0.39997558519241921"/>
      </top>
      <bottom/>
      <diagonal/>
    </border>
    <border>
      <left/>
      <right/>
      <top style="medium">
        <color theme="4" tint="0.39997558519241921"/>
      </top>
      <bottom/>
      <diagonal/>
    </border>
    <border>
      <left/>
      <right style="medium">
        <color theme="4" tint="0.39997558519241921"/>
      </right>
      <top style="medium">
        <color theme="4" tint="0.39997558519241921"/>
      </top>
      <bottom/>
      <diagonal/>
    </border>
    <border>
      <left style="medium">
        <color theme="4" tint="0.39997558519241921"/>
      </left>
      <right/>
      <top/>
      <bottom style="medium">
        <color theme="4" tint="0.39997558519241921"/>
      </bottom>
      <diagonal/>
    </border>
    <border>
      <left/>
      <right style="medium">
        <color theme="4" tint="0.39997558519241921"/>
      </right>
      <top/>
      <bottom style="medium">
        <color theme="4" tint="0.39997558519241921"/>
      </bottom>
      <diagonal/>
    </border>
    <border>
      <left style="medium">
        <color theme="4" tint="0.39997558519241921"/>
      </left>
      <right/>
      <top/>
      <bottom/>
      <diagonal/>
    </border>
    <border>
      <left/>
      <right style="medium">
        <color theme="4" tint="0.39997558519241921"/>
      </right>
      <top/>
      <bottom/>
      <diagonal/>
    </border>
    <border>
      <left style="medium">
        <color theme="4" tint="0.39997558519241921"/>
      </left>
      <right style="medium">
        <color theme="4" tint="0.39997558519241921"/>
      </right>
      <top style="medium">
        <color theme="4" tint="0.39997558519241921"/>
      </top>
      <bottom style="medium">
        <color rgb="FF000000"/>
      </bottom>
      <diagonal/>
    </border>
    <border>
      <left style="medium">
        <color theme="4" tint="0.39997558519241921"/>
      </left>
      <right style="medium">
        <color theme="4" tint="0.39997558519241921"/>
      </right>
      <top style="medium">
        <color rgb="FF000000"/>
      </top>
      <bottom style="medium">
        <color rgb="FF000000"/>
      </bottom>
      <diagonal/>
    </border>
    <border>
      <left style="medium">
        <color theme="4" tint="0.39997558519241921"/>
      </left>
      <right style="medium">
        <color theme="4" tint="0.39997558519241921"/>
      </right>
      <top style="medium">
        <color rgb="FF000000"/>
      </top>
      <bottom/>
      <diagonal/>
    </border>
    <border>
      <left style="medium">
        <color theme="4" tint="0.39997558519241921"/>
      </left>
      <right style="medium">
        <color theme="4" tint="0.39997558519241921"/>
      </right>
      <top/>
      <bottom style="medium">
        <color theme="4" tint="0.39997558519241921"/>
      </bottom>
      <diagonal/>
    </border>
    <border>
      <left style="medium">
        <color theme="4" tint="-0.24994659260841701"/>
      </left>
      <right style="medium">
        <color theme="4" tint="-0.24994659260841701"/>
      </right>
      <top style="medium">
        <color theme="4" tint="-0.24994659260841701"/>
      </top>
      <bottom style="medium">
        <color theme="4" tint="-0.24994659260841701"/>
      </bottom>
      <diagonal/>
    </border>
    <border>
      <left style="thick">
        <color theme="4"/>
      </left>
      <right style="thick">
        <color theme="4"/>
      </right>
      <top style="thick">
        <color theme="4"/>
      </top>
      <bottom style="thick">
        <color theme="4"/>
      </bottom>
      <diagonal/>
    </border>
    <border>
      <left style="thin">
        <color auto="1"/>
      </left>
      <right/>
      <top style="medium">
        <color rgb="FF000000"/>
      </top>
      <bottom style="thin">
        <color auto="1"/>
      </bottom>
      <diagonal/>
    </border>
    <border>
      <left style="thin">
        <color auto="1"/>
      </left>
      <right/>
      <top style="medium">
        <color rgb="FF0070C0"/>
      </top>
      <bottom style="thin">
        <color auto="1"/>
      </bottom>
      <diagonal/>
    </border>
    <border>
      <left style="thick">
        <color theme="4"/>
      </left>
      <right style="thick">
        <color theme="4"/>
      </right>
      <top style="thick">
        <color theme="4"/>
      </top>
      <bottom style="medium">
        <color rgb="FF2F75B5"/>
      </bottom>
      <diagonal/>
    </border>
    <border>
      <left style="thick">
        <color theme="4"/>
      </left>
      <right style="thick">
        <color theme="4"/>
      </right>
      <top style="thin">
        <color indexed="64"/>
      </top>
      <bottom style="thin">
        <color indexed="64"/>
      </bottom>
      <diagonal/>
    </border>
    <border>
      <left style="thick">
        <color theme="4"/>
      </left>
      <right style="thick">
        <color theme="4"/>
      </right>
      <top/>
      <bottom/>
      <diagonal/>
    </border>
    <border>
      <left style="thick">
        <color theme="4"/>
      </left>
      <right style="thick">
        <color theme="4"/>
      </right>
      <top style="thin">
        <color indexed="64"/>
      </top>
      <bottom/>
      <diagonal/>
    </border>
    <border>
      <left style="thick">
        <color theme="4"/>
      </left>
      <right style="thick">
        <color theme="4"/>
      </right>
      <top style="thick">
        <color theme="4"/>
      </top>
      <bottom/>
      <diagonal/>
    </border>
    <border>
      <left style="thick">
        <color theme="4"/>
      </left>
      <right style="thick">
        <color theme="4"/>
      </right>
      <top style="medium">
        <color rgb="FF2F75B5"/>
      </top>
      <bottom/>
      <diagonal/>
    </border>
    <border>
      <left style="thick">
        <color theme="4"/>
      </left>
      <right style="thick">
        <color theme="4"/>
      </right>
      <top/>
      <bottom style="thin">
        <color indexed="64"/>
      </bottom>
      <diagonal/>
    </border>
    <border>
      <left style="thick">
        <color theme="4"/>
      </left>
      <right style="thick">
        <color theme="4"/>
      </right>
      <top style="thick">
        <color theme="4"/>
      </top>
      <bottom style="thin">
        <color indexed="64"/>
      </bottom>
      <diagonal/>
    </border>
    <border>
      <left style="thick">
        <color theme="4"/>
      </left>
      <right style="thick">
        <color theme="4"/>
      </right>
      <top style="thin">
        <color indexed="64"/>
      </top>
      <bottom style="thick">
        <color theme="4"/>
      </bottom>
      <diagonal/>
    </border>
    <border>
      <left style="medium">
        <color theme="4"/>
      </left>
      <right style="medium">
        <color theme="4"/>
      </right>
      <top style="medium">
        <color theme="4"/>
      </top>
      <bottom style="thin">
        <color indexed="64"/>
      </bottom>
      <diagonal/>
    </border>
    <border>
      <left style="medium">
        <color rgb="FF000000"/>
      </left>
      <right/>
      <top style="medium">
        <color rgb="FF2F75B5"/>
      </top>
      <bottom style="medium">
        <color rgb="FF2F75B5"/>
      </bottom>
      <diagonal/>
    </border>
    <border>
      <left/>
      <right/>
      <top style="medium">
        <color rgb="FF2F75B5"/>
      </top>
      <bottom style="medium">
        <color rgb="FF2F75B5"/>
      </bottom>
      <diagonal/>
    </border>
    <border>
      <left style="medium">
        <color rgb="FF2F75B5"/>
      </left>
      <right/>
      <top/>
      <bottom style="medium">
        <color rgb="FF2F75B5"/>
      </bottom>
      <diagonal/>
    </border>
    <border>
      <left style="medium">
        <color theme="4" tint="-0.24994659260841701"/>
      </left>
      <right/>
      <top style="medium">
        <color rgb="FF2F75B5"/>
      </top>
      <bottom style="medium">
        <color theme="4" tint="-0.24994659260841701"/>
      </bottom>
      <diagonal/>
    </border>
    <border>
      <left/>
      <right/>
      <top style="medium">
        <color rgb="FF2F75B5"/>
      </top>
      <bottom style="medium">
        <color theme="4" tint="-0.24994659260841701"/>
      </bottom>
      <diagonal/>
    </border>
    <border>
      <left style="medium">
        <color rgb="FF000000"/>
      </left>
      <right style="medium">
        <color theme="4" tint="-0.24994659260841701"/>
      </right>
      <top style="medium">
        <color theme="4" tint="-0.24994659260841701"/>
      </top>
      <bottom style="medium">
        <color rgb="FF2F75B5"/>
      </bottom>
      <diagonal/>
    </border>
    <border>
      <left/>
      <right style="medium">
        <color rgb="FF000000"/>
      </right>
      <top/>
      <bottom style="medium">
        <color rgb="FF2F75B5"/>
      </bottom>
      <diagonal/>
    </border>
    <border>
      <left style="medium">
        <color rgb="FF000000"/>
      </left>
      <right style="medium">
        <color theme="4" tint="-0.24994659260841701"/>
      </right>
      <top style="medium">
        <color auto="1"/>
      </top>
      <bottom style="medium">
        <color auto="1"/>
      </bottom>
      <diagonal/>
    </border>
    <border>
      <left style="medium">
        <color rgb="FF000000"/>
      </left>
      <right style="medium">
        <color theme="4" tint="-0.24994659260841701"/>
      </right>
      <top/>
      <bottom style="medium">
        <color rgb="FF2F75B5"/>
      </bottom>
      <diagonal/>
    </border>
    <border>
      <left style="medium">
        <color theme="4"/>
      </left>
      <right/>
      <top style="medium">
        <color theme="4"/>
      </top>
      <bottom style="medium">
        <color theme="4"/>
      </bottom>
      <diagonal/>
    </border>
    <border>
      <left style="medium">
        <color theme="4"/>
      </left>
      <right/>
      <top/>
      <bottom style="medium">
        <color theme="4"/>
      </bottom>
      <diagonal/>
    </border>
    <border>
      <left/>
      <right/>
      <top/>
      <bottom style="medium">
        <color theme="4"/>
      </bottom>
      <diagonal/>
    </border>
    <border>
      <left style="medium">
        <color theme="4"/>
      </left>
      <right style="medium">
        <color rgb="FF2F75B5"/>
      </right>
      <top style="medium">
        <color theme="4"/>
      </top>
      <bottom style="medium">
        <color theme="4"/>
      </bottom>
      <diagonal/>
    </border>
    <border>
      <left/>
      <right/>
      <top style="medium">
        <color theme="4"/>
      </top>
      <bottom style="medium">
        <color theme="4"/>
      </bottom>
      <diagonal/>
    </border>
    <border>
      <left style="medium">
        <color theme="4"/>
      </left>
      <right/>
      <top style="medium">
        <color theme="4"/>
      </top>
      <bottom style="medium">
        <color theme="4" tint="0.39997558519241921"/>
      </bottom>
      <diagonal/>
    </border>
    <border>
      <left/>
      <right/>
      <top style="medium">
        <color theme="4"/>
      </top>
      <bottom style="medium">
        <color theme="4" tint="0.39997558519241921"/>
      </bottom>
      <diagonal/>
    </border>
    <border>
      <left style="medium">
        <color theme="4"/>
      </left>
      <right/>
      <top style="medium">
        <color rgb="FF2F75B5"/>
      </top>
      <bottom style="medium">
        <color theme="4"/>
      </bottom>
      <diagonal/>
    </border>
    <border>
      <left/>
      <right/>
      <top style="medium">
        <color rgb="FF2F75B5"/>
      </top>
      <bottom style="medium">
        <color theme="4"/>
      </bottom>
      <diagonal/>
    </border>
    <border>
      <left style="thick">
        <color theme="4"/>
      </left>
      <right/>
      <top/>
      <bottom/>
      <diagonal/>
    </border>
    <border>
      <left style="medium">
        <color rgb="FF2F75B5"/>
      </left>
      <right/>
      <top style="medium">
        <color rgb="FF2F75B5"/>
      </top>
      <bottom/>
      <diagonal/>
    </border>
    <border>
      <left/>
      <right/>
      <top style="thick">
        <color theme="4"/>
      </top>
      <bottom style="medium">
        <color rgb="FF2F75B5"/>
      </bottom>
      <diagonal/>
    </border>
    <border>
      <left style="thick">
        <color theme="4"/>
      </left>
      <right/>
      <top style="thick">
        <color theme="4"/>
      </top>
      <bottom style="medium">
        <color rgb="FF2F75B5"/>
      </bottom>
      <diagonal/>
    </border>
    <border>
      <left style="thick">
        <color theme="4"/>
      </left>
      <right/>
      <top style="medium">
        <color rgb="FF2F75B5"/>
      </top>
      <bottom style="medium">
        <color rgb="FF2F75B5"/>
      </bottom>
      <diagonal/>
    </border>
    <border>
      <left style="thick">
        <color theme="4"/>
      </left>
      <right/>
      <top style="medium">
        <color rgb="FF2F75B5"/>
      </top>
      <bottom/>
      <diagonal/>
    </border>
    <border>
      <left style="thick">
        <color theme="4"/>
      </left>
      <right/>
      <top style="thick">
        <color theme="4"/>
      </top>
      <bottom style="thick">
        <color theme="4"/>
      </bottom>
      <diagonal/>
    </border>
    <border>
      <left style="thick">
        <color theme="4"/>
      </left>
      <right/>
      <top style="medium">
        <color rgb="FF2F75B5"/>
      </top>
      <bottom style="thick">
        <color theme="4"/>
      </bottom>
      <diagonal/>
    </border>
    <border>
      <left style="thick">
        <color theme="4"/>
      </left>
      <right/>
      <top/>
      <bottom style="medium">
        <color rgb="FF2F75B5"/>
      </bottom>
      <diagonal/>
    </border>
    <border>
      <left style="medium">
        <color indexed="64"/>
      </left>
      <right style="thin">
        <color rgb="FF000000"/>
      </right>
      <top style="medium">
        <color indexed="64"/>
      </top>
      <bottom style="medium">
        <color indexed="64"/>
      </bottom>
      <diagonal/>
    </border>
  </borders>
  <cellStyleXfs count="17">
    <xf numFmtId="0" fontId="0" fillId="0" borderId="0"/>
    <xf numFmtId="0" fontId="3" fillId="0" borderId="0"/>
    <xf numFmtId="0" fontId="2" fillId="0" borderId="0"/>
    <xf numFmtId="0" fontId="2" fillId="0" borderId="0"/>
    <xf numFmtId="0" fontId="4" fillId="0" borderId="0"/>
    <xf numFmtId="0" fontId="13" fillId="0" borderId="0" applyNumberFormat="0" applyFill="0" applyBorder="0" applyAlignment="0" applyProtection="0"/>
    <xf numFmtId="0" fontId="2" fillId="0" borderId="0"/>
    <xf numFmtId="0" fontId="35" fillId="0" borderId="0"/>
    <xf numFmtId="0" fontId="22" fillId="0" borderId="0"/>
    <xf numFmtId="0" fontId="39" fillId="0" borderId="0"/>
    <xf numFmtId="0" fontId="7" fillId="0" borderId="0"/>
    <xf numFmtId="164" fontId="38" fillId="0" borderId="0" applyFont="0" applyFill="0" applyBorder="0" applyAlignment="0" applyProtection="0"/>
    <xf numFmtId="164" fontId="38" fillId="0" borderId="0" applyFont="0" applyFill="0" applyBorder="0" applyAlignment="0" applyProtection="0"/>
    <xf numFmtId="0" fontId="22" fillId="0" borderId="0"/>
    <xf numFmtId="0" fontId="7" fillId="0" borderId="0"/>
    <xf numFmtId="164" fontId="38" fillId="0" borderId="0" applyFont="0" applyFill="0" applyBorder="0" applyAlignment="0" applyProtection="0"/>
    <xf numFmtId="9" fontId="38" fillId="0" borderId="0" applyFont="0" applyFill="0" applyBorder="0" applyAlignment="0" applyProtection="0"/>
  </cellStyleXfs>
  <cellXfs count="643">
    <xf numFmtId="0" fontId="0" fillId="0" borderId="0" xfId="0"/>
    <xf numFmtId="0" fontId="2" fillId="0" borderId="0" xfId="2"/>
    <xf numFmtId="0" fontId="2" fillId="0" borderId="1" xfId="2" applyBorder="1"/>
    <xf numFmtId="0" fontId="0" fillId="0" borderId="2" xfId="0" applyBorder="1"/>
    <xf numFmtId="0" fontId="0" fillId="0" borderId="2" xfId="0" applyBorder="1" applyAlignment="1">
      <alignment wrapText="1"/>
    </xf>
    <xf numFmtId="0" fontId="0" fillId="0" borderId="5" xfId="0" applyBorder="1"/>
    <xf numFmtId="0" fontId="7" fillId="4" borderId="0" xfId="0" applyFont="1" applyFill="1"/>
    <xf numFmtId="0" fontId="12" fillId="5" borderId="0" xfId="0" applyFont="1" applyFill="1" applyAlignment="1">
      <alignment wrapText="1"/>
    </xf>
    <xf numFmtId="0" fontId="12" fillId="6" borderId="0" xfId="0" applyFont="1" applyFill="1" applyAlignment="1">
      <alignment wrapText="1"/>
    </xf>
    <xf numFmtId="0" fontId="7" fillId="7" borderId="0" xfId="5" applyFont="1" applyFill="1" applyAlignment="1">
      <alignment wrapText="1"/>
    </xf>
    <xf numFmtId="0" fontId="12" fillId="8" borderId="0" xfId="0" applyFont="1" applyFill="1" applyAlignment="1">
      <alignment wrapText="1"/>
    </xf>
    <xf numFmtId="0" fontId="7" fillId="5" borderId="0" xfId="5" applyFont="1" applyFill="1" applyAlignment="1">
      <alignment wrapText="1"/>
    </xf>
    <xf numFmtId="0" fontId="12" fillId="7" borderId="0" xfId="0" applyFont="1" applyFill="1" applyAlignment="1">
      <alignment wrapText="1"/>
    </xf>
    <xf numFmtId="0" fontId="7" fillId="8" borderId="0" xfId="5" applyFont="1" applyFill="1" applyAlignment="1">
      <alignment wrapText="1"/>
    </xf>
    <xf numFmtId="0" fontId="17" fillId="10" borderId="35" xfId="0" applyFont="1" applyFill="1" applyBorder="1" applyAlignment="1">
      <alignment horizontal="center" vertical="center" wrapText="1"/>
    </xf>
    <xf numFmtId="0" fontId="18" fillId="10" borderId="38" xfId="0" applyFont="1" applyFill="1" applyBorder="1" applyAlignment="1">
      <alignment horizontal="center" vertical="center" wrapText="1"/>
    </xf>
    <xf numFmtId="0" fontId="18" fillId="10" borderId="38" xfId="0" applyFont="1" applyFill="1" applyBorder="1" applyAlignment="1">
      <alignment horizontal="center" vertical="center"/>
    </xf>
    <xf numFmtId="0" fontId="18" fillId="2" borderId="38" xfId="0" applyFont="1" applyFill="1" applyBorder="1" applyAlignment="1">
      <alignment horizontal="center" vertical="center" wrapText="1"/>
    </xf>
    <xf numFmtId="0" fontId="0" fillId="0" borderId="0" xfId="0" applyAlignment="1">
      <alignment wrapText="1"/>
    </xf>
    <xf numFmtId="0" fontId="5" fillId="0" borderId="38" xfId="0" applyFont="1" applyBorder="1" applyAlignment="1">
      <alignment horizontal="center" vertical="center" wrapText="1"/>
    </xf>
    <xf numFmtId="0" fontId="10" fillId="0" borderId="42" xfId="0" applyFont="1" applyBorder="1" applyAlignment="1">
      <alignment horizontal="left" vertical="center" wrapText="1"/>
    </xf>
    <xf numFmtId="0" fontId="10" fillId="0" borderId="44" xfId="0" applyFont="1" applyBorder="1" applyAlignment="1">
      <alignment horizontal="left" vertical="center" wrapText="1"/>
    </xf>
    <xf numFmtId="14" fontId="10" fillId="0" borderId="9" xfId="0" applyNumberFormat="1" applyFont="1" applyBorder="1" applyAlignment="1">
      <alignment vertical="center" wrapText="1"/>
    </xf>
    <xf numFmtId="0" fontId="0" fillId="2" borderId="0" xfId="0" applyFill="1" applyAlignment="1">
      <alignment wrapText="1"/>
    </xf>
    <xf numFmtId="0" fontId="29" fillId="12" borderId="54" xfId="0" applyFont="1" applyFill="1" applyBorder="1" applyAlignment="1">
      <alignment horizontal="center" vertical="center" textRotation="90" wrapText="1"/>
    </xf>
    <xf numFmtId="0" fontId="30" fillId="0" borderId="64" xfId="0" applyFont="1" applyBorder="1" applyAlignment="1">
      <alignment horizontal="center" vertical="center"/>
    </xf>
    <xf numFmtId="0" fontId="34" fillId="0" borderId="64" xfId="0" applyFont="1" applyBorder="1" applyAlignment="1">
      <alignment horizontal="left" vertical="center" wrapText="1"/>
    </xf>
    <xf numFmtId="0" fontId="30" fillId="0" borderId="64" xfId="0" applyFont="1" applyBorder="1" applyAlignment="1">
      <alignment horizontal="center" vertical="center" textRotation="90"/>
    </xf>
    <xf numFmtId="0" fontId="32" fillId="0" borderId="64" xfId="0" applyFont="1" applyBorder="1" applyAlignment="1">
      <alignment horizontal="center" vertical="center" textRotation="90" wrapText="1"/>
    </xf>
    <xf numFmtId="0" fontId="30" fillId="0" borderId="58" xfId="0" applyFont="1" applyBorder="1" applyAlignment="1">
      <alignment horizontal="center" vertical="center" textRotation="90" wrapText="1"/>
    </xf>
    <xf numFmtId="0" fontId="30" fillId="0" borderId="64" xfId="0" applyFont="1" applyBorder="1" applyAlignment="1">
      <alignment horizontal="center" vertical="center" wrapText="1"/>
    </xf>
    <xf numFmtId="0" fontId="29" fillId="0" borderId="0" xfId="0" applyFont="1"/>
    <xf numFmtId="0" fontId="30" fillId="0" borderId="61" xfId="0" applyFont="1" applyBorder="1" applyAlignment="1">
      <alignment horizontal="center" vertical="center" wrapText="1"/>
    </xf>
    <xf numFmtId="14" fontId="30" fillId="0" borderId="64" xfId="0" applyNumberFormat="1" applyFont="1" applyBorder="1" applyAlignment="1">
      <alignment horizontal="center" vertical="center" wrapText="1"/>
    </xf>
    <xf numFmtId="0" fontId="30" fillId="0" borderId="64" xfId="0" applyFont="1" applyBorder="1" applyAlignment="1">
      <alignment horizontal="left" vertical="center" wrapText="1"/>
    </xf>
    <xf numFmtId="0" fontId="30" fillId="0" borderId="64" xfId="0" applyFont="1" applyBorder="1" applyAlignment="1">
      <alignment vertical="center" wrapText="1"/>
    </xf>
    <xf numFmtId="0" fontId="30" fillId="0" borderId="64" xfId="0" applyFont="1" applyBorder="1" applyAlignment="1">
      <alignment horizontal="center" vertical="center" textRotation="90" wrapText="1"/>
    </xf>
    <xf numFmtId="0" fontId="5" fillId="0" borderId="66" xfId="0" applyFont="1" applyBorder="1"/>
    <xf numFmtId="0" fontId="5" fillId="0" borderId="0" xfId="0" applyFont="1"/>
    <xf numFmtId="0" fontId="16" fillId="0" borderId="0" xfId="0" applyFont="1"/>
    <xf numFmtId="0" fontId="17" fillId="0" borderId="0" xfId="0" applyFont="1" applyAlignment="1">
      <alignment vertical="center"/>
    </xf>
    <xf numFmtId="0" fontId="17" fillId="13" borderId="0" xfId="0" applyFont="1" applyFill="1" applyAlignment="1">
      <alignment vertical="center"/>
    </xf>
    <xf numFmtId="0" fontId="16" fillId="11" borderId="0" xfId="0" applyFont="1" applyFill="1" applyAlignment="1">
      <alignment horizontal="left" vertical="top" wrapText="1"/>
    </xf>
    <xf numFmtId="0" fontId="36" fillId="11" borderId="0" xfId="0" applyFont="1" applyFill="1" applyAlignment="1">
      <alignment horizontal="center" vertical="center" wrapText="1"/>
    </xf>
    <xf numFmtId="0" fontId="17" fillId="11" borderId="0" xfId="0" applyFont="1" applyFill="1" applyAlignment="1">
      <alignment horizontal="left" vertical="center" wrapText="1"/>
    </xf>
    <xf numFmtId="0" fontId="17" fillId="11" borderId="79" xfId="0" applyFont="1" applyFill="1" applyBorder="1" applyAlignment="1">
      <alignment horizontal="left" vertical="center" wrapText="1"/>
    </xf>
    <xf numFmtId="0" fontId="15" fillId="15" borderId="80" xfId="0" applyFont="1" applyFill="1" applyBorder="1" applyAlignment="1">
      <alignment horizontal="center" vertical="center" wrapText="1"/>
    </xf>
    <xf numFmtId="0" fontId="15" fillId="15" borderId="81" xfId="0" applyFont="1" applyFill="1" applyBorder="1" applyAlignment="1">
      <alignment horizontal="center" vertical="center" wrapText="1"/>
    </xf>
    <xf numFmtId="0" fontId="15" fillId="15" borderId="82" xfId="0" applyFont="1" applyFill="1" applyBorder="1" applyAlignment="1">
      <alignment horizontal="center" vertical="center" wrapText="1"/>
    </xf>
    <xf numFmtId="0" fontId="17" fillId="15" borderId="81" xfId="0" applyFont="1" applyFill="1" applyBorder="1" applyAlignment="1">
      <alignment horizontal="center" vertical="center" wrapText="1"/>
    </xf>
    <xf numFmtId="0" fontId="15" fillId="0" borderId="38" xfId="0" applyFont="1" applyBorder="1" applyAlignment="1">
      <alignment horizontal="center" vertical="center" wrapText="1"/>
    </xf>
    <xf numFmtId="14" fontId="5" fillId="0" borderId="38" xfId="0" applyNumberFormat="1" applyFont="1" applyBorder="1" applyAlignment="1">
      <alignment horizontal="center" vertical="center" wrapText="1"/>
    </xf>
    <xf numFmtId="0" fontId="16" fillId="11" borderId="38" xfId="0" applyFont="1" applyFill="1" applyBorder="1" applyAlignment="1">
      <alignment horizontal="center" vertical="center" wrapText="1"/>
    </xf>
    <xf numFmtId="0" fontId="5" fillId="11" borderId="38" xfId="0" applyFont="1" applyFill="1" applyBorder="1" applyAlignment="1">
      <alignment horizontal="center" vertical="center" wrapText="1"/>
    </xf>
    <xf numFmtId="0" fontId="16" fillId="0" borderId="38" xfId="0" applyFont="1" applyBorder="1" applyAlignment="1">
      <alignment horizontal="center" vertical="center" wrapText="1"/>
    </xf>
    <xf numFmtId="14" fontId="5" fillId="11" borderId="38" xfId="0" applyNumberFormat="1" applyFont="1" applyFill="1" applyBorder="1" applyAlignment="1">
      <alignment horizontal="center" vertical="center" wrapText="1"/>
    </xf>
    <xf numFmtId="14" fontId="16" fillId="11" borderId="38" xfId="0" applyNumberFormat="1" applyFont="1" applyFill="1" applyBorder="1" applyAlignment="1">
      <alignment horizontal="center" vertical="center"/>
    </xf>
    <xf numFmtId="0" fontId="27" fillId="11" borderId="0" xfId="0" applyFont="1" applyFill="1" applyAlignment="1">
      <alignment horizontal="center" vertical="center" wrapText="1"/>
    </xf>
    <xf numFmtId="0" fontId="17" fillId="11" borderId="38" xfId="0" applyFont="1" applyFill="1" applyBorder="1" applyAlignment="1">
      <alignment horizontal="center" vertical="center"/>
    </xf>
    <xf numFmtId="0" fontId="17" fillId="11" borderId="38" xfId="0" applyFont="1" applyFill="1" applyBorder="1" applyAlignment="1">
      <alignment horizontal="center" vertical="center" wrapText="1"/>
    </xf>
    <xf numFmtId="0" fontId="29" fillId="0" borderId="65" xfId="0" applyFont="1" applyBorder="1"/>
    <xf numFmtId="0" fontId="29" fillId="0" borderId="61" xfId="0" applyFont="1" applyBorder="1"/>
    <xf numFmtId="0" fontId="30" fillId="0" borderId="58" xfId="0" applyFont="1" applyBorder="1" applyAlignment="1">
      <alignment horizontal="center" vertical="center" wrapText="1"/>
    </xf>
    <xf numFmtId="168" fontId="30" fillId="0" borderId="58" xfId="0" applyNumberFormat="1" applyFont="1" applyBorder="1" applyAlignment="1">
      <alignment horizontal="center" vertical="center" wrapText="1"/>
    </xf>
    <xf numFmtId="0" fontId="30" fillId="0" borderId="65" xfId="0" applyFont="1" applyBorder="1" applyAlignment="1">
      <alignment horizontal="center" vertical="center" wrapText="1"/>
    </xf>
    <xf numFmtId="0" fontId="30" fillId="0" borderId="58" xfId="0" applyFont="1" applyBorder="1" applyAlignment="1">
      <alignment horizontal="center" vertical="center" textRotation="90"/>
    </xf>
    <xf numFmtId="0" fontId="32" fillId="0" borderId="58" xfId="0" applyFont="1" applyBorder="1" applyAlignment="1">
      <alignment horizontal="center" vertical="center" textRotation="90" wrapText="1"/>
    </xf>
    <xf numFmtId="0" fontId="9" fillId="2" borderId="24" xfId="2" applyFont="1" applyFill="1" applyBorder="1" applyAlignment="1">
      <alignment horizontal="center"/>
    </xf>
    <xf numFmtId="0" fontId="9" fillId="2" borderId="24" xfId="2" applyFont="1" applyFill="1" applyBorder="1" applyAlignment="1">
      <alignment horizontal="center" wrapText="1"/>
    </xf>
    <xf numFmtId="0" fontId="7" fillId="0" borderId="0" xfId="10"/>
    <xf numFmtId="14" fontId="2" fillId="0" borderId="2" xfId="10" applyNumberFormat="1" applyFont="1" applyBorder="1" applyAlignment="1">
      <alignment horizontal="center" vertical="center" wrapText="1"/>
    </xf>
    <xf numFmtId="0" fontId="2" fillId="0" borderId="2" xfId="10" applyFont="1" applyBorder="1" applyAlignment="1">
      <alignment horizontal="center" vertical="center" wrapText="1"/>
    </xf>
    <xf numFmtId="14" fontId="2" fillId="0" borderId="2" xfId="10" applyNumberFormat="1" applyFont="1" applyBorder="1" applyAlignment="1">
      <alignment vertical="center" wrapText="1"/>
    </xf>
    <xf numFmtId="1" fontId="2" fillId="0" borderId="2" xfId="10" applyNumberFormat="1" applyFont="1" applyBorder="1" applyAlignment="1">
      <alignment horizontal="center" vertical="center" wrapText="1"/>
    </xf>
    <xf numFmtId="0" fontId="37" fillId="0" borderId="31" xfId="10" applyFont="1" applyBorder="1" applyAlignment="1">
      <alignment horizontal="center" vertical="center" wrapText="1"/>
    </xf>
    <xf numFmtId="0" fontId="37" fillId="0" borderId="2" xfId="10" applyFont="1" applyBorder="1" applyAlignment="1">
      <alignment horizontal="center" vertical="center" wrapText="1"/>
    </xf>
    <xf numFmtId="0" fontId="19" fillId="0" borderId="2" xfId="10" applyFont="1" applyBorder="1" applyAlignment="1">
      <alignment horizontal="center" vertical="center" wrapText="1"/>
    </xf>
    <xf numFmtId="0" fontId="2" fillId="0" borderId="2" xfId="10" applyFont="1" applyBorder="1" applyAlignment="1">
      <alignment vertical="center" wrapText="1"/>
    </xf>
    <xf numFmtId="0" fontId="37" fillId="0" borderId="54" xfId="10" applyFont="1" applyBorder="1" applyAlignment="1">
      <alignment horizontal="center" vertical="center" wrapText="1"/>
    </xf>
    <xf numFmtId="14" fontId="2" fillId="0" borderId="4" xfId="10" applyNumberFormat="1" applyFont="1" applyBorder="1" applyAlignment="1">
      <alignment horizontal="center" vertical="center" wrapText="1"/>
    </xf>
    <xf numFmtId="0" fontId="2" fillId="0" borderId="4" xfId="10" applyFont="1" applyBorder="1" applyAlignment="1">
      <alignment vertical="center" wrapText="1"/>
    </xf>
    <xf numFmtId="14" fontId="2" fillId="0" borderId="4" xfId="10" applyNumberFormat="1" applyFont="1" applyBorder="1" applyAlignment="1">
      <alignment vertical="center" wrapText="1"/>
    </xf>
    <xf numFmtId="1" fontId="2" fillId="0" borderId="4" xfId="10" applyNumberFormat="1" applyFont="1" applyBorder="1" applyAlignment="1">
      <alignment horizontal="center" vertical="center" wrapText="1"/>
    </xf>
    <xf numFmtId="0" fontId="37" fillId="0" borderId="4" xfId="10" applyFont="1" applyBorder="1" applyAlignment="1">
      <alignment horizontal="center" vertical="center" wrapText="1"/>
    </xf>
    <xf numFmtId="0" fontId="37" fillId="0" borderId="83" xfId="10" applyFont="1" applyBorder="1" applyAlignment="1">
      <alignment horizontal="center" vertical="center" wrapText="1"/>
    </xf>
    <xf numFmtId="0" fontId="19" fillId="0" borderId="4" xfId="10" applyFont="1" applyBorder="1" applyAlignment="1">
      <alignment horizontal="center" vertical="center" wrapText="1"/>
    </xf>
    <xf numFmtId="170" fontId="2" fillId="0" borderId="113" xfId="10" applyNumberFormat="1" applyFont="1" applyBorder="1" applyAlignment="1">
      <alignment horizontal="center" vertical="center" wrapText="1"/>
    </xf>
    <xf numFmtId="14" fontId="2" fillId="0" borderId="113" xfId="10" applyNumberFormat="1" applyFont="1" applyBorder="1" applyAlignment="1">
      <alignment horizontal="center" vertical="center" wrapText="1"/>
    </xf>
    <xf numFmtId="170" fontId="2" fillId="0" borderId="116" xfId="10" applyNumberFormat="1" applyFont="1" applyBorder="1" applyAlignment="1">
      <alignment horizontal="center" vertical="center" wrapText="1"/>
    </xf>
    <xf numFmtId="1" fontId="2" fillId="0" borderId="113" xfId="10" applyNumberFormat="1" applyFont="1" applyBorder="1" applyAlignment="1">
      <alignment horizontal="center" vertical="center" wrapText="1"/>
    </xf>
    <xf numFmtId="0" fontId="37" fillId="0" borderId="113" xfId="10" applyFont="1" applyBorder="1" applyAlignment="1">
      <alignment horizontal="center" vertical="center" wrapText="1"/>
    </xf>
    <xf numFmtId="0" fontId="37" fillId="0" borderId="115" xfId="10" applyFont="1" applyBorder="1" applyAlignment="1">
      <alignment horizontal="center" vertical="center" wrapText="1"/>
    </xf>
    <xf numFmtId="0" fontId="18" fillId="0" borderId="113" xfId="10" applyFont="1" applyBorder="1" applyAlignment="1">
      <alignment horizontal="center" vertical="center" wrapText="1"/>
    </xf>
    <xf numFmtId="170" fontId="2" fillId="0" borderId="2" xfId="10" applyNumberFormat="1" applyFont="1" applyBorder="1" applyAlignment="1">
      <alignment horizontal="center" vertical="center" wrapText="1"/>
    </xf>
    <xf numFmtId="170" fontId="2" fillId="0" borderId="4" xfId="10" applyNumberFormat="1" applyFont="1" applyBorder="1" applyAlignment="1">
      <alignment horizontal="center" vertical="center" wrapText="1"/>
    </xf>
    <xf numFmtId="0" fontId="18" fillId="0" borderId="2" xfId="10" applyFont="1" applyBorder="1" applyAlignment="1">
      <alignment horizontal="center" vertical="center" wrapText="1"/>
    </xf>
    <xf numFmtId="0" fontId="37" fillId="0" borderId="112" xfId="10" applyFont="1" applyBorder="1" applyAlignment="1">
      <alignment horizontal="center" vertical="center" wrapText="1"/>
    </xf>
    <xf numFmtId="170" fontId="2" fillId="0" borderId="109" xfId="10" applyNumberFormat="1" applyFont="1" applyBorder="1" applyAlignment="1">
      <alignment horizontal="center" vertical="center" wrapText="1"/>
    </xf>
    <xf numFmtId="14" fontId="2" fillId="0" borderId="109" xfId="10" applyNumberFormat="1" applyFont="1" applyBorder="1" applyAlignment="1">
      <alignment horizontal="center" vertical="center" wrapText="1"/>
    </xf>
    <xf numFmtId="1" fontId="2" fillId="0" borderId="109" xfId="10" applyNumberFormat="1" applyFont="1" applyBorder="1" applyAlignment="1">
      <alignment horizontal="center" vertical="center" wrapText="1"/>
    </xf>
    <xf numFmtId="0" fontId="37" fillId="0" borderId="109" xfId="10" applyFont="1" applyBorder="1" applyAlignment="1">
      <alignment horizontal="center" vertical="center" wrapText="1"/>
    </xf>
    <xf numFmtId="0" fontId="37" fillId="0" borderId="110" xfId="10" applyFont="1" applyBorder="1" applyAlignment="1">
      <alignment horizontal="center" vertical="center" wrapText="1"/>
    </xf>
    <xf numFmtId="0" fontId="18" fillId="0" borderId="109" xfId="10" applyFont="1" applyBorder="1" applyAlignment="1">
      <alignment horizontal="center" vertical="center" wrapText="1"/>
    </xf>
    <xf numFmtId="170" fontId="2" fillId="0" borderId="3" xfId="10" applyNumberFormat="1" applyFont="1" applyBorder="1" applyAlignment="1">
      <alignment horizontal="center" vertical="center" wrapText="1"/>
    </xf>
    <xf numFmtId="14" fontId="2" fillId="0" borderId="3" xfId="10" applyNumberFormat="1" applyFont="1" applyBorder="1" applyAlignment="1">
      <alignment horizontal="center" vertical="center" wrapText="1"/>
    </xf>
    <xf numFmtId="1" fontId="2" fillId="0" borderId="3" xfId="10" applyNumberFormat="1" applyFont="1" applyBorder="1" applyAlignment="1">
      <alignment horizontal="center" vertical="center" wrapText="1"/>
    </xf>
    <xf numFmtId="14" fontId="2" fillId="0" borderId="105" xfId="10" applyNumberFormat="1" applyFont="1" applyBorder="1" applyAlignment="1">
      <alignment horizontal="center" vertical="center" wrapText="1"/>
    </xf>
    <xf numFmtId="0" fontId="37" fillId="0" borderId="3" xfId="10" applyFont="1" applyBorder="1" applyAlignment="1">
      <alignment horizontal="center" vertical="center" wrapText="1"/>
    </xf>
    <xf numFmtId="1" fontId="2" fillId="0" borderId="105" xfId="10" applyNumberFormat="1" applyFont="1" applyBorder="1" applyAlignment="1">
      <alignment horizontal="center" vertical="center" wrapText="1"/>
    </xf>
    <xf numFmtId="0" fontId="37" fillId="0" borderId="105" xfId="10" applyFont="1" applyBorder="1" applyAlignment="1">
      <alignment horizontal="center" vertical="center" wrapText="1"/>
    </xf>
    <xf numFmtId="0" fontId="18" fillId="0" borderId="105" xfId="10" applyFont="1" applyBorder="1" applyAlignment="1">
      <alignment horizontal="center" vertical="center" wrapText="1"/>
    </xf>
    <xf numFmtId="0" fontId="17" fillId="0" borderId="3" xfId="10" applyFont="1" applyBorder="1" applyAlignment="1">
      <alignment horizontal="center" vertical="center" wrapText="1"/>
    </xf>
    <xf numFmtId="0" fontId="47" fillId="0" borderId="0" xfId="10" applyFont="1" applyAlignment="1">
      <alignment horizontal="center" vertical="center" wrapText="1"/>
    </xf>
    <xf numFmtId="0" fontId="48" fillId="0" borderId="0" xfId="10" applyFont="1" applyAlignment="1">
      <alignment horizontal="center" vertical="center" wrapText="1"/>
    </xf>
    <xf numFmtId="0" fontId="49" fillId="0" borderId="0" xfId="10" applyFont="1" applyAlignment="1">
      <alignment vertical="center" wrapText="1"/>
    </xf>
    <xf numFmtId="0" fontId="49" fillId="0" borderId="0" xfId="10" applyFont="1" applyAlignment="1">
      <alignment horizontal="center" vertical="center" wrapText="1"/>
    </xf>
    <xf numFmtId="0" fontId="50" fillId="0" borderId="0" xfId="10" applyFont="1" applyAlignment="1">
      <alignment horizontal="center" vertical="center" wrapText="1"/>
    </xf>
    <xf numFmtId="0" fontId="52" fillId="13" borderId="2" xfId="10" applyFont="1" applyFill="1" applyBorder="1" applyAlignment="1">
      <alignment horizontal="center" vertical="center" wrapText="1"/>
    </xf>
    <xf numFmtId="0" fontId="52" fillId="13" borderId="103" xfId="10" applyFont="1" applyFill="1" applyBorder="1" applyAlignment="1">
      <alignment vertical="center" wrapText="1"/>
    </xf>
    <xf numFmtId="14" fontId="53" fillId="0" borderId="0" xfId="10" applyNumberFormat="1" applyFont="1" applyAlignment="1">
      <alignment horizontal="center" vertical="center"/>
    </xf>
    <xf numFmtId="0" fontId="27" fillId="0" borderId="0" xfId="10" applyFont="1" applyAlignment="1">
      <alignment horizontal="center" vertical="center"/>
    </xf>
    <xf numFmtId="0" fontId="54" fillId="0" borderId="0" xfId="10" applyFont="1" applyAlignment="1">
      <alignment vertical="center"/>
    </xf>
    <xf numFmtId="0" fontId="54" fillId="0" borderId="72" xfId="10" applyFont="1" applyBorder="1" applyAlignment="1">
      <alignment vertical="center"/>
    </xf>
    <xf numFmtId="0" fontId="54" fillId="0" borderId="78" xfId="10" applyFont="1" applyBorder="1" applyAlignment="1">
      <alignment vertical="center"/>
    </xf>
    <xf numFmtId="0" fontId="54" fillId="0" borderId="68" xfId="10" applyFont="1" applyBorder="1" applyAlignment="1">
      <alignment vertical="center"/>
    </xf>
    <xf numFmtId="0" fontId="29" fillId="0" borderId="73" xfId="10" applyFont="1" applyBorder="1"/>
    <xf numFmtId="0" fontId="41" fillId="19" borderId="2" xfId="0" applyFont="1" applyFill="1" applyBorder="1" applyAlignment="1">
      <alignment horizontal="center" vertical="center" wrapText="1"/>
    </xf>
    <xf numFmtId="0" fontId="23" fillId="2" borderId="24" xfId="2" applyFont="1" applyFill="1" applyBorder="1" applyAlignment="1">
      <alignment horizontal="center" vertical="center" wrapText="1"/>
    </xf>
    <xf numFmtId="0" fontId="23" fillId="2" borderId="126" xfId="2" applyFont="1" applyFill="1" applyBorder="1" applyAlignment="1">
      <alignment horizontal="center" vertical="center" wrapText="1"/>
    </xf>
    <xf numFmtId="0" fontId="46" fillId="0" borderId="0" xfId="0" applyFont="1" applyAlignment="1">
      <alignment wrapText="1"/>
    </xf>
    <xf numFmtId="0" fontId="29" fillId="0" borderId="31" xfId="0" applyFont="1" applyBorder="1" applyAlignment="1">
      <alignment wrapText="1"/>
    </xf>
    <xf numFmtId="0" fontId="30" fillId="0" borderId="0" xfId="0" applyFont="1" applyAlignment="1">
      <alignment wrapText="1"/>
    </xf>
    <xf numFmtId="0" fontId="29" fillId="0" borderId="0" xfId="0" applyFont="1" applyAlignment="1">
      <alignment wrapText="1"/>
    </xf>
    <xf numFmtId="0" fontId="30" fillId="0" borderId="0" xfId="0" applyFont="1" applyAlignment="1">
      <alignment horizontal="left" vertical="center" wrapText="1"/>
    </xf>
    <xf numFmtId="0" fontId="30" fillId="0" borderId="0" xfId="0" applyFont="1" applyAlignment="1">
      <alignment horizontal="center" vertical="center" wrapText="1"/>
    </xf>
    <xf numFmtId="0" fontId="30" fillId="0" borderId="0" xfId="0" applyFont="1" applyAlignment="1">
      <alignment horizontal="center" wrapText="1"/>
    </xf>
    <xf numFmtId="0" fontId="32" fillId="0" borderId="56" xfId="0" applyFont="1" applyBorder="1" applyAlignment="1">
      <alignment horizontal="center" vertical="center" wrapText="1"/>
    </xf>
    <xf numFmtId="0" fontId="32" fillId="0" borderId="65" xfId="0" applyFont="1" applyBorder="1" applyAlignment="1">
      <alignment horizontal="center" vertical="center" wrapText="1"/>
    </xf>
    <xf numFmtId="0" fontId="32" fillId="0" borderId="90" xfId="0" applyFont="1" applyBorder="1" applyAlignment="1">
      <alignment vertical="center" wrapText="1"/>
    </xf>
    <xf numFmtId="0" fontId="32" fillId="0" borderId="61" xfId="0" applyFont="1" applyBorder="1" applyAlignment="1">
      <alignment horizontal="center" vertical="center" wrapText="1"/>
    </xf>
    <xf numFmtId="0" fontId="58" fillId="0" borderId="64" xfId="0" applyFont="1" applyBorder="1" applyAlignment="1">
      <alignment horizontal="center" vertical="center" textRotation="90" wrapText="1"/>
    </xf>
    <xf numFmtId="0" fontId="31" fillId="0" borderId="64" xfId="0" applyFont="1" applyBorder="1" applyAlignment="1">
      <alignment horizontal="center" vertical="center" textRotation="90" wrapText="1"/>
    </xf>
    <xf numFmtId="0" fontId="32" fillId="0" borderId="61" xfId="0" applyFont="1" applyBorder="1" applyAlignment="1">
      <alignment horizontal="center" vertical="center" textRotation="90" wrapText="1"/>
    </xf>
    <xf numFmtId="0" fontId="32" fillId="0" borderId="0" xfId="0" applyFont="1" applyAlignment="1">
      <alignment horizontal="center" vertical="center" wrapText="1"/>
    </xf>
    <xf numFmtId="0" fontId="30" fillId="0" borderId="58" xfId="0" applyFont="1" applyBorder="1" applyAlignment="1">
      <alignment vertical="center" wrapText="1"/>
    </xf>
    <xf numFmtId="1" fontId="30" fillId="0" borderId="64" xfId="0" applyNumberFormat="1" applyFont="1" applyBorder="1" applyAlignment="1">
      <alignment horizontal="center" vertical="center" textRotation="90" wrapText="1"/>
    </xf>
    <xf numFmtId="169" fontId="30" fillId="0" borderId="64" xfId="0" applyNumberFormat="1" applyFont="1" applyBorder="1" applyAlignment="1">
      <alignment horizontal="center" vertical="center" wrapText="1"/>
    </xf>
    <xf numFmtId="0" fontId="30" fillId="0" borderId="0" xfId="0" applyFont="1" applyAlignment="1">
      <alignment vertical="center" wrapText="1"/>
    </xf>
    <xf numFmtId="0" fontId="30" fillId="0" borderId="65" xfId="0" applyFont="1" applyBorder="1" applyAlignment="1">
      <alignment vertical="center" wrapText="1"/>
    </xf>
    <xf numFmtId="0" fontId="30" fillId="0" borderId="61" xfId="0" applyFont="1" applyBorder="1" applyAlignment="1">
      <alignment vertical="center" wrapText="1"/>
    </xf>
    <xf numFmtId="1" fontId="30" fillId="0" borderId="64" xfId="0" applyNumberFormat="1" applyFont="1" applyBorder="1" applyAlignment="1">
      <alignment horizontal="center" vertical="center" textRotation="90"/>
    </xf>
    <xf numFmtId="14" fontId="30" fillId="20" borderId="64" xfId="0" applyNumberFormat="1" applyFont="1" applyFill="1" applyBorder="1" applyAlignment="1">
      <alignment horizontal="center" vertical="center" wrapText="1"/>
    </xf>
    <xf numFmtId="14" fontId="30" fillId="0" borderId="0" xfId="0" applyNumberFormat="1" applyFont="1" applyAlignment="1">
      <alignment horizontal="center" vertical="center" wrapText="1"/>
    </xf>
    <xf numFmtId="0" fontId="62" fillId="0" borderId="64" xfId="0" applyFont="1" applyBorder="1" applyAlignment="1">
      <alignment horizontal="left" vertical="center" wrapText="1"/>
    </xf>
    <xf numFmtId="0" fontId="30" fillId="0" borderId="65" xfId="0" applyFont="1" applyBorder="1" applyAlignment="1">
      <alignment horizontal="center" vertical="top" wrapText="1"/>
    </xf>
    <xf numFmtId="0" fontId="63" fillId="0" borderId="0" xfId="0" applyFont="1" applyAlignment="1">
      <alignment horizontal="center" wrapText="1"/>
    </xf>
    <xf numFmtId="0" fontId="22" fillId="0" borderId="0" xfId="0" applyFont="1" applyAlignment="1">
      <alignment horizontal="center" vertical="center"/>
    </xf>
    <xf numFmtId="0" fontId="29" fillId="0" borderId="65" xfId="0" applyFont="1" applyBorder="1" applyAlignment="1">
      <alignment horizontal="center" wrapText="1"/>
    </xf>
    <xf numFmtId="0" fontId="64" fillId="0" borderId="65" xfId="0" applyFont="1" applyBorder="1" applyAlignment="1">
      <alignment vertical="center" wrapText="1"/>
    </xf>
    <xf numFmtId="0" fontId="63" fillId="0" borderId="93" xfId="0" applyFont="1" applyBorder="1" applyAlignment="1">
      <alignment horizontal="left" vertical="center" wrapText="1"/>
    </xf>
    <xf numFmtId="0" fontId="60" fillId="0" borderId="64" xfId="0" applyFont="1" applyBorder="1" applyAlignment="1">
      <alignment horizontal="left" vertical="center" wrapText="1"/>
    </xf>
    <xf numFmtId="0" fontId="67" fillId="11" borderId="64" xfId="0" applyFont="1" applyFill="1" applyBorder="1" applyAlignment="1">
      <alignment horizontal="left" vertical="center" wrapText="1"/>
    </xf>
    <xf numFmtId="0" fontId="29" fillId="0" borderId="0" xfId="0" applyFont="1" applyAlignment="1">
      <alignment vertical="center" wrapText="1"/>
    </xf>
    <xf numFmtId="0" fontId="68" fillId="0" borderId="0" xfId="0" applyFont="1" applyAlignment="1">
      <alignment wrapText="1"/>
    </xf>
    <xf numFmtId="0" fontId="34" fillId="0" borderId="0" xfId="0" applyFont="1" applyAlignment="1">
      <alignment wrapText="1"/>
    </xf>
    <xf numFmtId="0" fontId="63" fillId="0" borderId="0" xfId="0" applyFont="1" applyAlignment="1">
      <alignment horizontal="center" vertical="center" wrapText="1"/>
    </xf>
    <xf numFmtId="0" fontId="68" fillId="0" borderId="0" xfId="0" applyFont="1" applyAlignment="1">
      <alignment vertical="center" wrapText="1"/>
    </xf>
    <xf numFmtId="0" fontId="29" fillId="0" borderId="50" xfId="0" applyFont="1" applyBorder="1" applyAlignment="1">
      <alignment vertical="center" wrapText="1"/>
    </xf>
    <xf numFmtId="169" fontId="63" fillId="0" borderId="0" xfId="0" applyNumberFormat="1" applyFont="1" applyAlignment="1">
      <alignment horizontal="center" vertical="center" wrapText="1"/>
    </xf>
    <xf numFmtId="0" fontId="29" fillId="0" borderId="50" xfId="0" applyFont="1" applyBorder="1" applyAlignment="1">
      <alignment wrapText="1"/>
    </xf>
    <xf numFmtId="0" fontId="22" fillId="0" borderId="50" xfId="0" applyFont="1" applyBorder="1" applyAlignment="1">
      <alignment wrapText="1"/>
    </xf>
    <xf numFmtId="0" fontId="63" fillId="11" borderId="0" xfId="0" applyFont="1" applyFill="1" applyAlignment="1">
      <alignment horizontal="left" vertical="top" wrapText="1"/>
    </xf>
    <xf numFmtId="0" fontId="30" fillId="0" borderId="57" xfId="0" applyFont="1" applyBorder="1" applyAlignment="1">
      <alignment horizontal="center" wrapText="1"/>
    </xf>
    <xf numFmtId="0" fontId="71" fillId="0" borderId="0" xfId="0" applyFont="1" applyAlignment="1">
      <alignment vertical="center" wrapText="1"/>
    </xf>
    <xf numFmtId="0" fontId="73" fillId="0" borderId="64" xfId="0" applyFont="1" applyBorder="1" applyAlignment="1">
      <alignment horizontal="left" vertical="center" wrapText="1"/>
    </xf>
    <xf numFmtId="0" fontId="29" fillId="0" borderId="0" xfId="0" applyFont="1" applyAlignment="1">
      <alignment horizontal="center" vertical="center" wrapText="1"/>
    </xf>
    <xf numFmtId="0" fontId="30" fillId="0" borderId="0" xfId="0" applyFont="1" applyAlignment="1">
      <alignment horizontal="left" vertical="center"/>
    </xf>
    <xf numFmtId="0" fontId="32" fillId="0" borderId="0" xfId="0" applyFont="1" applyAlignment="1">
      <alignment horizontal="left" vertical="center"/>
    </xf>
    <xf numFmtId="0" fontId="16" fillId="11" borderId="127" xfId="0" applyFont="1" applyFill="1" applyBorder="1" applyAlignment="1">
      <alignment horizontal="center" wrapText="1"/>
    </xf>
    <xf numFmtId="0" fontId="16" fillId="11" borderId="127" xfId="0" applyFont="1" applyFill="1" applyBorder="1" applyAlignment="1">
      <alignment horizontal="center" vertical="center" wrapText="1"/>
    </xf>
    <xf numFmtId="0" fontId="5" fillId="0" borderId="127" xfId="0" applyFont="1" applyBorder="1" applyAlignment="1">
      <alignment horizontal="center" vertical="center" wrapText="1"/>
    </xf>
    <xf numFmtId="0" fontId="16" fillId="0" borderId="138" xfId="0" applyFont="1" applyBorder="1" applyAlignment="1">
      <alignment horizontal="left" vertical="center" wrapText="1"/>
    </xf>
    <xf numFmtId="0" fontId="16" fillId="0" borderId="139" xfId="0" applyFont="1" applyBorder="1" applyAlignment="1">
      <alignment horizontal="left" vertical="center" wrapText="1"/>
    </xf>
    <xf numFmtId="14" fontId="5" fillId="0" borderId="127" xfId="0" applyNumberFormat="1" applyFont="1" applyBorder="1" applyAlignment="1">
      <alignment horizontal="center" vertical="center" wrapText="1"/>
    </xf>
    <xf numFmtId="0" fontId="16" fillId="18" borderId="40" xfId="0" applyFont="1" applyFill="1" applyBorder="1" applyAlignment="1">
      <alignment vertical="center" wrapText="1"/>
    </xf>
    <xf numFmtId="0" fontId="16" fillId="18" borderId="39" xfId="0" applyFont="1" applyFill="1" applyBorder="1" applyAlignment="1">
      <alignment vertical="center" wrapText="1"/>
    </xf>
    <xf numFmtId="0" fontId="26" fillId="0" borderId="87" xfId="0" applyFont="1" applyBorder="1" applyAlignment="1">
      <alignment horizontal="center" vertical="center" wrapText="1"/>
    </xf>
    <xf numFmtId="0" fontId="2" fillId="0" borderId="87" xfId="0" applyFont="1" applyBorder="1" applyAlignment="1">
      <alignment horizontal="center" vertical="center" wrapText="1"/>
    </xf>
    <xf numFmtId="0" fontId="2" fillId="0" borderId="43" xfId="0" applyFont="1" applyBorder="1" applyAlignment="1">
      <alignment horizontal="center" vertical="center" wrapText="1"/>
    </xf>
    <xf numFmtId="0" fontId="62" fillId="0" borderId="119" xfId="0" applyFont="1" applyBorder="1" applyAlignment="1">
      <alignment horizontal="center" vertical="center" wrapText="1"/>
    </xf>
    <xf numFmtId="0" fontId="26" fillId="0" borderId="43" xfId="0" applyFont="1" applyBorder="1" applyAlignment="1">
      <alignment horizontal="center" vertical="center" wrapText="1"/>
    </xf>
    <xf numFmtId="14" fontId="2" fillId="0" borderId="87" xfId="0" applyNumberFormat="1" applyFont="1" applyBorder="1" applyAlignment="1">
      <alignment horizontal="center" vertical="center" wrapText="1"/>
    </xf>
    <xf numFmtId="0" fontId="26" fillId="11" borderId="87" xfId="0" applyFont="1" applyFill="1" applyBorder="1" applyAlignment="1">
      <alignment horizontal="center" vertical="center" wrapText="1"/>
    </xf>
    <xf numFmtId="0" fontId="15" fillId="11" borderId="47" xfId="0" applyFont="1" applyFill="1" applyBorder="1" applyAlignment="1">
      <alignment horizontal="center" vertical="center" wrapText="1"/>
    </xf>
    <xf numFmtId="0" fontId="15" fillId="11" borderId="47" xfId="0" applyFont="1" applyFill="1" applyBorder="1" applyAlignment="1">
      <alignment horizontal="center" vertical="center"/>
    </xf>
    <xf numFmtId="0" fontId="18" fillId="0" borderId="39" xfId="0" applyFont="1" applyBorder="1" applyAlignment="1">
      <alignment horizontal="center" vertical="center" wrapText="1"/>
    </xf>
    <xf numFmtId="0" fontId="17" fillId="0" borderId="7" xfId="10" applyFont="1" applyBorder="1" applyAlignment="1">
      <alignment horizontal="center" vertical="center" wrapText="1"/>
    </xf>
    <xf numFmtId="14" fontId="2" fillId="0" borderId="144" xfId="10" applyNumberFormat="1" applyFont="1" applyBorder="1" applyAlignment="1">
      <alignment horizontal="center" vertical="center" wrapText="1"/>
    </xf>
    <xf numFmtId="14" fontId="2" fillId="0" borderId="103" xfId="10" applyNumberFormat="1" applyFont="1" applyBorder="1" applyAlignment="1">
      <alignment horizontal="center" vertical="center" wrapText="1"/>
    </xf>
    <xf numFmtId="14" fontId="2" fillId="0" borderId="7" xfId="10" applyNumberFormat="1" applyFont="1" applyBorder="1" applyAlignment="1">
      <alignment horizontal="center" vertical="center" wrapText="1"/>
    </xf>
    <xf numFmtId="14" fontId="2" fillId="0" borderId="145" xfId="10" applyNumberFormat="1" applyFont="1" applyBorder="1" applyAlignment="1">
      <alignment horizontal="center" vertical="center" wrapText="1"/>
    </xf>
    <xf numFmtId="14" fontId="2" fillId="0" borderId="11" xfId="10" applyNumberFormat="1" applyFont="1" applyBorder="1" applyAlignment="1">
      <alignment horizontal="center" vertical="center" wrapText="1"/>
    </xf>
    <xf numFmtId="0" fontId="17" fillId="10" borderId="146" xfId="0" applyFont="1" applyFill="1" applyBorder="1" applyAlignment="1">
      <alignment horizontal="center" vertical="center" wrapText="1"/>
    </xf>
    <xf numFmtId="0" fontId="37" fillId="23" borderId="149" xfId="10" applyFont="1" applyFill="1" applyBorder="1" applyAlignment="1">
      <alignment horizontal="center" vertical="top" wrapText="1"/>
    </xf>
    <xf numFmtId="0" fontId="37" fillId="23" borderId="147" xfId="10" applyFont="1" applyFill="1" applyBorder="1" applyAlignment="1">
      <alignment horizontal="center" vertical="center" wrapText="1"/>
    </xf>
    <xf numFmtId="0" fontId="74" fillId="23" borderId="151" xfId="5" applyFont="1" applyFill="1" applyBorder="1" applyAlignment="1">
      <alignment horizontal="center" vertical="center" wrapText="1"/>
    </xf>
    <xf numFmtId="0" fontId="37" fillId="23" borderId="153" xfId="10" applyFont="1" applyFill="1" applyBorder="1" applyAlignment="1">
      <alignment horizontal="center" vertical="center" wrapText="1"/>
    </xf>
    <xf numFmtId="0" fontId="37" fillId="23" borderId="153" xfId="10" applyFont="1" applyFill="1" applyBorder="1" applyAlignment="1">
      <alignment horizontal="center" vertical="top" wrapText="1"/>
    </xf>
    <xf numFmtId="0" fontId="37" fillId="23" borderId="147" xfId="10" applyFont="1" applyFill="1" applyBorder="1" applyAlignment="1">
      <alignment horizontal="center" vertical="top" wrapText="1"/>
    </xf>
    <xf numFmtId="0" fontId="37" fillId="23" borderId="154" xfId="10" applyFont="1" applyFill="1" applyBorder="1" applyAlignment="1">
      <alignment horizontal="center" vertical="center" wrapText="1"/>
    </xf>
    <xf numFmtId="0" fontId="37" fillId="23" borderId="148" xfId="10" applyFont="1" applyFill="1" applyBorder="1" applyAlignment="1">
      <alignment horizontal="center" vertical="center" wrapText="1"/>
    </xf>
    <xf numFmtId="0" fontId="37" fillId="23" borderId="148" xfId="10" applyFont="1" applyFill="1" applyBorder="1" applyAlignment="1">
      <alignment horizontal="center" wrapText="1"/>
    </xf>
    <xf numFmtId="0" fontId="74" fillId="23" borderId="148" xfId="5" applyFont="1" applyFill="1" applyBorder="1" applyAlignment="1">
      <alignment horizontal="center" vertical="center" wrapText="1"/>
    </xf>
    <xf numFmtId="0" fontId="37" fillId="23" borderId="152" xfId="10" applyFont="1" applyFill="1" applyBorder="1" applyAlignment="1">
      <alignment horizontal="center" vertical="center" wrapText="1"/>
    </xf>
    <xf numFmtId="0" fontId="37" fillId="23" borderId="152" xfId="10" applyFont="1" applyFill="1" applyBorder="1" applyAlignment="1">
      <alignment horizontal="center" wrapText="1"/>
    </xf>
    <xf numFmtId="0" fontId="37" fillId="23" borderId="147" xfId="10" applyFont="1" applyFill="1" applyBorder="1" applyAlignment="1">
      <alignment horizontal="center" wrapText="1"/>
    </xf>
    <xf numFmtId="0" fontId="37" fillId="23" borderId="149" xfId="10" applyFont="1" applyFill="1" applyBorder="1" applyAlignment="1">
      <alignment horizontal="center" vertical="center" wrapText="1"/>
    </xf>
    <xf numFmtId="0" fontId="37" fillId="23" borderId="149" xfId="10" applyFont="1" applyFill="1" applyBorder="1" applyAlignment="1">
      <alignment horizontal="center" wrapText="1"/>
    </xf>
    <xf numFmtId="0" fontId="37" fillId="23" borderId="143" xfId="10" applyFont="1" applyFill="1" applyBorder="1" applyAlignment="1">
      <alignment horizontal="center" vertical="center" wrapText="1"/>
    </xf>
    <xf numFmtId="0" fontId="37" fillId="23" borderId="143" xfId="10" applyFont="1" applyFill="1" applyBorder="1" applyAlignment="1">
      <alignment horizontal="center" wrapText="1"/>
    </xf>
    <xf numFmtId="0" fontId="37" fillId="23" borderId="152" xfId="10" applyFont="1" applyFill="1" applyBorder="1" applyAlignment="1">
      <alignment horizontal="center" vertical="top" wrapText="1"/>
    </xf>
    <xf numFmtId="0" fontId="2" fillId="23" borderId="164" xfId="0" applyFont="1" applyFill="1" applyBorder="1" applyAlignment="1">
      <alignment horizontal="center" vertical="center" wrapText="1"/>
    </xf>
    <xf numFmtId="0" fontId="75" fillId="23" borderId="163" xfId="0" applyFont="1" applyFill="1" applyBorder="1" applyAlignment="1">
      <alignment horizontal="center" vertical="center" wrapText="1"/>
    </xf>
    <xf numFmtId="0" fontId="2" fillId="23" borderId="161" xfId="0" applyFont="1" applyFill="1" applyBorder="1" applyAlignment="1">
      <alignment horizontal="center" vertical="center" wrapText="1"/>
    </xf>
    <xf numFmtId="0" fontId="62" fillId="0" borderId="158" xfId="0" applyFont="1" applyBorder="1" applyAlignment="1">
      <alignment horizontal="center" vertical="center" wrapText="1"/>
    </xf>
    <xf numFmtId="0" fontId="13" fillId="23" borderId="162" xfId="5" applyFill="1" applyBorder="1" applyAlignment="1">
      <alignment horizontal="center" vertical="center" wrapText="1"/>
    </xf>
    <xf numFmtId="0" fontId="23" fillId="2" borderId="23" xfId="2" applyFont="1" applyFill="1" applyBorder="1" applyAlignment="1">
      <alignment horizontal="center" vertical="center" wrapText="1"/>
    </xf>
    <xf numFmtId="0" fontId="13" fillId="23" borderId="24" xfId="5" applyFill="1" applyBorder="1" applyAlignment="1">
      <alignment horizontal="center" vertical="center" wrapText="1"/>
    </xf>
    <xf numFmtId="0" fontId="13" fillId="23" borderId="168" xfId="5" applyFill="1" applyBorder="1" applyAlignment="1">
      <alignment horizontal="center" vertical="center" wrapText="1"/>
    </xf>
    <xf numFmtId="0" fontId="23" fillId="23" borderId="24" xfId="2" applyFont="1" applyFill="1" applyBorder="1" applyAlignment="1">
      <alignment horizontal="center" vertical="center" wrapText="1"/>
    </xf>
    <xf numFmtId="0" fontId="23" fillId="23" borderId="23" xfId="2" applyFont="1" applyFill="1" applyBorder="1" applyAlignment="1">
      <alignment horizontal="center" vertical="center" wrapText="1"/>
    </xf>
    <xf numFmtId="0" fontId="23" fillId="23" borderId="168" xfId="2" applyFont="1" applyFill="1" applyBorder="1" applyAlignment="1">
      <alignment horizontal="center" vertical="center" wrapText="1"/>
    </xf>
    <xf numFmtId="0" fontId="23" fillId="23" borderId="155" xfId="2" applyFont="1" applyFill="1" applyBorder="1" applyAlignment="1">
      <alignment horizontal="center" vertical="center" wrapText="1"/>
    </xf>
    <xf numFmtId="0" fontId="23" fillId="23" borderId="166" xfId="0" applyFont="1" applyFill="1" applyBorder="1" applyAlignment="1">
      <alignment horizontal="center" vertical="center" wrapText="1"/>
    </xf>
    <xf numFmtId="0" fontId="76" fillId="23" borderId="150" xfId="0" applyFont="1" applyFill="1" applyBorder="1" applyAlignment="1">
      <alignment horizontal="center" vertical="center" wrapText="1"/>
    </xf>
    <xf numFmtId="0" fontId="76" fillId="23" borderId="148" xfId="0" applyFont="1" applyFill="1" applyBorder="1" applyAlignment="1">
      <alignment horizontal="center" vertical="center" wrapText="1"/>
    </xf>
    <xf numFmtId="0" fontId="78" fillId="23" borderId="38" xfId="5" applyFont="1" applyFill="1" applyBorder="1" applyAlignment="1">
      <alignment horizontal="center" vertical="center" wrapText="1"/>
    </xf>
    <xf numFmtId="14" fontId="62" fillId="0" borderId="38" xfId="0" applyNumberFormat="1" applyFont="1" applyBorder="1" applyAlignment="1">
      <alignment horizontal="center" vertical="center" wrapText="1"/>
    </xf>
    <xf numFmtId="0" fontId="78" fillId="23" borderId="38" xfId="5" applyFont="1" applyFill="1" applyBorder="1" applyAlignment="1">
      <alignment horizontal="left" vertical="center" wrapText="1"/>
    </xf>
    <xf numFmtId="0" fontId="79" fillId="23" borderId="38" xfId="0" applyFont="1" applyFill="1" applyBorder="1" applyAlignment="1">
      <alignment horizontal="center" vertical="center" wrapText="1"/>
    </xf>
    <xf numFmtId="0" fontId="79" fillId="23" borderId="85" xfId="0" applyFont="1" applyFill="1" applyBorder="1" applyAlignment="1">
      <alignment horizontal="center" vertical="center" wrapText="1"/>
    </xf>
    <xf numFmtId="0" fontId="80" fillId="23" borderId="142" xfId="0" applyFont="1" applyFill="1" applyBorder="1" applyAlignment="1">
      <alignment horizontal="center" vertical="center" wrapText="1"/>
    </xf>
    <xf numFmtId="0" fontId="79" fillId="23" borderId="2" xfId="0" applyFont="1" applyFill="1" applyBorder="1" applyAlignment="1">
      <alignment horizontal="center" vertical="center" wrapText="1"/>
    </xf>
    <xf numFmtId="0" fontId="79" fillId="23" borderId="38" xfId="0" applyFont="1" applyFill="1" applyBorder="1" applyAlignment="1">
      <alignment vertical="center" wrapText="1"/>
    </xf>
    <xf numFmtId="0" fontId="78" fillId="23" borderId="162" xfId="5" applyFont="1" applyFill="1" applyBorder="1" applyAlignment="1">
      <alignment horizontal="center" vertical="center" wrapText="1"/>
    </xf>
    <xf numFmtId="0" fontId="62" fillId="23" borderId="38" xfId="0" applyFont="1" applyFill="1" applyBorder="1" applyAlignment="1">
      <alignment horizontal="center" vertical="center" wrapText="1"/>
    </xf>
    <xf numFmtId="14" fontId="62" fillId="24" borderId="38" xfId="0" applyNumberFormat="1" applyFont="1" applyFill="1" applyBorder="1" applyAlignment="1">
      <alignment horizontal="center" vertical="top" wrapText="1"/>
    </xf>
    <xf numFmtId="14" fontId="78" fillId="24" borderId="38" xfId="5" applyNumberFormat="1" applyFont="1" applyFill="1" applyBorder="1" applyAlignment="1">
      <alignment horizontal="center" vertical="center" wrapText="1"/>
    </xf>
    <xf numFmtId="0" fontId="78" fillId="24" borderId="38" xfId="5" applyFont="1" applyFill="1" applyBorder="1" applyAlignment="1">
      <alignment horizontal="center" vertical="center" wrapText="1"/>
    </xf>
    <xf numFmtId="14" fontId="62" fillId="24" borderId="38" xfId="0" applyNumberFormat="1" applyFont="1" applyFill="1" applyBorder="1" applyAlignment="1">
      <alignment horizontal="center" vertical="center" wrapText="1"/>
    </xf>
    <xf numFmtId="0" fontId="79" fillId="23" borderId="38" xfId="0" applyFont="1" applyFill="1" applyBorder="1" applyAlignment="1">
      <alignment horizontal="left" vertical="center" wrapText="1"/>
    </xf>
    <xf numFmtId="0" fontId="62" fillId="23" borderId="38" xfId="0" applyFont="1" applyFill="1" applyBorder="1" applyAlignment="1">
      <alignment horizontal="left" vertical="center" wrapText="1"/>
    </xf>
    <xf numFmtId="0" fontId="13" fillId="23" borderId="40" xfId="5" applyFill="1" applyBorder="1" applyAlignment="1">
      <alignment horizontal="center" vertical="center" wrapText="1"/>
    </xf>
    <xf numFmtId="0" fontId="81" fillId="25" borderId="87" xfId="9" applyFont="1" applyFill="1" applyBorder="1" applyAlignment="1">
      <alignment horizontal="center" vertical="center" wrapText="1"/>
    </xf>
    <xf numFmtId="9" fontId="81" fillId="19" borderId="87" xfId="16" applyFont="1" applyFill="1" applyBorder="1" applyAlignment="1">
      <alignment horizontal="center" vertical="center" wrapText="1"/>
    </xf>
    <xf numFmtId="165" fontId="8" fillId="23" borderId="85" xfId="0" applyNumberFormat="1" applyFont="1" applyFill="1" applyBorder="1" applyAlignment="1">
      <alignment horizontal="center" vertical="center" wrapText="1"/>
    </xf>
    <xf numFmtId="165" fontId="8" fillId="23" borderId="175" xfId="0" applyNumberFormat="1" applyFont="1" applyFill="1" applyBorder="1" applyAlignment="1">
      <alignment horizontal="center" vertical="center" wrapText="1"/>
    </xf>
    <xf numFmtId="9" fontId="81" fillId="19" borderId="43" xfId="16" applyFont="1" applyFill="1" applyBorder="1" applyAlignment="1">
      <alignment horizontal="center" vertical="center" wrapText="1"/>
    </xf>
    <xf numFmtId="9" fontId="81" fillId="19" borderId="18" xfId="16" applyFont="1" applyFill="1" applyBorder="1" applyAlignment="1">
      <alignment horizontal="center" vertical="center" wrapText="1"/>
    </xf>
    <xf numFmtId="0" fontId="17" fillId="10" borderId="176" xfId="0" applyFont="1" applyFill="1" applyBorder="1" applyAlignment="1">
      <alignment horizontal="center" vertical="center" wrapText="1"/>
    </xf>
    <xf numFmtId="0" fontId="17" fillId="10" borderId="177" xfId="0" applyFont="1" applyFill="1" applyBorder="1" applyAlignment="1">
      <alignment horizontal="center" vertical="center" wrapText="1"/>
    </xf>
    <xf numFmtId="165" fontId="21" fillId="23" borderId="178" xfId="0" applyNumberFormat="1" applyFont="1" applyFill="1" applyBorder="1" applyAlignment="1">
      <alignment horizontal="center" vertical="center" wrapText="1"/>
    </xf>
    <xf numFmtId="165" fontId="21" fillId="23" borderId="179" xfId="0" applyNumberFormat="1" applyFont="1" applyFill="1" applyBorder="1" applyAlignment="1">
      <alignment horizontal="center" vertical="center" wrapText="1"/>
    </xf>
    <xf numFmtId="165" fontId="21" fillId="23" borderId="177" xfId="0" applyNumberFormat="1" applyFont="1" applyFill="1" applyBorder="1" applyAlignment="1">
      <alignment horizontal="center" vertical="center" wrapText="1"/>
    </xf>
    <xf numFmtId="165" fontId="21" fillId="23" borderId="181" xfId="0" applyNumberFormat="1" applyFont="1" applyFill="1" applyBorder="1" applyAlignment="1">
      <alignment horizontal="center" vertical="center" wrapText="1"/>
    </xf>
    <xf numFmtId="165" fontId="21" fillId="23" borderId="174" xfId="0" applyNumberFormat="1" applyFont="1" applyFill="1" applyBorder="1" applyAlignment="1">
      <alignment horizontal="center" vertical="center" wrapText="1"/>
    </xf>
    <xf numFmtId="165" fontId="21" fillId="23" borderId="182" xfId="0" applyNumberFormat="1" applyFont="1" applyFill="1" applyBorder="1" applyAlignment="1">
      <alignment horizontal="center" vertical="center" wrapText="1"/>
    </xf>
    <xf numFmtId="165" fontId="21" fillId="23" borderId="180" xfId="0" applyNumberFormat="1" applyFont="1" applyFill="1" applyBorder="1" applyAlignment="1">
      <alignment horizontal="center" vertical="center" wrapText="1"/>
    </xf>
    <xf numFmtId="0" fontId="18" fillId="10" borderId="85" xfId="0" applyFont="1" applyFill="1" applyBorder="1" applyAlignment="1">
      <alignment horizontal="center" vertical="center" wrapText="1"/>
    </xf>
    <xf numFmtId="165" fontId="77" fillId="23" borderId="85" xfId="0" applyNumberFormat="1" applyFont="1" applyFill="1" applyBorder="1" applyAlignment="1">
      <alignment horizontal="center" vertical="center" wrapText="1"/>
    </xf>
    <xf numFmtId="0" fontId="18" fillId="2" borderId="85" xfId="0" applyFont="1" applyFill="1" applyBorder="1" applyAlignment="1">
      <alignment horizontal="center" vertical="center" wrapText="1"/>
    </xf>
    <xf numFmtId="0" fontId="2" fillId="23" borderId="158" xfId="0" applyFont="1" applyFill="1" applyBorder="1" applyAlignment="1">
      <alignment horizontal="center" vertical="center" wrapText="1"/>
    </xf>
    <xf numFmtId="9" fontId="29" fillId="0" borderId="0" xfId="16" applyFont="1" applyAlignment="1">
      <alignment horizontal="center" vertical="center"/>
    </xf>
    <xf numFmtId="9" fontId="0" fillId="0" borderId="0" xfId="16" applyFont="1" applyAlignment="1">
      <alignment horizontal="center" vertical="center"/>
    </xf>
    <xf numFmtId="9" fontId="29" fillId="0" borderId="0" xfId="16" applyFont="1" applyAlignment="1">
      <alignment horizontal="right"/>
    </xf>
    <xf numFmtId="9" fontId="0" fillId="0" borderId="0" xfId="16" applyFont="1" applyAlignment="1">
      <alignment horizontal="right"/>
    </xf>
    <xf numFmtId="9" fontId="81" fillId="25" borderId="183" xfId="9" applyNumberFormat="1" applyFont="1" applyFill="1" applyBorder="1" applyAlignment="1">
      <alignment horizontal="center" vertical="center"/>
    </xf>
    <xf numFmtId="9" fontId="81" fillId="25" borderId="87" xfId="9" applyNumberFormat="1" applyFont="1" applyFill="1" applyBorder="1" applyAlignment="1">
      <alignment horizontal="right" vertical="center"/>
    </xf>
    <xf numFmtId="171" fontId="18" fillId="25" borderId="13" xfId="0" applyNumberFormat="1" applyFont="1" applyFill="1" applyBorder="1" applyAlignment="1">
      <alignment horizontal="center" vertical="center" wrapText="1"/>
    </xf>
    <xf numFmtId="9" fontId="18" fillId="25" borderId="183" xfId="16" applyFont="1" applyFill="1" applyBorder="1" applyAlignment="1">
      <alignment horizontal="center" vertical="center"/>
    </xf>
    <xf numFmtId="9" fontId="18" fillId="25" borderId="183" xfId="16" applyFont="1" applyFill="1" applyBorder="1" applyAlignment="1">
      <alignment horizontal="right" vertical="center"/>
    </xf>
    <xf numFmtId="9" fontId="2" fillId="0" borderId="0" xfId="16" applyFont="1" applyAlignment="1">
      <alignment horizontal="center" vertical="center"/>
    </xf>
    <xf numFmtId="9" fontId="2" fillId="26" borderId="87" xfId="16" applyFont="1" applyFill="1" applyBorder="1" applyAlignment="1">
      <alignment horizontal="center" vertical="center"/>
    </xf>
    <xf numFmtId="0" fontId="29" fillId="28" borderId="15" xfId="0" applyFont="1" applyFill="1" applyBorder="1"/>
    <xf numFmtId="9" fontId="29" fillId="0" borderId="15" xfId="0" applyNumberFormat="1" applyFont="1" applyBorder="1"/>
    <xf numFmtId="0" fontId="29" fillId="28" borderId="26" xfId="0" applyFont="1" applyFill="1" applyBorder="1"/>
    <xf numFmtId="9" fontId="29" fillId="0" borderId="26" xfId="0" applyNumberFormat="1" applyFont="1" applyBorder="1"/>
    <xf numFmtId="0" fontId="15" fillId="0" borderId="38" xfId="0" applyFont="1" applyBorder="1" applyAlignment="1">
      <alignment horizontal="left" vertical="center" wrapText="1"/>
    </xf>
    <xf numFmtId="0" fontId="5" fillId="0" borderId="38" xfId="0" applyFont="1" applyBorder="1" applyAlignment="1">
      <alignment horizontal="left" vertical="center" wrapText="1"/>
    </xf>
    <xf numFmtId="0" fontId="77" fillId="0" borderId="87" xfId="0" applyFont="1" applyBorder="1" applyAlignment="1">
      <alignment horizontal="left" vertical="center" wrapText="1"/>
    </xf>
    <xf numFmtId="165" fontId="77" fillId="23" borderId="85" xfId="0" applyNumberFormat="1" applyFont="1" applyFill="1" applyBorder="1" applyAlignment="1">
      <alignment horizontal="left" vertical="center" wrapText="1"/>
    </xf>
    <xf numFmtId="0" fontId="0" fillId="0" borderId="0" xfId="0" applyAlignment="1">
      <alignment horizontal="left" vertical="center"/>
    </xf>
    <xf numFmtId="9" fontId="18" fillId="25" borderId="183" xfId="0" applyNumberFormat="1" applyFont="1" applyFill="1" applyBorder="1"/>
    <xf numFmtId="14" fontId="2" fillId="0" borderId="31" xfId="10" applyNumberFormat="1" applyFont="1" applyBorder="1" applyAlignment="1">
      <alignment horizontal="center" vertical="center" wrapText="1"/>
    </xf>
    <xf numFmtId="0" fontId="37" fillId="0" borderId="103" xfId="10" applyFont="1" applyBorder="1" applyAlignment="1">
      <alignment horizontal="center" vertical="center" wrapText="1"/>
    </xf>
    <xf numFmtId="1" fontId="2" fillId="0" borderId="21" xfId="10" applyNumberFormat="1" applyFont="1" applyBorder="1" applyAlignment="1">
      <alignment horizontal="center" vertical="center" wrapText="1"/>
    </xf>
    <xf numFmtId="10" fontId="7" fillId="0" borderId="0" xfId="10" applyNumberFormat="1"/>
    <xf numFmtId="0" fontId="0" fillId="0" borderId="0" xfId="0" applyAlignment="1">
      <alignment vertical="center"/>
    </xf>
    <xf numFmtId="0" fontId="0" fillId="0" borderId="0" xfId="0" applyAlignment="1">
      <alignment vertical="center" wrapText="1"/>
    </xf>
    <xf numFmtId="9" fontId="0" fillId="0" borderId="31" xfId="0" applyNumberFormat="1" applyBorder="1" applyAlignment="1">
      <alignment horizontal="center" vertical="center"/>
    </xf>
    <xf numFmtId="0" fontId="0" fillId="0" borderId="31" xfId="0" applyBorder="1" applyAlignment="1">
      <alignment horizontal="center" vertical="center"/>
    </xf>
    <xf numFmtId="0" fontId="82" fillId="29" borderId="31" xfId="0" applyFont="1" applyFill="1" applyBorder="1" applyAlignment="1">
      <alignment horizontal="center" vertical="center" wrapText="1"/>
    </xf>
    <xf numFmtId="0" fontId="18" fillId="25" borderId="183" xfId="0" applyFont="1" applyFill="1" applyBorder="1" applyAlignment="1">
      <alignment horizontal="center" vertical="center"/>
    </xf>
    <xf numFmtId="0" fontId="83" fillId="0" borderId="0" xfId="0" applyFont="1" applyAlignment="1">
      <alignment vertical="center"/>
    </xf>
    <xf numFmtId="9" fontId="83" fillId="0" borderId="0" xfId="16" applyFont="1" applyAlignment="1">
      <alignment horizontal="center" vertical="center"/>
    </xf>
    <xf numFmtId="9" fontId="83" fillId="0" borderId="0" xfId="16" applyFont="1" applyAlignment="1">
      <alignment horizontal="right" vertical="center"/>
    </xf>
    <xf numFmtId="0" fontId="18" fillId="25" borderId="13" xfId="0" applyFont="1" applyFill="1" applyBorder="1" applyAlignment="1">
      <alignment horizontal="center" vertical="center" wrapText="1"/>
    </xf>
    <xf numFmtId="10" fontId="0" fillId="0" borderId="0" xfId="0" applyNumberFormat="1" applyAlignment="1">
      <alignment vertical="center"/>
    </xf>
    <xf numFmtId="0" fontId="82" fillId="30" borderId="31" xfId="0" applyFont="1" applyFill="1" applyBorder="1" applyAlignment="1">
      <alignment vertical="center" wrapText="1"/>
    </xf>
    <xf numFmtId="0" fontId="62" fillId="0" borderId="0" xfId="2" applyFont="1" applyAlignment="1">
      <alignment horizontal="left" vertical="center"/>
    </xf>
    <xf numFmtId="0" fontId="84" fillId="27" borderId="87" xfId="0" applyFont="1" applyFill="1" applyBorder="1" applyAlignment="1">
      <alignment horizontal="left" vertical="center" wrapText="1"/>
    </xf>
    <xf numFmtId="0" fontId="84" fillId="27" borderId="15" xfId="0" applyFont="1" applyFill="1" applyBorder="1" applyAlignment="1">
      <alignment horizontal="left" vertical="center" wrapText="1"/>
    </xf>
    <xf numFmtId="0" fontId="84" fillId="27" borderId="47" xfId="0" applyFont="1" applyFill="1" applyBorder="1" applyAlignment="1">
      <alignment horizontal="left" vertical="center" wrapText="1"/>
    </xf>
    <xf numFmtId="0" fontId="84" fillId="27" borderId="26" xfId="0" applyFont="1" applyFill="1" applyBorder="1" applyAlignment="1">
      <alignment horizontal="left" vertical="center" wrapText="1"/>
    </xf>
    <xf numFmtId="0" fontId="62" fillId="0" borderId="0" xfId="0" applyFont="1" applyAlignment="1">
      <alignment horizontal="left" vertical="center"/>
    </xf>
    <xf numFmtId="9" fontId="62" fillId="0" borderId="0" xfId="16" applyFont="1" applyAlignment="1">
      <alignment horizontal="center" vertical="center"/>
    </xf>
    <xf numFmtId="9" fontId="62" fillId="28" borderId="15" xfId="0" applyNumberFormat="1" applyFont="1" applyFill="1" applyBorder="1" applyAlignment="1">
      <alignment horizontal="center" vertical="center"/>
    </xf>
    <xf numFmtId="9" fontId="62" fillId="28" borderId="26" xfId="0" applyNumberFormat="1" applyFont="1" applyFill="1" applyBorder="1" applyAlignment="1">
      <alignment horizontal="center" vertical="center"/>
    </xf>
    <xf numFmtId="9" fontId="62" fillId="28" borderId="47" xfId="0" applyNumberFormat="1" applyFont="1" applyFill="1" applyBorder="1" applyAlignment="1">
      <alignment horizontal="center" vertical="center"/>
    </xf>
    <xf numFmtId="9" fontId="19" fillId="25" borderId="183" xfId="0" applyNumberFormat="1" applyFont="1" applyFill="1" applyBorder="1" applyAlignment="1">
      <alignment horizontal="center" vertical="center"/>
    </xf>
    <xf numFmtId="0" fontId="81" fillId="25" borderId="43" xfId="9" applyFont="1" applyFill="1" applyBorder="1" applyAlignment="1">
      <alignment horizontal="center" vertical="center" wrapText="1"/>
    </xf>
    <xf numFmtId="9" fontId="62" fillId="0" borderId="0" xfId="16" applyFont="1" applyAlignment="1">
      <alignment horizontal="right" vertical="center"/>
    </xf>
    <xf numFmtId="9" fontId="62" fillId="0" borderId="87" xfId="16" applyFont="1" applyBorder="1" applyAlignment="1">
      <alignment horizontal="right" vertical="center"/>
    </xf>
    <xf numFmtId="0" fontId="79" fillId="0" borderId="0" xfId="0" applyFont="1" applyAlignment="1">
      <alignment vertical="center"/>
    </xf>
    <xf numFmtId="0" fontId="79" fillId="0" borderId="0" xfId="0" applyFont="1" applyAlignment="1">
      <alignment horizontal="center" vertical="center"/>
    </xf>
    <xf numFmtId="0" fontId="18" fillId="0" borderId="0" xfId="0" applyFont="1" applyAlignment="1">
      <alignment vertical="center"/>
    </xf>
    <xf numFmtId="0" fontId="18" fillId="0" borderId="0" xfId="0" applyFont="1" applyAlignment="1">
      <alignment horizontal="center" vertical="center"/>
    </xf>
    <xf numFmtId="0" fontId="62" fillId="0" borderId="0" xfId="0" applyFont="1" applyAlignment="1">
      <alignment vertical="center"/>
    </xf>
    <xf numFmtId="0" fontId="62" fillId="0" borderId="0" xfId="0" applyFont="1" applyAlignment="1">
      <alignment horizontal="center" vertical="center"/>
    </xf>
    <xf numFmtId="0" fontId="79" fillId="0" borderId="87" xfId="0" applyFont="1" applyBorder="1" applyAlignment="1">
      <alignment vertical="center" wrapText="1"/>
    </xf>
    <xf numFmtId="0" fontId="79" fillId="0" borderId="87" xfId="0" applyFont="1" applyBorder="1" applyAlignment="1">
      <alignment vertical="center"/>
    </xf>
    <xf numFmtId="9" fontId="79" fillId="26" borderId="87" xfId="0" applyNumberFormat="1" applyFont="1" applyFill="1" applyBorder="1" applyAlignment="1">
      <alignment horizontal="center" vertical="center" wrapText="1"/>
    </xf>
    <xf numFmtId="0" fontId="79" fillId="26" borderId="87" xfId="0" applyFont="1" applyFill="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9" fontId="79" fillId="0" borderId="87" xfId="0" applyNumberFormat="1" applyFont="1" applyBorder="1" applyAlignment="1">
      <alignment horizontal="right" vertical="center"/>
    </xf>
    <xf numFmtId="171" fontId="18" fillId="31" borderId="13" xfId="0" applyNumberFormat="1" applyFont="1" applyFill="1" applyBorder="1" applyAlignment="1">
      <alignment horizontal="center" vertical="center" wrapText="1"/>
    </xf>
    <xf numFmtId="9" fontId="18" fillId="31" borderId="183" xfId="16" applyFont="1" applyFill="1" applyBorder="1" applyAlignment="1">
      <alignment horizontal="center" vertical="center"/>
    </xf>
    <xf numFmtId="9" fontId="18" fillId="31" borderId="183" xfId="16" applyFont="1" applyFill="1" applyBorder="1" applyAlignment="1">
      <alignment horizontal="right" vertical="center"/>
    </xf>
    <xf numFmtId="0" fontId="62" fillId="0" borderId="0" xfId="10" applyFont="1" applyAlignment="1">
      <alignment vertical="center" wrapText="1"/>
    </xf>
    <xf numFmtId="0" fontId="62" fillId="0" borderId="0" xfId="10" applyFont="1" applyAlignment="1">
      <alignment vertical="center"/>
    </xf>
    <xf numFmtId="9" fontId="62" fillId="0" borderId="0" xfId="16" applyFont="1" applyFill="1" applyAlignment="1">
      <alignment horizontal="center" vertical="center"/>
    </xf>
    <xf numFmtId="9" fontId="62" fillId="0" borderId="0" xfId="16" applyFont="1" applyFill="1" applyAlignment="1">
      <alignment horizontal="right" vertical="center"/>
    </xf>
    <xf numFmtId="0" fontId="62" fillId="0" borderId="43" xfId="10" applyFont="1" applyBorder="1" applyAlignment="1">
      <alignment vertical="center" wrapText="1"/>
    </xf>
    <xf numFmtId="0" fontId="62" fillId="0" borderId="87" xfId="10" applyFont="1" applyBorder="1" applyAlignment="1">
      <alignment vertical="center" wrapText="1"/>
    </xf>
    <xf numFmtId="9" fontId="62" fillId="26" borderId="87" xfId="16" applyFont="1" applyFill="1" applyBorder="1" applyAlignment="1">
      <alignment horizontal="center" vertical="center"/>
    </xf>
    <xf numFmtId="9" fontId="62" fillId="0" borderId="87" xfId="16" applyFont="1" applyFill="1" applyBorder="1" applyAlignment="1">
      <alignment horizontal="right" vertical="center"/>
    </xf>
    <xf numFmtId="0" fontId="62" fillId="0" borderId="79" xfId="10" applyFont="1" applyBorder="1" applyAlignment="1">
      <alignment vertical="center" wrapText="1"/>
    </xf>
    <xf numFmtId="0" fontId="62" fillId="0" borderId="15" xfId="10" applyFont="1" applyBorder="1" applyAlignment="1">
      <alignment vertical="center"/>
    </xf>
    <xf numFmtId="0" fontId="62" fillId="0" borderId="47" xfId="10" applyFont="1" applyBorder="1" applyAlignment="1">
      <alignment vertical="center" wrapText="1"/>
    </xf>
    <xf numFmtId="0" fontId="62" fillId="0" borderId="87" xfId="10" applyFont="1" applyBorder="1" applyAlignment="1">
      <alignment vertical="center"/>
    </xf>
    <xf numFmtId="0" fontId="79" fillId="0" borderId="87" xfId="10" applyFont="1" applyBorder="1" applyAlignment="1">
      <alignment vertical="center" wrapText="1"/>
    </xf>
    <xf numFmtId="0" fontId="77" fillId="0" borderId="87" xfId="0" applyFont="1" applyBorder="1" applyAlignment="1">
      <alignment vertical="center" wrapText="1"/>
    </xf>
    <xf numFmtId="0" fontId="79" fillId="27" borderId="87" xfId="0" applyFont="1" applyFill="1" applyBorder="1" applyAlignment="1">
      <alignment horizontal="left" vertical="center" wrapText="1"/>
    </xf>
    <xf numFmtId="0" fontId="79" fillId="27" borderId="15" xfId="0" applyFont="1" applyFill="1" applyBorder="1" applyAlignment="1">
      <alignment horizontal="left" vertical="center" wrapText="1"/>
    </xf>
    <xf numFmtId="0" fontId="79" fillId="27" borderId="47" xfId="0" applyFont="1" applyFill="1" applyBorder="1" applyAlignment="1">
      <alignment horizontal="left" vertical="center" wrapText="1"/>
    </xf>
    <xf numFmtId="0" fontId="79" fillId="27" borderId="26" xfId="0" applyFont="1" applyFill="1" applyBorder="1" applyAlignment="1">
      <alignment horizontal="left" vertical="center" wrapText="1"/>
    </xf>
    <xf numFmtId="0" fontId="77" fillId="0" borderId="0" xfId="0" applyFont="1" applyAlignment="1">
      <alignment vertical="center"/>
    </xf>
    <xf numFmtId="0" fontId="77" fillId="0" borderId="0" xfId="0" applyFont="1" applyAlignment="1">
      <alignment horizontal="left" vertical="center" wrapText="1"/>
    </xf>
    <xf numFmtId="0" fontId="77" fillId="0" borderId="0" xfId="0" applyFont="1" applyAlignment="1">
      <alignment wrapText="1"/>
    </xf>
    <xf numFmtId="9" fontId="77" fillId="0" borderId="0" xfId="16" applyFont="1" applyAlignment="1">
      <alignment horizontal="center" vertical="center" wrapText="1"/>
    </xf>
    <xf numFmtId="0" fontId="79" fillId="27" borderId="15" xfId="0" applyFont="1" applyFill="1" applyBorder="1" applyAlignment="1">
      <alignment horizontal="center" vertical="center" wrapText="1"/>
    </xf>
    <xf numFmtId="9" fontId="79" fillId="28" borderId="26" xfId="0" applyNumberFormat="1" applyFont="1" applyFill="1" applyBorder="1" applyAlignment="1">
      <alignment horizontal="center" vertical="center" wrapText="1"/>
    </xf>
    <xf numFmtId="0" fontId="79" fillId="28" borderId="15" xfId="0" applyFont="1" applyFill="1" applyBorder="1" applyAlignment="1">
      <alignment horizontal="center" vertical="top" wrapText="1"/>
    </xf>
    <xf numFmtId="9" fontId="79" fillId="27" borderId="15" xfId="0" applyNumberFormat="1" applyFont="1" applyFill="1" applyBorder="1" applyAlignment="1">
      <alignment horizontal="center" vertical="center" wrapText="1"/>
    </xf>
    <xf numFmtId="0" fontId="79" fillId="27" borderId="26" xfId="0" applyFont="1" applyFill="1" applyBorder="1" applyAlignment="1">
      <alignment horizontal="center" vertical="center" wrapText="1"/>
    </xf>
    <xf numFmtId="0" fontId="79" fillId="28" borderId="26" xfId="0" applyFont="1" applyFill="1" applyBorder="1" applyAlignment="1">
      <alignment horizontal="center" vertical="top" wrapText="1"/>
    </xf>
    <xf numFmtId="9" fontId="79" fillId="27" borderId="26" xfId="0" applyNumberFormat="1" applyFont="1" applyFill="1" applyBorder="1" applyAlignment="1">
      <alignment horizontal="center" vertical="center" wrapText="1"/>
    </xf>
    <xf numFmtId="0" fontId="79" fillId="0" borderId="47" xfId="0" applyFont="1" applyBorder="1" applyAlignment="1">
      <alignment horizontal="left" vertical="center" wrapText="1"/>
    </xf>
    <xf numFmtId="0" fontId="79" fillId="0" borderId="26" xfId="0" applyFont="1" applyBorder="1" applyAlignment="1">
      <alignment horizontal="center" vertical="center" wrapText="1"/>
    </xf>
    <xf numFmtId="0" fontId="79" fillId="0" borderId="0" xfId="0" applyFont="1" applyAlignment="1">
      <alignment horizontal="left" vertical="center" wrapText="1"/>
    </xf>
    <xf numFmtId="0" fontId="18" fillId="25" borderId="13" xfId="0" applyFont="1" applyFill="1" applyBorder="1" applyAlignment="1">
      <alignment vertical="center" wrapText="1"/>
    </xf>
    <xf numFmtId="9" fontId="18" fillId="25" borderId="183" xfId="0" applyNumberFormat="1" applyFont="1" applyFill="1" applyBorder="1" applyAlignment="1">
      <alignment horizontal="center" vertical="center"/>
    </xf>
    <xf numFmtId="9" fontId="18" fillId="25" borderId="47" xfId="0" applyNumberFormat="1" applyFont="1" applyFill="1" applyBorder="1" applyAlignment="1">
      <alignment horizontal="center" vertical="center"/>
    </xf>
    <xf numFmtId="9" fontId="77" fillId="0" borderId="0" xfId="16" applyFont="1" applyAlignment="1">
      <alignment horizontal="center" vertical="center"/>
    </xf>
    <xf numFmtId="9" fontId="77" fillId="0" borderId="0" xfId="16" applyFont="1" applyAlignment="1">
      <alignment horizontal="right" vertical="center"/>
    </xf>
    <xf numFmtId="9" fontId="77" fillId="26" borderId="87" xfId="16" applyFont="1" applyFill="1" applyBorder="1" applyAlignment="1">
      <alignment horizontal="center" vertical="center"/>
    </xf>
    <xf numFmtId="9" fontId="77" fillId="26" borderId="87" xfId="16" applyFont="1" applyFill="1" applyBorder="1" applyAlignment="1">
      <alignment horizontal="left" vertical="center"/>
    </xf>
    <xf numFmtId="9" fontId="77" fillId="0" borderId="87" xfId="16" applyFont="1" applyBorder="1" applyAlignment="1">
      <alignment horizontal="right" vertical="center"/>
    </xf>
    <xf numFmtId="0" fontId="77" fillId="0" borderId="87" xfId="0" applyFont="1" applyBorder="1" applyAlignment="1">
      <alignment vertical="center"/>
    </xf>
    <xf numFmtId="9" fontId="29" fillId="28" borderId="15" xfId="0" applyNumberFormat="1" applyFont="1" applyFill="1" applyBorder="1" applyAlignment="1">
      <alignment horizontal="center" vertical="center"/>
    </xf>
    <xf numFmtId="9" fontId="29" fillId="28" borderId="26" xfId="0" applyNumberFormat="1" applyFont="1" applyFill="1" applyBorder="1" applyAlignment="1">
      <alignment horizontal="center" vertical="center"/>
    </xf>
    <xf numFmtId="0" fontId="9" fillId="2" borderId="24" xfId="2" applyFont="1" applyFill="1" applyBorder="1" applyAlignment="1">
      <alignment horizontal="center"/>
    </xf>
    <xf numFmtId="0" fontId="40" fillId="19" borderId="123" xfId="9" applyFont="1" applyFill="1" applyBorder="1" applyAlignment="1">
      <alignment horizontal="center" vertical="center" wrapText="1"/>
    </xf>
    <xf numFmtId="0" fontId="40" fillId="19" borderId="124" xfId="9" applyFont="1" applyFill="1" applyBorder="1" applyAlignment="1">
      <alignment horizontal="center" vertical="center" wrapText="1"/>
    </xf>
    <xf numFmtId="0" fontId="40" fillId="19" borderId="125" xfId="9" applyFont="1" applyFill="1" applyBorder="1" applyAlignment="1">
      <alignment horizontal="center" vertical="center" wrapText="1"/>
    </xf>
    <xf numFmtId="0" fontId="40" fillId="19" borderId="3" xfId="9" applyFont="1" applyFill="1" applyBorder="1" applyAlignment="1">
      <alignment horizontal="center" vertical="center" wrapText="1"/>
    </xf>
    <xf numFmtId="0" fontId="40" fillId="19" borderId="4" xfId="9" applyFont="1" applyFill="1" applyBorder="1" applyAlignment="1">
      <alignment horizontal="center" vertical="center" wrapText="1"/>
    </xf>
    <xf numFmtId="0" fontId="10" fillId="2" borderId="43" xfId="0" applyFont="1" applyFill="1" applyBorder="1" applyAlignment="1">
      <alignment horizontal="center" vertical="center"/>
    </xf>
    <xf numFmtId="0" fontId="10" fillId="2" borderId="45" xfId="0" applyFont="1" applyFill="1" applyBorder="1" applyAlignment="1">
      <alignment horizontal="center" vertical="center"/>
    </xf>
    <xf numFmtId="0" fontId="10" fillId="2" borderId="47" xfId="0" applyFont="1" applyFill="1" applyBorder="1" applyAlignment="1">
      <alignment horizontal="center" vertical="center"/>
    </xf>
    <xf numFmtId="0" fontId="11" fillId="2" borderId="13" xfId="2" applyFont="1" applyFill="1" applyBorder="1" applyAlignment="1">
      <alignment horizontal="center" vertical="center" wrapText="1"/>
    </xf>
    <xf numFmtId="0" fontId="11" fillId="2" borderId="14" xfId="2" applyFont="1" applyFill="1" applyBorder="1" applyAlignment="1">
      <alignment horizontal="center" vertical="center" wrapText="1"/>
    </xf>
    <xf numFmtId="0" fontId="11" fillId="2" borderId="15" xfId="2" applyFont="1" applyFill="1" applyBorder="1" applyAlignment="1">
      <alignment horizontal="center" vertical="center" wrapText="1"/>
    </xf>
    <xf numFmtId="0" fontId="11" fillId="3" borderId="16" xfId="2" applyFont="1" applyFill="1" applyBorder="1" applyAlignment="1">
      <alignment horizontal="center" vertical="center"/>
    </xf>
    <xf numFmtId="0" fontId="11" fillId="3" borderId="17" xfId="2" applyFont="1" applyFill="1" applyBorder="1" applyAlignment="1">
      <alignment horizontal="center" vertical="center"/>
    </xf>
    <xf numFmtId="0" fontId="11" fillId="3" borderId="18" xfId="2" applyFont="1" applyFill="1" applyBorder="1" applyAlignment="1">
      <alignment horizontal="center" vertical="center"/>
    </xf>
    <xf numFmtId="0" fontId="28" fillId="2" borderId="17" xfId="0" applyFont="1" applyFill="1" applyBorder="1" applyAlignment="1">
      <alignment horizontal="center" vertical="center"/>
    </xf>
    <xf numFmtId="0" fontId="28" fillId="2" borderId="18" xfId="0" applyFont="1" applyFill="1" applyBorder="1" applyAlignment="1">
      <alignment horizontal="center" vertical="center"/>
    </xf>
    <xf numFmtId="0" fontId="28" fillId="2" borderId="25" xfId="0" applyFont="1" applyFill="1" applyBorder="1" applyAlignment="1">
      <alignment horizontal="center" vertical="center"/>
    </xf>
    <xf numFmtId="0" fontId="28" fillId="2" borderId="26" xfId="0" applyFont="1" applyFill="1" applyBorder="1" applyAlignment="1">
      <alignment horizontal="center" vertical="center"/>
    </xf>
    <xf numFmtId="0" fontId="6" fillId="0" borderId="13" xfId="0" applyFont="1" applyBorder="1" applyAlignment="1">
      <alignment vertical="top"/>
    </xf>
    <xf numFmtId="0" fontId="6" fillId="0" borderId="15" xfId="0" applyFont="1" applyBorder="1" applyAlignment="1">
      <alignment vertical="top"/>
    </xf>
    <xf numFmtId="14" fontId="6" fillId="0" borderId="16" xfId="0" applyNumberFormat="1" applyFont="1" applyBorder="1" applyAlignment="1">
      <alignment vertical="top"/>
    </xf>
    <xf numFmtId="14" fontId="6" fillId="0" borderId="18" xfId="0" applyNumberFormat="1" applyFont="1" applyBorder="1" applyAlignment="1">
      <alignment vertical="top"/>
    </xf>
    <xf numFmtId="14" fontId="6" fillId="0" borderId="22" xfId="0" applyNumberFormat="1" applyFont="1" applyBorder="1" applyAlignment="1">
      <alignment vertical="top"/>
    </xf>
    <xf numFmtId="14" fontId="6" fillId="0" borderId="26" xfId="0" applyNumberFormat="1" applyFont="1" applyBorder="1" applyAlignment="1">
      <alignment vertical="top"/>
    </xf>
    <xf numFmtId="0" fontId="6" fillId="0" borderId="13" xfId="0" applyFont="1" applyBorder="1" applyAlignment="1">
      <alignment horizontal="left" vertical="top"/>
    </xf>
    <xf numFmtId="0" fontId="6" fillId="0" borderId="15" xfId="0" applyFont="1" applyBorder="1" applyAlignment="1">
      <alignment horizontal="left" vertical="top"/>
    </xf>
    <xf numFmtId="0" fontId="23" fillId="23" borderId="170" xfId="2" applyFont="1" applyFill="1" applyBorder="1" applyAlignment="1">
      <alignment horizontal="center" vertical="center" wrapText="1"/>
    </xf>
    <xf numFmtId="0" fontId="23" fillId="23" borderId="171" xfId="2" applyFont="1" applyFill="1" applyBorder="1" applyAlignment="1">
      <alignment horizontal="center" vertical="center" wrapText="1"/>
    </xf>
    <xf numFmtId="0" fontId="40" fillId="19" borderId="5" xfId="9" applyFont="1" applyFill="1" applyBorder="1" applyAlignment="1">
      <alignment horizontal="center" vertical="center" wrapText="1"/>
    </xf>
    <xf numFmtId="0" fontId="23" fillId="23" borderId="166" xfId="2" applyFont="1" applyFill="1" applyBorder="1" applyAlignment="1">
      <alignment horizontal="center" vertical="center" wrapText="1"/>
    </xf>
    <xf numFmtId="0" fontId="23" fillId="23" borderId="167" xfId="2" applyFont="1" applyFill="1" applyBorder="1" applyAlignment="1">
      <alignment horizontal="center" vertical="center" wrapText="1"/>
    </xf>
    <xf numFmtId="0" fontId="23" fillId="23" borderId="165" xfId="2" applyFont="1" applyFill="1" applyBorder="1" applyAlignment="1">
      <alignment horizontal="center" vertical="center" wrapText="1"/>
    </xf>
    <xf numFmtId="0" fontId="23" fillId="23" borderId="169" xfId="2" applyFont="1" applyFill="1" applyBorder="1" applyAlignment="1">
      <alignment horizontal="center" vertical="center" wrapText="1"/>
    </xf>
    <xf numFmtId="9" fontId="30" fillId="0" borderId="58" xfId="0" applyNumberFormat="1" applyFont="1" applyBorder="1" applyAlignment="1">
      <alignment horizontal="center" vertical="center" wrapText="1"/>
    </xf>
    <xf numFmtId="0" fontId="29" fillId="0" borderId="65" xfId="0" applyFont="1" applyBorder="1"/>
    <xf numFmtId="0" fontId="29" fillId="0" borderId="61" xfId="0" applyFont="1" applyBorder="1"/>
    <xf numFmtId="0" fontId="32" fillId="0" borderId="58" xfId="0" applyFont="1" applyBorder="1" applyAlignment="1">
      <alignment horizontal="center" vertical="center" wrapText="1"/>
    </xf>
    <xf numFmtId="0" fontId="32" fillId="0" borderId="55" xfId="0" applyFont="1" applyBorder="1" applyAlignment="1">
      <alignment horizontal="center" vertical="center" wrapText="1"/>
    </xf>
    <xf numFmtId="0" fontId="29" fillId="0" borderId="56" xfId="0" applyFont="1" applyBorder="1"/>
    <xf numFmtId="0" fontId="30" fillId="0" borderId="58" xfId="0" applyFont="1" applyBorder="1" applyAlignment="1">
      <alignment horizontal="center" vertical="center" textRotation="90"/>
    </xf>
    <xf numFmtId="0" fontId="30" fillId="0" borderId="58" xfId="0" applyFont="1" applyBorder="1" applyAlignment="1">
      <alignment horizontal="center" vertical="center" textRotation="90" wrapText="1"/>
    </xf>
    <xf numFmtId="9" fontId="59" fillId="0" borderId="58" xfId="0" applyNumberFormat="1" applyFont="1" applyBorder="1" applyAlignment="1">
      <alignment horizontal="center" vertical="center" wrapText="1"/>
    </xf>
    <xf numFmtId="167" fontId="30" fillId="0" borderId="58" xfId="0" applyNumberFormat="1" applyFont="1" applyBorder="1" applyAlignment="1">
      <alignment horizontal="center" vertical="center" wrapText="1"/>
    </xf>
    <xf numFmtId="0" fontId="29" fillId="0" borderId="49" xfId="0" applyFont="1" applyBorder="1" applyAlignment="1">
      <alignment horizontal="center" wrapText="1"/>
    </xf>
    <xf numFmtId="0" fontId="29" fillId="0" borderId="50" xfId="0" applyFont="1" applyBorder="1"/>
    <xf numFmtId="0" fontId="29" fillId="0" borderId="51" xfId="0" applyFont="1" applyBorder="1"/>
    <xf numFmtId="0" fontId="29" fillId="0" borderId="52" xfId="0" applyFont="1" applyBorder="1"/>
    <xf numFmtId="0" fontId="0" fillId="0" borderId="0" xfId="0"/>
    <xf numFmtId="0" fontId="29" fillId="0" borderId="53" xfId="0" applyFont="1" applyBorder="1"/>
    <xf numFmtId="0" fontId="29" fillId="0" borderId="28" xfId="0" applyFont="1" applyBorder="1"/>
    <xf numFmtId="0" fontId="29" fillId="0" borderId="29" xfId="0" applyFont="1" applyBorder="1"/>
    <xf numFmtId="0" fontId="29" fillId="0" borderId="30" xfId="0" applyFont="1" applyBorder="1"/>
    <xf numFmtId="0" fontId="29" fillId="0" borderId="49" xfId="0" applyFont="1" applyBorder="1" applyAlignment="1">
      <alignment horizontal="center" vertical="center" wrapText="1"/>
    </xf>
    <xf numFmtId="0" fontId="29" fillId="0" borderId="54" xfId="0" applyFont="1" applyBorder="1" applyAlignment="1">
      <alignment horizontal="left" vertical="center" wrapText="1"/>
    </xf>
    <xf numFmtId="0" fontId="29" fillId="0" borderId="27" xfId="0" applyFont="1" applyBorder="1"/>
    <xf numFmtId="0" fontId="29" fillId="0" borderId="57" xfId="0" applyFont="1" applyBorder="1"/>
    <xf numFmtId="0" fontId="32" fillId="0" borderId="56" xfId="0" applyFont="1" applyBorder="1" applyAlignment="1">
      <alignment horizontal="center" vertical="center" wrapText="1"/>
    </xf>
    <xf numFmtId="0" fontId="32" fillId="0" borderId="58" xfId="0" applyFont="1" applyBorder="1" applyAlignment="1">
      <alignment horizontal="center" vertical="center" textRotation="90" wrapText="1"/>
    </xf>
    <xf numFmtId="0" fontId="33" fillId="0" borderId="58" xfId="0" applyFont="1" applyBorder="1" applyAlignment="1">
      <alignment horizontal="center" vertical="center" wrapText="1"/>
    </xf>
    <xf numFmtId="0" fontId="32" fillId="0" borderId="59" xfId="0" applyFont="1" applyBorder="1" applyAlignment="1">
      <alignment horizontal="center" vertical="center" wrapText="1"/>
    </xf>
    <xf numFmtId="0" fontId="29" fillId="0" borderId="62" xfId="0" applyFont="1" applyBorder="1"/>
    <xf numFmtId="0" fontId="29" fillId="12" borderId="32" xfId="0" applyFont="1" applyFill="1" applyBorder="1" applyAlignment="1">
      <alignment horizontal="center" vertical="center" wrapText="1"/>
    </xf>
    <xf numFmtId="0" fontId="29" fillId="0" borderId="33" xfId="0" applyFont="1" applyBorder="1"/>
    <xf numFmtId="0" fontId="29" fillId="0" borderId="34" xfId="0" applyFont="1" applyBorder="1"/>
    <xf numFmtId="0" fontId="32" fillId="0" borderId="60" xfId="0" applyFont="1" applyBorder="1" applyAlignment="1">
      <alignment horizontal="center" vertical="center" wrapText="1"/>
    </xf>
    <xf numFmtId="0" fontId="29" fillId="0" borderId="63" xfId="0" applyFont="1" applyBorder="1"/>
    <xf numFmtId="0" fontId="56" fillId="0" borderId="58" xfId="0" applyFont="1" applyBorder="1" applyAlignment="1">
      <alignment horizontal="center" vertical="center" textRotation="90" wrapText="1"/>
    </xf>
    <xf numFmtId="0" fontId="57" fillId="0" borderId="58" xfId="0" applyFont="1" applyBorder="1" applyAlignment="1">
      <alignment horizontal="center" vertical="center" wrapText="1"/>
    </xf>
    <xf numFmtId="0" fontId="33" fillId="0" borderId="65" xfId="0" applyFont="1" applyBorder="1" applyAlignment="1">
      <alignment horizontal="center" vertical="center" wrapText="1"/>
    </xf>
    <xf numFmtId="0" fontId="30" fillId="0" borderId="58" xfId="0" applyFont="1" applyBorder="1" applyAlignment="1">
      <alignment horizontal="center" vertical="center" wrapText="1"/>
    </xf>
    <xf numFmtId="0" fontId="32" fillId="0" borderId="90" xfId="0" applyFont="1" applyBorder="1" applyAlignment="1">
      <alignment horizontal="center" vertical="center" wrapText="1"/>
    </xf>
    <xf numFmtId="0" fontId="29" fillId="0" borderId="90" xfId="0" applyFont="1" applyBorder="1"/>
    <xf numFmtId="0" fontId="29" fillId="0" borderId="91" xfId="0" applyFont="1" applyBorder="1"/>
    <xf numFmtId="0" fontId="30" fillId="0" borderId="58" xfId="0" applyFont="1" applyBorder="1" applyAlignment="1">
      <alignment horizontal="center" vertical="center"/>
    </xf>
    <xf numFmtId="9" fontId="30" fillId="0" borderId="58" xfId="0" applyNumberFormat="1" applyFont="1" applyBorder="1" applyAlignment="1">
      <alignment horizontal="center" vertical="center"/>
    </xf>
    <xf numFmtId="0" fontId="32" fillId="0" borderId="58" xfId="0" applyFont="1" applyBorder="1" applyAlignment="1">
      <alignment horizontal="center" vertical="center" textRotation="90"/>
    </xf>
    <xf numFmtId="0" fontId="63" fillId="0" borderId="92" xfId="0" applyFont="1" applyBorder="1" applyAlignment="1">
      <alignment horizontal="center" vertical="center"/>
    </xf>
    <xf numFmtId="0" fontId="29" fillId="0" borderId="92" xfId="0" applyFont="1" applyBorder="1"/>
    <xf numFmtId="0" fontId="32" fillId="20" borderId="58" xfId="0" applyFont="1" applyFill="1" applyBorder="1" applyAlignment="1">
      <alignment horizontal="center" vertical="center" wrapText="1"/>
    </xf>
    <xf numFmtId="9" fontId="63" fillId="0" borderId="92" xfId="0" applyNumberFormat="1" applyFont="1" applyBorder="1" applyAlignment="1">
      <alignment horizontal="center" vertical="center" wrapText="1"/>
    </xf>
    <xf numFmtId="0" fontId="63" fillId="20" borderId="92" xfId="0" applyFont="1" applyFill="1" applyBorder="1" applyAlignment="1">
      <alignment horizontal="center" vertical="center"/>
    </xf>
    <xf numFmtId="0" fontId="30" fillId="0" borderId="58" xfId="0" applyFont="1" applyBorder="1" applyAlignment="1">
      <alignment horizontal="left" vertical="center" wrapText="1"/>
    </xf>
    <xf numFmtId="0" fontId="30" fillId="0" borderId="58" xfId="0" applyFont="1" applyBorder="1" applyAlignment="1">
      <alignment horizontal="center" vertical="top" wrapText="1"/>
    </xf>
    <xf numFmtId="9" fontId="63" fillId="0" borderId="92" xfId="0" applyNumberFormat="1" applyFont="1" applyBorder="1" applyAlignment="1">
      <alignment horizontal="center" wrapText="1"/>
    </xf>
    <xf numFmtId="0" fontId="32" fillId="0" borderId="58" xfId="0" applyFont="1" applyBorder="1" applyAlignment="1">
      <alignment horizontal="center" vertical="top" textRotation="90" wrapText="1"/>
    </xf>
    <xf numFmtId="167" fontId="30" fillId="0" borderId="65" xfId="0" applyNumberFormat="1" applyFont="1" applyBorder="1" applyAlignment="1">
      <alignment horizontal="center" vertical="center" wrapText="1"/>
    </xf>
    <xf numFmtId="0" fontId="30" fillId="0" borderId="92" xfId="0" applyFont="1" applyBorder="1" applyAlignment="1">
      <alignment horizontal="center" vertical="center" wrapText="1"/>
    </xf>
    <xf numFmtId="0" fontId="30" fillId="0" borderId="65" xfId="0" applyFont="1" applyBorder="1" applyAlignment="1">
      <alignment horizontal="center" vertical="center"/>
    </xf>
    <xf numFmtId="0" fontId="32" fillId="0" borderId="65" xfId="0" applyFont="1" applyBorder="1" applyAlignment="1">
      <alignment horizontal="center" vertical="center" wrapText="1"/>
    </xf>
    <xf numFmtId="9" fontId="30" fillId="0" borderId="65" xfId="0" applyNumberFormat="1" applyFont="1" applyBorder="1" applyAlignment="1">
      <alignment horizontal="center" vertical="center" wrapText="1"/>
    </xf>
    <xf numFmtId="0" fontId="63" fillId="0" borderId="92" xfId="0" applyFont="1" applyBorder="1" applyAlignment="1">
      <alignment horizontal="center" vertical="center" wrapText="1"/>
    </xf>
    <xf numFmtId="0" fontId="29" fillId="0" borderId="94" xfId="0" applyFont="1" applyBorder="1"/>
    <xf numFmtId="0" fontId="30" fillId="0" borderId="65" xfId="0" applyFont="1" applyBorder="1" applyAlignment="1">
      <alignment vertical="center" wrapText="1"/>
    </xf>
    <xf numFmtId="0" fontId="63" fillId="0" borderId="90" xfId="0" applyFont="1" applyBorder="1" applyAlignment="1">
      <alignment horizontal="center" vertical="center" wrapText="1"/>
    </xf>
    <xf numFmtId="0" fontId="63" fillId="0" borderId="91" xfId="0" applyFont="1" applyBorder="1" applyAlignment="1">
      <alignment horizontal="center" vertical="center" wrapText="1"/>
    </xf>
    <xf numFmtId="0" fontId="69" fillId="0" borderId="58" xfId="0" applyFont="1" applyBorder="1" applyAlignment="1">
      <alignment horizontal="center" vertical="center" wrapText="1"/>
    </xf>
    <xf numFmtId="0" fontId="29" fillId="0" borderId="95" xfId="0" applyFont="1" applyBorder="1"/>
    <xf numFmtId="0" fontId="32" fillId="21" borderId="58" xfId="0" applyFont="1" applyFill="1" applyBorder="1" applyAlignment="1">
      <alignment horizontal="center" vertical="center" wrapText="1"/>
    </xf>
    <xf numFmtId="0" fontId="32" fillId="21" borderId="58" xfId="0" applyFont="1" applyFill="1" applyBorder="1" applyAlignment="1">
      <alignment horizontal="center" vertical="center" textRotation="90"/>
    </xf>
    <xf numFmtId="0" fontId="30" fillId="0" borderId="91" xfId="0" applyFont="1" applyBorder="1" applyAlignment="1">
      <alignment horizontal="center" vertical="center" wrapText="1"/>
    </xf>
    <xf numFmtId="0" fontId="32" fillId="21" borderId="58" xfId="0" applyFont="1" applyFill="1" applyBorder="1" applyAlignment="1">
      <alignment horizontal="center" vertical="center" textRotation="90" wrapText="1"/>
    </xf>
    <xf numFmtId="168" fontId="30" fillId="0" borderId="58" xfId="0" applyNumberFormat="1" applyFont="1" applyBorder="1" applyAlignment="1">
      <alignment horizontal="center" vertical="center" wrapText="1"/>
    </xf>
    <xf numFmtId="0" fontId="34" fillId="0" borderId="58" xfId="0" applyFont="1" applyBorder="1" applyAlignment="1">
      <alignment horizontal="center" vertical="center" wrapText="1"/>
    </xf>
    <xf numFmtId="0" fontId="16" fillId="11" borderId="50" xfId="0" applyFont="1" applyFill="1" applyBorder="1" applyAlignment="1">
      <alignment horizontal="center" vertical="center"/>
    </xf>
    <xf numFmtId="0" fontId="29" fillId="0" borderId="67" xfId="0" applyFont="1" applyBorder="1"/>
    <xf numFmtId="0" fontId="29" fillId="0" borderId="0" xfId="0" applyFont="1"/>
    <xf numFmtId="0" fontId="29" fillId="0" borderId="71" xfId="0" applyFont="1" applyBorder="1"/>
    <xf numFmtId="0" fontId="17" fillId="11" borderId="68" xfId="0" applyFont="1" applyFill="1" applyBorder="1" applyAlignment="1">
      <alignment horizontal="center" vertical="center"/>
    </xf>
    <xf numFmtId="0" fontId="29" fillId="0" borderId="69" xfId="0" applyFont="1" applyBorder="1"/>
    <xf numFmtId="0" fontId="29" fillId="0" borderId="72" xfId="0" applyFont="1" applyBorder="1"/>
    <xf numFmtId="0" fontId="29" fillId="0" borderId="73" xfId="0" applyFont="1" applyBorder="1"/>
    <xf numFmtId="0" fontId="17" fillId="11" borderId="70" xfId="0" applyFont="1" applyFill="1" applyBorder="1" applyAlignment="1">
      <alignment horizontal="center" vertical="center"/>
    </xf>
    <xf numFmtId="0" fontId="29" fillId="0" borderId="74" xfId="0" applyFont="1" applyBorder="1"/>
    <xf numFmtId="14" fontId="16" fillId="0" borderId="140" xfId="0" applyNumberFormat="1" applyFont="1" applyBorder="1" applyAlignment="1">
      <alignment vertical="center" wrapText="1"/>
    </xf>
    <xf numFmtId="0" fontId="29" fillId="0" borderId="141" xfId="0" applyFont="1" applyBorder="1" applyAlignment="1">
      <alignment wrapText="1"/>
    </xf>
    <xf numFmtId="0" fontId="17" fillId="13" borderId="70" xfId="0" applyFont="1" applyFill="1" applyBorder="1" applyAlignment="1">
      <alignment horizontal="center" vertical="center"/>
    </xf>
    <xf numFmtId="0" fontId="17" fillId="13" borderId="78" xfId="0" applyFont="1" applyFill="1" applyBorder="1" applyAlignment="1">
      <alignment horizontal="center" vertical="center"/>
    </xf>
    <xf numFmtId="0" fontId="17" fillId="13" borderId="0" xfId="0" applyFont="1" applyFill="1" applyAlignment="1">
      <alignment horizontal="center" vertical="center"/>
    </xf>
    <xf numFmtId="0" fontId="15" fillId="14" borderId="78" xfId="0" applyFont="1" applyFill="1" applyBorder="1" applyAlignment="1">
      <alignment horizontal="center" vertical="center" wrapText="1"/>
    </xf>
    <xf numFmtId="0" fontId="15" fillId="14" borderId="0" xfId="0" applyFont="1" applyFill="1" applyAlignment="1">
      <alignment horizontal="center" vertical="center" wrapText="1"/>
    </xf>
    <xf numFmtId="0" fontId="36" fillId="11" borderId="0" xfId="0" applyFont="1" applyFill="1" applyAlignment="1">
      <alignment horizontal="center" vertical="center" wrapText="1"/>
    </xf>
    <xf numFmtId="0" fontId="17" fillId="11" borderId="0" xfId="0" applyFont="1" applyFill="1" applyAlignment="1">
      <alignment horizontal="left" vertical="center" wrapText="1"/>
    </xf>
    <xf numFmtId="0" fontId="17" fillId="11" borderId="128" xfId="0" applyFont="1" applyFill="1" applyBorder="1" applyAlignment="1">
      <alignment horizontal="left" vertical="center" wrapText="1"/>
    </xf>
    <xf numFmtId="0" fontId="29" fillId="0" borderId="129" xfId="0" applyFont="1" applyBorder="1"/>
    <xf numFmtId="0" fontId="29" fillId="0" borderId="130" xfId="0" applyFont="1" applyBorder="1"/>
    <xf numFmtId="0" fontId="17" fillId="11" borderId="131" xfId="0" applyFont="1" applyFill="1" applyBorder="1" applyAlignment="1">
      <alignment horizontal="left" vertical="center" wrapText="1"/>
    </xf>
    <xf numFmtId="0" fontId="29" fillId="0" borderId="132" xfId="0" applyFont="1" applyBorder="1"/>
    <xf numFmtId="0" fontId="29" fillId="0" borderId="133" xfId="0" applyFont="1" applyBorder="1"/>
    <xf numFmtId="0" fontId="29" fillId="0" borderId="134" xfId="0" applyFont="1" applyBorder="1"/>
    <xf numFmtId="0" fontId="29" fillId="0" borderId="86" xfId="0" applyFont="1" applyBorder="1"/>
    <xf numFmtId="0" fontId="29" fillId="0" borderId="135" xfId="0" applyFont="1" applyBorder="1"/>
    <xf numFmtId="0" fontId="29" fillId="0" borderId="136" xfId="0" applyFont="1" applyBorder="1"/>
    <xf numFmtId="0" fontId="29" fillId="0" borderId="137" xfId="0" applyFont="1" applyBorder="1"/>
    <xf numFmtId="165" fontId="2" fillId="0" borderId="172" xfId="0" applyNumberFormat="1" applyFont="1" applyBorder="1" applyAlignment="1">
      <alignment horizontal="center" vertical="center" wrapText="1"/>
    </xf>
    <xf numFmtId="165" fontId="2" fillId="0" borderId="173" xfId="0" applyNumberFormat="1" applyFont="1" applyBorder="1" applyAlignment="1">
      <alignment horizontal="center" vertical="center" wrapText="1"/>
    </xf>
    <xf numFmtId="166" fontId="37" fillId="23" borderId="143" xfId="0" applyNumberFormat="1" applyFont="1" applyFill="1" applyBorder="1" applyAlignment="1">
      <alignment horizontal="center" vertical="center" wrapText="1"/>
    </xf>
    <xf numFmtId="166" fontId="37" fillId="23" borderId="180" xfId="0" applyNumberFormat="1" applyFont="1" applyFill="1" applyBorder="1" applyAlignment="1">
      <alignment horizontal="center" vertical="center" wrapText="1"/>
    </xf>
    <xf numFmtId="0" fontId="55" fillId="0" borderId="70" xfId="10" applyFont="1" applyBorder="1" applyAlignment="1">
      <alignment horizontal="left" vertical="center"/>
    </xf>
    <xf numFmtId="0" fontId="29" fillId="0" borderId="74" xfId="10" applyFont="1" applyBorder="1"/>
    <xf numFmtId="0" fontId="29" fillId="0" borderId="75" xfId="10" applyFont="1" applyBorder="1"/>
    <xf numFmtId="0" fontId="27" fillId="0" borderId="88" xfId="10" applyFont="1" applyBorder="1" applyAlignment="1">
      <alignment horizontal="center" vertical="center"/>
    </xf>
    <xf numFmtId="0" fontId="29" fillId="0" borderId="69" xfId="10" applyFont="1" applyBorder="1"/>
    <xf numFmtId="0" fontId="29" fillId="0" borderId="76" xfId="10" applyFont="1" applyBorder="1"/>
    <xf numFmtId="0" fontId="29" fillId="0" borderId="89" xfId="10" applyFont="1" applyBorder="1"/>
    <xf numFmtId="0" fontId="29" fillId="0" borderId="73" xfId="10" applyFont="1" applyBorder="1"/>
    <xf numFmtId="0" fontId="29" fillId="0" borderId="77" xfId="10" applyFont="1" applyBorder="1"/>
    <xf numFmtId="14" fontId="55" fillId="0" borderId="68" xfId="10" applyNumberFormat="1" applyFont="1" applyBorder="1" applyAlignment="1">
      <alignment horizontal="left" vertical="top"/>
    </xf>
    <xf numFmtId="0" fontId="29" fillId="0" borderId="72" xfId="10" applyFont="1" applyBorder="1"/>
    <xf numFmtId="0" fontId="47" fillId="16" borderId="96" xfId="10" applyFont="1" applyFill="1" applyBorder="1" applyAlignment="1">
      <alignment horizontal="center" vertical="center" wrapText="1"/>
    </xf>
    <xf numFmtId="0" fontId="29" fillId="0" borderId="97" xfId="10" applyFont="1" applyBorder="1"/>
    <xf numFmtId="0" fontId="47" fillId="0" borderId="98" xfId="10" applyFont="1" applyBorder="1" applyAlignment="1">
      <alignment horizontal="center" vertical="center" wrapText="1"/>
    </xf>
    <xf numFmtId="0" fontId="29" fillId="0" borderId="98" xfId="10" applyFont="1" applyBorder="1"/>
    <xf numFmtId="0" fontId="27" fillId="0" borderId="88" xfId="10" applyFont="1" applyBorder="1" applyAlignment="1">
      <alignment horizontal="center" vertical="center" wrapText="1"/>
    </xf>
    <xf numFmtId="0" fontId="55" fillId="0" borderId="70" xfId="10" applyFont="1" applyBorder="1" applyAlignment="1">
      <alignment horizontal="left" vertical="top"/>
    </xf>
    <xf numFmtId="0" fontId="29" fillId="0" borderId="99" xfId="10" applyFont="1" applyBorder="1" applyAlignment="1">
      <alignment horizontal="center"/>
    </xf>
    <xf numFmtId="0" fontId="29" fillId="0" borderId="100" xfId="10" applyFont="1" applyBorder="1"/>
    <xf numFmtId="0" fontId="29" fillId="0" borderId="101" xfId="10" applyFont="1" applyBorder="1"/>
    <xf numFmtId="0" fontId="46" fillId="22" borderId="99" xfId="10" applyFont="1" applyFill="1" applyBorder="1" applyAlignment="1">
      <alignment horizontal="center" vertical="center" wrapText="1"/>
    </xf>
    <xf numFmtId="0" fontId="52" fillId="13" borderId="103" xfId="10" applyFont="1" applyFill="1" applyBorder="1" applyAlignment="1">
      <alignment horizontal="center" vertical="center" wrapText="1"/>
    </xf>
    <xf numFmtId="0" fontId="29" fillId="0" borderId="102" xfId="10" applyFont="1" applyBorder="1"/>
    <xf numFmtId="0" fontId="29" fillId="0" borderId="21" xfId="10" applyFont="1" applyBorder="1"/>
    <xf numFmtId="0" fontId="50" fillId="0" borderId="7" xfId="10" applyFont="1" applyBorder="1" applyAlignment="1">
      <alignment horizontal="center" vertical="center" wrapText="1"/>
    </xf>
    <xf numFmtId="0" fontId="29" fillId="0" borderId="8" xfId="10" applyFont="1" applyBorder="1"/>
    <xf numFmtId="0" fontId="29" fillId="0" borderId="19" xfId="10" applyFont="1" applyBorder="1"/>
    <xf numFmtId="0" fontId="29" fillId="0" borderId="10" xfId="10" applyFont="1" applyBorder="1"/>
    <xf numFmtId="0" fontId="7" fillId="0" borderId="0" xfId="10"/>
    <xf numFmtId="0" fontId="29" fillId="0" borderId="6" xfId="10" applyFont="1" applyBorder="1"/>
    <xf numFmtId="0" fontId="29" fillId="0" borderId="11" xfId="10" applyFont="1" applyBorder="1"/>
    <xf numFmtId="0" fontId="29" fillId="0" borderId="12" xfId="10" applyFont="1" applyBorder="1"/>
    <xf numFmtId="0" fontId="29" fillId="0" borderId="20" xfId="10" applyFont="1" applyBorder="1"/>
    <xf numFmtId="0" fontId="51" fillId="0" borderId="7" xfId="10" applyFont="1" applyBorder="1" applyAlignment="1">
      <alignment horizontal="center" vertical="center" wrapText="1"/>
    </xf>
    <xf numFmtId="0" fontId="48" fillId="0" borderId="7" xfId="10" applyFont="1" applyBorder="1" applyAlignment="1">
      <alignment horizontal="center" vertical="center" wrapText="1"/>
    </xf>
    <xf numFmtId="0" fontId="17" fillId="0" borderId="7" xfId="10" applyFont="1" applyBorder="1" applyAlignment="1">
      <alignment horizontal="center" vertical="center" wrapText="1"/>
    </xf>
    <xf numFmtId="0" fontId="18" fillId="0" borderId="104" xfId="10" applyFont="1" applyBorder="1" applyAlignment="1">
      <alignment horizontal="center" vertical="center" wrapText="1"/>
    </xf>
    <xf numFmtId="0" fontId="29" fillId="0" borderId="106" xfId="10" applyFont="1" applyBorder="1"/>
    <xf numFmtId="0" fontId="29" fillId="0" borderId="107" xfId="10" applyFont="1" applyBorder="1"/>
    <xf numFmtId="164" fontId="2" fillId="0" borderId="122" xfId="11" applyFont="1" applyBorder="1" applyAlignment="1">
      <alignment horizontal="center" vertical="center" wrapText="1"/>
    </xf>
    <xf numFmtId="164" fontId="2" fillId="0" borderId="5" xfId="11" applyFont="1" applyBorder="1" applyAlignment="1">
      <alignment horizontal="center" vertical="center" wrapText="1"/>
    </xf>
    <xf numFmtId="164" fontId="2" fillId="0" borderId="4" xfId="11" applyFont="1" applyBorder="1" applyAlignment="1">
      <alignment horizontal="center" vertical="center" wrapText="1"/>
    </xf>
    <xf numFmtId="0" fontId="18" fillId="0" borderId="108" xfId="10" applyFont="1" applyBorder="1" applyAlignment="1">
      <alignment horizontal="center" vertical="center" wrapText="1"/>
    </xf>
    <xf numFmtId="0" fontId="29" fillId="0" borderId="111" xfId="10" applyFont="1" applyBorder="1"/>
    <xf numFmtId="0" fontId="29" fillId="0" borderId="114" xfId="10" applyFont="1" applyBorder="1"/>
    <xf numFmtId="0" fontId="18" fillId="0" borderId="5" xfId="10" applyFont="1" applyBorder="1" applyAlignment="1">
      <alignment horizontal="center" vertical="center" wrapText="1"/>
    </xf>
    <xf numFmtId="0" fontId="29" fillId="0" borderId="5" xfId="10" applyFont="1" applyBorder="1"/>
    <xf numFmtId="0" fontId="29" fillId="0" borderId="4" xfId="10" applyFont="1" applyBorder="1"/>
    <xf numFmtId="0" fontId="37" fillId="23" borderId="174" xfId="10" applyFont="1" applyFill="1" applyBorder="1" applyAlignment="1">
      <alignment horizontal="center" vertical="center" wrapText="1"/>
    </xf>
    <xf numFmtId="0" fontId="37" fillId="23" borderId="0" xfId="10" applyFont="1" applyFill="1" applyAlignment="1">
      <alignment horizontal="center" vertical="center" wrapText="1"/>
    </xf>
    <xf numFmtId="0" fontId="48" fillId="0" borderId="3" xfId="10" applyFont="1" applyBorder="1" applyAlignment="1">
      <alignment horizontal="center" vertical="center" wrapText="1"/>
    </xf>
    <xf numFmtId="0" fontId="46" fillId="0" borderId="99" xfId="10" applyFont="1" applyBorder="1" applyAlignment="1">
      <alignment horizontal="center" vertical="center" wrapText="1"/>
    </xf>
    <xf numFmtId="0" fontId="46" fillId="0" borderId="100" xfId="10" applyFont="1" applyBorder="1" applyAlignment="1">
      <alignment horizontal="center" vertical="center" wrapText="1"/>
    </xf>
    <xf numFmtId="0" fontId="46" fillId="0" borderId="101" xfId="10" applyFont="1" applyBorder="1" applyAlignment="1">
      <alignment horizontal="center" vertical="center" wrapText="1"/>
    </xf>
    <xf numFmtId="0" fontId="37" fillId="23" borderId="143" xfId="10" applyFont="1" applyFill="1" applyBorder="1" applyAlignment="1">
      <alignment horizontal="center" vertical="center" wrapText="1"/>
    </xf>
    <xf numFmtId="0" fontId="37" fillId="23" borderId="180" xfId="10" applyFont="1" applyFill="1" applyBorder="1" applyAlignment="1">
      <alignment horizontal="center" vertical="center" wrapText="1"/>
    </xf>
    <xf numFmtId="0" fontId="17" fillId="17" borderId="40" xfId="0" applyFont="1" applyFill="1" applyBorder="1" applyAlignment="1">
      <alignment horizontal="center" vertical="center" wrapText="1"/>
    </xf>
    <xf numFmtId="0" fontId="29" fillId="0" borderId="41" xfId="0" applyFont="1" applyBorder="1"/>
    <xf numFmtId="0" fontId="29" fillId="0" borderId="39" xfId="0" applyFont="1" applyBorder="1"/>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0" fillId="0" borderId="0" xfId="0" applyAlignment="1">
      <alignment horizontal="center"/>
    </xf>
    <xf numFmtId="0" fontId="20" fillId="9" borderId="38" xfId="0" applyFont="1" applyFill="1" applyBorder="1" applyAlignment="1">
      <alignment horizontal="center" vertical="center"/>
    </xf>
    <xf numFmtId="0" fontId="20" fillId="9" borderId="39" xfId="0" applyFont="1" applyFill="1" applyBorder="1" applyAlignment="1">
      <alignment horizontal="center" vertical="center"/>
    </xf>
    <xf numFmtId="0" fontId="17" fillId="11" borderId="85" xfId="0" applyFont="1" applyFill="1" applyBorder="1" applyAlignment="1">
      <alignment horizontal="center" vertical="center"/>
    </xf>
    <xf numFmtId="0" fontId="29" fillId="0" borderId="84" xfId="0" applyFont="1" applyBorder="1"/>
    <xf numFmtId="0" fontId="14" fillId="0" borderId="21" xfId="0" applyFont="1" applyBorder="1" applyAlignment="1">
      <alignment horizontal="left" vertical="center"/>
    </xf>
    <xf numFmtId="0" fontId="14" fillId="0" borderId="2" xfId="0" applyFont="1" applyBorder="1" applyAlignment="1">
      <alignment horizontal="left" vertical="center"/>
    </xf>
    <xf numFmtId="14" fontId="14" fillId="0" borderId="48" xfId="0" applyNumberFormat="1" applyFont="1" applyBorder="1" applyAlignment="1">
      <alignment horizontal="left" vertical="center"/>
    </xf>
    <xf numFmtId="14" fontId="14" fillId="0" borderId="21" xfId="0" applyNumberFormat="1" applyFont="1" applyBorder="1" applyAlignment="1">
      <alignment horizontal="left" vertical="center"/>
    </xf>
    <xf numFmtId="0" fontId="10" fillId="2" borderId="22" xfId="0" applyFont="1" applyFill="1" applyBorder="1" applyAlignment="1">
      <alignment horizontal="center" vertical="center"/>
    </xf>
    <xf numFmtId="0" fontId="10" fillId="2" borderId="25" xfId="0" applyFont="1" applyFill="1" applyBorder="1" applyAlignment="1">
      <alignment horizontal="center" vertical="center"/>
    </xf>
    <xf numFmtId="0" fontId="10" fillId="2" borderId="26" xfId="0" applyFont="1" applyFill="1" applyBorder="1" applyAlignment="1">
      <alignment horizontal="center" vertical="center"/>
    </xf>
    <xf numFmtId="0" fontId="62" fillId="0" borderId="85" xfId="0" applyFont="1" applyBorder="1" applyAlignment="1">
      <alignment horizontal="center" vertical="center" wrapText="1"/>
    </xf>
    <xf numFmtId="0" fontId="62" fillId="0" borderId="157" xfId="0" applyFont="1" applyBorder="1" applyAlignment="1">
      <alignment horizontal="center" vertical="center" wrapText="1"/>
    </xf>
    <xf numFmtId="0" fontId="16" fillId="18" borderId="40" xfId="0" applyFont="1" applyFill="1" applyBorder="1" applyAlignment="1">
      <alignment horizontal="center" vertical="center" wrapText="1"/>
    </xf>
    <xf numFmtId="0" fontId="16" fillId="18" borderId="41" xfId="0" applyFont="1" applyFill="1" applyBorder="1" applyAlignment="1">
      <alignment horizontal="center" vertical="center" wrapText="1"/>
    </xf>
    <xf numFmtId="0" fontId="22" fillId="0" borderId="10" xfId="0" applyFont="1" applyBorder="1" applyAlignment="1">
      <alignment horizontal="center" vertical="center" wrapText="1"/>
    </xf>
    <xf numFmtId="0" fontId="22" fillId="0" borderId="0" xfId="0" applyFont="1" applyAlignment="1">
      <alignment horizontal="center" vertical="center" wrapText="1"/>
    </xf>
    <xf numFmtId="0" fontId="22" fillId="0" borderId="6" xfId="0" applyFont="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24" fillId="9" borderId="46" xfId="0" applyFont="1" applyFill="1" applyBorder="1" applyAlignment="1">
      <alignment horizontal="center" vertical="center" wrapText="1"/>
    </xf>
    <xf numFmtId="0" fontId="24" fillId="9" borderId="37" xfId="0" applyFont="1" applyFill="1" applyBorder="1" applyAlignment="1">
      <alignment horizontal="center" vertical="center" wrapText="1"/>
    </xf>
    <xf numFmtId="0" fontId="24" fillId="9" borderId="36" xfId="0" applyFont="1" applyFill="1" applyBorder="1" applyAlignment="1">
      <alignment horizontal="center" vertical="center" wrapText="1"/>
    </xf>
    <xf numFmtId="0" fontId="23" fillId="0" borderId="3" xfId="0" applyFont="1" applyBorder="1" applyAlignment="1">
      <alignment horizontal="center" wrapText="1"/>
    </xf>
    <xf numFmtId="0" fontId="23" fillId="0" borderId="5" xfId="0" applyFont="1" applyBorder="1" applyAlignment="1">
      <alignment horizontal="center" wrapText="1"/>
    </xf>
    <xf numFmtId="0" fontId="23" fillId="0" borderId="4" xfId="0" applyFont="1" applyBorder="1" applyAlignment="1">
      <alignment horizontal="center" wrapText="1"/>
    </xf>
    <xf numFmtId="0" fontId="16" fillId="0" borderId="40"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39" xfId="0" applyFont="1" applyBorder="1" applyAlignment="1">
      <alignment horizontal="center" vertical="center" wrapText="1"/>
    </xf>
    <xf numFmtId="0" fontId="62" fillId="23" borderId="85" xfId="0" applyFont="1" applyFill="1" applyBorder="1" applyAlignment="1">
      <alignment horizontal="center" vertical="center" wrapText="1"/>
    </xf>
    <xf numFmtId="0" fontId="62" fillId="23" borderId="157" xfId="0" applyFont="1" applyFill="1" applyBorder="1" applyAlignment="1">
      <alignment horizontal="center" vertical="center" wrapText="1"/>
    </xf>
    <xf numFmtId="0" fontId="79" fillId="23" borderId="85" xfId="0" applyFont="1" applyFill="1" applyBorder="1" applyAlignment="1">
      <alignment horizontal="center" vertical="center" wrapText="1"/>
    </xf>
    <xf numFmtId="0" fontId="79" fillId="23" borderId="157" xfId="0" applyFont="1" applyFill="1" applyBorder="1" applyAlignment="1">
      <alignment horizontal="center" vertical="center" wrapText="1"/>
    </xf>
    <xf numFmtId="0" fontId="15" fillId="17" borderId="118" xfId="0" applyFont="1" applyFill="1" applyBorder="1" applyAlignment="1">
      <alignment horizontal="center" vertical="center" wrapText="1"/>
    </xf>
    <xf numFmtId="0" fontId="29" fillId="0" borderId="120" xfId="0" applyFont="1" applyBorder="1"/>
    <xf numFmtId="0" fontId="29" fillId="0" borderId="121" xfId="0" applyFont="1" applyBorder="1"/>
    <xf numFmtId="0" fontId="29" fillId="0" borderId="117" xfId="0" applyFont="1" applyBorder="1"/>
    <xf numFmtId="0" fontId="29" fillId="0" borderId="54" xfId="0" applyFont="1" applyBorder="1" applyAlignment="1">
      <alignment horizontal="center"/>
    </xf>
    <xf numFmtId="0" fontId="29" fillId="0" borderId="83" xfId="0" applyFont="1" applyBorder="1"/>
    <xf numFmtId="0" fontId="27" fillId="0" borderId="32" xfId="0" applyFont="1" applyBorder="1" applyAlignment="1">
      <alignment horizontal="center" vertical="center"/>
    </xf>
    <xf numFmtId="0" fontId="27" fillId="11" borderId="32" xfId="0" applyFont="1" applyFill="1" applyBorder="1" applyAlignment="1">
      <alignment horizontal="center" vertical="center" wrapText="1"/>
    </xf>
    <xf numFmtId="0" fontId="15" fillId="11" borderId="23" xfId="0" applyFont="1" applyFill="1" applyBorder="1" applyAlignment="1">
      <alignment horizontal="center" vertical="center" wrapText="1"/>
    </xf>
    <xf numFmtId="0" fontId="29" fillId="0" borderId="23" xfId="0" applyFont="1" applyBorder="1"/>
    <xf numFmtId="0" fontId="25" fillId="16" borderId="23" xfId="0" applyFont="1" applyFill="1" applyBorder="1" applyAlignment="1">
      <alignment horizontal="center" vertical="center"/>
    </xf>
    <xf numFmtId="0" fontId="15" fillId="11" borderId="22" xfId="0" applyFont="1" applyFill="1" applyBorder="1" applyAlignment="1">
      <alignment horizontal="center" vertical="center"/>
    </xf>
    <xf numFmtId="0" fontId="29" fillId="0" borderId="26" xfId="0" applyFont="1" applyBorder="1"/>
    <xf numFmtId="0" fontId="2" fillId="23" borderId="156" xfId="0" applyFont="1" applyFill="1" applyBorder="1" applyAlignment="1">
      <alignment horizontal="center" vertical="center" wrapText="1"/>
    </xf>
    <xf numFmtId="0" fontId="2" fillId="23" borderId="157" xfId="0" applyFont="1" applyFill="1" applyBorder="1" applyAlignment="1">
      <alignment horizontal="center" vertical="center" wrapText="1"/>
    </xf>
    <xf numFmtId="0" fontId="75" fillId="23" borderId="159" xfId="0" applyFont="1" applyFill="1" applyBorder="1" applyAlignment="1">
      <alignment horizontal="center" vertical="center" wrapText="1"/>
    </xf>
    <xf numFmtId="0" fontId="75" fillId="23" borderId="160" xfId="0" applyFont="1" applyFill="1" applyBorder="1" applyAlignment="1">
      <alignment horizontal="center" vertical="center" wrapText="1"/>
    </xf>
    <xf numFmtId="0" fontId="0" fillId="0" borderId="2" xfId="0" applyBorder="1" applyAlignment="1">
      <alignment horizontal="center"/>
    </xf>
    <xf numFmtId="0" fontId="12" fillId="4" borderId="0" xfId="0" applyFont="1" applyFill="1" applyAlignment="1">
      <alignment horizontal="right" vertical="center" textRotation="90" wrapText="1"/>
    </xf>
    <xf numFmtId="0" fontId="12" fillId="4" borderId="0" xfId="0" applyFont="1" applyFill="1" applyAlignment="1">
      <alignment horizontal="center" wrapText="1"/>
    </xf>
  </cellXfs>
  <cellStyles count="17">
    <cellStyle name="Hipervínculo" xfId="5" builtinId="8"/>
    <cellStyle name="Moneda 2" xfId="11" xr:uid="{00000000-0005-0000-0000-000001000000}"/>
    <cellStyle name="Moneda 2 2" xfId="12" xr:uid="{00000000-0005-0000-0000-000002000000}"/>
    <cellStyle name="Moneda 2 3" xfId="15" xr:uid="{00000000-0005-0000-0000-000003000000}"/>
    <cellStyle name="Normal" xfId="0" builtinId="0"/>
    <cellStyle name="Normal 2" xfId="1" xr:uid="{00000000-0005-0000-0000-000005000000}"/>
    <cellStyle name="Normal 2 2" xfId="2" xr:uid="{00000000-0005-0000-0000-000006000000}"/>
    <cellStyle name="Normal 2 3" xfId="8" xr:uid="{00000000-0005-0000-0000-000007000000}"/>
    <cellStyle name="Normal 2 4" xfId="10" xr:uid="{00000000-0005-0000-0000-000008000000}"/>
    <cellStyle name="Normal 3" xfId="3" xr:uid="{00000000-0005-0000-0000-000009000000}"/>
    <cellStyle name="Normal 4" xfId="4" xr:uid="{00000000-0005-0000-0000-00000A000000}"/>
    <cellStyle name="Normal 4 2" xfId="6" xr:uid="{00000000-0005-0000-0000-00000B000000}"/>
    <cellStyle name="Normal 5" xfId="7" xr:uid="{00000000-0005-0000-0000-00000C000000}"/>
    <cellStyle name="Normal 5 2" xfId="13" xr:uid="{00000000-0005-0000-0000-00000D000000}"/>
    <cellStyle name="Normal 6" xfId="9" xr:uid="{00000000-0005-0000-0000-00000E000000}"/>
    <cellStyle name="Normal 6 2" xfId="14" xr:uid="{00000000-0005-0000-0000-00000F000000}"/>
    <cellStyle name="Porcentaje" xfId="16" builtinId="5"/>
  </cellStyles>
  <dxfs count="1958">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CC9900"/>
          <bgColor rgb="FFCC99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CC9900"/>
          <bgColor rgb="FFCC990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CC9900"/>
          <bgColor rgb="FFCC99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CC9900"/>
          <bgColor rgb="FFCC99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9900"/>
          <bgColor rgb="FFFF99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CC9900"/>
          <bgColor rgb="FFCC9900"/>
        </patternFill>
      </fill>
    </dxf>
    <dxf>
      <fill>
        <patternFill patternType="solid">
          <fgColor rgb="FFFFFF00"/>
          <bgColor rgb="FFFFFF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1</xdr:row>
      <xdr:rowOff>0</xdr:rowOff>
    </xdr:from>
    <xdr:to>
      <xdr:col>0</xdr:col>
      <xdr:colOff>2314575</xdr:colOff>
      <xdr:row>5</xdr:row>
      <xdr:rowOff>100253</xdr:rowOff>
    </xdr:to>
    <xdr:pic>
      <xdr:nvPicPr>
        <xdr:cNvPr id="7295" name="Picture 2">
          <a:extLst>
            <a:ext uri="{FF2B5EF4-FFF2-40B4-BE49-F238E27FC236}">
              <a16:creationId xmlns:a16="http://schemas.microsoft.com/office/drawing/2014/main" id="{00000000-0008-0000-0000-00007F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71450"/>
          <a:ext cx="22193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200025</xdr:colOff>
      <xdr:row>4</xdr:row>
      <xdr:rowOff>19050</xdr:rowOff>
    </xdr:from>
    <xdr:ext cx="4181475" cy="1162050"/>
    <xdr:pic>
      <xdr:nvPicPr>
        <xdr:cNvPr id="3" name="image3.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200025" y="933450"/>
          <a:ext cx="4181475" cy="116205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152400</xdr:colOff>
      <xdr:row>1</xdr:row>
      <xdr:rowOff>38100</xdr:rowOff>
    </xdr:from>
    <xdr:ext cx="1752600" cy="657225"/>
    <xdr:pic>
      <xdr:nvPicPr>
        <xdr:cNvPr id="3" name="image6.png">
          <a:extLst>
            <a:ext uri="{FF2B5EF4-FFF2-40B4-BE49-F238E27FC236}">
              <a16:creationId xmlns:a16="http://schemas.microsoft.com/office/drawing/2014/main" id="{79F465F2-40EA-4248-B460-D8E821E81B2C}"/>
            </a:ext>
          </a:extLst>
        </xdr:cNvPr>
        <xdr:cNvPicPr preferRelativeResize="0"/>
      </xdr:nvPicPr>
      <xdr:blipFill>
        <a:blip xmlns:r="http://schemas.openxmlformats.org/officeDocument/2006/relationships" r:embed="rId1" cstate="print"/>
        <a:stretch>
          <a:fillRect/>
        </a:stretch>
      </xdr:blipFill>
      <xdr:spPr>
        <a:xfrm>
          <a:off x="152400" y="238125"/>
          <a:ext cx="1752600" cy="65722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66676</xdr:rowOff>
    </xdr:from>
    <xdr:to>
      <xdr:col>1</xdr:col>
      <xdr:colOff>2570</xdr:colOff>
      <xdr:row>3</xdr:row>
      <xdr:rowOff>221192</xdr:rowOff>
    </xdr:to>
    <xdr:pic>
      <xdr:nvPicPr>
        <xdr:cNvPr id="2" name="Picture 20">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6676"/>
          <a:ext cx="2075845" cy="568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215661</xdr:colOff>
      <xdr:row>2</xdr:row>
      <xdr:rowOff>239623</xdr:rowOff>
    </xdr:from>
    <xdr:to>
      <xdr:col>0</xdr:col>
      <xdr:colOff>1874269</xdr:colOff>
      <xdr:row>4</xdr:row>
      <xdr:rowOff>83741</xdr:rowOff>
    </xdr:to>
    <xdr:pic>
      <xdr:nvPicPr>
        <xdr:cNvPr id="3" name="Picture 20">
          <a:extLst>
            <a:ext uri="{FF2B5EF4-FFF2-40B4-BE49-F238E27FC236}">
              <a16:creationId xmlns:a16="http://schemas.microsoft.com/office/drawing/2014/main" id="{740FE733-77FC-4186-9D5A-FA486554AB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661" y="635000"/>
          <a:ext cx="1658608" cy="652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19</xdr:row>
      <xdr:rowOff>1524000</xdr:rowOff>
    </xdr:from>
    <xdr:to>
      <xdr:col>9</xdr:col>
      <xdr:colOff>1773115</xdr:colOff>
      <xdr:row>19</xdr:row>
      <xdr:rowOff>2212732</xdr:rowOff>
    </xdr:to>
    <xdr:sp macro="" textlink="">
      <xdr:nvSpPr>
        <xdr:cNvPr id="4" name="CuadroTexto 3">
          <a:extLst>
            <a:ext uri="{FF2B5EF4-FFF2-40B4-BE49-F238E27FC236}">
              <a16:creationId xmlns:a16="http://schemas.microsoft.com/office/drawing/2014/main" id="{2C7EBF2D-09D7-281E-D04D-FD63F5D62909}"/>
            </a:ext>
          </a:extLst>
        </xdr:cNvPr>
        <xdr:cNvSpPr txBox="1"/>
      </xdr:nvSpPr>
      <xdr:spPr>
        <a:xfrm>
          <a:off x="26841450" y="21955125"/>
          <a:ext cx="1763590" cy="6887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https://www.cundinamarca.gov.co/normatividad/normatividad-de-la-entidad/gaceta-oficial</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190501</xdr:colOff>
      <xdr:row>1</xdr:row>
      <xdr:rowOff>19050</xdr:rowOff>
    </xdr:from>
    <xdr:to>
      <xdr:col>0</xdr:col>
      <xdr:colOff>2495551</xdr:colOff>
      <xdr:row>3</xdr:row>
      <xdr:rowOff>400050</xdr:rowOff>
    </xdr:to>
    <xdr:pic>
      <xdr:nvPicPr>
        <xdr:cNvPr id="2" name="Imagen 6">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1" y="228600"/>
          <a:ext cx="230505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emartinez/AppData/Local/Microsoft/Windows/Temporary%20Internet%20Files/Content.Outlook/X08YSC5Q/Copia%20de%20Formato%20riesgos%20corrupci&#243;n%2020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herazo/AppData/Local/Microsoft/Windows/INetCache/Content.Outlook/QPAIJPHY/Formatoriesgosoctubre2017_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ymaguirre/AppData/Local/Microsoft/Windows/Temporary%20Internet%20Files/Content.Outlook/DH5A0Q16/Mapa%20riesgos%20Plan%20Anticorrupcion%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esgos de Corrupción"/>
      <sheetName val="Calificación probabilidad"/>
      <sheetName val="Explicación de los campos"/>
      <sheetName val="Hoja2"/>
      <sheetName val="Opciones Tratamiento"/>
      <sheetName val="Tabla Valoración controles"/>
    </sheetNames>
    <sheetDataSet>
      <sheetData sheetId="0"/>
      <sheetData sheetId="1"/>
      <sheetData sheetId="2"/>
      <sheetData sheetId="3"/>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esgos de Gestión"/>
      <sheetName val="Riesgos de Corrupción"/>
      <sheetName val="Explicación de los campos"/>
      <sheetName val="Hoja2"/>
      <sheetName val="Hoja1"/>
    </sheetNames>
    <sheetDataSet>
      <sheetData sheetId="0"/>
      <sheetData sheetId="1"/>
      <sheetData sheetId="2"/>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xto Estratégico"/>
      <sheetName val="Mapa de Riesgos"/>
      <sheetName val="Explicación de los campos"/>
      <sheetName val="Comprobación Riesgos Corrupción"/>
      <sheetName val="Listas"/>
      <sheetName val="Hoja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undinamarca.gov.co/dependencias/secplaneacion/transparencia/paac" TargetMode="External"/><Relationship Id="rId2" Type="http://schemas.openxmlformats.org/officeDocument/2006/relationships/hyperlink" Target="https://drive.google.com/drive/folders/1DLHItNwKZi0R8cRBp3NoFta9-BFR1T1q?usp=share_link" TargetMode="External"/><Relationship Id="rId1" Type="http://schemas.openxmlformats.org/officeDocument/2006/relationships/hyperlink" Target="https://drive.google.com/drive/folders/1DLHItNwKZi0R8cRBp3NoFta9-BFR1T1q?usp=share_lin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cundinamarca.gov.co/dependencias/secplaneacion/transparencia/paac"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www.cundinamarca.gov.co/"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s://drive.google.com/drive/folders/1JqhJRg-4Pa9jXHs4Y2rKXMgDth1e9kwx" TargetMode="External"/><Relationship Id="rId2" Type="http://schemas.openxmlformats.org/officeDocument/2006/relationships/hyperlink" Target="https://drive.google.com/drive/folders/15nhGg1gERRJcAZ57UNFqBVeuSIcF2h3N" TargetMode="External"/><Relationship Id="rId1" Type="http://schemas.openxmlformats.org/officeDocument/2006/relationships/hyperlink" Target="https://drive.google.com/drive/folders/1lbK-nPWUzH1KCVYffpEAZM4f1k36DNUs"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s://drive.google.com/drive/folders/1MY8S_nrOh-E6U_W54Dni9KswWiRlmEqT?usp=share_link" TargetMode="External"/><Relationship Id="rId13" Type="http://schemas.openxmlformats.org/officeDocument/2006/relationships/printerSettings" Target="../printerSettings/printerSettings4.bin"/><Relationship Id="rId3" Type="http://schemas.openxmlformats.org/officeDocument/2006/relationships/hyperlink" Target="https://drive.google.com/drive/folders/1goaLd1A8ILAhEZwj_ZNKA5ZKL64yZJkV?usp=share_link" TargetMode="External"/><Relationship Id="rId7" Type="http://schemas.openxmlformats.org/officeDocument/2006/relationships/hyperlink" Target="https://drive.google.com/drive/folders/12uNiCNQ-IJp1IwHjtHUx1_iCVt_zKoY8?usp=share_link" TargetMode="External"/><Relationship Id="rId12" Type="http://schemas.openxmlformats.org/officeDocument/2006/relationships/hyperlink" Target="https://drive.google.com/drive/folders/1kJs9aS5vpZH2YltZR75YOGByTM7SgYAX?usp=share_link" TargetMode="External"/><Relationship Id="rId2" Type="http://schemas.openxmlformats.org/officeDocument/2006/relationships/hyperlink" Target="https://drive.google.com/drive/folders/1uc0FkuRuzv0z-3ihOq229a4A0LlMaVIV?usp=share_link" TargetMode="External"/><Relationship Id="rId1" Type="http://schemas.openxmlformats.org/officeDocument/2006/relationships/hyperlink" Target="https://drive.google.com/drive/folders/1zHcZDzgUsJcapd4VATN-Ag96I_l-LAEY?usp=share_link" TargetMode="External"/><Relationship Id="rId6" Type="http://schemas.openxmlformats.org/officeDocument/2006/relationships/hyperlink" Target="https://drive.google.com/drive/folders/1BnYZKqjrP0QxO0YpxTq9--UqnziFwv94?usp=share_link" TargetMode="External"/><Relationship Id="rId11" Type="http://schemas.openxmlformats.org/officeDocument/2006/relationships/hyperlink" Target="https://drive.google.com/drive/folders/1dWNeLU1-dCt4tZvi7nO3tfF0zBMrcEYj?usp=share_link" TargetMode="External"/><Relationship Id="rId5" Type="http://schemas.openxmlformats.org/officeDocument/2006/relationships/hyperlink" Target="https://drive.google.com/drive/folders/12JZxlvWaGs9IlOlj--C3yOTmPAsdU4_Q?usp=share_link" TargetMode="External"/><Relationship Id="rId10" Type="http://schemas.openxmlformats.org/officeDocument/2006/relationships/hyperlink" Target="https://drive.google.com/drive/folders/1_-1jJcvUZAZBbLn7M22AwQp6jBw2lL-3?usp=share_link" TargetMode="External"/><Relationship Id="rId4" Type="http://schemas.openxmlformats.org/officeDocument/2006/relationships/hyperlink" Target="https://drive.google.com/drive/folders/1uc0FkuRuzv0z-3ihOq229a4A0LlMaVIV?usp=share_link" TargetMode="External"/><Relationship Id="rId9" Type="http://schemas.openxmlformats.org/officeDocument/2006/relationships/hyperlink" Target="https://drive.google.com/drive/folders/177DqUyAWR2HQYc8rzkEuUXfnkh0bh0wq?usp=share_link" TargetMode="External"/><Relationship Id="rId1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8" Type="http://schemas.openxmlformats.org/officeDocument/2006/relationships/hyperlink" Target="https://drive.google.com/drive/folders/1ZLny4aJHZFCtKqY38xS00IDEloGQY4GQ" TargetMode="External"/><Relationship Id="rId3" Type="http://schemas.openxmlformats.org/officeDocument/2006/relationships/hyperlink" Target="https://drive.google.com/drive/folders/10MPryexuSk-88HV2Gq2JfJzuY4Ubha3k" TargetMode="External"/><Relationship Id="rId7" Type="http://schemas.openxmlformats.org/officeDocument/2006/relationships/hyperlink" Target="https://www.cundinamarca.gov.co/dependencias/secasuntosinternacionales" TargetMode="External"/><Relationship Id="rId2" Type="http://schemas.openxmlformats.org/officeDocument/2006/relationships/hyperlink" Target="https://drive.google.com/drive/folders/1Nljri3Oumuw1ERAlMa1lyg0V2-SX-sk_?usp=share_link" TargetMode="External"/><Relationship Id="rId1" Type="http://schemas.openxmlformats.org/officeDocument/2006/relationships/hyperlink" Target="https://drive.google.com/drive/folders/1Nljri3Oumuw1ERAlMa1lyg0V2-SX-sk_?usp=share_link" TargetMode="External"/><Relationship Id="rId6" Type="http://schemas.openxmlformats.org/officeDocument/2006/relationships/hyperlink" Target="https://drive.google.com/drive/folders/1I1nXOS3GNE-P5h8ey92-uUbLmyFIS81J" TargetMode="External"/><Relationship Id="rId11" Type="http://schemas.openxmlformats.org/officeDocument/2006/relationships/drawing" Target="../drawings/drawing5.xml"/><Relationship Id="rId5" Type="http://schemas.openxmlformats.org/officeDocument/2006/relationships/hyperlink" Target="https://drive.google.com/drive/folders/10MPryexuSk-88HV2Gq2JfJzuY4Ubha3k" TargetMode="External"/><Relationship Id="rId10" Type="http://schemas.openxmlformats.org/officeDocument/2006/relationships/hyperlink" Target="https://drive.google.com/drive/folders/1xttI4rAzK0yxMRRsq8BnL0AObwG5LIPm" TargetMode="External"/><Relationship Id="rId4" Type="http://schemas.openxmlformats.org/officeDocument/2006/relationships/hyperlink" Target="https://drive.google.com/drive/folders/10MPryexuSk-88HV2Gq2JfJzuY4Ubha3k" TargetMode="External"/><Relationship Id="rId9" Type="http://schemas.openxmlformats.org/officeDocument/2006/relationships/hyperlink" Target="https://drive.google.com/drive/folders/1J5Vq-9Am4IWw1DlMektATPpT2-OpFmYS?usp=sharing"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https://drive.google.com/drive/folders/1J5Vq-9Am4IWw1DlMektATPpT2-OpFmYS?usp=sharing" TargetMode="External"/><Relationship Id="rId1" Type="http://schemas.openxmlformats.org/officeDocument/2006/relationships/hyperlink" Target="https://drive.google.com/drive/folders/1J5Vq-9Am4IWw1DlMektATPpT2-OpFmYS?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sheetPr>
  <dimension ref="A2:O23"/>
  <sheetViews>
    <sheetView showGridLines="0" zoomScale="75" zoomScaleNormal="55" workbookViewId="0">
      <selection activeCell="J16" sqref="J16"/>
    </sheetView>
  </sheetViews>
  <sheetFormatPr baseColWidth="10" defaultColWidth="11.5" defaultRowHeight="16"/>
  <cols>
    <col min="1" max="1" width="40.5" style="1" customWidth="1"/>
    <col min="2" max="2" width="22.33203125" style="1" customWidth="1"/>
    <col min="3" max="3" width="82.33203125" style="1" customWidth="1"/>
    <col min="4" max="4" width="54.5" style="1" customWidth="1"/>
    <col min="5" max="5" width="55.5" style="1" customWidth="1"/>
    <col min="6" max="6" width="52.6640625" style="1" customWidth="1"/>
    <col min="7" max="7" width="62.83203125" style="1" customWidth="1"/>
    <col min="8" max="8" width="61.33203125" style="1" customWidth="1"/>
    <col min="9" max="9" width="38.83203125" style="1" customWidth="1"/>
    <col min="10" max="10" width="76" style="309" customWidth="1"/>
    <col min="11" max="11" width="50.33203125" style="309" customWidth="1"/>
    <col min="12" max="12" width="37" style="315" customWidth="1"/>
    <col min="13" max="14" width="37" style="281" customWidth="1"/>
    <col min="15" max="15" width="37" style="321" customWidth="1"/>
    <col min="16" max="16384" width="11.5" style="1"/>
  </cols>
  <sheetData>
    <row r="2" spans="1:15" ht="18">
      <c r="A2" s="388"/>
      <c r="B2" s="397" t="s">
        <v>0</v>
      </c>
      <c r="C2" s="397"/>
      <c r="D2" s="397"/>
      <c r="E2" s="397"/>
      <c r="F2" s="397"/>
      <c r="G2" s="398"/>
      <c r="H2" s="407" t="s">
        <v>1</v>
      </c>
      <c r="I2" s="408"/>
    </row>
    <row r="3" spans="1:15" ht="18">
      <c r="A3" s="389"/>
      <c r="B3" s="399"/>
      <c r="C3" s="399"/>
      <c r="D3" s="399"/>
      <c r="E3" s="399"/>
      <c r="F3" s="399"/>
      <c r="G3" s="400"/>
      <c r="H3" s="401" t="s">
        <v>2</v>
      </c>
      <c r="I3" s="402"/>
    </row>
    <row r="4" spans="1:15">
      <c r="A4" s="389"/>
      <c r="B4" s="397" t="s">
        <v>3</v>
      </c>
      <c r="C4" s="397"/>
      <c r="D4" s="397"/>
      <c r="E4" s="397"/>
      <c r="F4" s="397"/>
      <c r="G4" s="398"/>
      <c r="H4" s="403" t="s">
        <v>4</v>
      </c>
      <c r="I4" s="404"/>
    </row>
    <row r="5" spans="1:15">
      <c r="A5" s="389"/>
      <c r="B5" s="399"/>
      <c r="C5" s="399"/>
      <c r="D5" s="399"/>
      <c r="E5" s="399"/>
      <c r="F5" s="399"/>
      <c r="G5" s="400"/>
      <c r="H5" s="405"/>
      <c r="I5" s="406"/>
    </row>
    <row r="6" spans="1:15">
      <c r="A6" s="390"/>
      <c r="I6" s="2"/>
    </row>
    <row r="7" spans="1:15" ht="29">
      <c r="A7" s="391" t="s">
        <v>5</v>
      </c>
      <c r="B7" s="392"/>
      <c r="C7" s="392"/>
      <c r="D7" s="392"/>
      <c r="E7" s="392"/>
      <c r="F7" s="392"/>
      <c r="G7" s="392"/>
      <c r="H7" s="392"/>
      <c r="I7" s="393"/>
    </row>
    <row r="8" spans="1:15" ht="29">
      <c r="A8" s="394" t="s">
        <v>6</v>
      </c>
      <c r="B8" s="395"/>
      <c r="C8" s="395"/>
      <c r="D8" s="395"/>
      <c r="E8" s="395"/>
      <c r="F8" s="395"/>
      <c r="G8" s="395"/>
      <c r="H8" s="395"/>
      <c r="I8" s="396"/>
    </row>
    <row r="9" spans="1:15" ht="51">
      <c r="A9" s="67" t="s">
        <v>7</v>
      </c>
      <c r="B9" s="382" t="s">
        <v>8</v>
      </c>
      <c r="C9" s="382"/>
      <c r="D9" s="68" t="s">
        <v>9</v>
      </c>
      <c r="E9" s="67" t="s">
        <v>10</v>
      </c>
      <c r="F9" s="68" t="s">
        <v>11</v>
      </c>
      <c r="G9" s="67" t="s">
        <v>12</v>
      </c>
      <c r="H9" s="67" t="s">
        <v>13</v>
      </c>
      <c r="I9" s="68" t="s">
        <v>14</v>
      </c>
      <c r="J9" s="320" t="s">
        <v>15</v>
      </c>
      <c r="K9" s="320" t="s">
        <v>13</v>
      </c>
      <c r="L9" s="257" t="s">
        <v>16</v>
      </c>
      <c r="M9" s="257" t="s">
        <v>17</v>
      </c>
      <c r="N9" s="258" t="s">
        <v>18</v>
      </c>
      <c r="O9" s="257" t="s">
        <v>19</v>
      </c>
    </row>
    <row r="10" spans="1:15" ht="100">
      <c r="A10" s="383" t="s">
        <v>20</v>
      </c>
      <c r="B10" s="127" t="s">
        <v>21</v>
      </c>
      <c r="C10" s="127" t="s">
        <v>22</v>
      </c>
      <c r="D10" s="127" t="s">
        <v>23</v>
      </c>
      <c r="E10" s="127" t="s">
        <v>24</v>
      </c>
      <c r="F10" s="127" t="s">
        <v>25</v>
      </c>
      <c r="G10" s="232" t="s">
        <v>26</v>
      </c>
      <c r="H10" s="227" t="s">
        <v>27</v>
      </c>
      <c r="I10" s="255" t="s">
        <v>28</v>
      </c>
      <c r="J10" s="310" t="s">
        <v>29</v>
      </c>
      <c r="K10" s="311" t="s">
        <v>30</v>
      </c>
      <c r="L10" s="316">
        <v>1</v>
      </c>
      <c r="M10" s="282"/>
      <c r="N10" s="282"/>
      <c r="O10" s="322">
        <f>+L10</f>
        <v>1</v>
      </c>
    </row>
    <row r="11" spans="1:15" ht="100">
      <c r="A11" s="384"/>
      <c r="B11" s="127" t="s">
        <v>31</v>
      </c>
      <c r="C11" s="127" t="s">
        <v>32</v>
      </c>
      <c r="D11" s="127" t="s">
        <v>33</v>
      </c>
      <c r="E11" s="127" t="s">
        <v>24</v>
      </c>
      <c r="F11" s="127" t="s">
        <v>25</v>
      </c>
      <c r="G11" s="233" t="s">
        <v>34</v>
      </c>
      <c r="H11" s="228" t="s">
        <v>27</v>
      </c>
      <c r="I11" s="255" t="s">
        <v>28</v>
      </c>
      <c r="J11" s="312" t="s">
        <v>35</v>
      </c>
      <c r="K11" s="313" t="s">
        <v>36</v>
      </c>
      <c r="L11" s="317">
        <v>1</v>
      </c>
      <c r="M11" s="282"/>
      <c r="N11" s="282"/>
      <c r="O11" s="322">
        <f t="shared" ref="O11:O22" si="0">+L11</f>
        <v>1</v>
      </c>
    </row>
    <row r="12" spans="1:15" ht="50">
      <c r="A12" s="385"/>
      <c r="B12" s="127" t="s">
        <v>37</v>
      </c>
      <c r="C12" s="127" t="s">
        <v>38</v>
      </c>
      <c r="D12" s="127" t="s">
        <v>39</v>
      </c>
      <c r="E12" s="127" t="s">
        <v>40</v>
      </c>
      <c r="F12" s="127" t="s">
        <v>41</v>
      </c>
      <c r="G12" s="412" t="s">
        <v>42</v>
      </c>
      <c r="H12" s="413"/>
      <c r="I12" s="413"/>
      <c r="J12" s="312" t="s">
        <v>43</v>
      </c>
      <c r="K12" s="313" t="s">
        <v>44</v>
      </c>
      <c r="L12" s="318">
        <v>0</v>
      </c>
      <c r="M12" s="282"/>
      <c r="N12" s="282"/>
      <c r="O12" s="322">
        <f t="shared" si="0"/>
        <v>0</v>
      </c>
    </row>
    <row r="13" spans="1:15" ht="170">
      <c r="A13" s="386" t="s">
        <v>45</v>
      </c>
      <c r="B13" s="127" t="s">
        <v>46</v>
      </c>
      <c r="C13" s="127" t="s">
        <v>47</v>
      </c>
      <c r="D13" s="127" t="s">
        <v>48</v>
      </c>
      <c r="E13" s="127" t="s">
        <v>40</v>
      </c>
      <c r="F13" s="127" t="s">
        <v>49</v>
      </c>
      <c r="G13" s="229" t="s">
        <v>50</v>
      </c>
      <c r="H13" s="227" t="s">
        <v>51</v>
      </c>
      <c r="I13" s="255" t="s">
        <v>28</v>
      </c>
      <c r="J13" s="312" t="s">
        <v>52</v>
      </c>
      <c r="K13" s="313" t="s">
        <v>53</v>
      </c>
      <c r="L13" s="316">
        <v>1</v>
      </c>
      <c r="M13" s="282"/>
      <c r="N13" s="282"/>
      <c r="O13" s="322">
        <f t="shared" si="0"/>
        <v>1</v>
      </c>
    </row>
    <row r="14" spans="1:15" ht="225">
      <c r="A14" s="387"/>
      <c r="B14" s="127" t="s">
        <v>54</v>
      </c>
      <c r="C14" s="127" t="s">
        <v>55</v>
      </c>
      <c r="D14" s="127" t="s">
        <v>56</v>
      </c>
      <c r="E14" s="127" t="s">
        <v>40</v>
      </c>
      <c r="F14" s="127" t="s">
        <v>57</v>
      </c>
      <c r="G14" s="229" t="s">
        <v>58</v>
      </c>
      <c r="H14" s="229" t="s">
        <v>59</v>
      </c>
      <c r="I14" s="255" t="s">
        <v>28</v>
      </c>
      <c r="J14" s="312" t="s">
        <v>60</v>
      </c>
      <c r="K14" s="313" t="s">
        <v>61</v>
      </c>
      <c r="L14" s="317">
        <v>1</v>
      </c>
      <c r="M14" s="282"/>
      <c r="N14" s="282"/>
      <c r="O14" s="322">
        <f t="shared" si="0"/>
        <v>1</v>
      </c>
    </row>
    <row r="15" spans="1:15" ht="100">
      <c r="A15" s="386" t="s">
        <v>62</v>
      </c>
      <c r="B15" s="127" t="s">
        <v>63</v>
      </c>
      <c r="C15" s="127" t="s">
        <v>64</v>
      </c>
      <c r="D15" s="127" t="s">
        <v>65</v>
      </c>
      <c r="E15" s="127" t="s">
        <v>40</v>
      </c>
      <c r="F15" s="127" t="s">
        <v>49</v>
      </c>
      <c r="G15" s="229" t="s">
        <v>66</v>
      </c>
      <c r="H15" s="227" t="s">
        <v>51</v>
      </c>
      <c r="I15" s="255" t="s">
        <v>28</v>
      </c>
      <c r="J15" s="312" t="s">
        <v>67</v>
      </c>
      <c r="K15" s="313" t="s">
        <v>53</v>
      </c>
      <c r="L15" s="317">
        <v>1</v>
      </c>
      <c r="M15" s="282"/>
      <c r="N15" s="282"/>
      <c r="O15" s="322">
        <f t="shared" si="0"/>
        <v>1</v>
      </c>
    </row>
    <row r="16" spans="1:15" ht="225">
      <c r="A16" s="387"/>
      <c r="B16" s="127" t="s">
        <v>68</v>
      </c>
      <c r="C16" s="127" t="s">
        <v>69</v>
      </c>
      <c r="D16" s="127" t="s">
        <v>70</v>
      </c>
      <c r="E16" s="127" t="s">
        <v>40</v>
      </c>
      <c r="F16" s="127" t="s">
        <v>57</v>
      </c>
      <c r="G16" s="230" t="s">
        <v>58</v>
      </c>
      <c r="H16" s="231" t="s">
        <v>71</v>
      </c>
      <c r="I16" s="255" t="s">
        <v>28</v>
      </c>
      <c r="J16" s="312" t="s">
        <v>72</v>
      </c>
      <c r="K16" s="313" t="s">
        <v>73</v>
      </c>
      <c r="L16" s="317">
        <v>0</v>
      </c>
      <c r="M16" s="282"/>
      <c r="N16" s="282"/>
      <c r="O16" s="322">
        <f t="shared" si="0"/>
        <v>0</v>
      </c>
    </row>
    <row r="17" spans="1:15" ht="153">
      <c r="A17" s="386" t="s">
        <v>74</v>
      </c>
      <c r="B17" s="127" t="s">
        <v>75</v>
      </c>
      <c r="C17" s="127" t="s">
        <v>76</v>
      </c>
      <c r="D17" s="127" t="s">
        <v>77</v>
      </c>
      <c r="E17" s="127" t="s">
        <v>40</v>
      </c>
      <c r="F17" s="127" t="s">
        <v>78</v>
      </c>
      <c r="G17" s="412" t="s">
        <v>79</v>
      </c>
      <c r="H17" s="413"/>
      <c r="I17" s="413"/>
      <c r="J17" s="312" t="s">
        <v>80</v>
      </c>
      <c r="K17" s="313" t="s">
        <v>44</v>
      </c>
      <c r="L17" s="317">
        <v>0</v>
      </c>
      <c r="M17" s="282"/>
      <c r="N17" s="282"/>
      <c r="O17" s="322">
        <f t="shared" si="0"/>
        <v>0</v>
      </c>
    </row>
    <row r="18" spans="1:15" ht="100">
      <c r="A18" s="411"/>
      <c r="B18" s="127" t="s">
        <v>81</v>
      </c>
      <c r="C18" s="127" t="s">
        <v>82</v>
      </c>
      <c r="D18" s="127" t="s">
        <v>83</v>
      </c>
      <c r="E18" s="127" t="s">
        <v>40</v>
      </c>
      <c r="F18" s="127" t="s">
        <v>84</v>
      </c>
      <c r="G18" s="414" t="s">
        <v>85</v>
      </c>
      <c r="H18" s="415"/>
      <c r="I18" s="415"/>
      <c r="J18" s="312" t="s">
        <v>43</v>
      </c>
      <c r="K18" s="313" t="s">
        <v>44</v>
      </c>
      <c r="L18" s="317">
        <v>0</v>
      </c>
      <c r="M18" s="282"/>
      <c r="N18" s="282"/>
      <c r="O18" s="322">
        <f t="shared" si="0"/>
        <v>0</v>
      </c>
    </row>
    <row r="19" spans="1:15" ht="153">
      <c r="A19" s="411"/>
      <c r="B19" s="127" t="s">
        <v>86</v>
      </c>
      <c r="C19" s="127" t="s">
        <v>87</v>
      </c>
      <c r="D19" s="127" t="s">
        <v>88</v>
      </c>
      <c r="E19" s="127" t="s">
        <v>89</v>
      </c>
      <c r="F19" s="127" t="s">
        <v>90</v>
      </c>
      <c r="G19" s="229" t="s">
        <v>91</v>
      </c>
      <c r="H19" s="227" t="s">
        <v>92</v>
      </c>
      <c r="I19" s="255" t="s">
        <v>28</v>
      </c>
      <c r="J19" s="312" t="s">
        <v>93</v>
      </c>
      <c r="K19" s="313" t="s">
        <v>73</v>
      </c>
      <c r="L19" s="317">
        <v>0</v>
      </c>
      <c r="M19" s="282"/>
      <c r="N19" s="282"/>
      <c r="O19" s="322">
        <f t="shared" si="0"/>
        <v>0</v>
      </c>
    </row>
    <row r="20" spans="1:15" ht="150">
      <c r="A20" s="411"/>
      <c r="B20" s="127" t="s">
        <v>94</v>
      </c>
      <c r="C20" s="127" t="s">
        <v>95</v>
      </c>
      <c r="D20" s="127" t="s">
        <v>96</v>
      </c>
      <c r="E20" s="127" t="s">
        <v>89</v>
      </c>
      <c r="F20" s="127" t="s">
        <v>97</v>
      </c>
      <c r="G20" s="229" t="s">
        <v>91</v>
      </c>
      <c r="H20" s="227" t="s">
        <v>92</v>
      </c>
      <c r="I20" s="255" t="s">
        <v>28</v>
      </c>
      <c r="J20" s="312" t="s">
        <v>98</v>
      </c>
      <c r="K20" s="313" t="s">
        <v>73</v>
      </c>
      <c r="L20" s="317">
        <v>0</v>
      </c>
      <c r="M20" s="282"/>
      <c r="N20" s="282"/>
      <c r="O20" s="322">
        <f t="shared" si="0"/>
        <v>0</v>
      </c>
    </row>
    <row r="21" spans="1:15" ht="150">
      <c r="A21" s="387"/>
      <c r="B21" s="127" t="s">
        <v>99</v>
      </c>
      <c r="C21" s="127" t="s">
        <v>100</v>
      </c>
      <c r="D21" s="127" t="s">
        <v>101</v>
      </c>
      <c r="E21" s="127" t="s">
        <v>102</v>
      </c>
      <c r="F21" s="127" t="s">
        <v>103</v>
      </c>
      <c r="G21" s="229" t="s">
        <v>91</v>
      </c>
      <c r="H21" s="227" t="s">
        <v>92</v>
      </c>
      <c r="I21" s="256" t="s">
        <v>28</v>
      </c>
      <c r="J21" s="312" t="s">
        <v>72</v>
      </c>
      <c r="K21" s="313" t="s">
        <v>73</v>
      </c>
      <c r="L21" s="317">
        <v>0</v>
      </c>
      <c r="M21" s="282"/>
      <c r="N21" s="282"/>
      <c r="O21" s="322">
        <f t="shared" si="0"/>
        <v>0</v>
      </c>
    </row>
    <row r="22" spans="1:15" ht="50">
      <c r="A22" s="126" t="s">
        <v>104</v>
      </c>
      <c r="B22" s="226" t="s">
        <v>105</v>
      </c>
      <c r="C22" s="226" t="s">
        <v>106</v>
      </c>
      <c r="D22" s="128" t="s">
        <v>107</v>
      </c>
      <c r="E22" s="128" t="s">
        <v>108</v>
      </c>
      <c r="F22" s="128" t="s">
        <v>109</v>
      </c>
      <c r="G22" s="409" t="s">
        <v>110</v>
      </c>
      <c r="H22" s="410"/>
      <c r="I22" s="410"/>
      <c r="J22" s="312" t="s">
        <v>43</v>
      </c>
      <c r="K22" s="313" t="s">
        <v>44</v>
      </c>
      <c r="L22" s="317">
        <v>0</v>
      </c>
      <c r="M22" s="282"/>
      <c r="N22" s="282"/>
      <c r="O22" s="322">
        <f t="shared" si="0"/>
        <v>0</v>
      </c>
    </row>
    <row r="23" spans="1:15">
      <c r="J23" s="314"/>
      <c r="K23" s="314"/>
      <c r="L23" s="319">
        <f>+AVERAGE(L10:L22)</f>
        <v>0.38461538461538464</v>
      </c>
      <c r="M23" s="279"/>
      <c r="N23" s="279"/>
      <c r="O23" s="280">
        <f>+L23</f>
        <v>0.38461538461538464</v>
      </c>
    </row>
  </sheetData>
  <mergeCells count="17">
    <mergeCell ref="G22:I22"/>
    <mergeCell ref="A15:A16"/>
    <mergeCell ref="A17:A21"/>
    <mergeCell ref="G12:I12"/>
    <mergeCell ref="G17:I17"/>
    <mergeCell ref="G18:I18"/>
    <mergeCell ref="B9:C9"/>
    <mergeCell ref="A10:A12"/>
    <mergeCell ref="A13:A14"/>
    <mergeCell ref="A2:A6"/>
    <mergeCell ref="A7:I7"/>
    <mergeCell ref="A8:I8"/>
    <mergeCell ref="B2:G3"/>
    <mergeCell ref="B4:G5"/>
    <mergeCell ref="H3:I3"/>
    <mergeCell ref="H4:I5"/>
    <mergeCell ref="H2:I2"/>
  </mergeCells>
  <hyperlinks>
    <hyperlink ref="H10" r:id="rId1" xr:uid="{00000000-0004-0000-0000-000000000000}"/>
    <hyperlink ref="H11" r:id="rId2" xr:uid="{00000000-0004-0000-0000-000001000000}"/>
    <hyperlink ref="H13" r:id="rId3" display="https://www.cundinamarca.gov.co/dependencias/secplaneacion/transparencia/paac" xr:uid="{00000000-0004-0000-0000-000002000000}"/>
    <hyperlink ref="H15" r:id="rId4" display="https://www.cundinamarca.gov.co/dependencias/secplaneacion/transparencia/paac" xr:uid="{00000000-0004-0000-0000-000003000000}"/>
  </hyperlinks>
  <pageMargins left="0.70866141732283472" right="0.70866141732283472" top="0.74803149606299213" bottom="0.74803149606299213" header="0.31496062992125984" footer="0.31496062992125984"/>
  <pageSetup scale="55" orientation="landscape" r:id="rId5"/>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Q369"/>
  <sheetViews>
    <sheetView topLeftCell="A23" zoomScale="70" zoomScaleNormal="70" workbookViewId="0">
      <selection activeCell="A33" sqref="A33:A38"/>
    </sheetView>
  </sheetViews>
  <sheetFormatPr baseColWidth="10" defaultColWidth="14.5" defaultRowHeight="15"/>
  <cols>
    <col min="1" max="1" width="4" customWidth="1"/>
    <col min="2" max="4" width="19.1640625" customWidth="1"/>
    <col min="5" max="5" width="22.5" customWidth="1"/>
    <col min="6" max="6" width="24.5" customWidth="1"/>
    <col min="7" max="7" width="35.83203125" customWidth="1"/>
    <col min="8" max="9" width="24.1640625" customWidth="1"/>
    <col min="10" max="10" width="17.83203125" customWidth="1"/>
    <col min="11" max="11" width="16.5" customWidth="1"/>
    <col min="12" max="20" width="6.33203125" customWidth="1"/>
    <col min="21" max="21" width="6.5" customWidth="1"/>
    <col min="22" max="31" width="6.33203125" customWidth="1"/>
    <col min="32" max="32" width="14.33203125" customWidth="1"/>
    <col min="33" max="33" width="14.83203125" customWidth="1"/>
    <col min="34" max="34" width="17.5" customWidth="1"/>
    <col min="35" max="35" width="6.33203125" customWidth="1"/>
    <col min="36" max="36" width="16" customWidth="1"/>
    <col min="37" max="37" width="5.83203125" customWidth="1"/>
    <col min="38" max="38" width="97.83203125" customWidth="1"/>
    <col min="39" max="39" width="8.5" customWidth="1"/>
    <col min="40" max="40" width="5.6640625" customWidth="1"/>
    <col min="41" max="41" width="8" customWidth="1"/>
    <col min="42" max="42" width="6.5" customWidth="1"/>
    <col min="43" max="43" width="6.83203125" customWidth="1"/>
    <col min="44" max="44" width="6.33203125" customWidth="1"/>
    <col min="45" max="45" width="7.33203125" customWidth="1"/>
    <col min="46" max="46" width="8.5" customWidth="1"/>
    <col min="47" max="47" width="7.6640625" customWidth="1"/>
    <col min="48" max="48" width="8" customWidth="1"/>
    <col min="49" max="49" width="10" customWidth="1"/>
    <col min="50" max="50" width="8.6640625" customWidth="1"/>
    <col min="51" max="51" width="12.1640625" customWidth="1"/>
    <col min="52" max="52" width="6" customWidth="1"/>
    <col min="53" max="53" width="10.6640625" customWidth="1"/>
    <col min="54" max="54" width="9.1640625" customWidth="1"/>
    <col min="55" max="55" width="9.5" customWidth="1"/>
    <col min="56" max="57" width="7.5" customWidth="1"/>
    <col min="58" max="58" width="10.5" customWidth="1"/>
    <col min="59" max="59" width="7.6640625" customWidth="1"/>
    <col min="60" max="60" width="8.6640625" customWidth="1"/>
    <col min="61" max="62" width="10.5" customWidth="1"/>
    <col min="63" max="63" width="9.33203125" customWidth="1"/>
    <col min="64" max="64" width="9.1640625" customWidth="1"/>
    <col min="65" max="65" width="8.5" customWidth="1"/>
    <col min="66" max="66" width="13.5" customWidth="1"/>
    <col min="67" max="67" width="63.83203125" customWidth="1"/>
    <col min="68" max="68" width="34.6640625" customWidth="1"/>
    <col min="69" max="71" width="18.83203125" customWidth="1"/>
    <col min="72" max="72" width="20.6640625" customWidth="1"/>
    <col min="73" max="73" width="21.6640625" customWidth="1"/>
    <col min="74" max="74" width="31.83203125" customWidth="1"/>
    <col min="75" max="75" width="22.1640625" customWidth="1"/>
    <col min="76" max="95" width="11.5" customWidth="1"/>
  </cols>
  <sheetData>
    <row r="1" spans="1:95" ht="16.5" hidden="1" customHeight="1">
      <c r="A1" s="129"/>
      <c r="B1" s="426"/>
      <c r="C1" s="427"/>
      <c r="D1" s="428"/>
      <c r="E1" s="435" t="s">
        <v>0</v>
      </c>
      <c r="F1" s="427"/>
      <c r="G1" s="130" t="s">
        <v>111</v>
      </c>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row>
    <row r="2" spans="1:95" ht="16.5" hidden="1" customHeight="1">
      <c r="A2" s="132"/>
      <c r="B2" s="429"/>
      <c r="C2" s="430"/>
      <c r="D2" s="431"/>
      <c r="E2" s="432"/>
      <c r="F2" s="433"/>
      <c r="G2" s="130" t="s">
        <v>112</v>
      </c>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row>
    <row r="3" spans="1:95" ht="13.5" hidden="1" customHeight="1">
      <c r="A3" s="132"/>
      <c r="B3" s="429"/>
      <c r="C3" s="430"/>
      <c r="D3" s="431"/>
      <c r="E3" s="435" t="s">
        <v>113</v>
      </c>
      <c r="F3" s="427"/>
      <c r="G3" s="436" t="s">
        <v>114</v>
      </c>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row>
    <row r="4" spans="1:95" ht="13.5" hidden="1" customHeight="1">
      <c r="A4" s="132"/>
      <c r="B4" s="432"/>
      <c r="C4" s="433"/>
      <c r="D4" s="434"/>
      <c r="E4" s="432"/>
      <c r="F4" s="433"/>
      <c r="G4" s="437"/>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row>
    <row r="5" spans="1:95" ht="16.5" hidden="1" customHeight="1">
      <c r="A5" s="133" t="s">
        <v>115</v>
      </c>
      <c r="B5" s="134"/>
      <c r="C5" s="134"/>
      <c r="D5" s="134"/>
      <c r="E5" s="134"/>
      <c r="F5" s="134"/>
      <c r="G5" s="131"/>
      <c r="H5" s="135"/>
      <c r="I5" s="135"/>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131"/>
      <c r="BF5" s="131"/>
      <c r="BG5" s="131"/>
      <c r="BH5" s="131"/>
      <c r="BI5" s="131"/>
      <c r="BJ5" s="131"/>
      <c r="BK5" s="131"/>
      <c r="BL5" s="131"/>
      <c r="BM5" s="131"/>
      <c r="BN5" s="131"/>
      <c r="BO5" s="131"/>
      <c r="BP5" s="131"/>
      <c r="BQ5" s="131"/>
      <c r="BR5" s="131"/>
      <c r="BS5" s="131"/>
      <c r="BT5" s="131"/>
      <c r="BU5" s="131"/>
      <c r="BV5" s="131"/>
      <c r="BW5" s="131"/>
      <c r="BX5" s="131"/>
      <c r="BY5" s="131"/>
      <c r="BZ5" s="131"/>
      <c r="CA5" s="131"/>
      <c r="CB5" s="131"/>
      <c r="CC5" s="131"/>
      <c r="CD5" s="131"/>
      <c r="CE5" s="131"/>
      <c r="CF5" s="131"/>
      <c r="CG5" s="131"/>
      <c r="CH5" s="131"/>
      <c r="CI5" s="131"/>
      <c r="CJ5" s="131"/>
      <c r="CK5" s="131"/>
      <c r="CL5" s="131"/>
      <c r="CM5" s="131"/>
      <c r="CN5" s="131"/>
      <c r="CO5" s="131"/>
      <c r="CP5" s="131"/>
      <c r="CQ5" s="131"/>
    </row>
    <row r="6" spans="1:95" ht="16.5" customHeight="1">
      <c r="A6" s="420" t="s">
        <v>116</v>
      </c>
      <c r="B6" s="421"/>
      <c r="C6" s="421"/>
      <c r="D6" s="421"/>
      <c r="E6" s="421"/>
      <c r="F6" s="421"/>
      <c r="G6" s="421"/>
      <c r="H6" s="421"/>
      <c r="I6" s="421"/>
      <c r="J6" s="438"/>
      <c r="K6" s="420" t="s">
        <v>117</v>
      </c>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38"/>
      <c r="AK6" s="420" t="s">
        <v>118</v>
      </c>
      <c r="AL6" s="421"/>
      <c r="AM6" s="421"/>
      <c r="AN6" s="421"/>
      <c r="AO6" s="421"/>
      <c r="AP6" s="421"/>
      <c r="AQ6" s="421"/>
      <c r="AR6" s="421"/>
      <c r="AS6" s="421"/>
      <c r="AT6" s="421"/>
      <c r="AU6" s="421"/>
      <c r="AV6" s="421"/>
      <c r="AW6" s="421"/>
      <c r="AX6" s="421"/>
      <c r="AY6" s="421"/>
      <c r="AZ6" s="421"/>
      <c r="BA6" s="421"/>
      <c r="BB6" s="421"/>
      <c r="BC6" s="136"/>
      <c r="BD6" s="136"/>
      <c r="BE6" s="136"/>
      <c r="BF6" s="136"/>
      <c r="BG6" s="136"/>
      <c r="BH6" s="439"/>
      <c r="BI6" s="421"/>
      <c r="BJ6" s="421"/>
      <c r="BK6" s="421"/>
      <c r="BL6" s="421"/>
      <c r="BM6" s="421"/>
      <c r="BN6" s="438"/>
      <c r="BO6" s="136"/>
      <c r="BP6" s="420" t="s">
        <v>119</v>
      </c>
      <c r="BQ6" s="421"/>
      <c r="BR6" s="421"/>
      <c r="BS6" s="421"/>
      <c r="BT6" s="421"/>
      <c r="BU6" s="421"/>
      <c r="BV6" s="421"/>
      <c r="BW6" s="438"/>
      <c r="BX6" s="131"/>
      <c r="BY6" s="131"/>
      <c r="BZ6" s="131"/>
      <c r="CA6" s="131"/>
      <c r="CB6" s="131"/>
      <c r="CC6" s="131"/>
      <c r="CD6" s="131"/>
      <c r="CE6" s="131"/>
      <c r="CF6" s="131"/>
      <c r="CG6" s="131"/>
      <c r="CH6" s="131"/>
      <c r="CI6" s="131"/>
      <c r="CJ6" s="131"/>
      <c r="CK6" s="131"/>
      <c r="CL6" s="131"/>
      <c r="CM6" s="131"/>
      <c r="CN6" s="131"/>
      <c r="CO6" s="131"/>
      <c r="CP6" s="131"/>
      <c r="CQ6" s="131"/>
    </row>
    <row r="7" spans="1:95" ht="16.5" customHeight="1">
      <c r="A7" s="449" t="s">
        <v>120</v>
      </c>
      <c r="B7" s="419" t="s">
        <v>121</v>
      </c>
      <c r="C7" s="419" t="s">
        <v>122</v>
      </c>
      <c r="D7" s="450" t="s">
        <v>123</v>
      </c>
      <c r="E7" s="419" t="s">
        <v>124</v>
      </c>
      <c r="F7" s="419" t="s">
        <v>125</v>
      </c>
      <c r="G7" s="419" t="s">
        <v>126</v>
      </c>
      <c r="H7" s="419" t="s">
        <v>127</v>
      </c>
      <c r="I7" s="137"/>
      <c r="J7" s="451" t="s">
        <v>128</v>
      </c>
      <c r="K7" s="419" t="s">
        <v>129</v>
      </c>
      <c r="L7" s="442" t="s">
        <v>130</v>
      </c>
      <c r="M7" s="444" t="s">
        <v>131</v>
      </c>
      <c r="N7" s="445"/>
      <c r="O7" s="445"/>
      <c r="P7" s="445"/>
      <c r="Q7" s="445"/>
      <c r="R7" s="445"/>
      <c r="S7" s="445"/>
      <c r="T7" s="445"/>
      <c r="U7" s="445"/>
      <c r="V7" s="445"/>
      <c r="W7" s="445"/>
      <c r="X7" s="445"/>
      <c r="Y7" s="445"/>
      <c r="Z7" s="445"/>
      <c r="AA7" s="445"/>
      <c r="AB7" s="445"/>
      <c r="AC7" s="445"/>
      <c r="AD7" s="445"/>
      <c r="AE7" s="446"/>
      <c r="AF7" s="447" t="s">
        <v>132</v>
      </c>
      <c r="AG7" s="419" t="s">
        <v>133</v>
      </c>
      <c r="AH7" s="419" t="s">
        <v>134</v>
      </c>
      <c r="AI7" s="419" t="s">
        <v>130</v>
      </c>
      <c r="AJ7" s="419" t="s">
        <v>135</v>
      </c>
      <c r="AK7" s="440" t="s">
        <v>136</v>
      </c>
      <c r="AL7" s="419" t="s">
        <v>137</v>
      </c>
      <c r="AM7" s="420" t="s">
        <v>138</v>
      </c>
      <c r="AN7" s="421"/>
      <c r="AO7" s="421"/>
      <c r="AP7" s="421"/>
      <c r="AQ7" s="421"/>
      <c r="AR7" s="421"/>
      <c r="AS7" s="421"/>
      <c r="AT7" s="421"/>
      <c r="AU7" s="421"/>
      <c r="AV7" s="421"/>
      <c r="AW7" s="421"/>
      <c r="AX7" s="421"/>
      <c r="AY7" s="421"/>
      <c r="AZ7" s="138"/>
      <c r="BA7" s="453" t="s">
        <v>139</v>
      </c>
      <c r="BB7" s="454"/>
      <c r="BC7" s="454"/>
      <c r="BD7" s="454"/>
      <c r="BE7" s="454"/>
      <c r="BF7" s="454"/>
      <c r="BG7" s="455"/>
      <c r="BH7" s="440" t="s">
        <v>140</v>
      </c>
      <c r="BI7" s="440" t="s">
        <v>141</v>
      </c>
      <c r="BJ7" s="66"/>
      <c r="BK7" s="440" t="s">
        <v>142</v>
      </c>
      <c r="BL7" s="440" t="s">
        <v>130</v>
      </c>
      <c r="BM7" s="440" t="s">
        <v>143</v>
      </c>
      <c r="BN7" s="440" t="s">
        <v>144</v>
      </c>
      <c r="BO7" s="441" t="s">
        <v>145</v>
      </c>
      <c r="BP7" s="441" t="s">
        <v>146</v>
      </c>
      <c r="BQ7" s="441" t="s">
        <v>147</v>
      </c>
      <c r="BR7" s="441" t="s">
        <v>148</v>
      </c>
      <c r="BS7" s="441" t="s">
        <v>149</v>
      </c>
      <c r="BT7" s="441" t="s">
        <v>150</v>
      </c>
      <c r="BU7" s="441" t="s">
        <v>151</v>
      </c>
      <c r="BV7" s="441" t="s">
        <v>152</v>
      </c>
      <c r="BW7" s="441" t="s">
        <v>153</v>
      </c>
      <c r="BX7" s="131"/>
      <c r="BY7" s="131"/>
      <c r="BZ7" s="131"/>
      <c r="CA7" s="131"/>
      <c r="CB7" s="131"/>
      <c r="CC7" s="131"/>
      <c r="CD7" s="131"/>
      <c r="CE7" s="131"/>
      <c r="CF7" s="131"/>
      <c r="CG7" s="131"/>
      <c r="CH7" s="131"/>
      <c r="CI7" s="131"/>
      <c r="CJ7" s="131"/>
      <c r="CK7" s="131"/>
      <c r="CL7" s="131"/>
      <c r="CM7" s="131"/>
      <c r="CN7" s="131"/>
      <c r="CO7" s="131"/>
      <c r="CP7" s="131"/>
      <c r="CQ7" s="131"/>
    </row>
    <row r="8" spans="1:95" ht="87.75" customHeight="1">
      <c r="A8" s="418"/>
      <c r="B8" s="418"/>
      <c r="C8" s="418"/>
      <c r="D8" s="418"/>
      <c r="E8" s="418"/>
      <c r="F8" s="418"/>
      <c r="G8" s="418"/>
      <c r="H8" s="418"/>
      <c r="I8" s="139" t="s">
        <v>154</v>
      </c>
      <c r="J8" s="418"/>
      <c r="K8" s="418"/>
      <c r="L8" s="443"/>
      <c r="M8" s="24" t="s">
        <v>155</v>
      </c>
      <c r="N8" s="24" t="s">
        <v>156</v>
      </c>
      <c r="O8" s="24" t="s">
        <v>157</v>
      </c>
      <c r="P8" s="24" t="s">
        <v>158</v>
      </c>
      <c r="Q8" s="24" t="s">
        <v>159</v>
      </c>
      <c r="R8" s="24" t="s">
        <v>160</v>
      </c>
      <c r="S8" s="24" t="s">
        <v>161</v>
      </c>
      <c r="T8" s="24" t="s">
        <v>162</v>
      </c>
      <c r="U8" s="24" t="s">
        <v>163</v>
      </c>
      <c r="V8" s="24" t="s">
        <v>164</v>
      </c>
      <c r="W8" s="24" t="s">
        <v>165</v>
      </c>
      <c r="X8" s="24" t="s">
        <v>166</v>
      </c>
      <c r="Y8" s="24" t="s">
        <v>167</v>
      </c>
      <c r="Z8" s="24" t="s">
        <v>168</v>
      </c>
      <c r="AA8" s="24" t="s">
        <v>169</v>
      </c>
      <c r="AB8" s="24" t="s">
        <v>170</v>
      </c>
      <c r="AC8" s="24" t="s">
        <v>171</v>
      </c>
      <c r="AD8" s="24" t="s">
        <v>172</v>
      </c>
      <c r="AE8" s="24" t="s">
        <v>173</v>
      </c>
      <c r="AF8" s="448"/>
      <c r="AG8" s="418"/>
      <c r="AH8" s="418"/>
      <c r="AI8" s="418"/>
      <c r="AJ8" s="418"/>
      <c r="AK8" s="418"/>
      <c r="AL8" s="418"/>
      <c r="AM8" s="140" t="s">
        <v>174</v>
      </c>
      <c r="AN8" s="140" t="s">
        <v>175</v>
      </c>
      <c r="AO8" s="140" t="s">
        <v>176</v>
      </c>
      <c r="AP8" s="140" t="s">
        <v>175</v>
      </c>
      <c r="AQ8" s="140">
        <v>2</v>
      </c>
      <c r="AR8" s="140" t="s">
        <v>175</v>
      </c>
      <c r="AS8" s="141">
        <v>3</v>
      </c>
      <c r="AT8" s="140" t="s">
        <v>175</v>
      </c>
      <c r="AU8" s="141">
        <v>4</v>
      </c>
      <c r="AV8" s="140" t="s">
        <v>175</v>
      </c>
      <c r="AW8" s="141">
        <v>5</v>
      </c>
      <c r="AX8" s="140" t="s">
        <v>175</v>
      </c>
      <c r="AY8" s="141">
        <v>6</v>
      </c>
      <c r="AZ8" s="140" t="s">
        <v>175</v>
      </c>
      <c r="BA8" s="28" t="s">
        <v>177</v>
      </c>
      <c r="BB8" s="28" t="s">
        <v>178</v>
      </c>
      <c r="BC8" s="142" t="s">
        <v>179</v>
      </c>
      <c r="BD8" s="142" t="s">
        <v>180</v>
      </c>
      <c r="BE8" s="142" t="s">
        <v>181</v>
      </c>
      <c r="BF8" s="142" t="s">
        <v>182</v>
      </c>
      <c r="BG8" s="142" t="s">
        <v>183</v>
      </c>
      <c r="BH8" s="418"/>
      <c r="BI8" s="418"/>
      <c r="BJ8" s="142" t="s">
        <v>130</v>
      </c>
      <c r="BK8" s="418"/>
      <c r="BL8" s="418"/>
      <c r="BM8" s="418"/>
      <c r="BN8" s="418"/>
      <c r="BO8" s="418"/>
      <c r="BP8" s="418"/>
      <c r="BQ8" s="418"/>
      <c r="BR8" s="418"/>
      <c r="BS8" s="418"/>
      <c r="BT8" s="418"/>
      <c r="BU8" s="418"/>
      <c r="BV8" s="418"/>
      <c r="BW8" s="418"/>
      <c r="BX8" s="143"/>
      <c r="BY8" s="143"/>
      <c r="BZ8" s="143"/>
      <c r="CA8" s="143"/>
      <c r="CB8" s="143"/>
      <c r="CC8" s="143"/>
      <c r="CD8" s="143"/>
      <c r="CE8" s="143"/>
      <c r="CF8" s="143"/>
      <c r="CG8" s="143"/>
      <c r="CH8" s="143"/>
      <c r="CI8" s="143"/>
      <c r="CJ8" s="143"/>
      <c r="CK8" s="143"/>
      <c r="CL8" s="143"/>
      <c r="CM8" s="143"/>
      <c r="CN8" s="143"/>
      <c r="CO8" s="143"/>
      <c r="CP8" s="143"/>
      <c r="CQ8" s="143"/>
    </row>
    <row r="9" spans="1:95" ht="129" customHeight="1">
      <c r="A9" s="452">
        <v>1</v>
      </c>
      <c r="B9" s="452" t="s">
        <v>184</v>
      </c>
      <c r="C9" s="452" t="s">
        <v>185</v>
      </c>
      <c r="D9" s="452" t="s">
        <v>186</v>
      </c>
      <c r="E9" s="144" t="s">
        <v>187</v>
      </c>
      <c r="F9" s="144" t="s">
        <v>188</v>
      </c>
      <c r="G9" s="452" t="s">
        <v>189</v>
      </c>
      <c r="H9" s="452" t="s">
        <v>190</v>
      </c>
      <c r="I9" s="62" t="s">
        <v>191</v>
      </c>
      <c r="J9" s="452">
        <v>4</v>
      </c>
      <c r="K9" s="419" t="str">
        <f>IF(J9&lt;=0,"",IF(J9=1,"Rara vez",IF(J9=2,"Improbable",IF(J9=3,"Posible",IF(J9=4,"Probable",IF(J9=5,"Casi Seguro"))))))</f>
        <v>Probable</v>
      </c>
      <c r="L9" s="416">
        <f>IF(K9="","",IF(K9="Rara vez",0.2,IF(K9="Improbable",0.4,IF(K9="Posible",0.6,IF(K9="Probable",0.8,IF(K9="Casi seguro",1,))))))</f>
        <v>0.8</v>
      </c>
      <c r="M9" s="416" t="s">
        <v>192</v>
      </c>
      <c r="N9" s="416" t="s">
        <v>193</v>
      </c>
      <c r="O9" s="416" t="s">
        <v>193</v>
      </c>
      <c r="P9" s="416" t="s">
        <v>193</v>
      </c>
      <c r="Q9" s="416" t="s">
        <v>192</v>
      </c>
      <c r="R9" s="416" t="s">
        <v>193</v>
      </c>
      <c r="S9" s="416" t="s">
        <v>193</v>
      </c>
      <c r="T9" s="416" t="s">
        <v>193</v>
      </c>
      <c r="U9" s="416" t="s">
        <v>193</v>
      </c>
      <c r="V9" s="416" t="s">
        <v>192</v>
      </c>
      <c r="W9" s="416" t="s">
        <v>192</v>
      </c>
      <c r="X9" s="416" t="s">
        <v>192</v>
      </c>
      <c r="Y9" s="416" t="s">
        <v>192</v>
      </c>
      <c r="Z9" s="416" t="s">
        <v>192</v>
      </c>
      <c r="AA9" s="416" t="s">
        <v>192</v>
      </c>
      <c r="AB9" s="416" t="s">
        <v>193</v>
      </c>
      <c r="AC9" s="416" t="s">
        <v>192</v>
      </c>
      <c r="AD9" s="416" t="s">
        <v>193</v>
      </c>
      <c r="AE9" s="416" t="s">
        <v>193</v>
      </c>
      <c r="AF9" s="425">
        <f>IF(AB9="Si","19",COUNTIF(M9:AE10,"si"))</f>
        <v>9</v>
      </c>
      <c r="AG9" s="63">
        <f t="shared" ref="AG9:AG54" si="0">VALUE(IF(AF9&lt;=5,5,IF(AND(AF9&gt;5,AF9&lt;=11),10,IF(AF9&gt;11,20,0))))</f>
        <v>10</v>
      </c>
      <c r="AH9" s="419" t="str">
        <f>IF(AG9=5,"Moderado",IF(AG9=10,"Mayor",IF(AG9=20,"Catastrófico",0)))</f>
        <v>Mayor</v>
      </c>
      <c r="AI9" s="416">
        <f>IF(AH9="","",IF(AH9="Moderado",0.6,IF(AH9="Mayor",0.8,IF(AH9="Catastrófico",1,))))</f>
        <v>0.8</v>
      </c>
      <c r="AJ9" s="419" t="str">
        <f>IF(OR(AND(K9="Rara vez",AH9="Moderado"),AND(K9="Improbable",AH9="Moderado")),"Moderado",IF(OR(AND(K9="Rara vez",AH9="Mayor"),AND(K9="Improbable",AH9="Mayor"),AND(K9="Posible",AH9="Moderado"),AND(K9="Probable",AH9="Moderado")),"Alta",IF(OR(AND(K9="Rara vez",AH9="Catastrófico"),AND(K9="Improbable",AH9="Catastrófico"),AND(K9="Posible",AH9="Catastrófico"),AND(K9="Probable",AH9="Catastrófico"),AND(K9="Casi seguro",AH9="Catastrófico"),AND(K9="Posible",AH9="Moderado"),AND(K9="Probable",AH9="Moderado"),AND(K9="Casi seguro",AH9="Moderado"),AND(K9="Posible",AH9="Mayor"),AND(K9="Probable",AH9="Mayor"),AND(K9="Casi seguro",AH9="Mayor")),"Extremo",)))</f>
        <v>Extremo</v>
      </c>
      <c r="AK9" s="30">
        <v>1</v>
      </c>
      <c r="AL9" s="26" t="s">
        <v>194</v>
      </c>
      <c r="AM9" s="36" t="s">
        <v>195</v>
      </c>
      <c r="AN9" s="36">
        <f t="shared" ref="AN9:AN19" si="1">IF(AM9="","",IF(AM9="Asignado",15,IF(AM9="No asignado",0,)))</f>
        <v>15</v>
      </c>
      <c r="AO9" s="36" t="s">
        <v>196</v>
      </c>
      <c r="AP9" s="36">
        <f t="shared" ref="AP9:AP19" si="2">IF(AO9="","",IF(AO9="Adecuado",15,IF(AO9="Inadecuado",0,)))</f>
        <v>15</v>
      </c>
      <c r="AQ9" s="36" t="s">
        <v>197</v>
      </c>
      <c r="AR9" s="36">
        <f t="shared" ref="AR9:AR19" si="3">IF(AQ9="","",IF(AQ9="Oportuna",15,IF(AQ9="Inoportuna",0,)))</f>
        <v>15</v>
      </c>
      <c r="AS9" s="36" t="s">
        <v>198</v>
      </c>
      <c r="AT9" s="36">
        <f t="shared" ref="AT9:AT19" si="4">IF(AS9="","",IF(AS9="Prevenir",15,IF(AS9="Detectar",10,IF(AS9="No es un control",0,))))</f>
        <v>10</v>
      </c>
      <c r="AU9" s="36" t="s">
        <v>199</v>
      </c>
      <c r="AV9" s="36">
        <f t="shared" ref="AV9:AV19" si="5">IF(AU9="","",IF(AU9="Confiable",15,IF(AU9="No confiable",0,)))</f>
        <v>15</v>
      </c>
      <c r="AW9" s="36" t="s">
        <v>200</v>
      </c>
      <c r="AX9" s="36">
        <f t="shared" ref="AX9:AX19" si="6">IF(AW9="","",IF(AW9="Se investigan y  resuelven oportunamente",15,IF(AW9="No se investigan y resuelven oportunamente",0,)))</f>
        <v>15</v>
      </c>
      <c r="AY9" s="36" t="s">
        <v>201</v>
      </c>
      <c r="AZ9" s="36">
        <f t="shared" ref="AZ9:AZ19" si="7">IF(AY9="","",IF(AY9="Completa",15,IF(AY9="Incompleta",10,IF(AY9="No existe",0,))))</f>
        <v>15</v>
      </c>
      <c r="BA9" s="145">
        <f t="shared" ref="BA9:BA12" si="8">SUM(AN9,AP9,AR9,AT9,AV9,AX9,AZ9)</f>
        <v>100</v>
      </c>
      <c r="BB9" s="36" t="str">
        <f t="shared" ref="BB9:BB12" si="9">IF(BA9&gt;=96,"Fuerte",IF(AND(BA9&gt;=86, BA9&lt;96),"Moderado",IF(BA9&lt;86,"Débil")))</f>
        <v>Fuerte</v>
      </c>
      <c r="BC9" s="36" t="s">
        <v>202</v>
      </c>
      <c r="BD9" s="36">
        <f t="shared" ref="BD9:BD12" si="10">VALUE(IF(OR(AND(BB9="Fuerte",BC9="Fuerte")),"100",IF(OR(AND(BB9="Fuerte",BC9="Moderado"),AND(BB9="Moderado",BC9="Fuerte"),AND(BB9="Moderado",BC9="Moderado")),"50",IF(OR(AND(BB9="Fuerte",BC9="Débil"),AND(BB9="Moderado",BC9="Débil"),AND(BB9="Débil",BC9="Fuerte"),AND(BB9="Débil",BC9="Moderado"),AND(BB9="Débil",BC9="Débil")),"0",))))</f>
        <v>100</v>
      </c>
      <c r="BE9" s="29" t="str">
        <f t="shared" ref="BE9:BE12" si="11">IF(BD9=100,"Fuerte",IF(BD9=50,"Moderado",IF(BD9=0,"Débil")))</f>
        <v>Fuerte</v>
      </c>
      <c r="BF9" s="423">
        <f>AVERAGE(BD9:BD14)</f>
        <v>100</v>
      </c>
      <c r="BG9" s="423" t="str">
        <f>IF(BF9=100,"Fuerte",IF(AND(BF9&lt;=99, BF9&gt;=50),"Moderado",IF(BF9&lt;50,"Débil")))</f>
        <v>Fuerte</v>
      </c>
      <c r="BH9" s="440">
        <f>IF(BG9="Fuerte",(J9-2),IF(BG9="Moderado",(J9-1), IF(BG9="Débil",((J9-0)))))</f>
        <v>2</v>
      </c>
      <c r="BI9" s="440" t="str">
        <f>IF(BH9&lt;=0,"Rara vez",IF(BH9=1,"Rara vez",IF(BH9=2,"Improbable",IF(BH9=3,"Posible",IF(BH9=4,"Probable",IF(BH9=5,"Casi Seguro"))))))</f>
        <v>Improbable</v>
      </c>
      <c r="BJ9" s="416">
        <f>IF(BI9="","",IF(BI9="Rara vez",0.2,IF(BI9="Improbable",0.4,IF(BI9="Posible",0.6,IF(BI9="Probable",0.8,IF(BI9="Casi seguro",1,))))))</f>
        <v>0.4</v>
      </c>
      <c r="BK9" s="440" t="str">
        <f>IFERROR(IF(AG9=5,"Moderado",IF(AG9=10,"Mayor",IF(AG9=20,"Catastrófico",0))),"")</f>
        <v>Mayor</v>
      </c>
      <c r="BL9" s="416">
        <f>IF(AH9="","",IF(AH9="Moderado",0.6,IF(AH9="Mayor",0.8,IF(AH9="Catastrófico",1,))))</f>
        <v>0.8</v>
      </c>
      <c r="BM9" s="440" t="str">
        <f>IF(OR(AND(KBI9="Rara vez",BK9="Moderado"),AND(BI9="Improbable",BK9="Moderado")),"Moderado",IF(OR(AND(BI9="Rara vez",BK9="Mayor"),AND(BI9="Improbable",BK9="Mayor"),AND(BI9="Posible",BK9="Moderado"),AND(BI9="Probable",BK9="Moderado")),"Alta",IF(OR(AND(BI9="Rara vez",BK9="Catastrófico"),AND(BI9="Improbable",BK9="Catastrófico"),AND(BI9="Posible",BK9="Catastrófico"),AND(BI9="Probable",BK9="Catastrófico"),AND(BI9="Casi seguro",BK9="Catastrófico"),AND(BI9="Posible",BK9="Moderado"),AND(BI9="Probable",BK9="Moderado"),AND(BI9="Casi seguro",BK9="Moderado"),AND(BI9="Posible",BK9="Mayor"),AND(BI9="Probable",BK9="Mayor"),AND(BI9="Casi seguro",BK9="Mayor")),"Extremo",)))</f>
        <v>Alta</v>
      </c>
      <c r="BN9" s="29"/>
      <c r="BO9" s="30" t="s">
        <v>203</v>
      </c>
      <c r="BP9" s="30" t="s">
        <v>204</v>
      </c>
      <c r="BQ9" s="30" t="s">
        <v>205</v>
      </c>
      <c r="BR9" s="30" t="s">
        <v>206</v>
      </c>
      <c r="BS9" s="134" t="s">
        <v>207</v>
      </c>
      <c r="BT9" s="146"/>
      <c r="BU9" s="146"/>
      <c r="BV9" s="30"/>
      <c r="BW9" s="30"/>
      <c r="BX9" s="147"/>
      <c r="BY9" s="147"/>
      <c r="BZ9" s="147"/>
      <c r="CA9" s="147"/>
      <c r="CB9" s="147"/>
      <c r="CC9" s="147"/>
      <c r="CD9" s="147"/>
      <c r="CE9" s="147"/>
      <c r="CF9" s="147"/>
      <c r="CG9" s="147"/>
      <c r="CH9" s="147"/>
      <c r="CI9" s="147"/>
      <c r="CJ9" s="147"/>
      <c r="CK9" s="147"/>
      <c r="CL9" s="147"/>
      <c r="CM9" s="147"/>
      <c r="CN9" s="147"/>
      <c r="CO9" s="147"/>
      <c r="CP9" s="147"/>
      <c r="CQ9" s="147"/>
    </row>
    <row r="10" spans="1:95" ht="125.25" customHeight="1">
      <c r="A10" s="417"/>
      <c r="B10" s="417"/>
      <c r="C10" s="417"/>
      <c r="D10" s="417"/>
      <c r="E10" s="148"/>
      <c r="F10" s="148"/>
      <c r="G10" s="417"/>
      <c r="H10" s="417"/>
      <c r="I10" s="62" t="s">
        <v>208</v>
      </c>
      <c r="J10" s="417"/>
      <c r="K10" s="417"/>
      <c r="L10" s="417"/>
      <c r="M10" s="417"/>
      <c r="N10" s="417"/>
      <c r="O10" s="417"/>
      <c r="P10" s="417"/>
      <c r="Q10" s="417"/>
      <c r="R10" s="417"/>
      <c r="S10" s="417"/>
      <c r="T10" s="417"/>
      <c r="U10" s="417"/>
      <c r="V10" s="417"/>
      <c r="W10" s="417"/>
      <c r="X10" s="417"/>
      <c r="Y10" s="417"/>
      <c r="Z10" s="417"/>
      <c r="AA10" s="417"/>
      <c r="AB10" s="417"/>
      <c r="AC10" s="417"/>
      <c r="AD10" s="417"/>
      <c r="AE10" s="417"/>
      <c r="AF10" s="417"/>
      <c r="AG10" s="63">
        <f t="shared" si="0"/>
        <v>5</v>
      </c>
      <c r="AH10" s="417"/>
      <c r="AI10" s="417"/>
      <c r="AJ10" s="417"/>
      <c r="AK10" s="30">
        <v>2</v>
      </c>
      <c r="AL10" s="26" t="s">
        <v>209</v>
      </c>
      <c r="AM10" s="36" t="s">
        <v>195</v>
      </c>
      <c r="AN10" s="36">
        <f t="shared" si="1"/>
        <v>15</v>
      </c>
      <c r="AO10" s="36" t="s">
        <v>196</v>
      </c>
      <c r="AP10" s="36">
        <f t="shared" si="2"/>
        <v>15</v>
      </c>
      <c r="AQ10" s="36" t="s">
        <v>197</v>
      </c>
      <c r="AR10" s="36">
        <f t="shared" si="3"/>
        <v>15</v>
      </c>
      <c r="AS10" s="36" t="s">
        <v>198</v>
      </c>
      <c r="AT10" s="36">
        <f t="shared" si="4"/>
        <v>10</v>
      </c>
      <c r="AU10" s="36" t="s">
        <v>199</v>
      </c>
      <c r="AV10" s="36">
        <f t="shared" si="5"/>
        <v>15</v>
      </c>
      <c r="AW10" s="36" t="s">
        <v>200</v>
      </c>
      <c r="AX10" s="36">
        <f t="shared" si="6"/>
        <v>15</v>
      </c>
      <c r="AY10" s="36" t="s">
        <v>201</v>
      </c>
      <c r="AZ10" s="36">
        <f t="shared" si="7"/>
        <v>15</v>
      </c>
      <c r="BA10" s="145">
        <f t="shared" si="8"/>
        <v>100</v>
      </c>
      <c r="BB10" s="36" t="str">
        <f t="shared" si="9"/>
        <v>Fuerte</v>
      </c>
      <c r="BC10" s="36" t="s">
        <v>202</v>
      </c>
      <c r="BD10" s="36">
        <f t="shared" si="10"/>
        <v>100</v>
      </c>
      <c r="BE10" s="29" t="str">
        <f t="shared" si="11"/>
        <v>Fuerte</v>
      </c>
      <c r="BF10" s="417"/>
      <c r="BG10" s="417"/>
      <c r="BH10" s="417"/>
      <c r="BI10" s="417"/>
      <c r="BJ10" s="417"/>
      <c r="BK10" s="417"/>
      <c r="BL10" s="417"/>
      <c r="BM10" s="417"/>
      <c r="BN10" s="29"/>
      <c r="BO10" s="30" t="s">
        <v>210</v>
      </c>
      <c r="BP10" s="30" t="s">
        <v>211</v>
      </c>
      <c r="BQ10" s="30" t="s">
        <v>212</v>
      </c>
      <c r="BR10" s="30" t="s">
        <v>206</v>
      </c>
      <c r="BS10" s="134" t="s">
        <v>207</v>
      </c>
      <c r="BT10" s="146" t="s">
        <v>213</v>
      </c>
      <c r="BU10" s="146">
        <v>45291</v>
      </c>
      <c r="BV10" s="30"/>
      <c r="BW10" s="30"/>
      <c r="BX10" s="131"/>
      <c r="BY10" s="131"/>
      <c r="BZ10" s="131"/>
      <c r="CA10" s="131"/>
      <c r="CB10" s="131"/>
      <c r="CC10" s="131"/>
      <c r="CD10" s="131"/>
      <c r="CE10" s="131"/>
      <c r="CF10" s="131"/>
      <c r="CG10" s="131"/>
      <c r="CH10" s="131"/>
      <c r="CI10" s="131"/>
      <c r="CJ10" s="131"/>
      <c r="CK10" s="131"/>
      <c r="CL10" s="131"/>
      <c r="CM10" s="131"/>
      <c r="CN10" s="131"/>
      <c r="CO10" s="131"/>
      <c r="CP10" s="131"/>
      <c r="CQ10" s="131"/>
    </row>
    <row r="11" spans="1:95" ht="103.5" customHeight="1">
      <c r="A11" s="417"/>
      <c r="B11" s="417"/>
      <c r="C11" s="417"/>
      <c r="D11" s="417"/>
      <c r="E11" s="148"/>
      <c r="F11" s="148"/>
      <c r="G11" s="417"/>
      <c r="H11" s="417"/>
      <c r="I11" s="62" t="s">
        <v>214</v>
      </c>
      <c r="J11" s="417"/>
      <c r="K11" s="417"/>
      <c r="L11" s="417"/>
      <c r="M11" s="417"/>
      <c r="N11" s="417"/>
      <c r="O11" s="417"/>
      <c r="P11" s="417"/>
      <c r="Q11" s="417"/>
      <c r="R11" s="417"/>
      <c r="S11" s="417"/>
      <c r="T11" s="417"/>
      <c r="U11" s="417"/>
      <c r="V11" s="417"/>
      <c r="W11" s="417"/>
      <c r="X11" s="417"/>
      <c r="Y11" s="417"/>
      <c r="Z11" s="417"/>
      <c r="AA11" s="417"/>
      <c r="AB11" s="417"/>
      <c r="AC11" s="417"/>
      <c r="AD11" s="417"/>
      <c r="AE11" s="417"/>
      <c r="AF11" s="417"/>
      <c r="AG11" s="63">
        <f t="shared" si="0"/>
        <v>5</v>
      </c>
      <c r="AH11" s="417"/>
      <c r="AI11" s="417"/>
      <c r="AJ11" s="417"/>
      <c r="AK11" s="30">
        <v>3</v>
      </c>
      <c r="AL11" s="26" t="s">
        <v>215</v>
      </c>
      <c r="AM11" s="36" t="s">
        <v>195</v>
      </c>
      <c r="AN11" s="36">
        <f t="shared" si="1"/>
        <v>15</v>
      </c>
      <c r="AO11" s="36" t="s">
        <v>196</v>
      </c>
      <c r="AP11" s="36">
        <f t="shared" si="2"/>
        <v>15</v>
      </c>
      <c r="AQ11" s="36" t="s">
        <v>197</v>
      </c>
      <c r="AR11" s="36">
        <f t="shared" si="3"/>
        <v>15</v>
      </c>
      <c r="AS11" s="36" t="s">
        <v>198</v>
      </c>
      <c r="AT11" s="36">
        <f t="shared" si="4"/>
        <v>10</v>
      </c>
      <c r="AU11" s="36" t="s">
        <v>199</v>
      </c>
      <c r="AV11" s="36">
        <f t="shared" si="5"/>
        <v>15</v>
      </c>
      <c r="AW11" s="36" t="s">
        <v>200</v>
      </c>
      <c r="AX11" s="36">
        <f t="shared" si="6"/>
        <v>15</v>
      </c>
      <c r="AY11" s="36" t="s">
        <v>201</v>
      </c>
      <c r="AZ11" s="36">
        <f t="shared" si="7"/>
        <v>15</v>
      </c>
      <c r="BA11" s="145">
        <f t="shared" si="8"/>
        <v>100</v>
      </c>
      <c r="BB11" s="36" t="str">
        <f t="shared" si="9"/>
        <v>Fuerte</v>
      </c>
      <c r="BC11" s="36" t="s">
        <v>202</v>
      </c>
      <c r="BD11" s="36">
        <f t="shared" si="10"/>
        <v>100</v>
      </c>
      <c r="BE11" s="29" t="str">
        <f t="shared" si="11"/>
        <v>Fuerte</v>
      </c>
      <c r="BF11" s="417"/>
      <c r="BG11" s="417"/>
      <c r="BH11" s="417"/>
      <c r="BI11" s="417"/>
      <c r="BJ11" s="417"/>
      <c r="BK11" s="417"/>
      <c r="BL11" s="417"/>
      <c r="BM11" s="417"/>
      <c r="BN11" s="29"/>
      <c r="BO11" s="30" t="s">
        <v>216</v>
      </c>
      <c r="BP11" s="30" t="s">
        <v>217</v>
      </c>
      <c r="BQ11" s="30" t="s">
        <v>218</v>
      </c>
      <c r="BR11" s="134" t="s">
        <v>219</v>
      </c>
      <c r="BS11" s="134" t="s">
        <v>220</v>
      </c>
      <c r="BT11" s="146" t="s">
        <v>213</v>
      </c>
      <c r="BU11" s="146">
        <v>45291</v>
      </c>
      <c r="BV11" s="30"/>
      <c r="BW11" s="30"/>
      <c r="BX11" s="131"/>
      <c r="BY11" s="131"/>
      <c r="BZ11" s="131"/>
      <c r="CA11" s="131"/>
      <c r="CB11" s="131"/>
      <c r="CC11" s="131"/>
      <c r="CD11" s="131"/>
      <c r="CE11" s="131"/>
      <c r="CF11" s="131"/>
      <c r="CG11" s="131"/>
      <c r="CH11" s="131"/>
      <c r="CI11" s="131"/>
      <c r="CJ11" s="131"/>
      <c r="CK11" s="131"/>
      <c r="CL11" s="131"/>
      <c r="CM11" s="131"/>
      <c r="CN11" s="131"/>
      <c r="CO11" s="131"/>
      <c r="CP11" s="131"/>
      <c r="CQ11" s="131"/>
    </row>
    <row r="12" spans="1:95" ht="78.75" customHeight="1">
      <c r="A12" s="417"/>
      <c r="B12" s="417"/>
      <c r="C12" s="417"/>
      <c r="D12" s="417"/>
      <c r="E12" s="148"/>
      <c r="F12" s="148"/>
      <c r="G12" s="417"/>
      <c r="H12" s="417"/>
      <c r="I12" s="62"/>
      <c r="J12" s="417"/>
      <c r="K12" s="417"/>
      <c r="L12" s="417"/>
      <c r="M12" s="417"/>
      <c r="N12" s="417"/>
      <c r="O12" s="417"/>
      <c r="P12" s="417"/>
      <c r="Q12" s="417"/>
      <c r="R12" s="417"/>
      <c r="S12" s="417"/>
      <c r="T12" s="417"/>
      <c r="U12" s="417"/>
      <c r="V12" s="417"/>
      <c r="W12" s="417"/>
      <c r="X12" s="417"/>
      <c r="Y12" s="417"/>
      <c r="Z12" s="417"/>
      <c r="AA12" s="417"/>
      <c r="AB12" s="417"/>
      <c r="AC12" s="417"/>
      <c r="AD12" s="417"/>
      <c r="AE12" s="417"/>
      <c r="AF12" s="417"/>
      <c r="AG12" s="63">
        <f t="shared" si="0"/>
        <v>5</v>
      </c>
      <c r="AH12" s="417"/>
      <c r="AI12" s="417"/>
      <c r="AJ12" s="417"/>
      <c r="AK12" s="30">
        <v>4</v>
      </c>
      <c r="AL12" s="26" t="s">
        <v>221</v>
      </c>
      <c r="AM12" s="36" t="s">
        <v>195</v>
      </c>
      <c r="AN12" s="36">
        <f t="shared" si="1"/>
        <v>15</v>
      </c>
      <c r="AO12" s="36" t="s">
        <v>196</v>
      </c>
      <c r="AP12" s="36">
        <f t="shared" si="2"/>
        <v>15</v>
      </c>
      <c r="AQ12" s="36" t="s">
        <v>197</v>
      </c>
      <c r="AR12" s="36">
        <f t="shared" si="3"/>
        <v>15</v>
      </c>
      <c r="AS12" s="36" t="s">
        <v>198</v>
      </c>
      <c r="AT12" s="36">
        <f t="shared" si="4"/>
        <v>10</v>
      </c>
      <c r="AU12" s="36" t="s">
        <v>199</v>
      </c>
      <c r="AV12" s="36">
        <f t="shared" si="5"/>
        <v>15</v>
      </c>
      <c r="AW12" s="36" t="s">
        <v>200</v>
      </c>
      <c r="AX12" s="36">
        <f t="shared" si="6"/>
        <v>15</v>
      </c>
      <c r="AY12" s="36" t="s">
        <v>201</v>
      </c>
      <c r="AZ12" s="36">
        <f t="shared" si="7"/>
        <v>15</v>
      </c>
      <c r="BA12" s="145">
        <f t="shared" si="8"/>
        <v>100</v>
      </c>
      <c r="BB12" s="36" t="str">
        <f t="shared" si="9"/>
        <v>Fuerte</v>
      </c>
      <c r="BC12" s="36" t="s">
        <v>202</v>
      </c>
      <c r="BD12" s="36">
        <f t="shared" si="10"/>
        <v>100</v>
      </c>
      <c r="BE12" s="29" t="str">
        <f t="shared" si="11"/>
        <v>Fuerte</v>
      </c>
      <c r="BF12" s="417"/>
      <c r="BG12" s="417"/>
      <c r="BH12" s="417"/>
      <c r="BI12" s="417"/>
      <c r="BJ12" s="417"/>
      <c r="BK12" s="417"/>
      <c r="BL12" s="417"/>
      <c r="BM12" s="417"/>
      <c r="BN12" s="29"/>
      <c r="BO12" s="30" t="s">
        <v>222</v>
      </c>
      <c r="BP12" s="30" t="s">
        <v>223</v>
      </c>
      <c r="BQ12" s="30" t="s">
        <v>224</v>
      </c>
      <c r="BR12" s="30" t="s">
        <v>206</v>
      </c>
      <c r="BS12" s="30" t="s">
        <v>225</v>
      </c>
      <c r="BT12" s="146" t="s">
        <v>213</v>
      </c>
      <c r="BU12" s="146">
        <v>45291</v>
      </c>
      <c r="BV12" s="30"/>
      <c r="BW12" s="30"/>
      <c r="BX12" s="131"/>
      <c r="BY12" s="131"/>
      <c r="BZ12" s="131"/>
      <c r="CA12" s="131"/>
      <c r="CB12" s="131"/>
      <c r="CC12" s="131"/>
      <c r="CD12" s="131"/>
      <c r="CE12" s="131"/>
      <c r="CF12" s="131"/>
      <c r="CG12" s="131"/>
      <c r="CH12" s="131"/>
      <c r="CI12" s="131"/>
      <c r="CJ12" s="131"/>
      <c r="CK12" s="131"/>
      <c r="CL12" s="131"/>
      <c r="CM12" s="131"/>
      <c r="CN12" s="131"/>
      <c r="CO12" s="131"/>
      <c r="CP12" s="131"/>
      <c r="CQ12" s="131"/>
    </row>
    <row r="13" spans="1:95" ht="78.75" customHeight="1">
      <c r="A13" s="417"/>
      <c r="B13" s="417"/>
      <c r="C13" s="417"/>
      <c r="D13" s="417"/>
      <c r="E13" s="148"/>
      <c r="F13" s="148"/>
      <c r="G13" s="417"/>
      <c r="H13" s="417"/>
      <c r="I13" s="62"/>
      <c r="J13" s="417"/>
      <c r="K13" s="417"/>
      <c r="L13" s="417"/>
      <c r="M13" s="417"/>
      <c r="N13" s="417"/>
      <c r="O13" s="417"/>
      <c r="P13" s="417"/>
      <c r="Q13" s="417"/>
      <c r="R13" s="417"/>
      <c r="S13" s="417"/>
      <c r="T13" s="417"/>
      <c r="U13" s="417"/>
      <c r="V13" s="417"/>
      <c r="W13" s="417"/>
      <c r="X13" s="417"/>
      <c r="Y13" s="417"/>
      <c r="Z13" s="417"/>
      <c r="AA13" s="417"/>
      <c r="AB13" s="417"/>
      <c r="AC13" s="417"/>
      <c r="AD13" s="417"/>
      <c r="AE13" s="417"/>
      <c r="AF13" s="417"/>
      <c r="AG13" s="63">
        <f t="shared" si="0"/>
        <v>5</v>
      </c>
      <c r="AH13" s="417"/>
      <c r="AI13" s="417"/>
      <c r="AJ13" s="417"/>
      <c r="AK13" s="30">
        <v>5</v>
      </c>
      <c r="AL13" s="26" t="s">
        <v>226</v>
      </c>
      <c r="AM13" s="36"/>
      <c r="AN13" s="36" t="str">
        <f t="shared" si="1"/>
        <v/>
      </c>
      <c r="AO13" s="36"/>
      <c r="AP13" s="36" t="str">
        <f t="shared" si="2"/>
        <v/>
      </c>
      <c r="AQ13" s="36"/>
      <c r="AR13" s="36" t="str">
        <f t="shared" si="3"/>
        <v/>
      </c>
      <c r="AS13" s="36"/>
      <c r="AT13" s="36" t="str">
        <f t="shared" si="4"/>
        <v/>
      </c>
      <c r="AU13" s="36"/>
      <c r="AV13" s="36" t="str">
        <f t="shared" si="5"/>
        <v/>
      </c>
      <c r="AW13" s="36"/>
      <c r="AX13" s="36" t="str">
        <f t="shared" si="6"/>
        <v/>
      </c>
      <c r="AY13" s="36"/>
      <c r="AZ13" s="36" t="str">
        <f t="shared" si="7"/>
        <v/>
      </c>
      <c r="BA13" s="145"/>
      <c r="BB13" s="36"/>
      <c r="BC13" s="36"/>
      <c r="BD13" s="36"/>
      <c r="BE13" s="29"/>
      <c r="BF13" s="417"/>
      <c r="BG13" s="417"/>
      <c r="BH13" s="417"/>
      <c r="BI13" s="417"/>
      <c r="BJ13" s="417"/>
      <c r="BK13" s="417"/>
      <c r="BL13" s="417"/>
      <c r="BM13" s="417"/>
      <c r="BN13" s="29"/>
      <c r="BO13" s="30"/>
      <c r="BP13" s="30"/>
      <c r="BQ13" s="30"/>
      <c r="BR13" s="30"/>
      <c r="BS13" s="30"/>
      <c r="BT13" s="146"/>
      <c r="BU13" s="146"/>
      <c r="BV13" s="30"/>
      <c r="BW13" s="30"/>
      <c r="BX13" s="131"/>
      <c r="BY13" s="131"/>
      <c r="BZ13" s="131"/>
      <c r="CA13" s="131"/>
      <c r="CB13" s="131"/>
      <c r="CC13" s="131"/>
      <c r="CD13" s="131"/>
      <c r="CE13" s="131"/>
      <c r="CF13" s="131"/>
      <c r="CG13" s="131"/>
      <c r="CH13" s="131"/>
      <c r="CI13" s="131"/>
      <c r="CJ13" s="131"/>
      <c r="CK13" s="131"/>
      <c r="CL13" s="131"/>
      <c r="CM13" s="131"/>
      <c r="CN13" s="131"/>
      <c r="CO13" s="131"/>
      <c r="CP13" s="131"/>
      <c r="CQ13" s="131"/>
    </row>
    <row r="14" spans="1:95" ht="78.75" customHeight="1">
      <c r="A14" s="418"/>
      <c r="B14" s="418"/>
      <c r="C14" s="418"/>
      <c r="D14" s="418"/>
      <c r="E14" s="149"/>
      <c r="F14" s="149"/>
      <c r="G14" s="418"/>
      <c r="H14" s="418"/>
      <c r="I14" s="62"/>
      <c r="J14" s="418"/>
      <c r="K14" s="418"/>
      <c r="L14" s="418"/>
      <c r="M14" s="418"/>
      <c r="N14" s="418"/>
      <c r="O14" s="418"/>
      <c r="P14" s="418"/>
      <c r="Q14" s="418"/>
      <c r="R14" s="418"/>
      <c r="S14" s="418"/>
      <c r="T14" s="418"/>
      <c r="U14" s="418"/>
      <c r="V14" s="418"/>
      <c r="W14" s="418"/>
      <c r="X14" s="418"/>
      <c r="Y14" s="418"/>
      <c r="Z14" s="418"/>
      <c r="AA14" s="418"/>
      <c r="AB14" s="418"/>
      <c r="AC14" s="418"/>
      <c r="AD14" s="418"/>
      <c r="AE14" s="418"/>
      <c r="AF14" s="418"/>
      <c r="AG14" s="63">
        <f t="shared" si="0"/>
        <v>5</v>
      </c>
      <c r="AH14" s="418"/>
      <c r="AI14" s="418"/>
      <c r="AJ14" s="418"/>
      <c r="AK14" s="30">
        <v>6</v>
      </c>
      <c r="AL14" s="26" t="s">
        <v>226</v>
      </c>
      <c r="AM14" s="36"/>
      <c r="AN14" s="36" t="str">
        <f t="shared" si="1"/>
        <v/>
      </c>
      <c r="AO14" s="36"/>
      <c r="AP14" s="36" t="str">
        <f t="shared" si="2"/>
        <v/>
      </c>
      <c r="AQ14" s="36"/>
      <c r="AR14" s="36" t="str">
        <f t="shared" si="3"/>
        <v/>
      </c>
      <c r="AS14" s="36"/>
      <c r="AT14" s="36" t="str">
        <f t="shared" si="4"/>
        <v/>
      </c>
      <c r="AU14" s="36"/>
      <c r="AV14" s="36" t="str">
        <f t="shared" si="5"/>
        <v/>
      </c>
      <c r="AW14" s="36"/>
      <c r="AX14" s="36" t="str">
        <f t="shared" si="6"/>
        <v/>
      </c>
      <c r="AY14" s="36"/>
      <c r="AZ14" s="36" t="str">
        <f t="shared" si="7"/>
        <v/>
      </c>
      <c r="BA14" s="145"/>
      <c r="BB14" s="36"/>
      <c r="BC14" s="36"/>
      <c r="BD14" s="36"/>
      <c r="BE14" s="29"/>
      <c r="BF14" s="418"/>
      <c r="BG14" s="418"/>
      <c r="BH14" s="418"/>
      <c r="BI14" s="418"/>
      <c r="BJ14" s="418"/>
      <c r="BK14" s="418"/>
      <c r="BL14" s="418"/>
      <c r="BM14" s="418"/>
      <c r="BN14" s="29"/>
      <c r="BO14" s="30"/>
      <c r="BP14" s="30"/>
      <c r="BQ14" s="30"/>
      <c r="BR14" s="30"/>
      <c r="BS14" s="30"/>
      <c r="BT14" s="146"/>
      <c r="BU14" s="146"/>
      <c r="BV14" s="30"/>
      <c r="BW14" s="30"/>
      <c r="BX14" s="131"/>
      <c r="BY14" s="131"/>
      <c r="BZ14" s="131"/>
      <c r="CA14" s="131"/>
      <c r="CB14" s="131"/>
      <c r="CC14" s="131"/>
      <c r="CD14" s="131"/>
      <c r="CE14" s="131"/>
      <c r="CF14" s="131"/>
      <c r="CG14" s="131"/>
      <c r="CH14" s="131"/>
      <c r="CI14" s="131"/>
      <c r="CJ14" s="131"/>
      <c r="CK14" s="131"/>
      <c r="CL14" s="131"/>
      <c r="CM14" s="131"/>
      <c r="CN14" s="131"/>
      <c r="CO14" s="131"/>
      <c r="CP14" s="131"/>
      <c r="CQ14" s="131"/>
    </row>
    <row r="15" spans="1:95" ht="78.75" customHeight="1">
      <c r="A15" s="452">
        <v>2</v>
      </c>
      <c r="B15" s="452" t="s">
        <v>184</v>
      </c>
      <c r="C15" s="452" t="s">
        <v>185</v>
      </c>
      <c r="D15" s="452" t="s">
        <v>186</v>
      </c>
      <c r="E15" s="144" t="s">
        <v>187</v>
      </c>
      <c r="F15" s="144" t="s">
        <v>227</v>
      </c>
      <c r="G15" s="452" t="s">
        <v>228</v>
      </c>
      <c r="H15" s="452" t="s">
        <v>190</v>
      </c>
      <c r="I15" s="62" t="s">
        <v>191</v>
      </c>
      <c r="J15" s="452">
        <v>3</v>
      </c>
      <c r="K15" s="419" t="str">
        <f>IF(J15&lt;=0,"",IF(J15=1,"Rara vez",IF(J15=2,"Improbable",IF(J15=3,"Posible",IF(J15=4,"Probable",IF(J15=5,"Casi Seguro"))))))</f>
        <v>Posible</v>
      </c>
      <c r="L15" s="416">
        <f>IF(K15="","",IF(K15="Rara vez",0.2,IF(K15="Improbable",0.4,IF(K15="Posible",0.6,IF(K15="Probable",0.8,IF(K15="Casi seguro",1,))))))</f>
        <v>0.6</v>
      </c>
      <c r="M15" s="416" t="s">
        <v>192</v>
      </c>
      <c r="N15" s="416" t="s">
        <v>193</v>
      </c>
      <c r="O15" s="416" t="s">
        <v>193</v>
      </c>
      <c r="P15" s="416" t="s">
        <v>193</v>
      </c>
      <c r="Q15" s="416" t="s">
        <v>192</v>
      </c>
      <c r="R15" s="416" t="s">
        <v>193</v>
      </c>
      <c r="S15" s="416" t="s">
        <v>193</v>
      </c>
      <c r="T15" s="416" t="s">
        <v>193</v>
      </c>
      <c r="U15" s="416" t="s">
        <v>193</v>
      </c>
      <c r="V15" s="416" t="s">
        <v>192</v>
      </c>
      <c r="W15" s="416" t="s">
        <v>192</v>
      </c>
      <c r="X15" s="416" t="s">
        <v>192</v>
      </c>
      <c r="Y15" s="416" t="s">
        <v>192</v>
      </c>
      <c r="Z15" s="416" t="s">
        <v>192</v>
      </c>
      <c r="AA15" s="416" t="s">
        <v>192</v>
      </c>
      <c r="AB15" s="416" t="s">
        <v>193</v>
      </c>
      <c r="AC15" s="416" t="s">
        <v>192</v>
      </c>
      <c r="AD15" s="416" t="s">
        <v>193</v>
      </c>
      <c r="AE15" s="416" t="s">
        <v>193</v>
      </c>
      <c r="AF15" s="425">
        <f>IF(AB15="Si","19",COUNTIF(M15:AE16,"si"))</f>
        <v>9</v>
      </c>
      <c r="AG15" s="63">
        <f t="shared" si="0"/>
        <v>10</v>
      </c>
      <c r="AH15" s="419" t="str">
        <f>IF(AG15=5,"Moderado",IF(AG15=10,"Mayor",IF(AG15=20,"Catastrófico",0)))</f>
        <v>Mayor</v>
      </c>
      <c r="AI15" s="416">
        <f>IF(AH15="","",IF(AH15="Leve",0.2,IF(AH15="Menor",0.4,IF(AH15="Moderado",0.6,IF(AH15="Mayor",0.8,IF(AH15="Catastrófico",1,))))))</f>
        <v>0.8</v>
      </c>
      <c r="AJ15" s="452" t="str">
        <f>IF(OR(AND(K15="Rara vez",AH15="Moderado"),AND(K15="Improbable",AH15="Moderado")),"Moderado",IF(OR(AND(K15="Rara vez",AH15="Mayor"),AND(K15="Improbable",AH15="Mayor"),AND(K15="Posible",AH15="Moderado"),AND(K15="Probable",AH15="Moderado")),"Alta",IF(OR(AND(K15="Rara vez",AH15="Catastrófico"),AND(K15="Improbable",AH15="Catastrófico"),AND(K15="Posible",AH15="Catastrófico"),AND(K15="Probable",AH15="Catastrófico"),AND(K15="Casi seguro",AH15="Catastrófico"),AND(K15="Posible",AH15="Moderado"),AND(K15="Probable",AH15="Moderado"),AND(K15="Casi seguro",AH15="Moderado"),AND(K15="Posible",AH15="Mayor"),AND(K15="Probable",AH15="Mayor"),AND(K15="Casi seguro",AH15="Mayor")),"Extremo",)))</f>
        <v>Extremo</v>
      </c>
      <c r="AK15" s="30">
        <v>1</v>
      </c>
      <c r="AL15" s="26" t="s">
        <v>229</v>
      </c>
      <c r="AM15" s="36" t="s">
        <v>195</v>
      </c>
      <c r="AN15" s="36">
        <f t="shared" si="1"/>
        <v>15</v>
      </c>
      <c r="AO15" s="36" t="s">
        <v>196</v>
      </c>
      <c r="AP15" s="36">
        <f t="shared" si="2"/>
        <v>15</v>
      </c>
      <c r="AQ15" s="36" t="s">
        <v>197</v>
      </c>
      <c r="AR15" s="36">
        <f t="shared" si="3"/>
        <v>15</v>
      </c>
      <c r="AS15" s="36" t="s">
        <v>230</v>
      </c>
      <c r="AT15" s="36">
        <f t="shared" si="4"/>
        <v>15</v>
      </c>
      <c r="AU15" s="36" t="s">
        <v>199</v>
      </c>
      <c r="AV15" s="36">
        <f t="shared" si="5"/>
        <v>15</v>
      </c>
      <c r="AW15" s="36" t="s">
        <v>200</v>
      </c>
      <c r="AX15" s="36">
        <f t="shared" si="6"/>
        <v>15</v>
      </c>
      <c r="AY15" s="36" t="s">
        <v>201</v>
      </c>
      <c r="AZ15" s="36">
        <f t="shared" si="7"/>
        <v>15</v>
      </c>
      <c r="BA15" s="145">
        <f t="shared" ref="BA15:BA16" si="12">SUM(AN15,AP15,AR15,AT15,AV15,AX15,AZ15)</f>
        <v>105</v>
      </c>
      <c r="BB15" s="36" t="str">
        <f t="shared" ref="BB15:BB16" si="13">IF(BA15&gt;=96,"Fuerte",IF(AND(BA15&gt;=86, BA15&lt;96),"Moderado",IF(BA15&lt;86,"Débil")))</f>
        <v>Fuerte</v>
      </c>
      <c r="BC15" s="36" t="s">
        <v>202</v>
      </c>
      <c r="BD15" s="36">
        <f t="shared" ref="BD15:BD16" si="14">VALUE(IF(OR(AND(BB15="Fuerte",BC15="Fuerte")),"100",IF(OR(AND(BB15="Fuerte",BC15="Moderado"),AND(BB15="Moderado",BC15="Fuerte"),AND(BB15="Moderado",BC15="Moderado")),"50",IF(OR(AND(BB15="Fuerte",BC15="Débil"),AND(BB15="Moderado",BC15="Débil"),AND(BB15="Débil",BC15="Fuerte"),AND(BB15="Débil",BC15="Moderado"),AND(BB15="Débil",BC15="Débil")),"0",))))</f>
        <v>100</v>
      </c>
      <c r="BE15" s="29" t="str">
        <f t="shared" ref="BE15:BE16" si="15">IF(BD15=100,"Fuerte",IF(BD15=50,"Moderado",IF(BD15=0,"Débil")))</f>
        <v>Fuerte</v>
      </c>
      <c r="BF15" s="423">
        <f>AVERAGE(BD15:BD19)</f>
        <v>100</v>
      </c>
      <c r="BG15" s="423" t="str">
        <f>IF(BF15=100,"Fuerte",IF(AND(BF15&lt;=99, BF15&gt;=50),"Moderado",IF(BF15&lt;50,"Débil")))</f>
        <v>Fuerte</v>
      </c>
      <c r="BH15" s="440">
        <f>IF(BG15="Fuerte",(J15-2),IF(BG15="Moderado",(J15-1), IF(BG15="Débil",((J15-0)))))</f>
        <v>1</v>
      </c>
      <c r="BI15" s="440" t="str">
        <f>IF(BH15&lt;=0,"Rara vez",IF(BH15=1,"Rara vez",IF(BH15=2,"Improbable",IF(BH15=3,"Posible",IF(BH15=4,"Probable",IF(BH15=5,"Casi Seguro"))))))</f>
        <v>Rara vez</v>
      </c>
      <c r="BJ15" s="416">
        <f>IF(BI15="","",IF(BI15="Rara vez",0.2,IF(BI15="Improbable",0.4,IF(BI15="Posible",0.6,IF(BI15="Probable",0.8,IF(BI15="Casi seguro",1,))))))</f>
        <v>0.2</v>
      </c>
      <c r="BK15" s="440" t="str">
        <f>IFERROR(IF(AG15=5,"Moderado",IF(AG15=10,"Mayor",IF(AG15=20,"Catastrófico",0))),"")</f>
        <v>Mayor</v>
      </c>
      <c r="BL15" s="416">
        <f>IF(AH15="","",IF(AH15="Moderado",0.6,IF(AH15="Mayor",0.8,IF(AH15="Catastrófico",1,))))</f>
        <v>0.8</v>
      </c>
      <c r="BM15" s="440" t="str">
        <f>IF(OR(AND(KBI15="Rara vez",BK15="Moderado"),AND(BI15="Improbable",BK15="Moderado")),"Moderado",IF(OR(AND(BI15="Rara vez",BK15="Mayor"),AND(BI15="Improbable",BK15="Mayor"),AND(BI15="Posible",BK15="Moderado"),AND(BI15="Probable",BK15="Moderado")),"Alta",IF(OR(AND(BI15="Rara vez",BK15="Catastrófico"),AND(BI15="Improbable",BK15="Catastrófico"),AND(BI15="Posible",BK15="Catastrófico"),AND(BI15="Probable",BK15="Catastrófico"),AND(BI15="Casi seguro",BK15="Catastrófico"),AND(BI15="Posible",BK15="Moderado"),AND(BI15="Probable",BK15="Moderado"),AND(BI15="Casi seguro",BK15="Moderado"),AND(BI15="Posible",BK15="Mayor"),AND(BI15="Probable",BK15="Mayor"),AND(BI15="Casi seguro",BK15="Mayor")),"Extremo",)))</f>
        <v>Alta</v>
      </c>
      <c r="BN15" s="29"/>
      <c r="BO15" s="30" t="s">
        <v>231</v>
      </c>
      <c r="BP15" s="30" t="s">
        <v>204</v>
      </c>
      <c r="BQ15" s="30" t="s">
        <v>204</v>
      </c>
      <c r="BR15" s="30" t="s">
        <v>206</v>
      </c>
      <c r="BS15" s="30" t="s">
        <v>225</v>
      </c>
      <c r="BT15" s="146" t="s">
        <v>213</v>
      </c>
      <c r="BU15" s="146">
        <v>45291</v>
      </c>
      <c r="BV15" s="30"/>
      <c r="BW15" s="30"/>
      <c r="BX15" s="131"/>
      <c r="BY15" s="131"/>
      <c r="BZ15" s="131"/>
      <c r="CA15" s="131"/>
      <c r="CB15" s="131"/>
      <c r="CC15" s="131"/>
      <c r="CD15" s="131"/>
      <c r="CE15" s="131"/>
      <c r="CF15" s="131"/>
      <c r="CG15" s="131"/>
      <c r="CH15" s="131"/>
      <c r="CI15" s="131"/>
      <c r="CJ15" s="131"/>
      <c r="CK15" s="131"/>
      <c r="CL15" s="131"/>
      <c r="CM15" s="131"/>
      <c r="CN15" s="131"/>
      <c r="CO15" s="131"/>
      <c r="CP15" s="131"/>
      <c r="CQ15" s="131"/>
    </row>
    <row r="16" spans="1:95" ht="78.75" customHeight="1">
      <c r="A16" s="417"/>
      <c r="B16" s="417"/>
      <c r="C16" s="417"/>
      <c r="D16" s="417"/>
      <c r="E16" s="148"/>
      <c r="F16" s="148"/>
      <c r="G16" s="417"/>
      <c r="H16" s="417"/>
      <c r="I16" s="62" t="s">
        <v>208</v>
      </c>
      <c r="J16" s="417"/>
      <c r="K16" s="417"/>
      <c r="L16" s="417"/>
      <c r="M16" s="417"/>
      <c r="N16" s="417"/>
      <c r="O16" s="417"/>
      <c r="P16" s="417"/>
      <c r="Q16" s="417"/>
      <c r="R16" s="417"/>
      <c r="S16" s="417"/>
      <c r="T16" s="417"/>
      <c r="U16" s="417"/>
      <c r="V16" s="417"/>
      <c r="W16" s="417"/>
      <c r="X16" s="417"/>
      <c r="Y16" s="417"/>
      <c r="Z16" s="417"/>
      <c r="AA16" s="417"/>
      <c r="AB16" s="417"/>
      <c r="AC16" s="417"/>
      <c r="AD16" s="417"/>
      <c r="AE16" s="417"/>
      <c r="AF16" s="417"/>
      <c r="AG16" s="63">
        <f t="shared" si="0"/>
        <v>5</v>
      </c>
      <c r="AH16" s="417"/>
      <c r="AI16" s="417"/>
      <c r="AJ16" s="417"/>
      <c r="AK16" s="30">
        <v>2</v>
      </c>
      <c r="AL16" s="26" t="s">
        <v>232</v>
      </c>
      <c r="AM16" s="36" t="s">
        <v>195</v>
      </c>
      <c r="AN16" s="36">
        <f t="shared" si="1"/>
        <v>15</v>
      </c>
      <c r="AO16" s="36" t="s">
        <v>196</v>
      </c>
      <c r="AP16" s="36">
        <f t="shared" si="2"/>
        <v>15</v>
      </c>
      <c r="AQ16" s="36" t="s">
        <v>197</v>
      </c>
      <c r="AR16" s="36">
        <f t="shared" si="3"/>
        <v>15</v>
      </c>
      <c r="AS16" s="36" t="s">
        <v>230</v>
      </c>
      <c r="AT16" s="36">
        <f t="shared" si="4"/>
        <v>15</v>
      </c>
      <c r="AU16" s="36" t="s">
        <v>199</v>
      </c>
      <c r="AV16" s="36">
        <f t="shared" si="5"/>
        <v>15</v>
      </c>
      <c r="AW16" s="36" t="s">
        <v>200</v>
      </c>
      <c r="AX16" s="36">
        <f t="shared" si="6"/>
        <v>15</v>
      </c>
      <c r="AY16" s="36" t="s">
        <v>201</v>
      </c>
      <c r="AZ16" s="36">
        <f t="shared" si="7"/>
        <v>15</v>
      </c>
      <c r="BA16" s="145">
        <f t="shared" si="12"/>
        <v>105</v>
      </c>
      <c r="BB16" s="36" t="str">
        <f t="shared" si="13"/>
        <v>Fuerte</v>
      </c>
      <c r="BC16" s="36" t="s">
        <v>202</v>
      </c>
      <c r="BD16" s="36">
        <f t="shared" si="14"/>
        <v>100</v>
      </c>
      <c r="BE16" s="29" t="str">
        <f t="shared" si="15"/>
        <v>Fuerte</v>
      </c>
      <c r="BF16" s="417"/>
      <c r="BG16" s="417"/>
      <c r="BH16" s="417"/>
      <c r="BI16" s="417"/>
      <c r="BJ16" s="417"/>
      <c r="BK16" s="417"/>
      <c r="BL16" s="417"/>
      <c r="BM16" s="417"/>
      <c r="BN16" s="29"/>
      <c r="BO16" s="30" t="s">
        <v>233</v>
      </c>
      <c r="BP16" s="30" t="s">
        <v>204</v>
      </c>
      <c r="BQ16" s="30" t="s">
        <v>204</v>
      </c>
      <c r="BR16" s="30" t="s">
        <v>206</v>
      </c>
      <c r="BS16" s="30" t="s">
        <v>225</v>
      </c>
      <c r="BT16" s="146" t="s">
        <v>213</v>
      </c>
      <c r="BU16" s="146">
        <v>45291</v>
      </c>
      <c r="BV16" s="30"/>
      <c r="BW16" s="30"/>
      <c r="BX16" s="131"/>
      <c r="BY16" s="131"/>
      <c r="BZ16" s="131"/>
      <c r="CA16" s="131"/>
      <c r="CB16" s="131"/>
      <c r="CC16" s="131"/>
      <c r="CD16" s="131"/>
      <c r="CE16" s="131"/>
      <c r="CF16" s="131"/>
      <c r="CG16" s="131"/>
      <c r="CH16" s="131"/>
      <c r="CI16" s="131"/>
      <c r="CJ16" s="131"/>
      <c r="CK16" s="131"/>
      <c r="CL16" s="131"/>
      <c r="CM16" s="131"/>
      <c r="CN16" s="131"/>
      <c r="CO16" s="131"/>
      <c r="CP16" s="131"/>
      <c r="CQ16" s="131"/>
    </row>
    <row r="17" spans="1:95" ht="78.75" customHeight="1">
      <c r="A17" s="417"/>
      <c r="B17" s="417"/>
      <c r="C17" s="417"/>
      <c r="D17" s="417"/>
      <c r="E17" s="148"/>
      <c r="F17" s="148"/>
      <c r="G17" s="417"/>
      <c r="H17" s="417"/>
      <c r="I17" s="62" t="s">
        <v>214</v>
      </c>
      <c r="J17" s="417"/>
      <c r="K17" s="417"/>
      <c r="L17" s="417"/>
      <c r="M17" s="417"/>
      <c r="N17" s="417"/>
      <c r="O17" s="417"/>
      <c r="P17" s="417"/>
      <c r="Q17" s="417"/>
      <c r="R17" s="417"/>
      <c r="S17" s="417"/>
      <c r="T17" s="417"/>
      <c r="U17" s="417"/>
      <c r="V17" s="417"/>
      <c r="W17" s="417"/>
      <c r="X17" s="417"/>
      <c r="Y17" s="417"/>
      <c r="Z17" s="417"/>
      <c r="AA17" s="417"/>
      <c r="AB17" s="417"/>
      <c r="AC17" s="417"/>
      <c r="AD17" s="417"/>
      <c r="AE17" s="417"/>
      <c r="AF17" s="417"/>
      <c r="AG17" s="63">
        <f t="shared" si="0"/>
        <v>5</v>
      </c>
      <c r="AH17" s="417"/>
      <c r="AI17" s="417"/>
      <c r="AJ17" s="417"/>
      <c r="AK17" s="30">
        <v>3</v>
      </c>
      <c r="AL17" s="26" t="s">
        <v>226</v>
      </c>
      <c r="AM17" s="36"/>
      <c r="AN17" s="36" t="str">
        <f t="shared" si="1"/>
        <v/>
      </c>
      <c r="AO17" s="36"/>
      <c r="AP17" s="36" t="str">
        <f t="shared" si="2"/>
        <v/>
      </c>
      <c r="AQ17" s="36"/>
      <c r="AR17" s="36" t="str">
        <f t="shared" si="3"/>
        <v/>
      </c>
      <c r="AS17" s="36"/>
      <c r="AT17" s="36" t="str">
        <f t="shared" si="4"/>
        <v/>
      </c>
      <c r="AU17" s="36"/>
      <c r="AV17" s="36" t="str">
        <f t="shared" si="5"/>
        <v/>
      </c>
      <c r="AW17" s="36"/>
      <c r="AX17" s="36" t="str">
        <f t="shared" si="6"/>
        <v/>
      </c>
      <c r="AY17" s="36"/>
      <c r="AZ17" s="36" t="str">
        <f t="shared" si="7"/>
        <v/>
      </c>
      <c r="BA17" s="145"/>
      <c r="BB17" s="36"/>
      <c r="BC17" s="36"/>
      <c r="BD17" s="36"/>
      <c r="BE17" s="29"/>
      <c r="BF17" s="417"/>
      <c r="BG17" s="417"/>
      <c r="BH17" s="417"/>
      <c r="BI17" s="417"/>
      <c r="BJ17" s="417"/>
      <c r="BK17" s="417"/>
      <c r="BL17" s="417"/>
      <c r="BM17" s="417"/>
      <c r="BN17" s="29"/>
      <c r="BO17" s="30"/>
      <c r="BP17" s="30"/>
      <c r="BQ17" s="30"/>
      <c r="BR17" s="30"/>
      <c r="BS17" s="30"/>
      <c r="BT17" s="146"/>
      <c r="BU17" s="146"/>
      <c r="BV17" s="30"/>
      <c r="BW17" s="30"/>
      <c r="BX17" s="131"/>
      <c r="BY17" s="131"/>
      <c r="BZ17" s="131"/>
      <c r="CA17" s="131"/>
      <c r="CB17" s="131"/>
      <c r="CC17" s="131"/>
      <c r="CD17" s="131"/>
      <c r="CE17" s="131"/>
      <c r="CF17" s="131"/>
      <c r="CG17" s="131"/>
      <c r="CH17" s="131"/>
      <c r="CI17" s="131"/>
      <c r="CJ17" s="131"/>
      <c r="CK17" s="131"/>
      <c r="CL17" s="131"/>
      <c r="CM17" s="131"/>
      <c r="CN17" s="131"/>
      <c r="CO17" s="131"/>
      <c r="CP17" s="131"/>
      <c r="CQ17" s="131"/>
    </row>
    <row r="18" spans="1:95" ht="78.75" customHeight="1">
      <c r="A18" s="417"/>
      <c r="B18" s="417"/>
      <c r="C18" s="417"/>
      <c r="D18" s="417"/>
      <c r="E18" s="148"/>
      <c r="F18" s="148"/>
      <c r="G18" s="417"/>
      <c r="H18" s="417"/>
      <c r="I18" s="62"/>
      <c r="J18" s="417"/>
      <c r="K18" s="417"/>
      <c r="L18" s="417"/>
      <c r="M18" s="417"/>
      <c r="N18" s="417"/>
      <c r="O18" s="417"/>
      <c r="P18" s="417"/>
      <c r="Q18" s="417"/>
      <c r="R18" s="417"/>
      <c r="S18" s="417"/>
      <c r="T18" s="417"/>
      <c r="U18" s="417"/>
      <c r="V18" s="417"/>
      <c r="W18" s="417"/>
      <c r="X18" s="417"/>
      <c r="Y18" s="417"/>
      <c r="Z18" s="417"/>
      <c r="AA18" s="417"/>
      <c r="AB18" s="417"/>
      <c r="AC18" s="417"/>
      <c r="AD18" s="417"/>
      <c r="AE18" s="417"/>
      <c r="AF18" s="417"/>
      <c r="AG18" s="63">
        <f t="shared" si="0"/>
        <v>5</v>
      </c>
      <c r="AH18" s="417"/>
      <c r="AI18" s="417"/>
      <c r="AJ18" s="417"/>
      <c r="AK18" s="30">
        <v>4</v>
      </c>
      <c r="AL18" s="26" t="s">
        <v>226</v>
      </c>
      <c r="AM18" s="36"/>
      <c r="AN18" s="36" t="str">
        <f t="shared" si="1"/>
        <v/>
      </c>
      <c r="AO18" s="36"/>
      <c r="AP18" s="36" t="str">
        <f t="shared" si="2"/>
        <v/>
      </c>
      <c r="AQ18" s="36"/>
      <c r="AR18" s="36" t="str">
        <f t="shared" si="3"/>
        <v/>
      </c>
      <c r="AS18" s="36"/>
      <c r="AT18" s="36" t="str">
        <f t="shared" si="4"/>
        <v/>
      </c>
      <c r="AU18" s="36"/>
      <c r="AV18" s="36" t="str">
        <f t="shared" si="5"/>
        <v/>
      </c>
      <c r="AW18" s="36"/>
      <c r="AX18" s="36" t="str">
        <f t="shared" si="6"/>
        <v/>
      </c>
      <c r="AY18" s="36"/>
      <c r="AZ18" s="36" t="str">
        <f t="shared" si="7"/>
        <v/>
      </c>
      <c r="BA18" s="145"/>
      <c r="BB18" s="36"/>
      <c r="BC18" s="36"/>
      <c r="BD18" s="36"/>
      <c r="BE18" s="29"/>
      <c r="BF18" s="417"/>
      <c r="BG18" s="417"/>
      <c r="BH18" s="417"/>
      <c r="BI18" s="417"/>
      <c r="BJ18" s="417"/>
      <c r="BK18" s="417"/>
      <c r="BL18" s="417"/>
      <c r="BM18" s="417"/>
      <c r="BN18" s="29"/>
      <c r="BO18" s="30"/>
      <c r="BP18" s="30"/>
      <c r="BQ18" s="30"/>
      <c r="BR18" s="30"/>
      <c r="BS18" s="30"/>
      <c r="BT18" s="146"/>
      <c r="BU18" s="146"/>
      <c r="BV18" s="30"/>
      <c r="BW18" s="30"/>
      <c r="BX18" s="131"/>
      <c r="BY18" s="131"/>
      <c r="BZ18" s="131"/>
      <c r="CA18" s="131"/>
      <c r="CB18" s="131"/>
      <c r="CC18" s="131"/>
      <c r="CD18" s="131"/>
      <c r="CE18" s="131"/>
      <c r="CF18" s="131"/>
      <c r="CG18" s="131"/>
      <c r="CH18" s="131"/>
      <c r="CI18" s="131"/>
      <c r="CJ18" s="131"/>
      <c r="CK18" s="131"/>
      <c r="CL18" s="131"/>
      <c r="CM18" s="131"/>
      <c r="CN18" s="131"/>
      <c r="CO18" s="131"/>
      <c r="CP18" s="131"/>
      <c r="CQ18" s="131"/>
    </row>
    <row r="19" spans="1:95" ht="78.75" customHeight="1">
      <c r="A19" s="417"/>
      <c r="B19" s="417"/>
      <c r="C19" s="417"/>
      <c r="D19" s="417"/>
      <c r="E19" s="148"/>
      <c r="F19" s="148"/>
      <c r="G19" s="417"/>
      <c r="H19" s="417"/>
      <c r="I19" s="62"/>
      <c r="J19" s="417"/>
      <c r="K19" s="417"/>
      <c r="L19" s="417"/>
      <c r="M19" s="417"/>
      <c r="N19" s="417"/>
      <c r="O19" s="417"/>
      <c r="P19" s="417"/>
      <c r="Q19" s="417"/>
      <c r="R19" s="417"/>
      <c r="S19" s="417"/>
      <c r="T19" s="417"/>
      <c r="U19" s="417"/>
      <c r="V19" s="417"/>
      <c r="W19" s="417"/>
      <c r="X19" s="417"/>
      <c r="Y19" s="417"/>
      <c r="Z19" s="417"/>
      <c r="AA19" s="417"/>
      <c r="AB19" s="417"/>
      <c r="AC19" s="417"/>
      <c r="AD19" s="417"/>
      <c r="AE19" s="417"/>
      <c r="AF19" s="417"/>
      <c r="AG19" s="63">
        <f t="shared" si="0"/>
        <v>5</v>
      </c>
      <c r="AH19" s="417"/>
      <c r="AI19" s="417"/>
      <c r="AJ19" s="417"/>
      <c r="AK19" s="30">
        <v>5</v>
      </c>
      <c r="AL19" s="26" t="s">
        <v>226</v>
      </c>
      <c r="AM19" s="36"/>
      <c r="AN19" s="36" t="str">
        <f t="shared" si="1"/>
        <v/>
      </c>
      <c r="AO19" s="36"/>
      <c r="AP19" s="36" t="str">
        <f t="shared" si="2"/>
        <v/>
      </c>
      <c r="AQ19" s="36"/>
      <c r="AR19" s="36" t="str">
        <f t="shared" si="3"/>
        <v/>
      </c>
      <c r="AS19" s="36"/>
      <c r="AT19" s="36" t="str">
        <f t="shared" si="4"/>
        <v/>
      </c>
      <c r="AU19" s="36"/>
      <c r="AV19" s="36" t="str">
        <f t="shared" si="5"/>
        <v/>
      </c>
      <c r="AW19" s="36"/>
      <c r="AX19" s="36" t="str">
        <f t="shared" si="6"/>
        <v/>
      </c>
      <c r="AY19" s="36"/>
      <c r="AZ19" s="36" t="str">
        <f t="shared" si="7"/>
        <v/>
      </c>
      <c r="BA19" s="145"/>
      <c r="BB19" s="36"/>
      <c r="BC19" s="36"/>
      <c r="BD19" s="36"/>
      <c r="BE19" s="29"/>
      <c r="BF19" s="417"/>
      <c r="BG19" s="417"/>
      <c r="BH19" s="417"/>
      <c r="BI19" s="417"/>
      <c r="BJ19" s="417"/>
      <c r="BK19" s="417"/>
      <c r="BL19" s="417"/>
      <c r="BM19" s="417"/>
      <c r="BN19" s="29"/>
      <c r="BO19" s="30"/>
      <c r="BP19" s="30"/>
      <c r="BQ19" s="30"/>
      <c r="BR19" s="30"/>
      <c r="BS19" s="30"/>
      <c r="BT19" s="146"/>
      <c r="BU19" s="146"/>
      <c r="BV19" s="30"/>
      <c r="BW19" s="30"/>
      <c r="BX19" s="131"/>
      <c r="BY19" s="131"/>
      <c r="BZ19" s="131"/>
      <c r="CA19" s="131"/>
      <c r="CB19" s="131"/>
      <c r="CC19" s="131"/>
      <c r="CD19" s="131"/>
      <c r="CE19" s="131"/>
      <c r="CF19" s="131"/>
      <c r="CG19" s="131"/>
      <c r="CH19" s="131"/>
      <c r="CI19" s="131"/>
      <c r="CJ19" s="131"/>
      <c r="CK19" s="131"/>
      <c r="CL19" s="131"/>
      <c r="CM19" s="131"/>
      <c r="CN19" s="131"/>
      <c r="CO19" s="131"/>
      <c r="CP19" s="131"/>
      <c r="CQ19" s="131"/>
    </row>
    <row r="20" spans="1:95" ht="78.75" customHeight="1">
      <c r="A20" s="418"/>
      <c r="B20" s="418"/>
      <c r="C20" s="418"/>
      <c r="D20" s="418"/>
      <c r="E20" s="149"/>
      <c r="F20" s="149"/>
      <c r="G20" s="418"/>
      <c r="H20" s="418"/>
      <c r="I20" s="62"/>
      <c r="J20" s="418"/>
      <c r="K20" s="418"/>
      <c r="L20" s="418"/>
      <c r="M20" s="418"/>
      <c r="N20" s="418"/>
      <c r="O20" s="418"/>
      <c r="P20" s="418"/>
      <c r="Q20" s="418"/>
      <c r="R20" s="418"/>
      <c r="S20" s="418"/>
      <c r="T20" s="418"/>
      <c r="U20" s="418"/>
      <c r="V20" s="418"/>
      <c r="W20" s="418"/>
      <c r="X20" s="418"/>
      <c r="Y20" s="418"/>
      <c r="Z20" s="418"/>
      <c r="AA20" s="418"/>
      <c r="AB20" s="418"/>
      <c r="AC20" s="418"/>
      <c r="AD20" s="418"/>
      <c r="AE20" s="418"/>
      <c r="AF20" s="418"/>
      <c r="AG20" s="63">
        <f t="shared" si="0"/>
        <v>5</v>
      </c>
      <c r="AH20" s="418"/>
      <c r="AI20" s="418"/>
      <c r="AJ20" s="418"/>
      <c r="AK20" s="30">
        <v>6</v>
      </c>
      <c r="AL20" s="26"/>
      <c r="AM20" s="36"/>
      <c r="AN20" s="36"/>
      <c r="AO20" s="36"/>
      <c r="AP20" s="36"/>
      <c r="AQ20" s="36"/>
      <c r="AR20" s="36"/>
      <c r="AS20" s="36"/>
      <c r="AT20" s="36"/>
      <c r="AU20" s="36"/>
      <c r="AV20" s="36"/>
      <c r="AW20" s="36"/>
      <c r="AX20" s="36"/>
      <c r="AY20" s="36"/>
      <c r="AZ20" s="36"/>
      <c r="BA20" s="145"/>
      <c r="BB20" s="36"/>
      <c r="BC20" s="36"/>
      <c r="BD20" s="36"/>
      <c r="BE20" s="29"/>
      <c r="BF20" s="418"/>
      <c r="BG20" s="418"/>
      <c r="BH20" s="418"/>
      <c r="BI20" s="418"/>
      <c r="BJ20" s="418"/>
      <c r="BK20" s="418"/>
      <c r="BL20" s="418"/>
      <c r="BM20" s="418"/>
      <c r="BN20" s="29"/>
      <c r="BO20" s="30"/>
      <c r="BP20" s="30"/>
      <c r="BQ20" s="30"/>
      <c r="BR20" s="30"/>
      <c r="BS20" s="30"/>
      <c r="BT20" s="146"/>
      <c r="BU20" s="146"/>
      <c r="BV20" s="30"/>
      <c r="BW20" s="30"/>
      <c r="BX20" s="131"/>
      <c r="BY20" s="131"/>
      <c r="BZ20" s="131"/>
      <c r="CA20" s="131"/>
      <c r="CB20" s="131"/>
      <c r="CC20" s="131"/>
      <c r="CD20" s="131"/>
      <c r="CE20" s="131"/>
      <c r="CF20" s="131"/>
      <c r="CG20" s="131"/>
      <c r="CH20" s="131"/>
      <c r="CI20" s="131"/>
      <c r="CJ20" s="131"/>
      <c r="CK20" s="131"/>
      <c r="CL20" s="131"/>
      <c r="CM20" s="131"/>
      <c r="CN20" s="131"/>
      <c r="CO20" s="131"/>
      <c r="CP20" s="131"/>
      <c r="CQ20" s="131"/>
    </row>
    <row r="21" spans="1:95" ht="78.75" customHeight="1">
      <c r="A21" s="452">
        <v>3</v>
      </c>
      <c r="B21" s="452" t="s">
        <v>234</v>
      </c>
      <c r="C21" s="452" t="s">
        <v>235</v>
      </c>
      <c r="D21" s="452" t="s">
        <v>236</v>
      </c>
      <c r="E21" s="144" t="s">
        <v>237</v>
      </c>
      <c r="F21" s="144" t="s">
        <v>238</v>
      </c>
      <c r="G21" s="452" t="s">
        <v>239</v>
      </c>
      <c r="H21" s="452" t="s">
        <v>190</v>
      </c>
      <c r="I21" s="62" t="s">
        <v>191</v>
      </c>
      <c r="J21" s="456">
        <v>1</v>
      </c>
      <c r="K21" s="419" t="str">
        <f>IF(J21&lt;=0,"",IF(J21=1,"Rara vez",IF(J21=2,"Improbable",IF(J21=3,"Posible",IF(J21=4,"Probable",IF(J21=5,"Casi Seguro"))))))</f>
        <v>Rara vez</v>
      </c>
      <c r="L21" s="416">
        <f>IF(K21="","",IF(K21="Rara vez",0.2,IF(K21="Improbable",0.4,IF(K21="Posible",0.6,IF(K21="Probable",0.8,IF(K21="Casi seguro",1,))))))</f>
        <v>0.2</v>
      </c>
      <c r="M21" s="416" t="s">
        <v>192</v>
      </c>
      <c r="N21" s="416" t="s">
        <v>192</v>
      </c>
      <c r="O21" s="416" t="s">
        <v>192</v>
      </c>
      <c r="P21" s="416" t="s">
        <v>192</v>
      </c>
      <c r="Q21" s="416" t="s">
        <v>192</v>
      </c>
      <c r="R21" s="416" t="s">
        <v>193</v>
      </c>
      <c r="S21" s="416" t="s">
        <v>193</v>
      </c>
      <c r="T21" s="416" t="s">
        <v>193</v>
      </c>
      <c r="U21" s="424" t="s">
        <v>192</v>
      </c>
      <c r="V21" s="416" t="s">
        <v>192</v>
      </c>
      <c r="W21" s="424" t="s">
        <v>193</v>
      </c>
      <c r="X21" s="416" t="s">
        <v>192</v>
      </c>
      <c r="Y21" s="416" t="s">
        <v>193</v>
      </c>
      <c r="Z21" s="416" t="s">
        <v>193</v>
      </c>
      <c r="AA21" s="416" t="s">
        <v>192</v>
      </c>
      <c r="AB21" s="416" t="s">
        <v>193</v>
      </c>
      <c r="AC21" s="416" t="s">
        <v>192</v>
      </c>
      <c r="AD21" s="416" t="s">
        <v>192</v>
      </c>
      <c r="AE21" s="416" t="s">
        <v>193</v>
      </c>
      <c r="AF21" s="425">
        <f>IF(AB21="Si","19",COUNTIF(M21:AE22,"si"))</f>
        <v>11</v>
      </c>
      <c r="AG21" s="63">
        <f t="shared" si="0"/>
        <v>10</v>
      </c>
      <c r="AH21" s="419" t="str">
        <f>IF(AG21=5,"Moderado",IF(AG21=10,"Mayor",IF(AG21=20,"Catastrófico",0)))</f>
        <v>Mayor</v>
      </c>
      <c r="AI21" s="416">
        <f>IF(AH21="","",IF(AH21="Moderado",0.6,IF(AH21="Mayor",0.8,IF(AH21="Catastrófico",1,))))</f>
        <v>0.8</v>
      </c>
      <c r="AJ21" s="419" t="str">
        <f>IF(OR(AND(K21="Rara vez",AH21="Moderado"),AND(K21="Improbable",AH21="Moderado")),"Moderado",IF(OR(AND(K21="Rara vez",AH21="Mayor"),AND(K21="Improbable",AH21="Mayor"),AND(K21="Posible",AH21="Moderado"),AND(K21="Probable",AH21="Moderado")),"Alta",IF(OR(AND(K21="Rara vez",AH21="Catastrófico"),AND(K21="Improbable",AH21="Catastrófico"),AND(K21="Posible",AH21="Catastrófico"),AND(K21="Probable",AH21="Catastrófico"),AND(K21="Casi seguro",AH21="Catastrófico"),AND(K21="Posible",AH21="Moderado"),AND(K21="Probable",AH21="Moderado"),AND(K21="Casi seguro",AH21="Moderado"),AND(K21="Posible",AH21="Mayor"),AND(K21="Probable",AH21="Mayor"),AND(K21="Casi seguro",AH21="Mayor")),"Extremo",)))</f>
        <v>Alta</v>
      </c>
      <c r="AK21" s="25">
        <v>1</v>
      </c>
      <c r="AL21" s="26" t="s">
        <v>240</v>
      </c>
      <c r="AM21" s="27" t="s">
        <v>195</v>
      </c>
      <c r="AN21" s="27">
        <f t="shared" ref="AN21:AN83" si="16">IF(AM21="","",IF(AM21="Asignado",15,IF(AM21="No asignado",0,)))</f>
        <v>15</v>
      </c>
      <c r="AO21" s="27" t="s">
        <v>196</v>
      </c>
      <c r="AP21" s="27">
        <f t="shared" ref="AP21:AP83" si="17">IF(AO21="","",IF(AO21="Adecuado",15,IF(AO21="Inadecuado",0,)))</f>
        <v>15</v>
      </c>
      <c r="AQ21" s="27" t="s">
        <v>197</v>
      </c>
      <c r="AR21" s="27">
        <f t="shared" ref="AR21:AR83" si="18">IF(AQ21="","",IF(AQ21="Oportuna",15,IF(AQ21="Inoportuna",0,)))</f>
        <v>15</v>
      </c>
      <c r="AS21" s="27" t="s">
        <v>230</v>
      </c>
      <c r="AT21" s="27">
        <f t="shared" ref="AT21:AT83" si="19">IF(AS21="","",IF(AS21="Prevenir",15,IF(AS21="Detectar",10,IF(AS21="No es un control",0,))))</f>
        <v>15</v>
      </c>
      <c r="AU21" s="27" t="s">
        <v>199</v>
      </c>
      <c r="AV21" s="27">
        <f t="shared" ref="AV21:AV83" si="20">IF(AU21="","",IF(AU21="Confiable",15,IF(AU21="No confiable",0,)))</f>
        <v>15</v>
      </c>
      <c r="AW21" s="36" t="s">
        <v>200</v>
      </c>
      <c r="AX21" s="27">
        <f t="shared" ref="AX21:AX83" si="21">IF(AW21="","",IF(AW21="Se investigan y  resuelven oportunamente",15,IF(AW21="No se investigan y resuelven oportunamente",0,)))</f>
        <v>15</v>
      </c>
      <c r="AY21" s="36" t="s">
        <v>201</v>
      </c>
      <c r="AZ21" s="27">
        <f t="shared" ref="AZ21:AZ83" si="22">IF(AY21="","",IF(AY21="Completa",15,IF(AY21="Incompleta",10,IF(AY21="No existe",0,))))</f>
        <v>15</v>
      </c>
      <c r="BA21" s="150">
        <f>SUM(AN21,AP21,AR21,AT21,AV21,AX21,AZ21)</f>
        <v>105</v>
      </c>
      <c r="BB21" s="27" t="str">
        <f>IF(BA21&gt;=96,"Fuerte",IF(AND(BA21&gt;=86, BA21&lt;96),"Moderado",IF(BA21&lt;86,"Débil")))</f>
        <v>Fuerte</v>
      </c>
      <c r="BC21" s="27" t="s">
        <v>202</v>
      </c>
      <c r="BD21" s="27">
        <f>VALUE(IF(OR(AND(BB21="Fuerte",BC21="Fuerte")),"100",IF(OR(AND(BB21="Fuerte",BC21="Moderado"),AND(BB21="Moderado",BC21="Fuerte"),AND(BB21="Moderado",BC21="Moderado")),"50",IF(OR(AND(BB21="Fuerte",BC21="Débil"),AND(BB21="Moderado",BC21="Débil"),AND(BB21="Débil",BC21="Fuerte"),AND(BB21="Débil",BC21="Moderado"),AND(BB21="Débil",BC21="Débil")),"0",))))</f>
        <v>100</v>
      </c>
      <c r="BE21" s="65" t="str">
        <f>IF(BD21=100,"Fuerte",IF(BD21=50,"Moderado",IF(BD21=0,"Débil")))</f>
        <v>Fuerte</v>
      </c>
      <c r="BF21" s="422">
        <f>AVERAGE(BD21:BD26)</f>
        <v>100</v>
      </c>
      <c r="BG21" s="422" t="str">
        <f>IF(BF21=100,"Fuerte",IF(AND(BF21&lt;=99, BF21&gt;=50),"Moderado",IF(BF21&lt;50,"Débil")))</f>
        <v>Fuerte</v>
      </c>
      <c r="BH21" s="440">
        <f>IF(BG21="Fuerte",(J21-2),IF(BG21="Moderado",(J21-1), IF(BG21="Débil",((J21-0)))))</f>
        <v>-1</v>
      </c>
      <c r="BI21" s="440" t="str">
        <f>IF(BH21&lt;=0,"Rara vez",IF(BH21=1,"Rara vez",IF(BH21=2,"Improbable",IF(BH21=3,"Posible",IF(BH21=4,"Probable",IF(BH21=5,"Casi Seguro"))))))</f>
        <v>Rara vez</v>
      </c>
      <c r="BJ21" s="457">
        <f>IF(BI21="","",IF(BI21="Rara vez",0.2,IF(BI21="Improbable",0.4,IF(BI21="Posible",0.6,IF(BI21="Probable",0.8,IF(BI21="Casi seguro",1,))))))</f>
        <v>0.2</v>
      </c>
      <c r="BK21" s="440" t="str">
        <f>IFERROR(IF(AG21=5,"Moderado",IF(AG21=10,"Mayor",IF(AG21=20,"Catastrófico",0))),"")</f>
        <v>Mayor</v>
      </c>
      <c r="BL21" s="457">
        <f>IF(AH21="","",IF(AH21="Moderado",0.6,IF(AH21="Mayor",0.8,IF(AH21="Catastrófico",1,))))</f>
        <v>0.8</v>
      </c>
      <c r="BM21" s="458" t="str">
        <f>IF(OR(AND(KBI21="Rara vez",BK21="Moderado"),AND(BI21="Improbable",BK21="Moderado")),"Moderado",IF(OR(AND(BI21="Rara vez",BK21="Mayor"),AND(BI21="Improbable",BK21="Mayor"),AND(BI21="Posible",BK21="Moderado"),AND(BI21="Probable",BK21="Moderado")),"Alta",IF(OR(AND(BI21="Rara vez",BK21="Catastrófico"),AND(BI21="Improbable",BK21="Catastrófico"),AND(BI21="Posible",BK21="Catastrófico"),AND(BI21="Probable",BK21="Catastrófico"),AND(BI21="Casi seguro",BK21="Catastrófico"),AND(BI21="Posible",BK21="Moderado"),AND(BI21="Probable",BK21="Moderado"),AND(BI21="Casi seguro",BK21="Moderado"),AND(BI21="Posible",BK21="Mayor"),AND(BI21="Probable",BK21="Mayor"),AND(BI21="Casi seguro",BK21="Mayor")),"Extremo",)))</f>
        <v>Alta</v>
      </c>
      <c r="BN21" s="65" t="s">
        <v>241</v>
      </c>
      <c r="BO21" s="30" t="s">
        <v>242</v>
      </c>
      <c r="BP21" s="30" t="s">
        <v>243</v>
      </c>
      <c r="BQ21" s="30" t="s">
        <v>244</v>
      </c>
      <c r="BR21" s="30" t="s">
        <v>245</v>
      </c>
      <c r="BS21" s="30" t="s">
        <v>246</v>
      </c>
      <c r="BT21" s="33">
        <v>44958</v>
      </c>
      <c r="BU21" s="33">
        <v>45272</v>
      </c>
      <c r="BV21" s="30"/>
      <c r="BW21" s="25"/>
      <c r="BX21" s="131"/>
      <c r="BY21" s="131"/>
      <c r="BZ21" s="131"/>
      <c r="CA21" s="131"/>
      <c r="CB21" s="131"/>
      <c r="CC21" s="131"/>
      <c r="CD21" s="131"/>
      <c r="CE21" s="131"/>
      <c r="CF21" s="131"/>
      <c r="CG21" s="131"/>
      <c r="CH21" s="131"/>
      <c r="CI21" s="131"/>
      <c r="CJ21" s="131"/>
      <c r="CK21" s="131"/>
      <c r="CL21" s="131"/>
      <c r="CM21" s="131"/>
      <c r="CN21" s="131"/>
      <c r="CO21" s="131"/>
      <c r="CP21" s="131"/>
      <c r="CQ21" s="131"/>
    </row>
    <row r="22" spans="1:95" ht="78.75" customHeight="1">
      <c r="A22" s="417"/>
      <c r="B22" s="417"/>
      <c r="C22" s="417"/>
      <c r="D22" s="417"/>
      <c r="E22" s="148"/>
      <c r="F22" s="148"/>
      <c r="G22" s="417"/>
      <c r="H22" s="417"/>
      <c r="I22" s="62" t="s">
        <v>214</v>
      </c>
      <c r="J22" s="417"/>
      <c r="K22" s="417"/>
      <c r="L22" s="417"/>
      <c r="M22" s="417"/>
      <c r="N22" s="417"/>
      <c r="O22" s="417"/>
      <c r="P22" s="417"/>
      <c r="Q22" s="417"/>
      <c r="R22" s="417"/>
      <c r="S22" s="417"/>
      <c r="T22" s="417"/>
      <c r="U22" s="417"/>
      <c r="V22" s="417"/>
      <c r="W22" s="417"/>
      <c r="X22" s="417"/>
      <c r="Y22" s="417"/>
      <c r="Z22" s="417"/>
      <c r="AA22" s="417"/>
      <c r="AB22" s="417"/>
      <c r="AC22" s="417"/>
      <c r="AD22" s="417"/>
      <c r="AE22" s="417"/>
      <c r="AF22" s="417"/>
      <c r="AG22" s="63">
        <f t="shared" si="0"/>
        <v>5</v>
      </c>
      <c r="AH22" s="417"/>
      <c r="AI22" s="417"/>
      <c r="AJ22" s="417"/>
      <c r="AK22" s="25">
        <v>2</v>
      </c>
      <c r="AL22" s="26" t="s">
        <v>226</v>
      </c>
      <c r="AM22" s="27"/>
      <c r="AN22" s="27" t="str">
        <f t="shared" si="16"/>
        <v/>
      </c>
      <c r="AO22" s="27"/>
      <c r="AP22" s="27" t="str">
        <f t="shared" si="17"/>
        <v/>
      </c>
      <c r="AQ22" s="27"/>
      <c r="AR22" s="27" t="str">
        <f t="shared" si="18"/>
        <v/>
      </c>
      <c r="AS22" s="27"/>
      <c r="AT22" s="27" t="str">
        <f t="shared" si="19"/>
        <v/>
      </c>
      <c r="AU22" s="27"/>
      <c r="AV22" s="27" t="str">
        <f t="shared" si="20"/>
        <v/>
      </c>
      <c r="AW22" s="36"/>
      <c r="AX22" s="27" t="str">
        <f t="shared" si="21"/>
        <v/>
      </c>
      <c r="AY22" s="36"/>
      <c r="AZ22" s="27" t="str">
        <f t="shared" si="22"/>
        <v/>
      </c>
      <c r="BA22" s="150"/>
      <c r="BB22" s="27"/>
      <c r="BC22" s="27"/>
      <c r="BD22" s="27"/>
      <c r="BE22" s="65"/>
      <c r="BF22" s="417"/>
      <c r="BG22" s="417"/>
      <c r="BH22" s="417"/>
      <c r="BI22" s="417"/>
      <c r="BJ22" s="417"/>
      <c r="BK22" s="417"/>
      <c r="BL22" s="417"/>
      <c r="BM22" s="417"/>
      <c r="BN22" s="65"/>
      <c r="BO22" s="30"/>
      <c r="BP22" s="30"/>
      <c r="BQ22" s="30"/>
      <c r="BR22" s="30"/>
      <c r="BS22" s="30"/>
      <c r="BT22" s="33"/>
      <c r="BU22" s="33"/>
      <c r="BV22" s="30"/>
      <c r="BW22" s="25"/>
      <c r="BX22" s="131"/>
      <c r="BY22" s="131"/>
      <c r="BZ22" s="131"/>
      <c r="CA22" s="131"/>
      <c r="CB22" s="131"/>
      <c r="CC22" s="131"/>
      <c r="CD22" s="131"/>
      <c r="CE22" s="131"/>
      <c r="CF22" s="131"/>
      <c r="CG22" s="131"/>
      <c r="CH22" s="131"/>
      <c r="CI22" s="131"/>
      <c r="CJ22" s="131"/>
      <c r="CK22" s="131"/>
      <c r="CL22" s="131"/>
      <c r="CM22" s="131"/>
      <c r="CN22" s="131"/>
      <c r="CO22" s="131"/>
      <c r="CP22" s="131"/>
      <c r="CQ22" s="131"/>
    </row>
    <row r="23" spans="1:95" ht="78.75" customHeight="1">
      <c r="A23" s="417"/>
      <c r="B23" s="417"/>
      <c r="C23" s="417"/>
      <c r="D23" s="417"/>
      <c r="E23" s="148"/>
      <c r="F23" s="148"/>
      <c r="G23" s="417"/>
      <c r="H23" s="417"/>
      <c r="I23" s="62" t="s">
        <v>208</v>
      </c>
      <c r="J23" s="417"/>
      <c r="K23" s="417"/>
      <c r="L23" s="417"/>
      <c r="M23" s="417"/>
      <c r="N23" s="417"/>
      <c r="O23" s="417"/>
      <c r="P23" s="417"/>
      <c r="Q23" s="417"/>
      <c r="R23" s="417"/>
      <c r="S23" s="417"/>
      <c r="T23" s="417"/>
      <c r="U23" s="417"/>
      <c r="V23" s="417"/>
      <c r="W23" s="417"/>
      <c r="X23" s="417"/>
      <c r="Y23" s="417"/>
      <c r="Z23" s="417"/>
      <c r="AA23" s="417"/>
      <c r="AB23" s="417"/>
      <c r="AC23" s="417"/>
      <c r="AD23" s="417"/>
      <c r="AE23" s="417"/>
      <c r="AF23" s="417"/>
      <c r="AG23" s="63">
        <f t="shared" si="0"/>
        <v>5</v>
      </c>
      <c r="AH23" s="417"/>
      <c r="AI23" s="417"/>
      <c r="AJ23" s="417"/>
      <c r="AK23" s="25">
        <v>3</v>
      </c>
      <c r="AL23" s="26" t="s">
        <v>226</v>
      </c>
      <c r="AM23" s="27"/>
      <c r="AN23" s="27" t="str">
        <f t="shared" si="16"/>
        <v/>
      </c>
      <c r="AO23" s="27"/>
      <c r="AP23" s="27" t="str">
        <f t="shared" si="17"/>
        <v/>
      </c>
      <c r="AQ23" s="27"/>
      <c r="AR23" s="27" t="str">
        <f t="shared" si="18"/>
        <v/>
      </c>
      <c r="AS23" s="27"/>
      <c r="AT23" s="27" t="str">
        <f t="shared" si="19"/>
        <v/>
      </c>
      <c r="AU23" s="27"/>
      <c r="AV23" s="27" t="str">
        <f t="shared" si="20"/>
        <v/>
      </c>
      <c r="AW23" s="36"/>
      <c r="AX23" s="27" t="str">
        <f t="shared" si="21"/>
        <v/>
      </c>
      <c r="AY23" s="36"/>
      <c r="AZ23" s="27" t="str">
        <f t="shared" si="22"/>
        <v/>
      </c>
      <c r="BA23" s="150"/>
      <c r="BB23" s="27"/>
      <c r="BC23" s="27"/>
      <c r="BD23" s="27"/>
      <c r="BE23" s="65"/>
      <c r="BF23" s="417"/>
      <c r="BG23" s="417"/>
      <c r="BH23" s="417"/>
      <c r="BI23" s="417"/>
      <c r="BJ23" s="417"/>
      <c r="BK23" s="417"/>
      <c r="BL23" s="417"/>
      <c r="BM23" s="417"/>
      <c r="BN23" s="65"/>
      <c r="BO23" s="30"/>
      <c r="BP23" s="30"/>
      <c r="BQ23" s="30"/>
      <c r="BR23" s="30"/>
      <c r="BS23" s="30"/>
      <c r="BT23" s="33"/>
      <c r="BU23" s="33"/>
      <c r="BV23" s="30"/>
      <c r="BW23" s="25"/>
      <c r="BX23" s="131"/>
      <c r="BY23" s="131"/>
      <c r="BZ23" s="131"/>
      <c r="CA23" s="131"/>
      <c r="CB23" s="131"/>
      <c r="CC23" s="131"/>
      <c r="CD23" s="131"/>
      <c r="CE23" s="131"/>
      <c r="CF23" s="131"/>
      <c r="CG23" s="131"/>
      <c r="CH23" s="131"/>
      <c r="CI23" s="131"/>
      <c r="CJ23" s="131"/>
      <c r="CK23" s="131"/>
      <c r="CL23" s="131"/>
      <c r="CM23" s="131"/>
      <c r="CN23" s="131"/>
      <c r="CO23" s="131"/>
      <c r="CP23" s="131"/>
      <c r="CQ23" s="131"/>
    </row>
    <row r="24" spans="1:95" ht="78.75" customHeight="1">
      <c r="A24" s="417"/>
      <c r="B24" s="417"/>
      <c r="C24" s="417"/>
      <c r="D24" s="417"/>
      <c r="E24" s="148"/>
      <c r="F24" s="148"/>
      <c r="G24" s="417"/>
      <c r="H24" s="417"/>
      <c r="I24" s="62"/>
      <c r="J24" s="417"/>
      <c r="K24" s="417"/>
      <c r="L24" s="417"/>
      <c r="M24" s="417"/>
      <c r="N24" s="417"/>
      <c r="O24" s="417"/>
      <c r="P24" s="417"/>
      <c r="Q24" s="417"/>
      <c r="R24" s="417"/>
      <c r="S24" s="417"/>
      <c r="T24" s="417"/>
      <c r="U24" s="417"/>
      <c r="V24" s="417"/>
      <c r="W24" s="417"/>
      <c r="X24" s="417"/>
      <c r="Y24" s="417"/>
      <c r="Z24" s="417"/>
      <c r="AA24" s="417"/>
      <c r="AB24" s="417"/>
      <c r="AC24" s="417"/>
      <c r="AD24" s="417"/>
      <c r="AE24" s="417"/>
      <c r="AF24" s="417"/>
      <c r="AG24" s="63">
        <f t="shared" si="0"/>
        <v>5</v>
      </c>
      <c r="AH24" s="417"/>
      <c r="AI24" s="417"/>
      <c r="AJ24" s="417"/>
      <c r="AK24" s="25">
        <v>4</v>
      </c>
      <c r="AL24" s="26" t="s">
        <v>226</v>
      </c>
      <c r="AM24" s="27"/>
      <c r="AN24" s="27" t="str">
        <f t="shared" si="16"/>
        <v/>
      </c>
      <c r="AO24" s="27"/>
      <c r="AP24" s="27" t="str">
        <f t="shared" si="17"/>
        <v/>
      </c>
      <c r="AQ24" s="27"/>
      <c r="AR24" s="27" t="str">
        <f t="shared" si="18"/>
        <v/>
      </c>
      <c r="AS24" s="27"/>
      <c r="AT24" s="27" t="str">
        <f t="shared" si="19"/>
        <v/>
      </c>
      <c r="AU24" s="27"/>
      <c r="AV24" s="27" t="str">
        <f t="shared" si="20"/>
        <v/>
      </c>
      <c r="AW24" s="36"/>
      <c r="AX24" s="27" t="str">
        <f t="shared" si="21"/>
        <v/>
      </c>
      <c r="AY24" s="36"/>
      <c r="AZ24" s="27" t="str">
        <f t="shared" si="22"/>
        <v/>
      </c>
      <c r="BA24" s="150"/>
      <c r="BB24" s="27"/>
      <c r="BC24" s="27"/>
      <c r="BD24" s="27"/>
      <c r="BE24" s="65"/>
      <c r="BF24" s="417"/>
      <c r="BG24" s="417"/>
      <c r="BH24" s="417"/>
      <c r="BI24" s="417"/>
      <c r="BJ24" s="417"/>
      <c r="BK24" s="417"/>
      <c r="BL24" s="417"/>
      <c r="BM24" s="417"/>
      <c r="BN24" s="65"/>
      <c r="BO24" s="30"/>
      <c r="BP24" s="30"/>
      <c r="BQ24" s="30"/>
      <c r="BR24" s="30"/>
      <c r="BS24" s="30"/>
      <c r="BT24" s="33"/>
      <c r="BU24" s="33"/>
      <c r="BV24" s="30"/>
      <c r="BW24" s="25"/>
      <c r="BX24" s="131"/>
      <c r="BY24" s="131"/>
      <c r="BZ24" s="131"/>
      <c r="CA24" s="131"/>
      <c r="CB24" s="131"/>
      <c r="CC24" s="131"/>
      <c r="CD24" s="131"/>
      <c r="CE24" s="131"/>
      <c r="CF24" s="131"/>
      <c r="CG24" s="131"/>
      <c r="CH24" s="131"/>
      <c r="CI24" s="131"/>
      <c r="CJ24" s="131"/>
      <c r="CK24" s="131"/>
      <c r="CL24" s="131"/>
      <c r="CM24" s="131"/>
      <c r="CN24" s="131"/>
      <c r="CO24" s="131"/>
      <c r="CP24" s="131"/>
      <c r="CQ24" s="131"/>
    </row>
    <row r="25" spans="1:95" ht="78.75" customHeight="1">
      <c r="A25" s="417"/>
      <c r="B25" s="417"/>
      <c r="C25" s="417"/>
      <c r="D25" s="417"/>
      <c r="E25" s="148"/>
      <c r="F25" s="148"/>
      <c r="G25" s="417"/>
      <c r="H25" s="417"/>
      <c r="I25" s="62"/>
      <c r="J25" s="417"/>
      <c r="K25" s="417"/>
      <c r="L25" s="417"/>
      <c r="M25" s="417"/>
      <c r="N25" s="417"/>
      <c r="O25" s="417"/>
      <c r="P25" s="417"/>
      <c r="Q25" s="417"/>
      <c r="R25" s="417"/>
      <c r="S25" s="417"/>
      <c r="T25" s="417"/>
      <c r="U25" s="417"/>
      <c r="V25" s="417"/>
      <c r="W25" s="417"/>
      <c r="X25" s="417"/>
      <c r="Y25" s="417"/>
      <c r="Z25" s="417"/>
      <c r="AA25" s="417"/>
      <c r="AB25" s="417"/>
      <c r="AC25" s="417"/>
      <c r="AD25" s="417"/>
      <c r="AE25" s="417"/>
      <c r="AF25" s="417"/>
      <c r="AG25" s="63">
        <f t="shared" si="0"/>
        <v>5</v>
      </c>
      <c r="AH25" s="417"/>
      <c r="AI25" s="417"/>
      <c r="AJ25" s="417"/>
      <c r="AK25" s="25">
        <v>5</v>
      </c>
      <c r="AL25" s="26" t="s">
        <v>226</v>
      </c>
      <c r="AM25" s="27"/>
      <c r="AN25" s="27" t="str">
        <f t="shared" si="16"/>
        <v/>
      </c>
      <c r="AO25" s="27"/>
      <c r="AP25" s="27" t="str">
        <f t="shared" si="17"/>
        <v/>
      </c>
      <c r="AQ25" s="27"/>
      <c r="AR25" s="27" t="str">
        <f t="shared" si="18"/>
        <v/>
      </c>
      <c r="AS25" s="27"/>
      <c r="AT25" s="27" t="str">
        <f t="shared" si="19"/>
        <v/>
      </c>
      <c r="AU25" s="27"/>
      <c r="AV25" s="27" t="str">
        <f t="shared" si="20"/>
        <v/>
      </c>
      <c r="AW25" s="36"/>
      <c r="AX25" s="27" t="str">
        <f t="shared" si="21"/>
        <v/>
      </c>
      <c r="AY25" s="36"/>
      <c r="AZ25" s="27" t="str">
        <f t="shared" si="22"/>
        <v/>
      </c>
      <c r="BA25" s="150"/>
      <c r="BB25" s="27"/>
      <c r="BC25" s="27"/>
      <c r="BD25" s="27"/>
      <c r="BE25" s="65"/>
      <c r="BF25" s="417"/>
      <c r="BG25" s="417"/>
      <c r="BH25" s="417"/>
      <c r="BI25" s="417"/>
      <c r="BJ25" s="417"/>
      <c r="BK25" s="417"/>
      <c r="BL25" s="417"/>
      <c r="BM25" s="417"/>
      <c r="BN25" s="65"/>
      <c r="BO25" s="30"/>
      <c r="BP25" s="30"/>
      <c r="BQ25" s="30"/>
      <c r="BR25" s="30"/>
      <c r="BS25" s="30"/>
      <c r="BT25" s="33"/>
      <c r="BU25" s="33"/>
      <c r="BV25" s="30"/>
      <c r="BW25" s="25"/>
      <c r="BX25" s="131"/>
      <c r="BY25" s="131"/>
      <c r="BZ25" s="131"/>
      <c r="CA25" s="131"/>
      <c r="CB25" s="131"/>
      <c r="CC25" s="131"/>
      <c r="CD25" s="131"/>
      <c r="CE25" s="131"/>
      <c r="CF25" s="131"/>
      <c r="CG25" s="131"/>
      <c r="CH25" s="131"/>
      <c r="CI25" s="131"/>
      <c r="CJ25" s="131"/>
      <c r="CK25" s="131"/>
      <c r="CL25" s="131"/>
      <c r="CM25" s="131"/>
      <c r="CN25" s="131"/>
      <c r="CO25" s="131"/>
      <c r="CP25" s="131"/>
      <c r="CQ25" s="131"/>
    </row>
    <row r="26" spans="1:95" ht="78.75" customHeight="1">
      <c r="A26" s="418"/>
      <c r="B26" s="418"/>
      <c r="C26" s="418"/>
      <c r="D26" s="418"/>
      <c r="E26" s="149"/>
      <c r="F26" s="149"/>
      <c r="G26" s="418"/>
      <c r="H26" s="418"/>
      <c r="I26" s="62"/>
      <c r="J26" s="418"/>
      <c r="K26" s="418"/>
      <c r="L26" s="418"/>
      <c r="M26" s="418"/>
      <c r="N26" s="418"/>
      <c r="O26" s="418"/>
      <c r="P26" s="418"/>
      <c r="Q26" s="418"/>
      <c r="R26" s="418"/>
      <c r="S26" s="418"/>
      <c r="T26" s="418"/>
      <c r="U26" s="418"/>
      <c r="V26" s="418"/>
      <c r="W26" s="418"/>
      <c r="X26" s="418"/>
      <c r="Y26" s="418"/>
      <c r="Z26" s="418"/>
      <c r="AA26" s="418"/>
      <c r="AB26" s="418"/>
      <c r="AC26" s="418"/>
      <c r="AD26" s="418"/>
      <c r="AE26" s="418"/>
      <c r="AF26" s="418"/>
      <c r="AG26" s="63">
        <f t="shared" si="0"/>
        <v>5</v>
      </c>
      <c r="AH26" s="418"/>
      <c r="AI26" s="418"/>
      <c r="AJ26" s="418"/>
      <c r="AK26" s="25">
        <v>6</v>
      </c>
      <c r="AL26" s="26" t="s">
        <v>226</v>
      </c>
      <c r="AM26" s="27"/>
      <c r="AN26" s="27" t="str">
        <f t="shared" si="16"/>
        <v/>
      </c>
      <c r="AO26" s="27"/>
      <c r="AP26" s="27" t="str">
        <f t="shared" si="17"/>
        <v/>
      </c>
      <c r="AQ26" s="27"/>
      <c r="AR26" s="27" t="str">
        <f t="shared" si="18"/>
        <v/>
      </c>
      <c r="AS26" s="27"/>
      <c r="AT26" s="27" t="str">
        <f t="shared" si="19"/>
        <v/>
      </c>
      <c r="AU26" s="27"/>
      <c r="AV26" s="27" t="str">
        <f t="shared" si="20"/>
        <v/>
      </c>
      <c r="AW26" s="36"/>
      <c r="AX26" s="27" t="str">
        <f t="shared" si="21"/>
        <v/>
      </c>
      <c r="AY26" s="36"/>
      <c r="AZ26" s="27" t="str">
        <f t="shared" si="22"/>
        <v/>
      </c>
      <c r="BA26" s="150"/>
      <c r="BB26" s="27"/>
      <c r="BC26" s="27"/>
      <c r="BD26" s="27"/>
      <c r="BE26" s="65"/>
      <c r="BF26" s="418"/>
      <c r="BG26" s="418"/>
      <c r="BH26" s="418"/>
      <c r="BI26" s="418"/>
      <c r="BJ26" s="418"/>
      <c r="BK26" s="418"/>
      <c r="BL26" s="418"/>
      <c r="BM26" s="418"/>
      <c r="BN26" s="65"/>
      <c r="BO26" s="30"/>
      <c r="BP26" s="30"/>
      <c r="BQ26" s="30"/>
      <c r="BR26" s="30"/>
      <c r="BS26" s="30"/>
      <c r="BT26" s="33"/>
      <c r="BU26" s="33"/>
      <c r="BV26" s="30"/>
      <c r="BW26" s="25"/>
      <c r="BX26" s="131"/>
      <c r="BY26" s="131"/>
      <c r="BZ26" s="131"/>
      <c r="CA26" s="131"/>
      <c r="CB26" s="131"/>
      <c r="CC26" s="131"/>
      <c r="CD26" s="131"/>
      <c r="CE26" s="131"/>
      <c r="CF26" s="131"/>
      <c r="CG26" s="131"/>
      <c r="CH26" s="131"/>
      <c r="CI26" s="131"/>
      <c r="CJ26" s="131"/>
      <c r="CK26" s="131"/>
      <c r="CL26" s="131"/>
      <c r="CM26" s="131"/>
      <c r="CN26" s="131"/>
      <c r="CO26" s="131"/>
      <c r="CP26" s="131"/>
      <c r="CQ26" s="131"/>
    </row>
    <row r="27" spans="1:95" ht="78.75" customHeight="1">
      <c r="A27" s="452">
        <v>4</v>
      </c>
      <c r="B27" s="452" t="s">
        <v>247</v>
      </c>
      <c r="C27" s="452" t="s">
        <v>248</v>
      </c>
      <c r="D27" s="452" t="s">
        <v>249</v>
      </c>
      <c r="E27" s="144" t="s">
        <v>250</v>
      </c>
      <c r="F27" s="144" t="s">
        <v>250</v>
      </c>
      <c r="G27" s="452" t="s">
        <v>251</v>
      </c>
      <c r="H27" s="452" t="s">
        <v>190</v>
      </c>
      <c r="I27" s="62" t="s">
        <v>191</v>
      </c>
      <c r="J27" s="456">
        <v>2</v>
      </c>
      <c r="K27" s="419" t="str">
        <f>IF(J27&lt;=0,"",IF(J27=1,"Rara vez",IF(J27=2,"Improbable",IF(J27=3,"Posible",IF(J27=4,"Probable",IF(J27=5,"Casi Seguro"))))))</f>
        <v>Improbable</v>
      </c>
      <c r="L27" s="416">
        <f>IF(K27="","",IF(K27="Rara vez",0.2,IF(K27="Improbable",0.4,IF(K27="Posible",0.6,IF(K27="Probable",0.8,IF(K27="Casi seguro",1,))))))</f>
        <v>0.4</v>
      </c>
      <c r="M27" s="416" t="s">
        <v>192</v>
      </c>
      <c r="N27" s="416" t="s">
        <v>192</v>
      </c>
      <c r="O27" s="416" t="s">
        <v>192</v>
      </c>
      <c r="P27" s="416" t="s">
        <v>192</v>
      </c>
      <c r="Q27" s="416" t="s">
        <v>192</v>
      </c>
      <c r="R27" s="416" t="s">
        <v>192</v>
      </c>
      <c r="S27" s="416" t="s">
        <v>193</v>
      </c>
      <c r="T27" s="416" t="s">
        <v>193</v>
      </c>
      <c r="U27" s="416" t="s">
        <v>192</v>
      </c>
      <c r="V27" s="416" t="s">
        <v>192</v>
      </c>
      <c r="W27" s="416" t="s">
        <v>192</v>
      </c>
      <c r="X27" s="416" t="s">
        <v>192</v>
      </c>
      <c r="Y27" s="416" t="s">
        <v>192</v>
      </c>
      <c r="Z27" s="416" t="s">
        <v>192</v>
      </c>
      <c r="AA27" s="416" t="s">
        <v>192</v>
      </c>
      <c r="AB27" s="416" t="s">
        <v>193</v>
      </c>
      <c r="AC27" s="416" t="s">
        <v>192</v>
      </c>
      <c r="AD27" s="416" t="s">
        <v>192</v>
      </c>
      <c r="AE27" s="416" t="s">
        <v>193</v>
      </c>
      <c r="AF27" s="425">
        <f>IF(AB27="Si","19",COUNTIF(M27:AE28,"si"))</f>
        <v>15</v>
      </c>
      <c r="AG27" s="63">
        <f t="shared" si="0"/>
        <v>20</v>
      </c>
      <c r="AH27" s="419" t="str">
        <f>IF(AG27=5,"Moderado",IF(AG27=10,"Mayor",IF(AG27=20,"Catastrófico",0)))</f>
        <v>Catastrófico</v>
      </c>
      <c r="AI27" s="416">
        <f>IF(AH27="","",IF(AH27="Moderado",0.6,IF(AH27="Mayor",0.8,IF(AH27="Catastrófico",1,))))</f>
        <v>1</v>
      </c>
      <c r="AJ27" s="419" t="str">
        <f>IF(OR(AND(K27="Rara vez",AH27="Moderado"),AND(K27="Improbable",AH27="Moderado")),"Moderado",IF(OR(AND(K27="Rara vez",AH27="Mayor"),AND(K27="Improbable",AH27="Mayor"),AND(K27="Posible",AH27="Moderado"),AND(K27="Probable",AH27="Moderado")),"Alta",IF(OR(AND(K27="Rara vez",AH27="Catastrófico"),AND(K27="Improbable",AH27="Catastrófico"),AND(K27="Posible",AH27="Catastrófico"),AND(K27="Probable",AH27="Catastrófico"),AND(K27="Casi seguro",AH27="Catastrófico"),AND(K27="Posible",AH27="Moderado"),AND(K27="Probable",AH27="Moderado"),AND(K27="Casi seguro",AH27="Moderado"),AND(K27="Posible",AH27="Mayor"),AND(K27="Probable",AH27="Mayor"),AND(K27="Casi seguro",AH27="Mayor")),"Extremo",)))</f>
        <v>Extremo</v>
      </c>
      <c r="AK27" s="25">
        <v>1</v>
      </c>
      <c r="AL27" s="26" t="s">
        <v>252</v>
      </c>
      <c r="AM27" s="27" t="s">
        <v>195</v>
      </c>
      <c r="AN27" s="27">
        <f t="shared" si="16"/>
        <v>15</v>
      </c>
      <c r="AO27" s="27" t="s">
        <v>196</v>
      </c>
      <c r="AP27" s="27">
        <f t="shared" si="17"/>
        <v>15</v>
      </c>
      <c r="AQ27" s="27" t="s">
        <v>197</v>
      </c>
      <c r="AR27" s="27">
        <f t="shared" si="18"/>
        <v>15</v>
      </c>
      <c r="AS27" s="27" t="s">
        <v>230</v>
      </c>
      <c r="AT27" s="27">
        <f t="shared" si="19"/>
        <v>15</v>
      </c>
      <c r="AU27" s="27" t="s">
        <v>199</v>
      </c>
      <c r="AV27" s="27">
        <f t="shared" si="20"/>
        <v>15</v>
      </c>
      <c r="AW27" s="36" t="s">
        <v>200</v>
      </c>
      <c r="AX27" s="27">
        <f t="shared" si="21"/>
        <v>15</v>
      </c>
      <c r="AY27" s="36" t="s">
        <v>201</v>
      </c>
      <c r="AZ27" s="27">
        <f t="shared" si="22"/>
        <v>15</v>
      </c>
      <c r="BA27" s="150">
        <f t="shared" ref="BA27:BA30" si="23">SUM(AN27,AP27,AR27,AT27,AV27,AX27,AZ27)</f>
        <v>105</v>
      </c>
      <c r="BB27" s="27" t="str">
        <f t="shared" ref="BB27:BB30" si="24">IF(BA27&gt;=96,"Fuerte",IF(AND(BA27&gt;=86, BA27&lt;96),"Moderado",IF(BA27&lt;86,"Débil")))</f>
        <v>Fuerte</v>
      </c>
      <c r="BC27" s="27" t="s">
        <v>202</v>
      </c>
      <c r="BD27" s="27">
        <f t="shared" ref="BD27:BD30" si="25">VALUE(IF(OR(AND(BB27="Fuerte",BC27="Fuerte")),"100",IF(OR(AND(BB27="Fuerte",BC27="Moderado"),AND(BB27="Moderado",BC27="Fuerte"),AND(BB27="Moderado",BC27="Moderado")),"50",IF(OR(AND(BB27="Fuerte",BC27="Débil"),AND(BB27="Moderado",BC27="Débil"),AND(BB27="Débil",BC27="Fuerte"),AND(BB27="Débil",BC27="Moderado"),AND(BB27="Débil",BC27="Débil")),"0",))))</f>
        <v>100</v>
      </c>
      <c r="BE27" s="65" t="str">
        <f t="shared" ref="BE27:BE30" si="26">IF(BD27=100,"Fuerte",IF(BD27=50,"Moderado",IF(BD27=0,"Débil")))</f>
        <v>Fuerte</v>
      </c>
      <c r="BF27" s="422">
        <f>AVERAGE(BD27:BD32)</f>
        <v>100</v>
      </c>
      <c r="BG27" s="422" t="str">
        <f>IF(BF27=100,"Fuerte",IF(AND(BF27&lt;=99, BF27&gt;=50),"Moderado",IF(BF27&lt;50,"Débil")))</f>
        <v>Fuerte</v>
      </c>
      <c r="BH27" s="440">
        <f>IF(BG27="Fuerte",(J27-2),IF(BG27="Moderado",(J27-1), IF(BG27="Débil",((J27-0)))))</f>
        <v>0</v>
      </c>
      <c r="BI27" s="440" t="str">
        <f>IF(BH27&lt;=0,"Rara vez",IF(BH27=1,"Rara vez",IF(BH27=2,"Improbable",IF(BH27=3,"Posible",IF(BH27=4,"Probable",IF(BH27=5,"Casi Seguro"))))))</f>
        <v>Rara vez</v>
      </c>
      <c r="BJ27" s="457">
        <f>IF(BI27="","",IF(BI27="Rara vez",0.2,IF(BI27="Improbable",0.4,IF(BI27="Posible",0.6,IF(BI27="Probable",0.8,IF(BI27="Casi seguro",1,))))))</f>
        <v>0.2</v>
      </c>
      <c r="BK27" s="440" t="str">
        <f>IFERROR(IF(AG27=5,"Moderado",IF(AG27=10,"Mayor",IF(AG27=20,"Catastrófico",0))),"")</f>
        <v>Catastrófico</v>
      </c>
      <c r="BL27" s="457">
        <f>IF(AH27="","",IF(AH27="Moderado",0.6,IF(AH27="Mayor",0.8,IF(AH27="Catastrófico",1,))))</f>
        <v>1</v>
      </c>
      <c r="BM27" s="458" t="str">
        <f>IF(OR(AND(KBI27="Rara vez",BK27="Moderado"),AND(BI27="Improbable",BK27="Moderado")),"Moderado",IF(OR(AND(BI27="Rara vez",BK27="Mayor"),AND(BI27="Improbable",BK27="Mayor"),AND(BI27="Posible",BK27="Moderado"),AND(BI27="Probable",BK27="Moderado")),"Alta",IF(OR(AND(BI27="Rara vez",BK27="Catastrófico"),AND(BI27="Improbable",BK27="Catastrófico"),AND(BI27="Posible",BK27="Catastrófico"),AND(BI27="Probable",BK27="Catastrófico"),AND(BI27="Casi seguro",BK27="Catastrófico"),AND(BI27="Posible",BK27="Moderado"),AND(BI27="Probable",BK27="Moderado"),AND(BI27="Casi seguro",BK27="Moderado"),AND(BI27="Posible",BK27="Mayor"),AND(BI27="Probable",BK27="Mayor"),AND(BI27="Casi seguro",BK27="Mayor")),"Extremo",)))</f>
        <v>Extremo</v>
      </c>
      <c r="BN27" s="65" t="s">
        <v>241</v>
      </c>
      <c r="BO27" s="30" t="s">
        <v>253</v>
      </c>
      <c r="BP27" s="30" t="s">
        <v>254</v>
      </c>
      <c r="BQ27" s="30" t="s">
        <v>255</v>
      </c>
      <c r="BR27" s="30" t="s">
        <v>256</v>
      </c>
      <c r="BS27" s="30" t="s">
        <v>257</v>
      </c>
      <c r="BT27" s="151" t="s">
        <v>258</v>
      </c>
      <c r="BU27" s="33">
        <v>45291</v>
      </c>
      <c r="BV27" s="30"/>
      <c r="BW27" s="25"/>
      <c r="BX27" s="131"/>
      <c r="BY27" s="131"/>
      <c r="BZ27" s="131"/>
      <c r="CA27" s="131"/>
      <c r="CB27" s="131"/>
      <c r="CC27" s="131"/>
      <c r="CD27" s="131"/>
      <c r="CE27" s="131"/>
      <c r="CF27" s="131"/>
      <c r="CG27" s="131"/>
      <c r="CH27" s="131"/>
      <c r="CI27" s="131"/>
      <c r="CJ27" s="131"/>
      <c r="CK27" s="131"/>
      <c r="CL27" s="131"/>
      <c r="CM27" s="131"/>
      <c r="CN27" s="131"/>
      <c r="CO27" s="131"/>
      <c r="CP27" s="131"/>
      <c r="CQ27" s="131"/>
    </row>
    <row r="28" spans="1:95" ht="78.75" customHeight="1">
      <c r="A28" s="417"/>
      <c r="B28" s="417"/>
      <c r="C28" s="417"/>
      <c r="D28" s="417"/>
      <c r="E28" s="148"/>
      <c r="F28" s="148"/>
      <c r="G28" s="417"/>
      <c r="H28" s="417"/>
      <c r="I28" s="62" t="s">
        <v>208</v>
      </c>
      <c r="J28" s="417"/>
      <c r="K28" s="417"/>
      <c r="L28" s="417"/>
      <c r="M28" s="417"/>
      <c r="N28" s="417"/>
      <c r="O28" s="417"/>
      <c r="P28" s="417"/>
      <c r="Q28" s="417"/>
      <c r="R28" s="417"/>
      <c r="S28" s="417"/>
      <c r="T28" s="417"/>
      <c r="U28" s="417"/>
      <c r="V28" s="417"/>
      <c r="W28" s="417"/>
      <c r="X28" s="417"/>
      <c r="Y28" s="417"/>
      <c r="Z28" s="417"/>
      <c r="AA28" s="417"/>
      <c r="AB28" s="417"/>
      <c r="AC28" s="417"/>
      <c r="AD28" s="417"/>
      <c r="AE28" s="417"/>
      <c r="AF28" s="417"/>
      <c r="AG28" s="63">
        <f t="shared" si="0"/>
        <v>5</v>
      </c>
      <c r="AH28" s="417"/>
      <c r="AI28" s="417"/>
      <c r="AJ28" s="417"/>
      <c r="AK28" s="25">
        <v>2</v>
      </c>
      <c r="AL28" s="26" t="s">
        <v>259</v>
      </c>
      <c r="AM28" s="27" t="s">
        <v>195</v>
      </c>
      <c r="AN28" s="27">
        <f t="shared" si="16"/>
        <v>15</v>
      </c>
      <c r="AO28" s="27" t="s">
        <v>196</v>
      </c>
      <c r="AP28" s="27">
        <f t="shared" si="17"/>
        <v>15</v>
      </c>
      <c r="AQ28" s="27" t="s">
        <v>197</v>
      </c>
      <c r="AR28" s="27">
        <f t="shared" si="18"/>
        <v>15</v>
      </c>
      <c r="AS28" s="27" t="s">
        <v>198</v>
      </c>
      <c r="AT28" s="27">
        <f t="shared" si="19"/>
        <v>10</v>
      </c>
      <c r="AU28" s="27" t="s">
        <v>199</v>
      </c>
      <c r="AV28" s="27">
        <f t="shared" si="20"/>
        <v>15</v>
      </c>
      <c r="AW28" s="36" t="s">
        <v>200</v>
      </c>
      <c r="AX28" s="27">
        <f t="shared" si="21"/>
        <v>15</v>
      </c>
      <c r="AY28" s="36" t="s">
        <v>201</v>
      </c>
      <c r="AZ28" s="27">
        <f t="shared" si="22"/>
        <v>15</v>
      </c>
      <c r="BA28" s="150">
        <f t="shared" si="23"/>
        <v>100</v>
      </c>
      <c r="BB28" s="27" t="str">
        <f t="shared" si="24"/>
        <v>Fuerte</v>
      </c>
      <c r="BC28" s="27" t="s">
        <v>202</v>
      </c>
      <c r="BD28" s="27">
        <f t="shared" si="25"/>
        <v>100</v>
      </c>
      <c r="BE28" s="65" t="str">
        <f t="shared" si="26"/>
        <v>Fuerte</v>
      </c>
      <c r="BF28" s="417"/>
      <c r="BG28" s="417"/>
      <c r="BH28" s="417"/>
      <c r="BI28" s="417"/>
      <c r="BJ28" s="417"/>
      <c r="BK28" s="417"/>
      <c r="BL28" s="417"/>
      <c r="BM28" s="417"/>
      <c r="BN28" s="65" t="s">
        <v>241</v>
      </c>
      <c r="BO28" s="147" t="s">
        <v>260</v>
      </c>
      <c r="BP28" s="134" t="s">
        <v>261</v>
      </c>
      <c r="BQ28" s="134" t="s">
        <v>262</v>
      </c>
      <c r="BR28" s="134" t="s">
        <v>263</v>
      </c>
      <c r="BS28" s="134" t="s">
        <v>263</v>
      </c>
      <c r="BT28" s="151" t="s">
        <v>258</v>
      </c>
      <c r="BU28" s="152">
        <v>45291</v>
      </c>
      <c r="BV28" s="30"/>
      <c r="BW28" s="25"/>
      <c r="BX28" s="131"/>
      <c r="BY28" s="131"/>
      <c r="BZ28" s="131"/>
      <c r="CA28" s="131"/>
      <c r="CB28" s="131"/>
      <c r="CC28" s="131"/>
      <c r="CD28" s="131"/>
      <c r="CE28" s="131"/>
      <c r="CF28" s="131"/>
      <c r="CG28" s="131"/>
      <c r="CH28" s="131"/>
      <c r="CI28" s="131"/>
      <c r="CJ28" s="131"/>
      <c r="CK28" s="131"/>
      <c r="CL28" s="131"/>
      <c r="CM28" s="131"/>
      <c r="CN28" s="131"/>
      <c r="CO28" s="131"/>
      <c r="CP28" s="131"/>
      <c r="CQ28" s="131"/>
    </row>
    <row r="29" spans="1:95" ht="78.75" customHeight="1">
      <c r="A29" s="417"/>
      <c r="B29" s="417"/>
      <c r="C29" s="417"/>
      <c r="D29" s="417"/>
      <c r="E29" s="148"/>
      <c r="F29" s="148"/>
      <c r="G29" s="417"/>
      <c r="H29" s="417"/>
      <c r="I29" s="62" t="s">
        <v>214</v>
      </c>
      <c r="J29" s="417"/>
      <c r="K29" s="417"/>
      <c r="L29" s="417"/>
      <c r="M29" s="417"/>
      <c r="N29" s="417"/>
      <c r="O29" s="417"/>
      <c r="P29" s="417"/>
      <c r="Q29" s="417"/>
      <c r="R29" s="417"/>
      <c r="S29" s="417"/>
      <c r="T29" s="417"/>
      <c r="U29" s="417"/>
      <c r="V29" s="417"/>
      <c r="W29" s="417"/>
      <c r="X29" s="417"/>
      <c r="Y29" s="417"/>
      <c r="Z29" s="417"/>
      <c r="AA29" s="417"/>
      <c r="AB29" s="417"/>
      <c r="AC29" s="417"/>
      <c r="AD29" s="417"/>
      <c r="AE29" s="417"/>
      <c r="AF29" s="417"/>
      <c r="AG29" s="63">
        <f t="shared" si="0"/>
        <v>5</v>
      </c>
      <c r="AH29" s="417"/>
      <c r="AI29" s="417"/>
      <c r="AJ29" s="417"/>
      <c r="AK29" s="25">
        <v>3</v>
      </c>
      <c r="AL29" s="26" t="s">
        <v>264</v>
      </c>
      <c r="AM29" s="27" t="s">
        <v>195</v>
      </c>
      <c r="AN29" s="27">
        <f t="shared" si="16"/>
        <v>15</v>
      </c>
      <c r="AO29" s="27" t="s">
        <v>196</v>
      </c>
      <c r="AP29" s="27">
        <f t="shared" si="17"/>
        <v>15</v>
      </c>
      <c r="AQ29" s="27" t="s">
        <v>197</v>
      </c>
      <c r="AR29" s="27">
        <f t="shared" si="18"/>
        <v>15</v>
      </c>
      <c r="AS29" s="27" t="s">
        <v>230</v>
      </c>
      <c r="AT29" s="27">
        <f t="shared" si="19"/>
        <v>15</v>
      </c>
      <c r="AU29" s="27" t="s">
        <v>199</v>
      </c>
      <c r="AV29" s="27">
        <f t="shared" si="20"/>
        <v>15</v>
      </c>
      <c r="AW29" s="36" t="s">
        <v>200</v>
      </c>
      <c r="AX29" s="27">
        <f t="shared" si="21"/>
        <v>15</v>
      </c>
      <c r="AY29" s="36" t="s">
        <v>201</v>
      </c>
      <c r="AZ29" s="27">
        <f t="shared" si="22"/>
        <v>15</v>
      </c>
      <c r="BA29" s="150">
        <f t="shared" si="23"/>
        <v>105</v>
      </c>
      <c r="BB29" s="27" t="str">
        <f t="shared" si="24"/>
        <v>Fuerte</v>
      </c>
      <c r="BC29" s="27" t="s">
        <v>202</v>
      </c>
      <c r="BD29" s="27">
        <f t="shared" si="25"/>
        <v>100</v>
      </c>
      <c r="BE29" s="65" t="str">
        <f t="shared" si="26"/>
        <v>Fuerte</v>
      </c>
      <c r="BF29" s="417"/>
      <c r="BG29" s="417"/>
      <c r="BH29" s="417"/>
      <c r="BI29" s="417"/>
      <c r="BJ29" s="417"/>
      <c r="BK29" s="417"/>
      <c r="BL29" s="417"/>
      <c r="BM29" s="417"/>
      <c r="BN29" s="65" t="s">
        <v>241</v>
      </c>
      <c r="BO29" s="30" t="s">
        <v>265</v>
      </c>
      <c r="BP29" s="134" t="s">
        <v>261</v>
      </c>
      <c r="BQ29" s="134" t="s">
        <v>262</v>
      </c>
      <c r="BR29" s="134" t="s">
        <v>263</v>
      </c>
      <c r="BS29" s="134" t="s">
        <v>263</v>
      </c>
      <c r="BT29" s="151" t="s">
        <v>258</v>
      </c>
      <c r="BU29" s="152">
        <v>45291</v>
      </c>
      <c r="BV29" s="30"/>
      <c r="BW29" s="25"/>
      <c r="BX29" s="131"/>
      <c r="BY29" s="131"/>
      <c r="BZ29" s="131"/>
      <c r="CA29" s="131"/>
      <c r="CB29" s="131"/>
      <c r="CC29" s="131"/>
      <c r="CD29" s="131"/>
      <c r="CE29" s="131"/>
      <c r="CF29" s="131"/>
      <c r="CG29" s="131"/>
      <c r="CH29" s="131"/>
      <c r="CI29" s="131"/>
      <c r="CJ29" s="131"/>
      <c r="CK29" s="131"/>
      <c r="CL29" s="131"/>
      <c r="CM29" s="131"/>
      <c r="CN29" s="131"/>
      <c r="CO29" s="131"/>
      <c r="CP29" s="131"/>
      <c r="CQ29" s="131"/>
    </row>
    <row r="30" spans="1:95" ht="78.75" customHeight="1">
      <c r="A30" s="417"/>
      <c r="B30" s="417"/>
      <c r="C30" s="417"/>
      <c r="D30" s="417"/>
      <c r="E30" s="148"/>
      <c r="F30" s="148"/>
      <c r="G30" s="417"/>
      <c r="H30" s="417"/>
      <c r="I30" s="62"/>
      <c r="J30" s="417"/>
      <c r="K30" s="417"/>
      <c r="L30" s="417"/>
      <c r="M30" s="417"/>
      <c r="N30" s="417"/>
      <c r="O30" s="417"/>
      <c r="P30" s="417"/>
      <c r="Q30" s="417"/>
      <c r="R30" s="417"/>
      <c r="S30" s="417"/>
      <c r="T30" s="417"/>
      <c r="U30" s="417"/>
      <c r="V30" s="417"/>
      <c r="W30" s="417"/>
      <c r="X30" s="417"/>
      <c r="Y30" s="417"/>
      <c r="Z30" s="417"/>
      <c r="AA30" s="417"/>
      <c r="AB30" s="417"/>
      <c r="AC30" s="417"/>
      <c r="AD30" s="417"/>
      <c r="AE30" s="417"/>
      <c r="AF30" s="417"/>
      <c r="AG30" s="63">
        <f t="shared" si="0"/>
        <v>5</v>
      </c>
      <c r="AH30" s="417"/>
      <c r="AI30" s="417"/>
      <c r="AJ30" s="417"/>
      <c r="AK30" s="25">
        <v>4</v>
      </c>
      <c r="AL30" s="26" t="s">
        <v>266</v>
      </c>
      <c r="AM30" s="27" t="s">
        <v>195</v>
      </c>
      <c r="AN30" s="27">
        <f t="shared" si="16"/>
        <v>15</v>
      </c>
      <c r="AO30" s="27" t="s">
        <v>196</v>
      </c>
      <c r="AP30" s="27">
        <f t="shared" si="17"/>
        <v>15</v>
      </c>
      <c r="AQ30" s="27" t="s">
        <v>197</v>
      </c>
      <c r="AR30" s="27">
        <f t="shared" si="18"/>
        <v>15</v>
      </c>
      <c r="AS30" s="27" t="s">
        <v>230</v>
      </c>
      <c r="AT30" s="27">
        <f t="shared" si="19"/>
        <v>15</v>
      </c>
      <c r="AU30" s="27" t="s">
        <v>199</v>
      </c>
      <c r="AV30" s="27">
        <f t="shared" si="20"/>
        <v>15</v>
      </c>
      <c r="AW30" s="36" t="s">
        <v>200</v>
      </c>
      <c r="AX30" s="27">
        <f t="shared" si="21"/>
        <v>15</v>
      </c>
      <c r="AY30" s="36" t="s">
        <v>201</v>
      </c>
      <c r="AZ30" s="27">
        <f t="shared" si="22"/>
        <v>15</v>
      </c>
      <c r="BA30" s="150">
        <f t="shared" si="23"/>
        <v>105</v>
      </c>
      <c r="BB30" s="27" t="str">
        <f t="shared" si="24"/>
        <v>Fuerte</v>
      </c>
      <c r="BC30" s="27" t="s">
        <v>202</v>
      </c>
      <c r="BD30" s="27">
        <f t="shared" si="25"/>
        <v>100</v>
      </c>
      <c r="BE30" s="65" t="str">
        <f t="shared" si="26"/>
        <v>Fuerte</v>
      </c>
      <c r="BF30" s="417"/>
      <c r="BG30" s="417"/>
      <c r="BH30" s="417"/>
      <c r="BI30" s="417"/>
      <c r="BJ30" s="417"/>
      <c r="BK30" s="417"/>
      <c r="BL30" s="417"/>
      <c r="BM30" s="417"/>
      <c r="BN30" s="65" t="s">
        <v>241</v>
      </c>
      <c r="BO30" s="30" t="s">
        <v>267</v>
      </c>
      <c r="BP30" s="30" t="s">
        <v>268</v>
      </c>
      <c r="BQ30" s="30" t="s">
        <v>269</v>
      </c>
      <c r="BR30" s="30" t="s">
        <v>270</v>
      </c>
      <c r="BS30" s="30" t="s">
        <v>269</v>
      </c>
      <c r="BT30" s="151" t="s">
        <v>258</v>
      </c>
      <c r="BU30" s="33">
        <v>45291</v>
      </c>
      <c r="BV30" s="30"/>
      <c r="BW30" s="25"/>
      <c r="BX30" s="131"/>
      <c r="BY30" s="131"/>
      <c r="BZ30" s="131"/>
      <c r="CA30" s="131"/>
      <c r="CB30" s="131"/>
      <c r="CC30" s="131"/>
      <c r="CD30" s="131"/>
      <c r="CE30" s="131"/>
      <c r="CF30" s="131"/>
      <c r="CG30" s="131"/>
      <c r="CH30" s="131"/>
      <c r="CI30" s="131"/>
      <c r="CJ30" s="131"/>
      <c r="CK30" s="131"/>
      <c r="CL30" s="131"/>
      <c r="CM30" s="131"/>
      <c r="CN30" s="131"/>
      <c r="CO30" s="131"/>
      <c r="CP30" s="131"/>
      <c r="CQ30" s="131"/>
    </row>
    <row r="31" spans="1:95" ht="78.75" customHeight="1">
      <c r="A31" s="417"/>
      <c r="B31" s="417"/>
      <c r="C31" s="417"/>
      <c r="D31" s="417"/>
      <c r="E31" s="148"/>
      <c r="F31" s="148"/>
      <c r="G31" s="417"/>
      <c r="H31" s="417"/>
      <c r="I31" s="62"/>
      <c r="J31" s="417"/>
      <c r="K31" s="417"/>
      <c r="L31" s="417"/>
      <c r="M31" s="417"/>
      <c r="N31" s="417"/>
      <c r="O31" s="417"/>
      <c r="P31" s="417"/>
      <c r="Q31" s="417"/>
      <c r="R31" s="417"/>
      <c r="S31" s="417"/>
      <c r="T31" s="417"/>
      <c r="U31" s="417"/>
      <c r="V31" s="417"/>
      <c r="W31" s="417"/>
      <c r="X31" s="417"/>
      <c r="Y31" s="417"/>
      <c r="Z31" s="417"/>
      <c r="AA31" s="417"/>
      <c r="AB31" s="417"/>
      <c r="AC31" s="417"/>
      <c r="AD31" s="417"/>
      <c r="AE31" s="417"/>
      <c r="AF31" s="417"/>
      <c r="AG31" s="63">
        <f t="shared" si="0"/>
        <v>5</v>
      </c>
      <c r="AH31" s="417"/>
      <c r="AI31" s="417"/>
      <c r="AJ31" s="417"/>
      <c r="AK31" s="25">
        <v>5</v>
      </c>
      <c r="AL31" s="26" t="s">
        <v>226</v>
      </c>
      <c r="AM31" s="27"/>
      <c r="AN31" s="27" t="str">
        <f t="shared" si="16"/>
        <v/>
      </c>
      <c r="AO31" s="27"/>
      <c r="AP31" s="27" t="str">
        <f t="shared" si="17"/>
        <v/>
      </c>
      <c r="AQ31" s="27"/>
      <c r="AR31" s="27" t="str">
        <f t="shared" si="18"/>
        <v/>
      </c>
      <c r="AS31" s="27"/>
      <c r="AT31" s="27" t="str">
        <f t="shared" si="19"/>
        <v/>
      </c>
      <c r="AU31" s="27"/>
      <c r="AV31" s="27" t="str">
        <f t="shared" si="20"/>
        <v/>
      </c>
      <c r="AW31" s="36"/>
      <c r="AX31" s="27" t="str">
        <f t="shared" si="21"/>
        <v/>
      </c>
      <c r="AY31" s="36"/>
      <c r="AZ31" s="27" t="str">
        <f t="shared" si="22"/>
        <v/>
      </c>
      <c r="BA31" s="150"/>
      <c r="BB31" s="27"/>
      <c r="BC31" s="27"/>
      <c r="BD31" s="27"/>
      <c r="BE31" s="65"/>
      <c r="BF31" s="417"/>
      <c r="BG31" s="417"/>
      <c r="BH31" s="417"/>
      <c r="BI31" s="417"/>
      <c r="BJ31" s="417"/>
      <c r="BK31" s="417"/>
      <c r="BL31" s="417"/>
      <c r="BM31" s="417"/>
      <c r="BN31" s="65"/>
      <c r="BO31" s="30"/>
      <c r="BP31" s="30"/>
      <c r="BQ31" s="30"/>
      <c r="BR31" s="30"/>
      <c r="BS31" s="30"/>
      <c r="BT31" s="33"/>
      <c r="BU31" s="33"/>
      <c r="BV31" s="30"/>
      <c r="BW31" s="25"/>
      <c r="BX31" s="131"/>
      <c r="BY31" s="131"/>
      <c r="BZ31" s="131"/>
      <c r="CA31" s="131"/>
      <c r="CB31" s="131"/>
      <c r="CC31" s="131"/>
      <c r="CD31" s="131"/>
      <c r="CE31" s="131"/>
      <c r="CF31" s="131"/>
      <c r="CG31" s="131"/>
      <c r="CH31" s="131"/>
      <c r="CI31" s="131"/>
      <c r="CJ31" s="131"/>
      <c r="CK31" s="131"/>
      <c r="CL31" s="131"/>
      <c r="CM31" s="131"/>
      <c r="CN31" s="131"/>
      <c r="CO31" s="131"/>
      <c r="CP31" s="131"/>
      <c r="CQ31" s="131"/>
    </row>
    <row r="32" spans="1:95" ht="78.75" customHeight="1">
      <c r="A32" s="418"/>
      <c r="B32" s="418"/>
      <c r="C32" s="418"/>
      <c r="D32" s="418"/>
      <c r="E32" s="149"/>
      <c r="F32" s="149"/>
      <c r="G32" s="418"/>
      <c r="H32" s="418"/>
      <c r="I32" s="62"/>
      <c r="J32" s="418"/>
      <c r="K32" s="418"/>
      <c r="L32" s="418"/>
      <c r="M32" s="418"/>
      <c r="N32" s="418"/>
      <c r="O32" s="418"/>
      <c r="P32" s="418"/>
      <c r="Q32" s="418"/>
      <c r="R32" s="418"/>
      <c r="S32" s="418"/>
      <c r="T32" s="418"/>
      <c r="U32" s="418"/>
      <c r="V32" s="418"/>
      <c r="W32" s="418"/>
      <c r="X32" s="418"/>
      <c r="Y32" s="418"/>
      <c r="Z32" s="418"/>
      <c r="AA32" s="418"/>
      <c r="AB32" s="418"/>
      <c r="AC32" s="418"/>
      <c r="AD32" s="418"/>
      <c r="AE32" s="418"/>
      <c r="AF32" s="418"/>
      <c r="AG32" s="63">
        <f t="shared" si="0"/>
        <v>5</v>
      </c>
      <c r="AH32" s="418"/>
      <c r="AI32" s="418"/>
      <c r="AJ32" s="418"/>
      <c r="AK32" s="25">
        <v>6</v>
      </c>
      <c r="AL32" s="26" t="s">
        <v>226</v>
      </c>
      <c r="AM32" s="27"/>
      <c r="AN32" s="27" t="str">
        <f t="shared" si="16"/>
        <v/>
      </c>
      <c r="AO32" s="27"/>
      <c r="AP32" s="27" t="str">
        <f t="shared" si="17"/>
        <v/>
      </c>
      <c r="AQ32" s="27"/>
      <c r="AR32" s="27" t="str">
        <f t="shared" si="18"/>
        <v/>
      </c>
      <c r="AS32" s="27"/>
      <c r="AT32" s="27" t="str">
        <f t="shared" si="19"/>
        <v/>
      </c>
      <c r="AU32" s="27"/>
      <c r="AV32" s="27" t="str">
        <f t="shared" si="20"/>
        <v/>
      </c>
      <c r="AW32" s="36"/>
      <c r="AX32" s="27" t="str">
        <f t="shared" si="21"/>
        <v/>
      </c>
      <c r="AY32" s="36"/>
      <c r="AZ32" s="27" t="str">
        <f t="shared" si="22"/>
        <v/>
      </c>
      <c r="BA32" s="150"/>
      <c r="BB32" s="27"/>
      <c r="BC32" s="27"/>
      <c r="BD32" s="27"/>
      <c r="BE32" s="65"/>
      <c r="BF32" s="418"/>
      <c r="BG32" s="418"/>
      <c r="BH32" s="418"/>
      <c r="BI32" s="418"/>
      <c r="BJ32" s="418"/>
      <c r="BK32" s="418"/>
      <c r="BL32" s="418"/>
      <c r="BM32" s="418"/>
      <c r="BN32" s="65"/>
      <c r="BO32" s="30"/>
      <c r="BP32" s="30"/>
      <c r="BQ32" s="30"/>
      <c r="BR32" s="30"/>
      <c r="BS32" s="30"/>
      <c r="BT32" s="33"/>
      <c r="BU32" s="33"/>
      <c r="BV32" s="30"/>
      <c r="BW32" s="25"/>
      <c r="BX32" s="131"/>
      <c r="BY32" s="131"/>
      <c r="BZ32" s="131"/>
      <c r="CA32" s="131"/>
      <c r="CB32" s="131"/>
      <c r="CC32" s="131"/>
      <c r="CD32" s="131"/>
      <c r="CE32" s="131"/>
      <c r="CF32" s="131"/>
      <c r="CG32" s="131"/>
      <c r="CH32" s="131"/>
      <c r="CI32" s="131"/>
      <c r="CJ32" s="131"/>
      <c r="CK32" s="131"/>
      <c r="CL32" s="131"/>
      <c r="CM32" s="131"/>
      <c r="CN32" s="131"/>
      <c r="CO32" s="131"/>
      <c r="CP32" s="131"/>
      <c r="CQ32" s="131"/>
    </row>
    <row r="33" spans="1:95" ht="78.75" customHeight="1">
      <c r="A33" s="452">
        <v>5</v>
      </c>
      <c r="B33" s="452" t="s">
        <v>271</v>
      </c>
      <c r="C33" s="452" t="s">
        <v>272</v>
      </c>
      <c r="D33" s="452" t="s">
        <v>273</v>
      </c>
      <c r="E33" s="452" t="s">
        <v>274</v>
      </c>
      <c r="F33" s="452" t="s">
        <v>275</v>
      </c>
      <c r="G33" s="452" t="s">
        <v>276</v>
      </c>
      <c r="H33" s="452" t="s">
        <v>190</v>
      </c>
      <c r="I33" s="452" t="s">
        <v>191</v>
      </c>
      <c r="J33" s="452">
        <v>4</v>
      </c>
      <c r="K33" s="419" t="str">
        <f>IF(J33&lt;=0,"",IF(J33=1,"Rara vez",IF(J33=2,"Improbable",IF(J33=3,"Posible",IF(J33=4,"Probable",IF(J33=5,"Casi Seguro"))))))</f>
        <v>Probable</v>
      </c>
      <c r="L33" s="416">
        <f>IF(K33="","",IF(K33="Rara vez",0.2,IF(K33="Improbable",0.4,IF(K33="Posible",0.6,IF(K33="Probable",0.8,IF(K33="Casi seguro",1,))))))</f>
        <v>0.8</v>
      </c>
      <c r="M33" s="416" t="s">
        <v>192</v>
      </c>
      <c r="N33" s="416" t="s">
        <v>192</v>
      </c>
      <c r="O33" s="416" t="s">
        <v>193</v>
      </c>
      <c r="P33" s="416" t="s">
        <v>193</v>
      </c>
      <c r="Q33" s="416" t="s">
        <v>192</v>
      </c>
      <c r="R33" s="416" t="s">
        <v>193</v>
      </c>
      <c r="S33" s="416" t="s">
        <v>193</v>
      </c>
      <c r="T33" s="416" t="s">
        <v>193</v>
      </c>
      <c r="U33" s="416" t="s">
        <v>192</v>
      </c>
      <c r="V33" s="416" t="s">
        <v>193</v>
      </c>
      <c r="W33" s="416" t="s">
        <v>193</v>
      </c>
      <c r="X33" s="416" t="s">
        <v>193</v>
      </c>
      <c r="Y33" s="416" t="s">
        <v>193</v>
      </c>
      <c r="Z33" s="416" t="s">
        <v>193</v>
      </c>
      <c r="AA33" s="416" t="s">
        <v>192</v>
      </c>
      <c r="AB33" s="416" t="s">
        <v>193</v>
      </c>
      <c r="AC33" s="416" t="s">
        <v>193</v>
      </c>
      <c r="AD33" s="416" t="s">
        <v>193</v>
      </c>
      <c r="AE33" s="416" t="s">
        <v>193</v>
      </c>
      <c r="AF33" s="425">
        <f>IF(AB33="Si","19",COUNTIF(M33:AE34,"si"))</f>
        <v>5</v>
      </c>
      <c r="AG33" s="63">
        <f t="shared" si="0"/>
        <v>5</v>
      </c>
      <c r="AH33" s="419" t="str">
        <f>IF(AG33=5,"Moderado",IF(AG33=10,"Mayor",IF(AG33=20,"Catastrófico",0)))</f>
        <v>Moderado</v>
      </c>
      <c r="AI33" s="416">
        <f>IF(AH33="","",IF(AH33="Leve",0.2,IF(AH33="Menor",0.4,IF(AH33="Moderado",0.6,IF(AH33="Mayor",0.8,IF(AH33="Catastrófico",1,))))))</f>
        <v>0.6</v>
      </c>
      <c r="AJ33" s="419" t="str">
        <f>IF(OR(AND(K33="Rara vez",AH33="Moderado"),AND(K33="Improbable",AH33="Moderado")),"Moderado",IF(OR(AND(K33="Rara vez",AH33="Mayor"),AND(K33="Improbable",AH33="Mayor"),AND(K33="Posible",AH33="Moderado"),AND(K33="Probable",AH33="Moderado")),"Alta",IF(OR(AND(K33="Rara vez",AH33="Catastrófico"),AND(K33="Improbable",AH33="Catastrófico"),AND(K33="Posible",AH33="Catastrófico"),AND(K33="Probable",AH33="Catastrófico"),AND(K33="Casi seguro",AH33="Catastrófico"),AND(K33="Posible",AH33="Moderado"),AND(K33="Probable",AH33="Moderado"),AND(K33="Casi seguro",AH33="Moderado"),AND(K33="Posible",AH33="Mayor"),AND(K33="Probable",AH33="Mayor"),AND(K33="Casi seguro",AH33="Mayor")),"Extremo",)))</f>
        <v>Alta</v>
      </c>
      <c r="AK33" s="30">
        <v>1</v>
      </c>
      <c r="AL33" s="26" t="s">
        <v>277</v>
      </c>
      <c r="AM33" s="36" t="s">
        <v>195</v>
      </c>
      <c r="AN33" s="36">
        <f t="shared" si="16"/>
        <v>15</v>
      </c>
      <c r="AO33" s="36" t="s">
        <v>196</v>
      </c>
      <c r="AP33" s="36">
        <f t="shared" si="17"/>
        <v>15</v>
      </c>
      <c r="AQ33" s="36" t="s">
        <v>197</v>
      </c>
      <c r="AR33" s="36">
        <f t="shared" si="18"/>
        <v>15</v>
      </c>
      <c r="AS33" s="36" t="s">
        <v>230</v>
      </c>
      <c r="AT33" s="36">
        <f t="shared" si="19"/>
        <v>15</v>
      </c>
      <c r="AU33" s="36" t="s">
        <v>199</v>
      </c>
      <c r="AV33" s="36">
        <f t="shared" si="20"/>
        <v>15</v>
      </c>
      <c r="AW33" s="36" t="s">
        <v>200</v>
      </c>
      <c r="AX33" s="36">
        <f t="shared" si="21"/>
        <v>15</v>
      </c>
      <c r="AY33" s="36" t="s">
        <v>201</v>
      </c>
      <c r="AZ33" s="36">
        <f t="shared" si="22"/>
        <v>15</v>
      </c>
      <c r="BA33" s="145">
        <f>SUM(AN33,AP33,AR33,AT33,AV33,AX33,AZ33)</f>
        <v>105</v>
      </c>
      <c r="BB33" s="36" t="str">
        <f>IF(BA33&gt;=96,"Fuerte",IF(AND(BA33&gt;=86, BA33&lt;96),"Moderado",IF(BA33&lt;86,"Débil")))</f>
        <v>Fuerte</v>
      </c>
      <c r="BC33" s="36" t="s">
        <v>202</v>
      </c>
      <c r="BD33" s="36">
        <f>VALUE(IF(OR(AND(BB33="Fuerte",BC33="Fuerte")),"100",IF(OR(AND(BB33="Fuerte",BC33="Moderado"),AND(BB33="Moderado",BC33="Fuerte"),AND(BB33="Moderado",BC33="Moderado")),"50",IF(OR(AND(BB33="Fuerte",BC33="Débil"),AND(BB33="Moderado",BC33="Débil"),AND(BB33="Débil",BC33="Fuerte"),AND(BB33="Débil",BC33="Moderado"),AND(BB33="Débil",BC33="Débil")),"0",))))</f>
        <v>100</v>
      </c>
      <c r="BE33" s="29" t="str">
        <f>IF(BD33=100,"Fuerte",IF(BD33=50,"Moderado",IF(BD33=0,"Débil")))</f>
        <v>Fuerte</v>
      </c>
      <c r="BF33" s="423">
        <f>AVERAGE(BD33:BD38)</f>
        <v>100</v>
      </c>
      <c r="BG33" s="423" t="str">
        <f>IF(BF33=100,"Fuerte",IF(AND(BF33&lt;=99, BF33&gt;=50),"Moderado",IF(BF33&lt;50,"Débil")))</f>
        <v>Fuerte</v>
      </c>
      <c r="BH33" s="440">
        <f>IF(BG33="Fuerte",(J33-2),IF(BG33="Moderado",(J33-1), IF(BG33="Débil",((J33-0)))))</f>
        <v>2</v>
      </c>
      <c r="BI33" s="440" t="str">
        <f>IF(BH33&lt;=0,"Rara vez",IF(BH33=1,"Rara vez",IF(BH33=2,"Improbable",IF(BH33=3,"Posible",IF(BH33=4,"Probable",IF(BH33=5,"Casi Seguro"))))))</f>
        <v>Improbable</v>
      </c>
      <c r="BJ33" s="416">
        <f>IF(BI33="","",IF(BI33="Rara vez",0.2,IF(BI33="Improbable",0.4,IF(BI33="Posible",0.6,IF(BI33="Probable",0.8,IF(BI33="Casi seguro",1,))))))</f>
        <v>0.4</v>
      </c>
      <c r="BK33" s="440" t="str">
        <f>IFERROR(IF(AG33=5,"Moderado",IF(AG33=10,"Mayor",IF(AG33=20,"Catastrófico",0))),"")</f>
        <v>Moderado</v>
      </c>
      <c r="BL33" s="416">
        <f>IF(AH33="","",IF(AH33="Moderado",0.6,IF(AH33="Mayor",0.8,IF(AH33="Catastrófico",1,))))</f>
        <v>0.6</v>
      </c>
      <c r="BM33" s="440" t="str">
        <f>IF(OR(AND(KBI33="Rara vez",BK33="Moderado"),AND(BI33="Improbable",BK33="Moderado")),"Moderado",IF(OR(AND(BI33="Rara vez",BK33="Mayor"),AND(BI33="Improbable",BK33="Mayor"),AND(BI33="Posible",BK33="Moderado"),AND(BI33="Probable",BK33="Moderado")),"Alta",IF(OR(AND(BI33="Rara vez",BK33="Catastrófico"),AND(BI33="Improbable",BK33="Catastrófico"),AND(BI33="Posible",BK33="Catastrófico"),AND(BI33="Probable",BK33="Catastrófico"),AND(BI33="Casi seguro",BK33="Catastrófico"),AND(BI33="Posible",BK33="Moderado"),AND(BI33="Probable",BK33="Moderado"),AND(BI33="Casi seguro",BK33="Moderado"),AND(BI33="Posible",BK33="Mayor"),AND(BI33="Probable",BK33="Mayor"),AND(BI33="Casi seguro",BK33="Mayor")),"Extremo",)))</f>
        <v>Moderado</v>
      </c>
      <c r="BN33" s="29" t="s">
        <v>241</v>
      </c>
      <c r="BO33" s="30" t="s">
        <v>278</v>
      </c>
      <c r="BP33" s="30" t="s">
        <v>279</v>
      </c>
      <c r="BQ33" s="30" t="s">
        <v>280</v>
      </c>
      <c r="BR33" s="30" t="s">
        <v>281</v>
      </c>
      <c r="BS33" s="30" t="s">
        <v>282</v>
      </c>
      <c r="BT33" s="146">
        <v>44927</v>
      </c>
      <c r="BU33" s="146">
        <v>45291</v>
      </c>
      <c r="BV33" s="30">
        <v>4208</v>
      </c>
      <c r="BW33" s="30" t="s">
        <v>283</v>
      </c>
      <c r="BX33" s="131"/>
      <c r="BY33" s="131"/>
      <c r="BZ33" s="131"/>
      <c r="CA33" s="131"/>
      <c r="CB33" s="131"/>
      <c r="CC33" s="131"/>
      <c r="CD33" s="131"/>
      <c r="CE33" s="131"/>
      <c r="CF33" s="131"/>
      <c r="CG33" s="131"/>
      <c r="CH33" s="131"/>
      <c r="CI33" s="131"/>
      <c r="CJ33" s="131"/>
      <c r="CK33" s="131"/>
      <c r="CL33" s="131"/>
      <c r="CM33" s="131"/>
      <c r="CN33" s="131"/>
      <c r="CO33" s="131"/>
      <c r="CP33" s="131"/>
      <c r="CQ33" s="131"/>
    </row>
    <row r="34" spans="1:95" ht="78.75" customHeight="1">
      <c r="A34" s="417"/>
      <c r="B34" s="417"/>
      <c r="C34" s="417"/>
      <c r="D34" s="417"/>
      <c r="E34" s="417"/>
      <c r="F34" s="417"/>
      <c r="G34" s="417"/>
      <c r="H34" s="417"/>
      <c r="I34" s="417"/>
      <c r="J34" s="417"/>
      <c r="K34" s="417"/>
      <c r="L34" s="417"/>
      <c r="M34" s="417"/>
      <c r="N34" s="417"/>
      <c r="O34" s="417"/>
      <c r="P34" s="417"/>
      <c r="Q34" s="417"/>
      <c r="R34" s="417"/>
      <c r="S34" s="417"/>
      <c r="T34" s="417"/>
      <c r="U34" s="417"/>
      <c r="V34" s="417"/>
      <c r="W34" s="417"/>
      <c r="X34" s="417"/>
      <c r="Y34" s="417"/>
      <c r="Z34" s="417"/>
      <c r="AA34" s="417"/>
      <c r="AB34" s="417"/>
      <c r="AC34" s="417"/>
      <c r="AD34" s="417"/>
      <c r="AE34" s="417"/>
      <c r="AF34" s="417"/>
      <c r="AG34" s="63">
        <f t="shared" si="0"/>
        <v>5</v>
      </c>
      <c r="AH34" s="417"/>
      <c r="AI34" s="417"/>
      <c r="AJ34" s="417"/>
      <c r="AK34" s="30">
        <v>2</v>
      </c>
      <c r="AL34" s="26" t="s">
        <v>284</v>
      </c>
      <c r="AM34" s="36"/>
      <c r="AN34" s="36" t="str">
        <f t="shared" si="16"/>
        <v/>
      </c>
      <c r="AO34" s="36"/>
      <c r="AP34" s="36" t="str">
        <f t="shared" si="17"/>
        <v/>
      </c>
      <c r="AQ34" s="36"/>
      <c r="AR34" s="36" t="str">
        <f t="shared" si="18"/>
        <v/>
      </c>
      <c r="AS34" s="36"/>
      <c r="AT34" s="36" t="str">
        <f t="shared" si="19"/>
        <v/>
      </c>
      <c r="AU34" s="36"/>
      <c r="AV34" s="36" t="str">
        <f t="shared" si="20"/>
        <v/>
      </c>
      <c r="AW34" s="36"/>
      <c r="AX34" s="36" t="str">
        <f t="shared" si="21"/>
        <v/>
      </c>
      <c r="AY34" s="36"/>
      <c r="AZ34" s="36" t="str">
        <f t="shared" si="22"/>
        <v/>
      </c>
      <c r="BA34" s="145"/>
      <c r="BB34" s="36"/>
      <c r="BC34" s="36"/>
      <c r="BD34" s="36"/>
      <c r="BE34" s="29"/>
      <c r="BF34" s="417"/>
      <c r="BG34" s="417"/>
      <c r="BH34" s="417"/>
      <c r="BI34" s="417"/>
      <c r="BJ34" s="417"/>
      <c r="BK34" s="417"/>
      <c r="BL34" s="417"/>
      <c r="BM34" s="417"/>
      <c r="BN34" s="29"/>
      <c r="BO34" s="30"/>
      <c r="BP34" s="30"/>
      <c r="BQ34" s="30"/>
      <c r="BR34" s="30"/>
      <c r="BS34" s="30"/>
      <c r="BT34" s="146"/>
      <c r="BU34" s="146"/>
      <c r="BV34" s="30"/>
      <c r="BW34" s="30"/>
      <c r="BX34" s="131"/>
      <c r="BY34" s="131"/>
      <c r="BZ34" s="131"/>
      <c r="CA34" s="131"/>
      <c r="CB34" s="131"/>
      <c r="CC34" s="131"/>
      <c r="CD34" s="131"/>
      <c r="CE34" s="131"/>
      <c r="CF34" s="131"/>
      <c r="CG34" s="131"/>
      <c r="CH34" s="131"/>
      <c r="CI34" s="131"/>
      <c r="CJ34" s="131"/>
      <c r="CK34" s="131"/>
      <c r="CL34" s="131"/>
      <c r="CM34" s="131"/>
      <c r="CN34" s="131"/>
      <c r="CO34" s="131"/>
      <c r="CP34" s="131"/>
      <c r="CQ34" s="131"/>
    </row>
    <row r="35" spans="1:95" ht="78.75" customHeight="1">
      <c r="A35" s="417"/>
      <c r="B35" s="417"/>
      <c r="C35" s="417"/>
      <c r="D35" s="417"/>
      <c r="E35" s="417"/>
      <c r="F35" s="417"/>
      <c r="G35" s="417"/>
      <c r="H35" s="417"/>
      <c r="I35" s="417"/>
      <c r="J35" s="417"/>
      <c r="K35" s="417"/>
      <c r="L35" s="417"/>
      <c r="M35" s="417"/>
      <c r="N35" s="417"/>
      <c r="O35" s="417"/>
      <c r="P35" s="417"/>
      <c r="Q35" s="417"/>
      <c r="R35" s="417"/>
      <c r="S35" s="417"/>
      <c r="T35" s="417"/>
      <c r="U35" s="417"/>
      <c r="V35" s="417"/>
      <c r="W35" s="417"/>
      <c r="X35" s="417"/>
      <c r="Y35" s="417"/>
      <c r="Z35" s="417"/>
      <c r="AA35" s="417"/>
      <c r="AB35" s="417"/>
      <c r="AC35" s="417"/>
      <c r="AD35" s="417"/>
      <c r="AE35" s="417"/>
      <c r="AF35" s="417"/>
      <c r="AG35" s="63">
        <f t="shared" si="0"/>
        <v>5</v>
      </c>
      <c r="AH35" s="417"/>
      <c r="AI35" s="417"/>
      <c r="AJ35" s="417"/>
      <c r="AK35" s="30">
        <v>3</v>
      </c>
      <c r="AL35" s="26" t="s">
        <v>226</v>
      </c>
      <c r="AM35" s="36"/>
      <c r="AN35" s="36" t="str">
        <f t="shared" si="16"/>
        <v/>
      </c>
      <c r="AO35" s="36"/>
      <c r="AP35" s="36" t="str">
        <f t="shared" si="17"/>
        <v/>
      </c>
      <c r="AQ35" s="36"/>
      <c r="AR35" s="36" t="str">
        <f t="shared" si="18"/>
        <v/>
      </c>
      <c r="AS35" s="36"/>
      <c r="AT35" s="36" t="str">
        <f t="shared" si="19"/>
        <v/>
      </c>
      <c r="AU35" s="36"/>
      <c r="AV35" s="36" t="str">
        <f t="shared" si="20"/>
        <v/>
      </c>
      <c r="AW35" s="36"/>
      <c r="AX35" s="36" t="str">
        <f t="shared" si="21"/>
        <v/>
      </c>
      <c r="AY35" s="36"/>
      <c r="AZ35" s="36" t="str">
        <f t="shared" si="22"/>
        <v/>
      </c>
      <c r="BA35" s="145"/>
      <c r="BB35" s="36"/>
      <c r="BC35" s="36"/>
      <c r="BD35" s="36"/>
      <c r="BE35" s="29"/>
      <c r="BF35" s="417"/>
      <c r="BG35" s="417"/>
      <c r="BH35" s="417"/>
      <c r="BI35" s="417"/>
      <c r="BJ35" s="417"/>
      <c r="BK35" s="417"/>
      <c r="BL35" s="417"/>
      <c r="BM35" s="417"/>
      <c r="BN35" s="29"/>
      <c r="BO35" s="30"/>
      <c r="BP35" s="30"/>
      <c r="BQ35" s="30"/>
      <c r="BR35" s="30"/>
      <c r="BS35" s="30"/>
      <c r="BT35" s="146"/>
      <c r="BU35" s="146"/>
      <c r="BV35" s="30"/>
      <c r="BW35" s="30"/>
      <c r="BX35" s="131"/>
      <c r="BY35" s="131"/>
      <c r="BZ35" s="131"/>
      <c r="CA35" s="131"/>
      <c r="CB35" s="131"/>
      <c r="CC35" s="131"/>
      <c r="CD35" s="131"/>
      <c r="CE35" s="131"/>
      <c r="CF35" s="131"/>
      <c r="CG35" s="131"/>
      <c r="CH35" s="131"/>
      <c r="CI35" s="131"/>
      <c r="CJ35" s="131"/>
      <c r="CK35" s="131"/>
      <c r="CL35" s="131"/>
      <c r="CM35" s="131"/>
      <c r="CN35" s="131"/>
      <c r="CO35" s="131"/>
      <c r="CP35" s="131"/>
      <c r="CQ35" s="131"/>
    </row>
    <row r="36" spans="1:95" ht="78.75" customHeight="1">
      <c r="A36" s="417"/>
      <c r="B36" s="417"/>
      <c r="C36" s="417"/>
      <c r="D36" s="417"/>
      <c r="E36" s="417"/>
      <c r="F36" s="417"/>
      <c r="G36" s="417"/>
      <c r="H36" s="417"/>
      <c r="I36" s="417"/>
      <c r="J36" s="417"/>
      <c r="K36" s="417"/>
      <c r="L36" s="417"/>
      <c r="M36" s="417"/>
      <c r="N36" s="417"/>
      <c r="O36" s="417"/>
      <c r="P36" s="417"/>
      <c r="Q36" s="417"/>
      <c r="R36" s="417"/>
      <c r="S36" s="417"/>
      <c r="T36" s="417"/>
      <c r="U36" s="417"/>
      <c r="V36" s="417"/>
      <c r="W36" s="417"/>
      <c r="X36" s="417"/>
      <c r="Y36" s="417"/>
      <c r="Z36" s="417"/>
      <c r="AA36" s="417"/>
      <c r="AB36" s="417"/>
      <c r="AC36" s="417"/>
      <c r="AD36" s="417"/>
      <c r="AE36" s="417"/>
      <c r="AF36" s="417"/>
      <c r="AG36" s="63">
        <f t="shared" si="0"/>
        <v>5</v>
      </c>
      <c r="AH36" s="417"/>
      <c r="AI36" s="417"/>
      <c r="AJ36" s="417"/>
      <c r="AK36" s="30">
        <v>4</v>
      </c>
      <c r="AL36" s="26" t="s">
        <v>226</v>
      </c>
      <c r="AM36" s="36"/>
      <c r="AN36" s="36" t="str">
        <f t="shared" si="16"/>
        <v/>
      </c>
      <c r="AO36" s="36"/>
      <c r="AP36" s="36" t="str">
        <f t="shared" si="17"/>
        <v/>
      </c>
      <c r="AQ36" s="36"/>
      <c r="AR36" s="36" t="str">
        <f t="shared" si="18"/>
        <v/>
      </c>
      <c r="AS36" s="36"/>
      <c r="AT36" s="36" t="str">
        <f t="shared" si="19"/>
        <v/>
      </c>
      <c r="AU36" s="36"/>
      <c r="AV36" s="36" t="str">
        <f t="shared" si="20"/>
        <v/>
      </c>
      <c r="AW36" s="36"/>
      <c r="AX36" s="36" t="str">
        <f t="shared" si="21"/>
        <v/>
      </c>
      <c r="AY36" s="36"/>
      <c r="AZ36" s="36" t="str">
        <f t="shared" si="22"/>
        <v/>
      </c>
      <c r="BA36" s="145"/>
      <c r="BB36" s="36"/>
      <c r="BC36" s="36"/>
      <c r="BD36" s="36"/>
      <c r="BE36" s="29"/>
      <c r="BF36" s="417"/>
      <c r="BG36" s="417"/>
      <c r="BH36" s="417"/>
      <c r="BI36" s="417"/>
      <c r="BJ36" s="417"/>
      <c r="BK36" s="417"/>
      <c r="BL36" s="417"/>
      <c r="BM36" s="417"/>
      <c r="BN36" s="29"/>
      <c r="BO36" s="30"/>
      <c r="BP36" s="30"/>
      <c r="BQ36" s="30"/>
      <c r="BR36" s="30"/>
      <c r="BS36" s="30"/>
      <c r="BT36" s="146"/>
      <c r="BU36" s="146"/>
      <c r="BV36" s="30"/>
      <c r="BW36" s="30"/>
      <c r="BX36" s="131"/>
      <c r="BY36" s="131"/>
      <c r="BZ36" s="131"/>
      <c r="CA36" s="131"/>
      <c r="CB36" s="131"/>
      <c r="CC36" s="131"/>
      <c r="CD36" s="131"/>
      <c r="CE36" s="131"/>
      <c r="CF36" s="131"/>
      <c r="CG36" s="131"/>
      <c r="CH36" s="131"/>
      <c r="CI36" s="131"/>
      <c r="CJ36" s="131"/>
      <c r="CK36" s="131"/>
      <c r="CL36" s="131"/>
      <c r="CM36" s="131"/>
      <c r="CN36" s="131"/>
      <c r="CO36" s="131"/>
      <c r="CP36" s="131"/>
      <c r="CQ36" s="131"/>
    </row>
    <row r="37" spans="1:95" ht="78.75" customHeight="1">
      <c r="A37" s="417"/>
      <c r="B37" s="417"/>
      <c r="C37" s="417"/>
      <c r="D37" s="417"/>
      <c r="E37" s="417"/>
      <c r="F37" s="417"/>
      <c r="G37" s="417"/>
      <c r="H37" s="417"/>
      <c r="I37" s="417"/>
      <c r="J37" s="417"/>
      <c r="K37" s="417"/>
      <c r="L37" s="417"/>
      <c r="M37" s="417"/>
      <c r="N37" s="417"/>
      <c r="O37" s="417"/>
      <c r="P37" s="417"/>
      <c r="Q37" s="417"/>
      <c r="R37" s="417"/>
      <c r="S37" s="417"/>
      <c r="T37" s="417"/>
      <c r="U37" s="417"/>
      <c r="V37" s="417"/>
      <c r="W37" s="417"/>
      <c r="X37" s="417"/>
      <c r="Y37" s="417"/>
      <c r="Z37" s="417"/>
      <c r="AA37" s="417"/>
      <c r="AB37" s="417"/>
      <c r="AC37" s="417"/>
      <c r="AD37" s="417"/>
      <c r="AE37" s="417"/>
      <c r="AF37" s="417"/>
      <c r="AG37" s="63">
        <f t="shared" si="0"/>
        <v>5</v>
      </c>
      <c r="AH37" s="417"/>
      <c r="AI37" s="417"/>
      <c r="AJ37" s="417"/>
      <c r="AK37" s="30">
        <v>5</v>
      </c>
      <c r="AL37" s="26" t="s">
        <v>226</v>
      </c>
      <c r="AM37" s="36"/>
      <c r="AN37" s="36" t="str">
        <f t="shared" si="16"/>
        <v/>
      </c>
      <c r="AO37" s="36"/>
      <c r="AP37" s="36" t="str">
        <f t="shared" si="17"/>
        <v/>
      </c>
      <c r="AQ37" s="36"/>
      <c r="AR37" s="36" t="str">
        <f t="shared" si="18"/>
        <v/>
      </c>
      <c r="AS37" s="36"/>
      <c r="AT37" s="36" t="str">
        <f t="shared" si="19"/>
        <v/>
      </c>
      <c r="AU37" s="36"/>
      <c r="AV37" s="36" t="str">
        <f t="shared" si="20"/>
        <v/>
      </c>
      <c r="AW37" s="36"/>
      <c r="AX37" s="36" t="str">
        <f t="shared" si="21"/>
        <v/>
      </c>
      <c r="AY37" s="36"/>
      <c r="AZ37" s="36" t="str">
        <f t="shared" si="22"/>
        <v/>
      </c>
      <c r="BA37" s="145"/>
      <c r="BB37" s="36"/>
      <c r="BC37" s="36"/>
      <c r="BD37" s="36"/>
      <c r="BE37" s="29"/>
      <c r="BF37" s="417"/>
      <c r="BG37" s="417"/>
      <c r="BH37" s="417"/>
      <c r="BI37" s="417"/>
      <c r="BJ37" s="417"/>
      <c r="BK37" s="417"/>
      <c r="BL37" s="417"/>
      <c r="BM37" s="417"/>
      <c r="BN37" s="29"/>
      <c r="BO37" s="30"/>
      <c r="BP37" s="30"/>
      <c r="BQ37" s="30"/>
      <c r="BR37" s="30"/>
      <c r="BS37" s="30"/>
      <c r="BT37" s="146"/>
      <c r="BU37" s="146"/>
      <c r="BV37" s="30"/>
      <c r="BW37" s="30"/>
      <c r="BX37" s="131"/>
      <c r="BY37" s="131"/>
      <c r="BZ37" s="131"/>
      <c r="CA37" s="131"/>
      <c r="CB37" s="131"/>
      <c r="CC37" s="131"/>
      <c r="CD37" s="131"/>
      <c r="CE37" s="131"/>
      <c r="CF37" s="131"/>
      <c r="CG37" s="131"/>
      <c r="CH37" s="131"/>
      <c r="CI37" s="131"/>
      <c r="CJ37" s="131"/>
      <c r="CK37" s="131"/>
      <c r="CL37" s="131"/>
      <c r="CM37" s="131"/>
      <c r="CN37" s="131"/>
      <c r="CO37" s="131"/>
      <c r="CP37" s="131"/>
      <c r="CQ37" s="131"/>
    </row>
    <row r="38" spans="1:95" ht="78.75" customHeight="1">
      <c r="A38" s="418"/>
      <c r="B38" s="418"/>
      <c r="C38" s="418"/>
      <c r="D38" s="418"/>
      <c r="E38" s="418"/>
      <c r="F38" s="418"/>
      <c r="G38" s="418"/>
      <c r="H38" s="418"/>
      <c r="I38" s="417"/>
      <c r="J38" s="418"/>
      <c r="K38" s="418"/>
      <c r="L38" s="418"/>
      <c r="M38" s="418"/>
      <c r="N38" s="418"/>
      <c r="O38" s="418"/>
      <c r="P38" s="418"/>
      <c r="Q38" s="418"/>
      <c r="R38" s="418"/>
      <c r="S38" s="418"/>
      <c r="T38" s="418"/>
      <c r="U38" s="418"/>
      <c r="V38" s="418"/>
      <c r="W38" s="418"/>
      <c r="X38" s="418"/>
      <c r="Y38" s="418"/>
      <c r="Z38" s="418"/>
      <c r="AA38" s="418"/>
      <c r="AB38" s="418"/>
      <c r="AC38" s="418"/>
      <c r="AD38" s="418"/>
      <c r="AE38" s="418"/>
      <c r="AF38" s="418"/>
      <c r="AG38" s="63">
        <f t="shared" si="0"/>
        <v>5</v>
      </c>
      <c r="AH38" s="418"/>
      <c r="AI38" s="418"/>
      <c r="AJ38" s="418"/>
      <c r="AK38" s="30">
        <v>6</v>
      </c>
      <c r="AL38" s="26" t="s">
        <v>226</v>
      </c>
      <c r="AM38" s="36"/>
      <c r="AN38" s="36" t="str">
        <f t="shared" si="16"/>
        <v/>
      </c>
      <c r="AO38" s="36"/>
      <c r="AP38" s="36" t="str">
        <f t="shared" si="17"/>
        <v/>
      </c>
      <c r="AQ38" s="36"/>
      <c r="AR38" s="36" t="str">
        <f t="shared" si="18"/>
        <v/>
      </c>
      <c r="AS38" s="36"/>
      <c r="AT38" s="36" t="str">
        <f t="shared" si="19"/>
        <v/>
      </c>
      <c r="AU38" s="36"/>
      <c r="AV38" s="36" t="str">
        <f t="shared" si="20"/>
        <v/>
      </c>
      <c r="AW38" s="36"/>
      <c r="AX38" s="36" t="str">
        <f t="shared" si="21"/>
        <v/>
      </c>
      <c r="AY38" s="36"/>
      <c r="AZ38" s="36" t="str">
        <f t="shared" si="22"/>
        <v/>
      </c>
      <c r="BA38" s="145"/>
      <c r="BB38" s="36"/>
      <c r="BC38" s="36"/>
      <c r="BD38" s="36"/>
      <c r="BE38" s="29"/>
      <c r="BF38" s="418"/>
      <c r="BG38" s="418"/>
      <c r="BH38" s="418"/>
      <c r="BI38" s="418"/>
      <c r="BJ38" s="418"/>
      <c r="BK38" s="418"/>
      <c r="BL38" s="418"/>
      <c r="BM38" s="418"/>
      <c r="BN38" s="29"/>
      <c r="BO38" s="30"/>
      <c r="BP38" s="30"/>
      <c r="BQ38" s="30"/>
      <c r="BR38" s="30"/>
      <c r="BS38" s="30"/>
      <c r="BT38" s="146"/>
      <c r="BU38" s="146"/>
      <c r="BV38" s="30"/>
      <c r="BW38" s="30"/>
      <c r="BX38" s="131"/>
      <c r="BY38" s="131"/>
      <c r="BZ38" s="131"/>
      <c r="CA38" s="131"/>
      <c r="CB38" s="131"/>
      <c r="CC38" s="131"/>
      <c r="CD38" s="131"/>
      <c r="CE38" s="131"/>
      <c r="CF38" s="131"/>
      <c r="CG38" s="131"/>
      <c r="CH38" s="131"/>
      <c r="CI38" s="131"/>
      <c r="CJ38" s="131"/>
      <c r="CK38" s="131"/>
      <c r="CL38" s="131"/>
      <c r="CM38" s="131"/>
      <c r="CN38" s="131"/>
      <c r="CO38" s="131"/>
      <c r="CP38" s="131"/>
      <c r="CQ38" s="131"/>
    </row>
    <row r="39" spans="1:95" ht="78.75" customHeight="1">
      <c r="A39" s="452">
        <v>6</v>
      </c>
      <c r="B39" s="452" t="s">
        <v>285</v>
      </c>
      <c r="C39" s="452" t="s">
        <v>286</v>
      </c>
      <c r="D39" s="452" t="s">
        <v>287</v>
      </c>
      <c r="E39" s="148" t="s">
        <v>288</v>
      </c>
      <c r="F39" s="148" t="s">
        <v>289</v>
      </c>
      <c r="G39" s="452" t="s">
        <v>290</v>
      </c>
      <c r="H39" s="452" t="s">
        <v>190</v>
      </c>
      <c r="I39" s="62" t="s">
        <v>191</v>
      </c>
      <c r="J39" s="452">
        <v>1</v>
      </c>
      <c r="K39" s="419" t="str">
        <f>IF(J39&lt;=0,"",IF(J39=1,"Rara vez",IF(J39=2,"Improbable",IF(J39=3,"Posible",IF(J39=4,"Probable",IF(J39=5,"Casi Seguro"))))))</f>
        <v>Rara vez</v>
      </c>
      <c r="L39" s="416">
        <f>IF(K39="","",IF(K39="Rara vez",0.2,IF(K39="Improbable",0.4,IF(K39="Posible",0.6,IF(K39="Probable",0.8,IF(K39="Casi seguro",1,))))))</f>
        <v>0.2</v>
      </c>
      <c r="M39" s="416" t="s">
        <v>192</v>
      </c>
      <c r="N39" s="416" t="s">
        <v>193</v>
      </c>
      <c r="O39" s="416" t="s">
        <v>193</v>
      </c>
      <c r="P39" s="416" t="s">
        <v>193</v>
      </c>
      <c r="Q39" s="416" t="s">
        <v>192</v>
      </c>
      <c r="R39" s="416" t="s">
        <v>192</v>
      </c>
      <c r="S39" s="416" t="s">
        <v>192</v>
      </c>
      <c r="T39" s="416" t="s">
        <v>193</v>
      </c>
      <c r="U39" s="416" t="s">
        <v>193</v>
      </c>
      <c r="V39" s="416" t="s">
        <v>192</v>
      </c>
      <c r="W39" s="416" t="s">
        <v>192</v>
      </c>
      <c r="X39" s="416" t="s">
        <v>192</v>
      </c>
      <c r="Y39" s="416" t="s">
        <v>192</v>
      </c>
      <c r="Z39" s="416" t="s">
        <v>192</v>
      </c>
      <c r="AA39" s="416" t="s">
        <v>193</v>
      </c>
      <c r="AB39" s="416" t="s">
        <v>193</v>
      </c>
      <c r="AC39" s="416" t="s">
        <v>192</v>
      </c>
      <c r="AD39" s="416" t="s">
        <v>193</v>
      </c>
      <c r="AE39" s="416" t="s">
        <v>193</v>
      </c>
      <c r="AF39" s="425">
        <f>IF(AB39="Si","19",COUNTIF(M39:AE40,"si"))</f>
        <v>10</v>
      </c>
      <c r="AG39" s="63">
        <f t="shared" si="0"/>
        <v>10</v>
      </c>
      <c r="AH39" s="419" t="str">
        <f>IF(AG39=5,"Moderado",IF(AG39=10,"Mayor",IF(AG39=20,"Catastrófico",0)))</f>
        <v>Mayor</v>
      </c>
      <c r="AI39" s="416">
        <f>IF(AH39="","",IF(AH39="Leve",0.2,IF(AH39="Menor",0.4,IF(AH39="Moderado",0.6,IF(AH39="Mayor",0.8,IF(AH39="Catastrófico",1,))))))</f>
        <v>0.8</v>
      </c>
      <c r="AJ39" s="419" t="str">
        <f>IF(OR(AND(K39="Rara vez",AH39="Moderado"),AND(K39="Improbable",AH39="Moderado")),"Moderado",IF(OR(AND(K39="Rara vez",AH39="Mayor"),AND(K39="Improbable",AH39="Mayor"),AND(K39="Posible",AH39="Moderado"),AND(K39="Probable",AH39="Moderado")),"Alta",IF(OR(AND(K39="Rara vez",AH39="Catastrófico"),AND(K39="Improbable",AH39="Catastrófico"),AND(K39="Posible",AH39="Catastrófico"),AND(K39="Probable",AH39="Catastrófico"),AND(K39="Casi seguro",AH39="Catastrófico"),AND(K39="Posible",AH39="Moderado"),AND(K39="Probable",AH39="Moderado"),AND(K39="Casi seguro",AH39="Moderado"),AND(K39="Posible",AH39="Mayor"),AND(K39="Probable",AH39="Mayor"),AND(K39="Casi seguro",AH39="Mayor")),"Extremo",)))</f>
        <v>Alta</v>
      </c>
      <c r="AK39" s="30">
        <v>1</v>
      </c>
      <c r="AL39" s="26" t="s">
        <v>291</v>
      </c>
      <c r="AM39" s="36" t="s">
        <v>195</v>
      </c>
      <c r="AN39" s="36">
        <f t="shared" si="16"/>
        <v>15</v>
      </c>
      <c r="AO39" s="36" t="s">
        <v>196</v>
      </c>
      <c r="AP39" s="36">
        <f t="shared" si="17"/>
        <v>15</v>
      </c>
      <c r="AQ39" s="36" t="s">
        <v>197</v>
      </c>
      <c r="AR39" s="36">
        <f t="shared" si="18"/>
        <v>15</v>
      </c>
      <c r="AS39" s="36" t="s">
        <v>230</v>
      </c>
      <c r="AT39" s="36">
        <f t="shared" si="19"/>
        <v>15</v>
      </c>
      <c r="AU39" s="36" t="s">
        <v>199</v>
      </c>
      <c r="AV39" s="36">
        <f t="shared" si="20"/>
        <v>15</v>
      </c>
      <c r="AW39" s="36" t="s">
        <v>200</v>
      </c>
      <c r="AX39" s="36">
        <f t="shared" si="21"/>
        <v>15</v>
      </c>
      <c r="AY39" s="36" t="s">
        <v>201</v>
      </c>
      <c r="AZ39" s="36">
        <f t="shared" si="22"/>
        <v>15</v>
      </c>
      <c r="BA39" s="145">
        <f>SUM(AN39,AP39,AR39,AT39,AV39,AX39,AZ39)</f>
        <v>105</v>
      </c>
      <c r="BB39" s="36" t="str">
        <f>IF(BA39&gt;=96,"Fuerte",IF(AND(BA39&gt;=86, BA39&lt;96),"Moderado",IF(BA39&lt;86,"Débil")))</f>
        <v>Fuerte</v>
      </c>
      <c r="BC39" s="36" t="s">
        <v>292</v>
      </c>
      <c r="BD39" s="36">
        <f>VALUE(IF(OR(AND(BB39="Fuerte",BC39="Fuerte")),"100",IF(OR(AND(BB39="Fuerte",BC39="Moderado"),AND(BB39="Moderado",BC39="Fuerte"),AND(BB39="Moderado",BC39="Moderado")),"50",IF(OR(AND(BB39="Fuerte",BC39="Débil"),AND(BB39="Moderado",BC39="Débil"),AND(BB39="Débil",BC39="Fuerte"),AND(BB39="Débil",BC39="Moderado"),AND(BB39="Débil",BC39="Débil")),"0",))))</f>
        <v>50</v>
      </c>
      <c r="BE39" s="29" t="str">
        <f>IF(BD39=100,"Fuerte",IF(BD39=50,"Moderado",IF(BD39=0,"Débil")))</f>
        <v>Moderado</v>
      </c>
      <c r="BF39" s="423">
        <f>AVERAGE(BD39:BD44)</f>
        <v>50</v>
      </c>
      <c r="BG39" s="423" t="str">
        <f>IF(BF39=100,"Fuerte",IF(AND(BF39&lt;=99, BF39&gt;=50),"Moderado",IF(BF39&lt;50,"Débil")))</f>
        <v>Moderado</v>
      </c>
      <c r="BH39" s="440">
        <f>IF(BG39="Fuerte",(J39-2),IF(BG39="Moderado",(J39-1), IF(BG39="Débil",((J39-0)))))</f>
        <v>0</v>
      </c>
      <c r="BI39" s="440" t="str">
        <f>IF(BH39&lt;=0,"Rara vez",IF(BH39=1,"Rara vez",IF(BH39=2,"Improbable",IF(BH39=3,"Posible",IF(BH39=4,"Probable",IF(BH39=5,"Casi Seguro"))))))</f>
        <v>Rara vez</v>
      </c>
      <c r="BJ39" s="416">
        <f>IF(BI39="","",IF(BI39="Rara vez",0.2,IF(BI39="Improbable",0.4,IF(BI39="Posible",0.6,IF(BI39="Probable",0.8,IF(BI39="Casi seguro",1,))))))</f>
        <v>0.2</v>
      </c>
      <c r="BK39" s="440" t="str">
        <f>IFERROR(IF(AG39=5,"Moderado",IF(AG39=10,"Mayor",IF(AG39=20,"Catastrófico",0))),"")</f>
        <v>Mayor</v>
      </c>
      <c r="BL39" s="416">
        <f>IF(AH39="","",IF(AH39="Moderado",0.6,IF(AH39="Mayor",0.8,IF(AH39="Catastrófico",1,))))</f>
        <v>0.8</v>
      </c>
      <c r="BM39" s="440" t="str">
        <f>IF(OR(AND(KBI39="Rara vez",BK39="Moderado"),AND(BI39="Improbable",BK39="Moderado")),"Moderado",IF(OR(AND(BI39="Rara vez",BK39="Mayor"),AND(BI39="Improbable",BK39="Mayor"),AND(BI39="Posible",BK39="Moderado"),AND(BI39="Probable",BK39="Moderado")),"Alta",IF(OR(AND(BI39="Rara vez",BK39="Catastrófico"),AND(BI39="Improbable",BK39="Catastrófico"),AND(BI39="Posible",BK39="Catastrófico"),AND(BI39="Probable",BK39="Catastrófico"),AND(BI39="Casi seguro",BK39="Catastrófico"),AND(BI39="Posible",BK39="Moderado"),AND(BI39="Probable",BK39="Moderado"),AND(BI39="Casi seguro",BK39="Moderado"),AND(BI39="Posible",BK39="Mayor"),AND(BI39="Probable",BK39="Mayor"),AND(BI39="Casi seguro",BK39="Mayor")),"Extremo",)))</f>
        <v>Alta</v>
      </c>
      <c r="BN39" s="29" t="s">
        <v>241</v>
      </c>
      <c r="BO39" s="30" t="s">
        <v>293</v>
      </c>
      <c r="BP39" s="30" t="s">
        <v>294</v>
      </c>
      <c r="BQ39" s="30" t="s">
        <v>295</v>
      </c>
      <c r="BR39" s="30" t="s">
        <v>296</v>
      </c>
      <c r="BS39" s="30" t="s">
        <v>297</v>
      </c>
      <c r="BT39" s="146"/>
      <c r="BU39" s="146">
        <v>45291</v>
      </c>
      <c r="BV39" s="30"/>
      <c r="BW39" s="30"/>
      <c r="BX39" s="131"/>
      <c r="BY39" s="131"/>
      <c r="BZ39" s="131"/>
      <c r="CA39" s="131"/>
      <c r="CB39" s="131"/>
      <c r="CC39" s="131"/>
      <c r="CD39" s="131"/>
      <c r="CE39" s="131"/>
      <c r="CF39" s="131"/>
      <c r="CG39" s="131"/>
      <c r="CH39" s="131"/>
      <c r="CI39" s="131"/>
      <c r="CJ39" s="131"/>
      <c r="CK39" s="131"/>
      <c r="CL39" s="131"/>
      <c r="CM39" s="131"/>
      <c r="CN39" s="131"/>
      <c r="CO39" s="131"/>
      <c r="CP39" s="131"/>
      <c r="CQ39" s="131"/>
    </row>
    <row r="40" spans="1:95" ht="78.75" customHeight="1">
      <c r="A40" s="417"/>
      <c r="B40" s="417"/>
      <c r="C40" s="417"/>
      <c r="D40" s="417"/>
      <c r="E40" s="148"/>
      <c r="F40" s="148"/>
      <c r="G40" s="417"/>
      <c r="H40" s="417"/>
      <c r="I40" s="62" t="s">
        <v>298</v>
      </c>
      <c r="J40" s="417"/>
      <c r="K40" s="417"/>
      <c r="L40" s="417"/>
      <c r="M40" s="417"/>
      <c r="N40" s="417"/>
      <c r="O40" s="417"/>
      <c r="P40" s="417"/>
      <c r="Q40" s="417"/>
      <c r="R40" s="417"/>
      <c r="S40" s="417"/>
      <c r="T40" s="417"/>
      <c r="U40" s="417"/>
      <c r="V40" s="417"/>
      <c r="W40" s="417"/>
      <c r="X40" s="417"/>
      <c r="Y40" s="417"/>
      <c r="Z40" s="417"/>
      <c r="AA40" s="417"/>
      <c r="AB40" s="417"/>
      <c r="AC40" s="417"/>
      <c r="AD40" s="417"/>
      <c r="AE40" s="417"/>
      <c r="AF40" s="417"/>
      <c r="AG40" s="63">
        <f t="shared" si="0"/>
        <v>5</v>
      </c>
      <c r="AH40" s="417"/>
      <c r="AI40" s="417"/>
      <c r="AJ40" s="417"/>
      <c r="AK40" s="30">
        <v>2</v>
      </c>
      <c r="AL40" s="26" t="s">
        <v>226</v>
      </c>
      <c r="AM40" s="36"/>
      <c r="AN40" s="36" t="str">
        <f t="shared" si="16"/>
        <v/>
      </c>
      <c r="AO40" s="36"/>
      <c r="AP40" s="36" t="str">
        <f t="shared" si="17"/>
        <v/>
      </c>
      <c r="AQ40" s="36"/>
      <c r="AR40" s="36" t="str">
        <f t="shared" si="18"/>
        <v/>
      </c>
      <c r="AS40" s="36"/>
      <c r="AT40" s="36" t="str">
        <f t="shared" si="19"/>
        <v/>
      </c>
      <c r="AU40" s="36"/>
      <c r="AV40" s="36" t="str">
        <f t="shared" si="20"/>
        <v/>
      </c>
      <c r="AW40" s="36"/>
      <c r="AX40" s="36" t="str">
        <f t="shared" si="21"/>
        <v/>
      </c>
      <c r="AY40" s="36"/>
      <c r="AZ40" s="36" t="str">
        <f t="shared" si="22"/>
        <v/>
      </c>
      <c r="BA40" s="145"/>
      <c r="BB40" s="36"/>
      <c r="BC40" s="36"/>
      <c r="BD40" s="36"/>
      <c r="BE40" s="29"/>
      <c r="BF40" s="417"/>
      <c r="BG40" s="417"/>
      <c r="BH40" s="417"/>
      <c r="BI40" s="417"/>
      <c r="BJ40" s="417"/>
      <c r="BK40" s="417"/>
      <c r="BL40" s="417"/>
      <c r="BM40" s="417"/>
      <c r="BN40" s="29" t="s">
        <v>241</v>
      </c>
      <c r="BO40" s="30" t="s">
        <v>299</v>
      </c>
      <c r="BP40" s="30" t="s">
        <v>300</v>
      </c>
      <c r="BQ40" s="30" t="s">
        <v>301</v>
      </c>
      <c r="BR40" s="30" t="s">
        <v>302</v>
      </c>
      <c r="BS40" s="30" t="s">
        <v>297</v>
      </c>
      <c r="BT40" s="146"/>
      <c r="BU40" s="146">
        <v>45291</v>
      </c>
      <c r="BV40" s="30"/>
      <c r="BW40" s="30"/>
      <c r="BX40" s="131"/>
      <c r="BY40" s="131"/>
      <c r="BZ40" s="131"/>
      <c r="CA40" s="131"/>
      <c r="CB40" s="131"/>
      <c r="CC40" s="131"/>
      <c r="CD40" s="131"/>
      <c r="CE40" s="131"/>
      <c r="CF40" s="131"/>
      <c r="CG40" s="131"/>
      <c r="CH40" s="131"/>
      <c r="CI40" s="131"/>
      <c r="CJ40" s="131"/>
      <c r="CK40" s="131"/>
      <c r="CL40" s="131"/>
      <c r="CM40" s="131"/>
      <c r="CN40" s="131"/>
      <c r="CO40" s="131"/>
      <c r="CP40" s="131"/>
      <c r="CQ40" s="131"/>
    </row>
    <row r="41" spans="1:95" ht="78.75" customHeight="1">
      <c r="A41" s="417"/>
      <c r="B41" s="417"/>
      <c r="C41" s="417"/>
      <c r="D41" s="417"/>
      <c r="E41" s="148"/>
      <c r="F41" s="148"/>
      <c r="G41" s="417"/>
      <c r="H41" s="417"/>
      <c r="I41" s="62" t="s">
        <v>208</v>
      </c>
      <c r="J41" s="417"/>
      <c r="K41" s="417"/>
      <c r="L41" s="417"/>
      <c r="M41" s="417"/>
      <c r="N41" s="417"/>
      <c r="O41" s="417"/>
      <c r="P41" s="417"/>
      <c r="Q41" s="417"/>
      <c r="R41" s="417"/>
      <c r="S41" s="417"/>
      <c r="T41" s="417"/>
      <c r="U41" s="417"/>
      <c r="V41" s="417"/>
      <c r="W41" s="417"/>
      <c r="X41" s="417"/>
      <c r="Y41" s="417"/>
      <c r="Z41" s="417"/>
      <c r="AA41" s="417"/>
      <c r="AB41" s="417"/>
      <c r="AC41" s="417"/>
      <c r="AD41" s="417"/>
      <c r="AE41" s="417"/>
      <c r="AF41" s="417"/>
      <c r="AG41" s="63">
        <f t="shared" si="0"/>
        <v>5</v>
      </c>
      <c r="AH41" s="417"/>
      <c r="AI41" s="417"/>
      <c r="AJ41" s="417"/>
      <c r="AK41" s="30">
        <v>3</v>
      </c>
      <c r="AL41" s="26" t="s">
        <v>226</v>
      </c>
      <c r="AM41" s="36"/>
      <c r="AN41" s="36" t="str">
        <f t="shared" si="16"/>
        <v/>
      </c>
      <c r="AO41" s="36"/>
      <c r="AP41" s="36" t="str">
        <f t="shared" si="17"/>
        <v/>
      </c>
      <c r="AQ41" s="36"/>
      <c r="AR41" s="36" t="str">
        <f t="shared" si="18"/>
        <v/>
      </c>
      <c r="AS41" s="36"/>
      <c r="AT41" s="36" t="str">
        <f t="shared" si="19"/>
        <v/>
      </c>
      <c r="AU41" s="36"/>
      <c r="AV41" s="36" t="str">
        <f t="shared" si="20"/>
        <v/>
      </c>
      <c r="AW41" s="36"/>
      <c r="AX41" s="36" t="str">
        <f t="shared" si="21"/>
        <v/>
      </c>
      <c r="AY41" s="36"/>
      <c r="AZ41" s="36" t="str">
        <f t="shared" si="22"/>
        <v/>
      </c>
      <c r="BA41" s="145"/>
      <c r="BB41" s="36"/>
      <c r="BC41" s="36"/>
      <c r="BD41" s="36"/>
      <c r="BE41" s="29"/>
      <c r="BF41" s="417"/>
      <c r="BG41" s="417"/>
      <c r="BH41" s="417"/>
      <c r="BI41" s="417"/>
      <c r="BJ41" s="417"/>
      <c r="BK41" s="417"/>
      <c r="BL41" s="417"/>
      <c r="BM41" s="417"/>
      <c r="BN41" s="29"/>
      <c r="BO41" s="30"/>
      <c r="BP41" s="30"/>
      <c r="BQ41" s="30"/>
      <c r="BR41" s="30"/>
      <c r="BS41" s="30"/>
      <c r="BT41" s="146"/>
      <c r="BU41" s="146"/>
      <c r="BV41" s="30"/>
      <c r="BW41" s="30"/>
      <c r="BX41" s="131"/>
      <c r="BY41" s="131"/>
      <c r="BZ41" s="131"/>
      <c r="CA41" s="131"/>
      <c r="CB41" s="131"/>
      <c r="CC41" s="131"/>
      <c r="CD41" s="131"/>
      <c r="CE41" s="131"/>
      <c r="CF41" s="131"/>
      <c r="CG41" s="131"/>
      <c r="CH41" s="131"/>
      <c r="CI41" s="131"/>
      <c r="CJ41" s="131"/>
      <c r="CK41" s="131"/>
      <c r="CL41" s="131"/>
      <c r="CM41" s="131"/>
      <c r="CN41" s="131"/>
      <c r="CO41" s="131"/>
      <c r="CP41" s="131"/>
      <c r="CQ41" s="131"/>
    </row>
    <row r="42" spans="1:95" ht="78.75" customHeight="1">
      <c r="A42" s="417"/>
      <c r="B42" s="417"/>
      <c r="C42" s="417"/>
      <c r="D42" s="417"/>
      <c r="E42" s="148"/>
      <c r="F42" s="148"/>
      <c r="G42" s="417"/>
      <c r="H42" s="417"/>
      <c r="I42" s="62" t="s">
        <v>214</v>
      </c>
      <c r="J42" s="417"/>
      <c r="K42" s="417"/>
      <c r="L42" s="417"/>
      <c r="M42" s="417"/>
      <c r="N42" s="417"/>
      <c r="O42" s="417"/>
      <c r="P42" s="417"/>
      <c r="Q42" s="417"/>
      <c r="R42" s="417"/>
      <c r="S42" s="417"/>
      <c r="T42" s="417"/>
      <c r="U42" s="417"/>
      <c r="V42" s="417"/>
      <c r="W42" s="417"/>
      <c r="X42" s="417"/>
      <c r="Y42" s="417"/>
      <c r="Z42" s="417"/>
      <c r="AA42" s="417"/>
      <c r="AB42" s="417"/>
      <c r="AC42" s="417"/>
      <c r="AD42" s="417"/>
      <c r="AE42" s="417"/>
      <c r="AF42" s="417"/>
      <c r="AG42" s="63">
        <f t="shared" si="0"/>
        <v>5</v>
      </c>
      <c r="AH42" s="417"/>
      <c r="AI42" s="417"/>
      <c r="AJ42" s="417"/>
      <c r="AK42" s="30">
        <v>4</v>
      </c>
      <c r="AL42" s="26" t="s">
        <v>226</v>
      </c>
      <c r="AM42" s="36"/>
      <c r="AN42" s="36" t="str">
        <f t="shared" si="16"/>
        <v/>
      </c>
      <c r="AO42" s="36"/>
      <c r="AP42" s="36" t="str">
        <f t="shared" si="17"/>
        <v/>
      </c>
      <c r="AQ42" s="36"/>
      <c r="AR42" s="36" t="str">
        <f t="shared" si="18"/>
        <v/>
      </c>
      <c r="AS42" s="36"/>
      <c r="AT42" s="36" t="str">
        <f t="shared" si="19"/>
        <v/>
      </c>
      <c r="AU42" s="36"/>
      <c r="AV42" s="36" t="str">
        <f t="shared" si="20"/>
        <v/>
      </c>
      <c r="AW42" s="36"/>
      <c r="AX42" s="36" t="str">
        <f t="shared" si="21"/>
        <v/>
      </c>
      <c r="AY42" s="36"/>
      <c r="AZ42" s="36" t="str">
        <f t="shared" si="22"/>
        <v/>
      </c>
      <c r="BA42" s="145"/>
      <c r="BB42" s="36"/>
      <c r="BC42" s="36"/>
      <c r="BD42" s="36"/>
      <c r="BE42" s="29"/>
      <c r="BF42" s="417"/>
      <c r="BG42" s="417"/>
      <c r="BH42" s="417"/>
      <c r="BI42" s="417"/>
      <c r="BJ42" s="417"/>
      <c r="BK42" s="417"/>
      <c r="BL42" s="417"/>
      <c r="BM42" s="417"/>
      <c r="BN42" s="29"/>
      <c r="BO42" s="30"/>
      <c r="BP42" s="30"/>
      <c r="BQ42" s="30"/>
      <c r="BR42" s="30"/>
      <c r="BS42" s="30"/>
      <c r="BT42" s="146"/>
      <c r="BU42" s="146"/>
      <c r="BV42" s="30"/>
      <c r="BW42" s="30"/>
      <c r="BX42" s="131"/>
      <c r="BY42" s="131"/>
      <c r="BZ42" s="131"/>
      <c r="CA42" s="131"/>
      <c r="CB42" s="131"/>
      <c r="CC42" s="131"/>
      <c r="CD42" s="131"/>
      <c r="CE42" s="131"/>
      <c r="CF42" s="131"/>
      <c r="CG42" s="131"/>
      <c r="CH42" s="131"/>
      <c r="CI42" s="131"/>
      <c r="CJ42" s="131"/>
      <c r="CK42" s="131"/>
      <c r="CL42" s="131"/>
      <c r="CM42" s="131"/>
      <c r="CN42" s="131"/>
      <c r="CO42" s="131"/>
      <c r="CP42" s="131"/>
      <c r="CQ42" s="131"/>
    </row>
    <row r="43" spans="1:95" ht="78.75" customHeight="1">
      <c r="A43" s="417"/>
      <c r="B43" s="417"/>
      <c r="C43" s="417"/>
      <c r="D43" s="417"/>
      <c r="E43" s="148"/>
      <c r="F43" s="148"/>
      <c r="G43" s="417"/>
      <c r="H43" s="417"/>
      <c r="I43" s="62" t="s">
        <v>303</v>
      </c>
      <c r="J43" s="417"/>
      <c r="K43" s="417"/>
      <c r="L43" s="417"/>
      <c r="M43" s="417"/>
      <c r="N43" s="417"/>
      <c r="O43" s="417"/>
      <c r="P43" s="417"/>
      <c r="Q43" s="417"/>
      <c r="R43" s="417"/>
      <c r="S43" s="417"/>
      <c r="T43" s="417"/>
      <c r="U43" s="417"/>
      <c r="V43" s="417"/>
      <c r="W43" s="417"/>
      <c r="X43" s="417"/>
      <c r="Y43" s="417"/>
      <c r="Z43" s="417"/>
      <c r="AA43" s="417"/>
      <c r="AB43" s="417"/>
      <c r="AC43" s="417"/>
      <c r="AD43" s="417"/>
      <c r="AE43" s="417"/>
      <c r="AF43" s="417"/>
      <c r="AG43" s="63">
        <f t="shared" si="0"/>
        <v>5</v>
      </c>
      <c r="AH43" s="417"/>
      <c r="AI43" s="417"/>
      <c r="AJ43" s="417"/>
      <c r="AK43" s="30">
        <v>5</v>
      </c>
      <c r="AL43" s="26" t="s">
        <v>226</v>
      </c>
      <c r="AM43" s="36"/>
      <c r="AN43" s="36" t="str">
        <f t="shared" si="16"/>
        <v/>
      </c>
      <c r="AO43" s="36"/>
      <c r="AP43" s="36" t="str">
        <f t="shared" si="17"/>
        <v/>
      </c>
      <c r="AQ43" s="36"/>
      <c r="AR43" s="36" t="str">
        <f t="shared" si="18"/>
        <v/>
      </c>
      <c r="AS43" s="36"/>
      <c r="AT43" s="36" t="str">
        <f t="shared" si="19"/>
        <v/>
      </c>
      <c r="AU43" s="36"/>
      <c r="AV43" s="36" t="str">
        <f t="shared" si="20"/>
        <v/>
      </c>
      <c r="AW43" s="36"/>
      <c r="AX43" s="36" t="str">
        <f t="shared" si="21"/>
        <v/>
      </c>
      <c r="AY43" s="36"/>
      <c r="AZ43" s="36" t="str">
        <f t="shared" si="22"/>
        <v/>
      </c>
      <c r="BA43" s="145"/>
      <c r="BB43" s="36"/>
      <c r="BC43" s="36"/>
      <c r="BD43" s="36"/>
      <c r="BE43" s="29"/>
      <c r="BF43" s="417"/>
      <c r="BG43" s="417"/>
      <c r="BH43" s="417"/>
      <c r="BI43" s="417"/>
      <c r="BJ43" s="417"/>
      <c r="BK43" s="417"/>
      <c r="BL43" s="417"/>
      <c r="BM43" s="417"/>
      <c r="BN43" s="29"/>
      <c r="BO43" s="30"/>
      <c r="BP43" s="30"/>
      <c r="BQ43" s="30"/>
      <c r="BR43" s="30"/>
      <c r="BS43" s="30"/>
      <c r="BT43" s="146"/>
      <c r="BU43" s="146"/>
      <c r="BV43" s="30"/>
      <c r="BW43" s="30"/>
      <c r="BX43" s="131"/>
      <c r="BY43" s="131"/>
      <c r="BZ43" s="131"/>
      <c r="CA43" s="131"/>
      <c r="CB43" s="131"/>
      <c r="CC43" s="131"/>
      <c r="CD43" s="131"/>
      <c r="CE43" s="131"/>
      <c r="CF43" s="131"/>
      <c r="CG43" s="131"/>
      <c r="CH43" s="131"/>
      <c r="CI43" s="131"/>
      <c r="CJ43" s="131"/>
      <c r="CK43" s="131"/>
      <c r="CL43" s="131"/>
      <c r="CM43" s="131"/>
      <c r="CN43" s="131"/>
      <c r="CO43" s="131"/>
      <c r="CP43" s="131"/>
      <c r="CQ43" s="131"/>
    </row>
    <row r="44" spans="1:95" ht="78.75" customHeight="1">
      <c r="A44" s="418"/>
      <c r="B44" s="418"/>
      <c r="C44" s="418"/>
      <c r="D44" s="418"/>
      <c r="E44" s="149"/>
      <c r="F44" s="149"/>
      <c r="G44" s="418"/>
      <c r="H44" s="418"/>
      <c r="I44" s="62" t="s">
        <v>304</v>
      </c>
      <c r="J44" s="418"/>
      <c r="K44" s="418"/>
      <c r="L44" s="418"/>
      <c r="M44" s="418"/>
      <c r="N44" s="418"/>
      <c r="O44" s="418"/>
      <c r="P44" s="418"/>
      <c r="Q44" s="418"/>
      <c r="R44" s="418"/>
      <c r="S44" s="418"/>
      <c r="T44" s="418"/>
      <c r="U44" s="418"/>
      <c r="V44" s="418"/>
      <c r="W44" s="418"/>
      <c r="X44" s="418"/>
      <c r="Y44" s="418"/>
      <c r="Z44" s="418"/>
      <c r="AA44" s="418"/>
      <c r="AB44" s="418"/>
      <c r="AC44" s="418"/>
      <c r="AD44" s="418"/>
      <c r="AE44" s="418"/>
      <c r="AF44" s="418"/>
      <c r="AG44" s="63">
        <f t="shared" si="0"/>
        <v>5</v>
      </c>
      <c r="AH44" s="418"/>
      <c r="AI44" s="418"/>
      <c r="AJ44" s="418"/>
      <c r="AK44" s="30">
        <v>6</v>
      </c>
      <c r="AL44" s="26" t="s">
        <v>226</v>
      </c>
      <c r="AM44" s="36"/>
      <c r="AN44" s="36" t="str">
        <f t="shared" si="16"/>
        <v/>
      </c>
      <c r="AO44" s="36"/>
      <c r="AP44" s="36" t="str">
        <f t="shared" si="17"/>
        <v/>
      </c>
      <c r="AQ44" s="36"/>
      <c r="AR44" s="36" t="str">
        <f t="shared" si="18"/>
        <v/>
      </c>
      <c r="AS44" s="36"/>
      <c r="AT44" s="36" t="str">
        <f t="shared" si="19"/>
        <v/>
      </c>
      <c r="AU44" s="36"/>
      <c r="AV44" s="36" t="str">
        <f t="shared" si="20"/>
        <v/>
      </c>
      <c r="AW44" s="36"/>
      <c r="AX44" s="36" t="str">
        <f t="shared" si="21"/>
        <v/>
      </c>
      <c r="AY44" s="36"/>
      <c r="AZ44" s="36" t="str">
        <f t="shared" si="22"/>
        <v/>
      </c>
      <c r="BA44" s="145"/>
      <c r="BB44" s="36"/>
      <c r="BC44" s="36"/>
      <c r="BD44" s="36"/>
      <c r="BE44" s="29"/>
      <c r="BF44" s="418"/>
      <c r="BG44" s="418"/>
      <c r="BH44" s="418"/>
      <c r="BI44" s="418"/>
      <c r="BJ44" s="418"/>
      <c r="BK44" s="418"/>
      <c r="BL44" s="418"/>
      <c r="BM44" s="418"/>
      <c r="BN44" s="29"/>
      <c r="BO44" s="30"/>
      <c r="BP44" s="30"/>
      <c r="BQ44" s="30"/>
      <c r="BR44" s="30"/>
      <c r="BS44" s="30"/>
      <c r="BT44" s="146"/>
      <c r="BU44" s="146"/>
      <c r="BV44" s="30"/>
      <c r="BW44" s="30"/>
      <c r="BX44" s="131"/>
      <c r="BY44" s="131"/>
      <c r="BZ44" s="131"/>
      <c r="CA44" s="131"/>
      <c r="CB44" s="131"/>
      <c r="CC44" s="131"/>
      <c r="CD44" s="131"/>
      <c r="CE44" s="131"/>
      <c r="CF44" s="131"/>
      <c r="CG44" s="131"/>
      <c r="CH44" s="131"/>
      <c r="CI44" s="131"/>
      <c r="CJ44" s="131"/>
      <c r="CK44" s="131"/>
      <c r="CL44" s="131"/>
      <c r="CM44" s="131"/>
      <c r="CN44" s="131"/>
      <c r="CO44" s="131"/>
      <c r="CP44" s="131"/>
      <c r="CQ44" s="131"/>
    </row>
    <row r="45" spans="1:95" ht="78.75" customHeight="1">
      <c r="A45" s="452">
        <v>7</v>
      </c>
      <c r="B45" s="452" t="s">
        <v>305</v>
      </c>
      <c r="C45" s="452" t="s">
        <v>306</v>
      </c>
      <c r="D45" s="452" t="s">
        <v>307</v>
      </c>
      <c r="E45" s="144" t="s">
        <v>308</v>
      </c>
      <c r="F45" s="144" t="s">
        <v>309</v>
      </c>
      <c r="G45" s="452" t="s">
        <v>310</v>
      </c>
      <c r="H45" s="452" t="s">
        <v>190</v>
      </c>
      <c r="I45" s="62" t="s">
        <v>191</v>
      </c>
      <c r="J45" s="452">
        <v>5</v>
      </c>
      <c r="K45" s="419" t="str">
        <f>IF(J45&lt;=0,"",IF(J45=1,"Rara vez",IF(J45=2,"Improbable",IF(J45=3,"Posible",IF(J45=4,"Probable",IF(J45=5,"Casi Seguro"))))))</f>
        <v>Casi Seguro</v>
      </c>
      <c r="L45" s="416">
        <f>IF(K45="","",IF(K45="Rara vez",0.2,IF(K45="Improbable",0.4,IF(K45="Posible",0.6,IF(K45="Probable",0.8,IF(K45="Casi seguro",1,))))))</f>
        <v>1</v>
      </c>
      <c r="M45" s="416" t="s">
        <v>192</v>
      </c>
      <c r="N45" s="416" t="s">
        <v>193</v>
      </c>
      <c r="O45" s="416" t="s">
        <v>192</v>
      </c>
      <c r="P45" s="416" t="s">
        <v>192</v>
      </c>
      <c r="Q45" s="416" t="s">
        <v>192</v>
      </c>
      <c r="R45" s="416" t="s">
        <v>192</v>
      </c>
      <c r="S45" s="416" t="s">
        <v>192</v>
      </c>
      <c r="T45" s="416" t="s">
        <v>193</v>
      </c>
      <c r="U45" s="416" t="s">
        <v>192</v>
      </c>
      <c r="V45" s="416" t="s">
        <v>192</v>
      </c>
      <c r="W45" s="416" t="s">
        <v>192</v>
      </c>
      <c r="X45" s="416" t="s">
        <v>192</v>
      </c>
      <c r="Y45" s="416" t="s">
        <v>192</v>
      </c>
      <c r="Z45" s="416" t="s">
        <v>192</v>
      </c>
      <c r="AA45" s="416" t="s">
        <v>192</v>
      </c>
      <c r="AB45" s="416" t="s">
        <v>193</v>
      </c>
      <c r="AC45" s="416" t="s">
        <v>192</v>
      </c>
      <c r="AD45" s="416" t="s">
        <v>193</v>
      </c>
      <c r="AE45" s="416" t="s">
        <v>193</v>
      </c>
      <c r="AF45" s="425">
        <f>IF(AB45="Si","19",COUNTIF(M45:AE46,"si"))</f>
        <v>14</v>
      </c>
      <c r="AG45" s="63">
        <f t="shared" si="0"/>
        <v>20</v>
      </c>
      <c r="AH45" s="419" t="str">
        <f>IF(AG45=5,"Moderado",IF(AG45=10,"Mayor",IF(AG45=20,"Catastrófico",0)))</f>
        <v>Catastrófico</v>
      </c>
      <c r="AI45" s="416">
        <f>IF(AH45="","",IF(AH45="Leve",0.2,IF(AH45="Menor",0.4,IF(AH45="Moderado",0.6,IF(AH45="Mayor",0.8,IF(AH45="Catastrófico",1,))))))</f>
        <v>1</v>
      </c>
      <c r="AJ45" s="419" t="str">
        <f>IF(OR(AND(K45="Rara vez",AH45="Moderado"),AND(K45="Improbable",AH45="Moderado")),"Moderado",IF(OR(AND(K45="Rara vez",AH45="Mayor"),AND(K45="Improbable",AH45="Mayor"),AND(K45="Posible",AH45="Moderado"),AND(K45="Probable",AH45="Moderado")),"Alta",IF(OR(AND(K45="Rara vez",AH45="Catastrófico"),AND(K45="Improbable",AH45="Catastrófico"),AND(K45="Posible",AH45="Catastrófico"),AND(K45="Probable",AH45="Catastrófico"),AND(K45="Casi seguro",AH45="Catastrófico"),AND(K45="Posible",AH45="Moderado"),AND(K45="Probable",AH45="Moderado"),AND(K45="Casi seguro",AH45="Moderado"),AND(K45="Posible",AH45="Mayor"),AND(K45="Probable",AH45="Mayor"),AND(K45="Casi seguro",AH45="Mayor")),"Extremo",)))</f>
        <v>Extremo</v>
      </c>
      <c r="AK45" s="30">
        <v>1</v>
      </c>
      <c r="AL45" s="26" t="s">
        <v>311</v>
      </c>
      <c r="AM45" s="36" t="s">
        <v>195</v>
      </c>
      <c r="AN45" s="36">
        <f t="shared" si="16"/>
        <v>15</v>
      </c>
      <c r="AO45" s="36" t="s">
        <v>196</v>
      </c>
      <c r="AP45" s="36">
        <f t="shared" si="17"/>
        <v>15</v>
      </c>
      <c r="AQ45" s="36" t="s">
        <v>197</v>
      </c>
      <c r="AR45" s="36">
        <f t="shared" si="18"/>
        <v>15</v>
      </c>
      <c r="AS45" s="36" t="s">
        <v>230</v>
      </c>
      <c r="AT45" s="36">
        <f t="shared" si="19"/>
        <v>15</v>
      </c>
      <c r="AU45" s="36" t="s">
        <v>199</v>
      </c>
      <c r="AV45" s="36">
        <f t="shared" si="20"/>
        <v>15</v>
      </c>
      <c r="AW45" s="36" t="s">
        <v>200</v>
      </c>
      <c r="AX45" s="36">
        <f t="shared" si="21"/>
        <v>15</v>
      </c>
      <c r="AY45" s="36" t="s">
        <v>201</v>
      </c>
      <c r="AZ45" s="36">
        <f t="shared" si="22"/>
        <v>15</v>
      </c>
      <c r="BA45" s="145">
        <f t="shared" ref="BA45:BA46" si="27">SUM(AN45,AP45,AR45,AT45,AV45,AX45,AZ45)</f>
        <v>105</v>
      </c>
      <c r="BB45" s="36" t="str">
        <f t="shared" ref="BB45:BB46" si="28">IF(BA45&gt;=96,"Fuerte",IF(AND(BA45&gt;=86, BA45&lt;96),"Moderado",IF(BA45&lt;86,"Débil")))</f>
        <v>Fuerte</v>
      </c>
      <c r="BC45" s="36" t="s">
        <v>202</v>
      </c>
      <c r="BD45" s="36">
        <f t="shared" ref="BD45:BD46" si="29">VALUE(IF(OR(AND(BB45="Fuerte",BC45="Fuerte")),"100",IF(OR(AND(BB45="Fuerte",BC45="Moderado"),AND(BB45="Moderado",BC45="Fuerte"),AND(BB45="Moderado",BC45="Moderado")),"50",IF(OR(AND(BB45="Fuerte",BC45="Débil"),AND(BB45="Moderado",BC45="Débil"),AND(BB45="Débil",BC45="Fuerte"),AND(BB45="Débil",BC45="Moderado"),AND(BB45="Débil",BC45="Débil")),"0",))))</f>
        <v>100</v>
      </c>
      <c r="BE45" s="29" t="str">
        <f t="shared" ref="BE45:BE46" si="30">IF(BD45=100,"Fuerte",IF(BD45=50,"Moderado",IF(BD45=0,"Débil")))</f>
        <v>Fuerte</v>
      </c>
      <c r="BF45" s="423">
        <f>AVERAGE(BD45:BD50)</f>
        <v>100</v>
      </c>
      <c r="BG45" s="423" t="str">
        <f>IF(BF45=100,"Fuerte",IF(AND(BF45&lt;=99, BF45&gt;=50),"Moderado",IF(BF45&lt;50,"Débil")))</f>
        <v>Fuerte</v>
      </c>
      <c r="BH45" s="440">
        <f>IF(BG45="Fuerte",(J45-2),IF(BG45="Moderado",(J45-1), IF(BG45="Débil",((J45-0)))))</f>
        <v>3</v>
      </c>
      <c r="BI45" s="440" t="str">
        <f>IF(BH45&lt;=0,"Rara vez",IF(BH45=1,"Rara vez",IF(BH45=2,"Improbable",IF(BH45=3,"Posible",IF(BH45=4,"Probable",IF(BH45=5,"Casi Seguro"))))))</f>
        <v>Posible</v>
      </c>
      <c r="BJ45" s="416">
        <f>IF(BI45="","",IF(BI45="Rara vez",0.2,IF(BI45="Improbable",0.4,IF(BI45="Posible",0.6,IF(BI45="Probable",0.8,IF(BI45="Casi seguro",1,))))))</f>
        <v>0.6</v>
      </c>
      <c r="BK45" s="440" t="str">
        <f>IFERROR(IF(AG45=5,"Moderado",IF(AG45=10,"Mayor",IF(AG45=20,"Catastrófico",0))),"")</f>
        <v>Catastrófico</v>
      </c>
      <c r="BL45" s="416">
        <f>IF(AH45="","",IF(AH45="Moderado",0.6,IF(AH45="Mayor",0.8,IF(AH45="Catastrófico",1,))))</f>
        <v>1</v>
      </c>
      <c r="BM45" s="440" t="str">
        <f>IF(OR(AND(KBI45="Rara vez",BK45="Moderado"),AND(BI45="Improbable",BK45="Moderado")),"Moderado",IF(OR(AND(BI45="Rara vez",BK45="Mayor"),AND(BI45="Improbable",BK45="Mayor"),AND(BI45="Posible",BK45="Moderado"),AND(BI45="Probable",BK45="Moderado")),"Alta",IF(OR(AND(BI45="Rara vez",BK45="Catastrófico"),AND(BI45="Improbable",BK45="Catastrófico"),AND(BI45="Posible",BK45="Catastrófico"),AND(BI45="Probable",BK45="Catastrófico"),AND(BI45="Casi seguro",BK45="Catastrófico"),AND(BI45="Posible",BK45="Moderado"),AND(BI45="Probable",BK45="Moderado"),AND(BI45="Casi seguro",BK45="Moderado"),AND(BI45="Posible",BK45="Mayor"),AND(BI45="Probable",BK45="Mayor"),AND(BI45="Casi seguro",BK45="Mayor")),"Extremo",)))</f>
        <v>Extremo</v>
      </c>
      <c r="BN45" s="29" t="s">
        <v>241</v>
      </c>
      <c r="BO45" s="153" t="s">
        <v>312</v>
      </c>
      <c r="BP45" s="30" t="s">
        <v>313</v>
      </c>
      <c r="BQ45" s="30" t="s">
        <v>314</v>
      </c>
      <c r="BR45" s="30" t="s">
        <v>315</v>
      </c>
      <c r="BS45" s="30" t="s">
        <v>316</v>
      </c>
      <c r="BT45" s="146"/>
      <c r="BU45" s="146"/>
      <c r="BV45" s="30"/>
      <c r="BW45" s="30"/>
      <c r="BX45" s="131"/>
      <c r="BY45" s="131"/>
      <c r="BZ45" s="131"/>
      <c r="CA45" s="131"/>
      <c r="CB45" s="131"/>
      <c r="CC45" s="131"/>
      <c r="CD45" s="131"/>
      <c r="CE45" s="131"/>
      <c r="CF45" s="131"/>
      <c r="CG45" s="131"/>
      <c r="CH45" s="131"/>
      <c r="CI45" s="131"/>
      <c r="CJ45" s="131"/>
      <c r="CK45" s="131"/>
      <c r="CL45" s="131"/>
      <c r="CM45" s="131"/>
      <c r="CN45" s="131"/>
      <c r="CO45" s="131"/>
      <c r="CP45" s="131"/>
      <c r="CQ45" s="131"/>
    </row>
    <row r="46" spans="1:95" ht="78.75" customHeight="1">
      <c r="A46" s="417"/>
      <c r="B46" s="417"/>
      <c r="C46" s="417"/>
      <c r="D46" s="417"/>
      <c r="E46" s="148"/>
      <c r="F46" s="148"/>
      <c r="G46" s="417"/>
      <c r="H46" s="417"/>
      <c r="I46" s="62" t="s">
        <v>208</v>
      </c>
      <c r="J46" s="417"/>
      <c r="K46" s="417"/>
      <c r="L46" s="417"/>
      <c r="M46" s="417"/>
      <c r="N46" s="417"/>
      <c r="O46" s="417"/>
      <c r="P46" s="417"/>
      <c r="Q46" s="417"/>
      <c r="R46" s="417"/>
      <c r="S46" s="417"/>
      <c r="T46" s="417"/>
      <c r="U46" s="417"/>
      <c r="V46" s="417"/>
      <c r="W46" s="417"/>
      <c r="X46" s="417"/>
      <c r="Y46" s="417"/>
      <c r="Z46" s="417"/>
      <c r="AA46" s="417"/>
      <c r="AB46" s="417"/>
      <c r="AC46" s="417"/>
      <c r="AD46" s="417"/>
      <c r="AE46" s="417"/>
      <c r="AF46" s="417"/>
      <c r="AG46" s="63">
        <f t="shared" si="0"/>
        <v>5</v>
      </c>
      <c r="AH46" s="417"/>
      <c r="AI46" s="417"/>
      <c r="AJ46" s="417"/>
      <c r="AK46" s="30">
        <v>2</v>
      </c>
      <c r="AL46" s="26" t="s">
        <v>317</v>
      </c>
      <c r="AM46" s="36" t="s">
        <v>195</v>
      </c>
      <c r="AN46" s="36">
        <f t="shared" si="16"/>
        <v>15</v>
      </c>
      <c r="AO46" s="36" t="s">
        <v>196</v>
      </c>
      <c r="AP46" s="36">
        <f t="shared" si="17"/>
        <v>15</v>
      </c>
      <c r="AQ46" s="36" t="s">
        <v>197</v>
      </c>
      <c r="AR46" s="36">
        <f t="shared" si="18"/>
        <v>15</v>
      </c>
      <c r="AS46" s="36" t="s">
        <v>230</v>
      </c>
      <c r="AT46" s="36">
        <f t="shared" si="19"/>
        <v>15</v>
      </c>
      <c r="AU46" s="36" t="s">
        <v>199</v>
      </c>
      <c r="AV46" s="36">
        <f t="shared" si="20"/>
        <v>15</v>
      </c>
      <c r="AW46" s="36" t="s">
        <v>200</v>
      </c>
      <c r="AX46" s="36">
        <f t="shared" si="21"/>
        <v>15</v>
      </c>
      <c r="AY46" s="36" t="s">
        <v>201</v>
      </c>
      <c r="AZ46" s="36">
        <f t="shared" si="22"/>
        <v>15</v>
      </c>
      <c r="BA46" s="145">
        <f t="shared" si="27"/>
        <v>105</v>
      </c>
      <c r="BB46" s="36" t="str">
        <f t="shared" si="28"/>
        <v>Fuerte</v>
      </c>
      <c r="BC46" s="36" t="s">
        <v>202</v>
      </c>
      <c r="BD46" s="36">
        <f t="shared" si="29"/>
        <v>100</v>
      </c>
      <c r="BE46" s="29" t="str">
        <f t="shared" si="30"/>
        <v>Fuerte</v>
      </c>
      <c r="BF46" s="417"/>
      <c r="BG46" s="417"/>
      <c r="BH46" s="417"/>
      <c r="BI46" s="417"/>
      <c r="BJ46" s="417"/>
      <c r="BK46" s="417"/>
      <c r="BL46" s="417"/>
      <c r="BM46" s="417"/>
      <c r="BN46" s="29" t="s">
        <v>241</v>
      </c>
      <c r="BO46" s="153" t="s">
        <v>318</v>
      </c>
      <c r="BP46" s="30" t="s">
        <v>313</v>
      </c>
      <c r="BQ46" s="30" t="s">
        <v>314</v>
      </c>
      <c r="BR46" s="30" t="s">
        <v>315</v>
      </c>
      <c r="BS46" s="30" t="s">
        <v>316</v>
      </c>
      <c r="BT46" s="146"/>
      <c r="BU46" s="146"/>
      <c r="BV46" s="30"/>
      <c r="BW46" s="30"/>
      <c r="BX46" s="131"/>
      <c r="BY46" s="131"/>
      <c r="BZ46" s="131"/>
      <c r="CA46" s="131"/>
      <c r="CB46" s="131"/>
      <c r="CC46" s="131"/>
      <c r="CD46" s="131"/>
      <c r="CE46" s="131"/>
      <c r="CF46" s="131"/>
      <c r="CG46" s="131"/>
      <c r="CH46" s="131"/>
      <c r="CI46" s="131"/>
      <c r="CJ46" s="131"/>
      <c r="CK46" s="131"/>
      <c r="CL46" s="131"/>
      <c r="CM46" s="131"/>
      <c r="CN46" s="131"/>
      <c r="CO46" s="131"/>
      <c r="CP46" s="131"/>
      <c r="CQ46" s="131"/>
    </row>
    <row r="47" spans="1:95" ht="78.75" customHeight="1">
      <c r="A47" s="417"/>
      <c r="B47" s="417"/>
      <c r="C47" s="417"/>
      <c r="D47" s="417"/>
      <c r="E47" s="148"/>
      <c r="F47" s="148"/>
      <c r="G47" s="417"/>
      <c r="H47" s="417"/>
      <c r="I47" s="62" t="s">
        <v>214</v>
      </c>
      <c r="J47" s="417"/>
      <c r="K47" s="417"/>
      <c r="L47" s="417"/>
      <c r="M47" s="417"/>
      <c r="N47" s="417"/>
      <c r="O47" s="417"/>
      <c r="P47" s="417"/>
      <c r="Q47" s="417"/>
      <c r="R47" s="417"/>
      <c r="S47" s="417"/>
      <c r="T47" s="417"/>
      <c r="U47" s="417"/>
      <c r="V47" s="417"/>
      <c r="W47" s="417"/>
      <c r="X47" s="417"/>
      <c r="Y47" s="417"/>
      <c r="Z47" s="417"/>
      <c r="AA47" s="417"/>
      <c r="AB47" s="417"/>
      <c r="AC47" s="417"/>
      <c r="AD47" s="417"/>
      <c r="AE47" s="417"/>
      <c r="AF47" s="417"/>
      <c r="AG47" s="63">
        <f t="shared" si="0"/>
        <v>5</v>
      </c>
      <c r="AH47" s="417"/>
      <c r="AI47" s="417"/>
      <c r="AJ47" s="417"/>
      <c r="AK47" s="30">
        <v>3</v>
      </c>
      <c r="AL47" s="26" t="s">
        <v>226</v>
      </c>
      <c r="AM47" s="36"/>
      <c r="AN47" s="36" t="str">
        <f t="shared" si="16"/>
        <v/>
      </c>
      <c r="AO47" s="36"/>
      <c r="AP47" s="36" t="str">
        <f t="shared" si="17"/>
        <v/>
      </c>
      <c r="AQ47" s="36"/>
      <c r="AR47" s="36" t="str">
        <f t="shared" si="18"/>
        <v/>
      </c>
      <c r="AS47" s="36"/>
      <c r="AT47" s="36" t="str">
        <f t="shared" si="19"/>
        <v/>
      </c>
      <c r="AU47" s="36"/>
      <c r="AV47" s="36" t="str">
        <f t="shared" si="20"/>
        <v/>
      </c>
      <c r="AW47" s="36"/>
      <c r="AX47" s="36" t="str">
        <f t="shared" si="21"/>
        <v/>
      </c>
      <c r="AY47" s="36"/>
      <c r="AZ47" s="36" t="str">
        <f t="shared" si="22"/>
        <v/>
      </c>
      <c r="BA47" s="145"/>
      <c r="BB47" s="36"/>
      <c r="BC47" s="36"/>
      <c r="BD47" s="36"/>
      <c r="BE47" s="29"/>
      <c r="BF47" s="417"/>
      <c r="BG47" s="417"/>
      <c r="BH47" s="417"/>
      <c r="BI47" s="417"/>
      <c r="BJ47" s="417"/>
      <c r="BK47" s="417"/>
      <c r="BL47" s="417"/>
      <c r="BM47" s="417"/>
      <c r="BN47" s="29"/>
      <c r="BO47" s="30"/>
      <c r="BP47" s="30"/>
      <c r="BQ47" s="30"/>
      <c r="BR47" s="30"/>
      <c r="BS47" s="30"/>
      <c r="BT47" s="146"/>
      <c r="BU47" s="146"/>
      <c r="BV47" s="30"/>
      <c r="BW47" s="30"/>
      <c r="BX47" s="131"/>
      <c r="BY47" s="131"/>
      <c r="BZ47" s="131"/>
      <c r="CA47" s="131"/>
      <c r="CB47" s="131"/>
      <c r="CC47" s="131"/>
      <c r="CD47" s="131"/>
      <c r="CE47" s="131"/>
      <c r="CF47" s="131"/>
      <c r="CG47" s="131"/>
      <c r="CH47" s="131"/>
      <c r="CI47" s="131"/>
      <c r="CJ47" s="131"/>
      <c r="CK47" s="131"/>
      <c r="CL47" s="131"/>
      <c r="CM47" s="131"/>
      <c r="CN47" s="131"/>
      <c r="CO47" s="131"/>
      <c r="CP47" s="131"/>
      <c r="CQ47" s="131"/>
    </row>
    <row r="48" spans="1:95" ht="78.75" customHeight="1">
      <c r="A48" s="417"/>
      <c r="B48" s="417"/>
      <c r="C48" s="417"/>
      <c r="D48" s="417"/>
      <c r="E48" s="148"/>
      <c r="F48" s="148"/>
      <c r="G48" s="417"/>
      <c r="H48" s="417"/>
      <c r="I48" s="62" t="s">
        <v>303</v>
      </c>
      <c r="J48" s="417"/>
      <c r="K48" s="417"/>
      <c r="L48" s="417"/>
      <c r="M48" s="417"/>
      <c r="N48" s="417"/>
      <c r="O48" s="417"/>
      <c r="P48" s="417"/>
      <c r="Q48" s="417"/>
      <c r="R48" s="417"/>
      <c r="S48" s="417"/>
      <c r="T48" s="417"/>
      <c r="U48" s="417"/>
      <c r="V48" s="417"/>
      <c r="W48" s="417"/>
      <c r="X48" s="417"/>
      <c r="Y48" s="417"/>
      <c r="Z48" s="417"/>
      <c r="AA48" s="417"/>
      <c r="AB48" s="417"/>
      <c r="AC48" s="417"/>
      <c r="AD48" s="417"/>
      <c r="AE48" s="417"/>
      <c r="AF48" s="417"/>
      <c r="AG48" s="63">
        <f t="shared" si="0"/>
        <v>5</v>
      </c>
      <c r="AH48" s="417"/>
      <c r="AI48" s="417"/>
      <c r="AJ48" s="417"/>
      <c r="AK48" s="30">
        <v>4</v>
      </c>
      <c r="AL48" s="26" t="s">
        <v>226</v>
      </c>
      <c r="AM48" s="36"/>
      <c r="AN48" s="36" t="str">
        <f t="shared" si="16"/>
        <v/>
      </c>
      <c r="AO48" s="36"/>
      <c r="AP48" s="36" t="str">
        <f t="shared" si="17"/>
        <v/>
      </c>
      <c r="AQ48" s="36"/>
      <c r="AR48" s="36" t="str">
        <f t="shared" si="18"/>
        <v/>
      </c>
      <c r="AS48" s="36"/>
      <c r="AT48" s="36" t="str">
        <f t="shared" si="19"/>
        <v/>
      </c>
      <c r="AU48" s="36"/>
      <c r="AV48" s="36" t="str">
        <f t="shared" si="20"/>
        <v/>
      </c>
      <c r="AW48" s="36"/>
      <c r="AX48" s="36" t="str">
        <f t="shared" si="21"/>
        <v/>
      </c>
      <c r="AY48" s="36"/>
      <c r="AZ48" s="36" t="str">
        <f t="shared" si="22"/>
        <v/>
      </c>
      <c r="BA48" s="145"/>
      <c r="BB48" s="36"/>
      <c r="BC48" s="36"/>
      <c r="BD48" s="36"/>
      <c r="BE48" s="29"/>
      <c r="BF48" s="417"/>
      <c r="BG48" s="417"/>
      <c r="BH48" s="417"/>
      <c r="BI48" s="417"/>
      <c r="BJ48" s="417"/>
      <c r="BK48" s="417"/>
      <c r="BL48" s="417"/>
      <c r="BM48" s="417"/>
      <c r="BN48" s="29"/>
      <c r="BO48" s="30"/>
      <c r="BP48" s="30"/>
      <c r="BQ48" s="30"/>
      <c r="BR48" s="30"/>
      <c r="BS48" s="30"/>
      <c r="BT48" s="146"/>
      <c r="BU48" s="146"/>
      <c r="BV48" s="30"/>
      <c r="BW48" s="30"/>
      <c r="BX48" s="131"/>
      <c r="BY48" s="131"/>
      <c r="BZ48" s="131"/>
      <c r="CA48" s="131"/>
      <c r="CB48" s="131"/>
      <c r="CC48" s="131"/>
      <c r="CD48" s="131"/>
      <c r="CE48" s="131"/>
      <c r="CF48" s="131"/>
      <c r="CG48" s="131"/>
      <c r="CH48" s="131"/>
      <c r="CI48" s="131"/>
      <c r="CJ48" s="131"/>
      <c r="CK48" s="131"/>
      <c r="CL48" s="131"/>
      <c r="CM48" s="131"/>
      <c r="CN48" s="131"/>
      <c r="CO48" s="131"/>
      <c r="CP48" s="131"/>
      <c r="CQ48" s="131"/>
    </row>
    <row r="49" spans="1:95" ht="78.75" customHeight="1">
      <c r="A49" s="417"/>
      <c r="B49" s="417"/>
      <c r="C49" s="417"/>
      <c r="D49" s="417"/>
      <c r="E49" s="148"/>
      <c r="F49" s="148"/>
      <c r="G49" s="417"/>
      <c r="H49" s="417"/>
      <c r="I49" s="62"/>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63">
        <f t="shared" si="0"/>
        <v>5</v>
      </c>
      <c r="AH49" s="417"/>
      <c r="AI49" s="417"/>
      <c r="AJ49" s="417"/>
      <c r="AK49" s="30">
        <v>5</v>
      </c>
      <c r="AL49" s="26" t="s">
        <v>226</v>
      </c>
      <c r="AM49" s="36"/>
      <c r="AN49" s="36" t="str">
        <f t="shared" si="16"/>
        <v/>
      </c>
      <c r="AO49" s="36"/>
      <c r="AP49" s="36" t="str">
        <f t="shared" si="17"/>
        <v/>
      </c>
      <c r="AQ49" s="36"/>
      <c r="AR49" s="36" t="str">
        <f t="shared" si="18"/>
        <v/>
      </c>
      <c r="AS49" s="36"/>
      <c r="AT49" s="36" t="str">
        <f t="shared" si="19"/>
        <v/>
      </c>
      <c r="AU49" s="36"/>
      <c r="AV49" s="36" t="str">
        <f t="shared" si="20"/>
        <v/>
      </c>
      <c r="AW49" s="36"/>
      <c r="AX49" s="36" t="str">
        <f t="shared" si="21"/>
        <v/>
      </c>
      <c r="AY49" s="36"/>
      <c r="AZ49" s="36" t="str">
        <f t="shared" si="22"/>
        <v/>
      </c>
      <c r="BA49" s="145"/>
      <c r="BB49" s="36"/>
      <c r="BC49" s="36"/>
      <c r="BD49" s="36"/>
      <c r="BE49" s="29"/>
      <c r="BF49" s="417"/>
      <c r="BG49" s="417"/>
      <c r="BH49" s="417"/>
      <c r="BI49" s="417"/>
      <c r="BJ49" s="417"/>
      <c r="BK49" s="417"/>
      <c r="BL49" s="417"/>
      <c r="BM49" s="417"/>
      <c r="BN49" s="29"/>
      <c r="BO49" s="30"/>
      <c r="BP49" s="30"/>
      <c r="BQ49" s="30"/>
      <c r="BR49" s="30"/>
      <c r="BS49" s="30"/>
      <c r="BT49" s="146"/>
      <c r="BU49" s="146"/>
      <c r="BV49" s="30"/>
      <c r="BW49" s="30"/>
      <c r="BX49" s="131"/>
      <c r="BY49" s="131"/>
      <c r="BZ49" s="131"/>
      <c r="CA49" s="131"/>
      <c r="CB49" s="131"/>
      <c r="CC49" s="131"/>
      <c r="CD49" s="131"/>
      <c r="CE49" s="131"/>
      <c r="CF49" s="131"/>
      <c r="CG49" s="131"/>
      <c r="CH49" s="131"/>
      <c r="CI49" s="131"/>
      <c r="CJ49" s="131"/>
      <c r="CK49" s="131"/>
      <c r="CL49" s="131"/>
      <c r="CM49" s="131"/>
      <c r="CN49" s="131"/>
      <c r="CO49" s="131"/>
      <c r="CP49" s="131"/>
      <c r="CQ49" s="131"/>
    </row>
    <row r="50" spans="1:95" ht="78.75" customHeight="1">
      <c r="A50" s="418"/>
      <c r="B50" s="418"/>
      <c r="C50" s="418"/>
      <c r="D50" s="418"/>
      <c r="E50" s="149"/>
      <c r="F50" s="149"/>
      <c r="G50" s="418"/>
      <c r="H50" s="418"/>
      <c r="I50" s="62"/>
      <c r="J50" s="418"/>
      <c r="K50" s="418"/>
      <c r="L50" s="418"/>
      <c r="M50" s="418"/>
      <c r="N50" s="418"/>
      <c r="O50" s="418"/>
      <c r="P50" s="418"/>
      <c r="Q50" s="418"/>
      <c r="R50" s="418"/>
      <c r="S50" s="418"/>
      <c r="T50" s="418"/>
      <c r="U50" s="418"/>
      <c r="V50" s="418"/>
      <c r="W50" s="418"/>
      <c r="X50" s="418"/>
      <c r="Y50" s="418"/>
      <c r="Z50" s="418"/>
      <c r="AA50" s="418"/>
      <c r="AB50" s="418"/>
      <c r="AC50" s="418"/>
      <c r="AD50" s="418"/>
      <c r="AE50" s="418"/>
      <c r="AF50" s="418"/>
      <c r="AG50" s="63">
        <f t="shared" si="0"/>
        <v>5</v>
      </c>
      <c r="AH50" s="418"/>
      <c r="AI50" s="418"/>
      <c r="AJ50" s="418"/>
      <c r="AK50" s="30">
        <v>6</v>
      </c>
      <c r="AL50" s="26" t="s">
        <v>226</v>
      </c>
      <c r="AM50" s="36"/>
      <c r="AN50" s="36" t="str">
        <f t="shared" si="16"/>
        <v/>
      </c>
      <c r="AO50" s="36"/>
      <c r="AP50" s="36" t="str">
        <f t="shared" si="17"/>
        <v/>
      </c>
      <c r="AQ50" s="36"/>
      <c r="AR50" s="36" t="str">
        <f t="shared" si="18"/>
        <v/>
      </c>
      <c r="AS50" s="36"/>
      <c r="AT50" s="36" t="str">
        <f t="shared" si="19"/>
        <v/>
      </c>
      <c r="AU50" s="36"/>
      <c r="AV50" s="36" t="str">
        <f t="shared" si="20"/>
        <v/>
      </c>
      <c r="AW50" s="36"/>
      <c r="AX50" s="36" t="str">
        <f t="shared" si="21"/>
        <v/>
      </c>
      <c r="AY50" s="36"/>
      <c r="AZ50" s="36" t="str">
        <f t="shared" si="22"/>
        <v/>
      </c>
      <c r="BA50" s="145"/>
      <c r="BB50" s="36"/>
      <c r="BC50" s="36"/>
      <c r="BD50" s="36"/>
      <c r="BE50" s="29"/>
      <c r="BF50" s="418"/>
      <c r="BG50" s="418"/>
      <c r="BH50" s="418"/>
      <c r="BI50" s="418"/>
      <c r="BJ50" s="418"/>
      <c r="BK50" s="418"/>
      <c r="BL50" s="418"/>
      <c r="BM50" s="418"/>
      <c r="BN50" s="29"/>
      <c r="BO50" s="30"/>
      <c r="BP50" s="30"/>
      <c r="BQ50" s="30"/>
      <c r="BR50" s="30"/>
      <c r="BS50" s="30"/>
      <c r="BT50" s="146"/>
      <c r="BU50" s="146"/>
      <c r="BV50" s="30"/>
      <c r="BW50" s="30"/>
      <c r="BX50" s="131"/>
      <c r="BY50" s="131"/>
      <c r="BZ50" s="131"/>
      <c r="CA50" s="131"/>
      <c r="CB50" s="131"/>
      <c r="CC50" s="131"/>
      <c r="CD50" s="131"/>
      <c r="CE50" s="131"/>
      <c r="CF50" s="131"/>
      <c r="CG50" s="131"/>
      <c r="CH50" s="131"/>
      <c r="CI50" s="131"/>
      <c r="CJ50" s="131"/>
      <c r="CK50" s="131"/>
      <c r="CL50" s="131"/>
      <c r="CM50" s="131"/>
      <c r="CN50" s="131"/>
      <c r="CO50" s="131"/>
      <c r="CP50" s="131"/>
      <c r="CQ50" s="131"/>
    </row>
    <row r="51" spans="1:95" ht="112.5" customHeight="1">
      <c r="A51" s="452">
        <v>8</v>
      </c>
      <c r="B51" s="452" t="s">
        <v>319</v>
      </c>
      <c r="C51" s="452" t="s">
        <v>320</v>
      </c>
      <c r="D51" s="452" t="s">
        <v>321</v>
      </c>
      <c r="E51" s="154" t="s">
        <v>322</v>
      </c>
      <c r="F51" s="62" t="s">
        <v>323</v>
      </c>
      <c r="G51" s="452" t="s">
        <v>324</v>
      </c>
      <c r="H51" s="452" t="s">
        <v>190</v>
      </c>
      <c r="I51" s="62" t="s">
        <v>214</v>
      </c>
      <c r="J51" s="452">
        <v>2</v>
      </c>
      <c r="K51" s="461" t="str">
        <f>IF(J51&lt;=0,"",IF(J51=1,"Rara vez",IF(J51=2,"Improbable",IF(J51=3,"Posible",IF(J51=4,"Probable",IF(J51=5,"Casi Seguro"))))))</f>
        <v>Improbable</v>
      </c>
      <c r="L51" s="462">
        <v>0.4</v>
      </c>
      <c r="M51" s="463" t="s">
        <v>192</v>
      </c>
      <c r="N51" s="459" t="s">
        <v>192</v>
      </c>
      <c r="O51" s="459" t="s">
        <v>192</v>
      </c>
      <c r="P51" s="459" t="s">
        <v>192</v>
      </c>
      <c r="Q51" s="459" t="s">
        <v>192</v>
      </c>
      <c r="R51" s="459" t="s">
        <v>192</v>
      </c>
      <c r="S51" s="459" t="s">
        <v>193</v>
      </c>
      <c r="T51" s="459" t="s">
        <v>193</v>
      </c>
      <c r="U51" s="459" t="s">
        <v>193</v>
      </c>
      <c r="V51" s="459" t="s">
        <v>192</v>
      </c>
      <c r="W51" s="459" t="s">
        <v>192</v>
      </c>
      <c r="X51" s="459" t="s">
        <v>192</v>
      </c>
      <c r="Y51" s="459" t="s">
        <v>192</v>
      </c>
      <c r="Z51" s="459" t="s">
        <v>192</v>
      </c>
      <c r="AA51" s="459" t="s">
        <v>192</v>
      </c>
      <c r="AB51" s="459" t="s">
        <v>193</v>
      </c>
      <c r="AC51" s="459" t="s">
        <v>192</v>
      </c>
      <c r="AD51" s="459" t="s">
        <v>193</v>
      </c>
      <c r="AE51" s="459" t="s">
        <v>193</v>
      </c>
      <c r="AF51" s="425">
        <f>IF(AB51="Si","19",COUNTIF(M51:AE52,"si"))</f>
        <v>13</v>
      </c>
      <c r="AG51" s="63">
        <f t="shared" si="0"/>
        <v>20</v>
      </c>
      <c r="AH51" s="461" t="str">
        <f>IF(AG51=5,"Moderado",IF(AG51=10,"Mayor",IF(AG51=20,"Catastrófico",0)))</f>
        <v>Catastrófico</v>
      </c>
      <c r="AI51" s="466">
        <v>0.8</v>
      </c>
      <c r="AJ51" s="461" t="s">
        <v>325</v>
      </c>
      <c r="AK51" s="155">
        <v>1</v>
      </c>
      <c r="AL51" s="26" t="s">
        <v>326</v>
      </c>
      <c r="AM51" s="36" t="s">
        <v>195</v>
      </c>
      <c r="AN51" s="36">
        <f t="shared" si="16"/>
        <v>15</v>
      </c>
      <c r="AO51" s="36" t="s">
        <v>327</v>
      </c>
      <c r="AP51" s="36">
        <f t="shared" si="17"/>
        <v>0</v>
      </c>
      <c r="AQ51" s="36" t="s">
        <v>197</v>
      </c>
      <c r="AR51" s="36">
        <f t="shared" si="18"/>
        <v>15</v>
      </c>
      <c r="AS51" s="36" t="s">
        <v>230</v>
      </c>
      <c r="AT51" s="36">
        <f t="shared" si="19"/>
        <v>15</v>
      </c>
      <c r="AU51" s="36" t="s">
        <v>199</v>
      </c>
      <c r="AV51" s="36">
        <f t="shared" si="20"/>
        <v>15</v>
      </c>
      <c r="AW51" s="36" t="s">
        <v>200</v>
      </c>
      <c r="AX51" s="36">
        <f t="shared" si="21"/>
        <v>15</v>
      </c>
      <c r="AY51" s="36" t="s">
        <v>201</v>
      </c>
      <c r="AZ51" s="36">
        <f t="shared" si="22"/>
        <v>15</v>
      </c>
      <c r="BA51" s="145">
        <f>SUM(AN51,AP51,AR51,AT51,AV51,AX51,AZ51)</f>
        <v>90</v>
      </c>
      <c r="BB51" s="36" t="str">
        <f>IF(BA51&gt;=96,"Fuerte",IF(AND(BA51&gt;=86, BA51&lt;96),"Moderado",IF(BA51&lt;86,"Débil")))</f>
        <v>Moderado</v>
      </c>
      <c r="BC51" s="36" t="s">
        <v>202</v>
      </c>
      <c r="BD51" s="36">
        <f>VALUE(IF(OR(AND(BB51="Fuerte",BC51="Fuerte")),"100",IF(OR(AND(BB51="Fuerte",BC51="Moderado"),AND(BB51="Moderado",BC51="Fuerte"),AND(BB51="Moderado",BC51="Moderado")),"50",IF(OR(AND(BB51="Fuerte",BC51="Débil"),AND(BB51="Moderado",BC51="Débil"),AND(BB51="Débil",BC51="Fuerte"),AND(BB51="Débil",BC51="Moderado"),AND(BB51="Débil",BC51="Débil")),"0",))))</f>
        <v>50</v>
      </c>
      <c r="BE51" s="29" t="str">
        <f>IF(BD51=100,"Fuerte",IF(BD51=50,"Moderado",IF(BD51=0,"Débil")))</f>
        <v>Moderado</v>
      </c>
      <c r="BF51" s="423">
        <f>AVERAGE(BD51:BD56)</f>
        <v>50</v>
      </c>
      <c r="BG51" s="423" t="str">
        <f>IF(BF51=100,"Fuerte",IF(AND(BF51&lt;=99, BF51&gt;=50),"Moderado",IF(BF51&lt;50,"Débil")))</f>
        <v>Moderado</v>
      </c>
      <c r="BH51" s="440">
        <f>IF(BG51="Fuerte",(J51-2),IF(BG51="Moderado",(J51-1), IF(BG51="Débil",((J51-0)))))</f>
        <v>1</v>
      </c>
      <c r="BI51" s="440" t="str">
        <f>IF(BH51&lt;=0,"Rara vez",IF(BH51=1,"Rara vez",IF(BH51=2,"Improbable",IF(BH51=3,"Posible",IF(BH51=4,"Probable",IF(BH51=5,"Casi Seguro"))))))</f>
        <v>Rara vez</v>
      </c>
      <c r="BJ51" s="416">
        <f>IF(BI51="","",IF(BI51="Rara vez",0.2,IF(BI51="Improbable",0.4,IF(BI51="Posible",0.6,IF(BI51="Probable",0.8,IF(BI51="Casi seguro",1,))))))</f>
        <v>0.2</v>
      </c>
      <c r="BK51" s="440" t="str">
        <f>IFERROR(IF(AG51=5,"Moderado",IF(AG51=10,"Mayor",IF(AG51=20,"Catastrófico",0))),"")</f>
        <v>Catastrófico</v>
      </c>
      <c r="BL51" s="416">
        <f>IF(AH51="","",IF(AH51="Moderado",0.6,IF(AH51="Mayor",0.8,IF(AH51="Catastrófico",1,))))</f>
        <v>1</v>
      </c>
      <c r="BM51" s="440" t="str">
        <f>IF(OR(AND(KBI51="Rara vez",BK51="Moderado"),AND(BI51="Improbable",BK51="Moderado")),"Moderado",IF(OR(AND(BI51="Rara vez",BK51="Mayor"),AND(BI51="Improbable",BK51="Mayor"),AND(BI51="Posible",BK51="Moderado"),AND(BI51="Probable",BK51="Moderado")),"Alta",IF(OR(AND(BI51="Rara vez",BK51="Catastrófico"),AND(BI51="Improbable",BK51="Catastrófico"),AND(BI51="Posible",BK51="Catastrófico"),AND(BI51="Probable",BK51="Catastrófico"),AND(BI51="Casi seguro",BK51="Catastrófico"),AND(BI51="Posible",BK51="Moderado"),AND(BI51="Probable",BK51="Moderado"),AND(BI51="Casi seguro",BK51="Moderado"),AND(BI51="Posible",BK51="Mayor"),AND(BI51="Probable",BK51="Mayor"),AND(BI51="Casi seguro",BK51="Mayor")),"Extremo",)))</f>
        <v>Extremo</v>
      </c>
      <c r="BN51" s="29" t="s">
        <v>241</v>
      </c>
      <c r="BO51" s="34" t="s">
        <v>328</v>
      </c>
      <c r="BP51" s="30" t="s">
        <v>329</v>
      </c>
      <c r="BQ51" s="30" t="s">
        <v>330</v>
      </c>
      <c r="BR51" s="30" t="s">
        <v>331</v>
      </c>
      <c r="BS51" s="30" t="s">
        <v>332</v>
      </c>
      <c r="BT51" s="146" t="s">
        <v>333</v>
      </c>
      <c r="BU51" s="146" t="s">
        <v>334</v>
      </c>
      <c r="BV51" s="156"/>
      <c r="BW51" s="146"/>
      <c r="BX51" s="131"/>
      <c r="BY51" s="131"/>
      <c r="BZ51" s="131"/>
      <c r="CA51" s="131"/>
      <c r="CB51" s="131"/>
      <c r="CC51" s="131"/>
      <c r="CD51" s="131"/>
      <c r="CE51" s="131"/>
      <c r="CF51" s="131"/>
      <c r="CG51" s="131"/>
      <c r="CH51" s="131"/>
      <c r="CI51" s="131"/>
      <c r="CJ51" s="131"/>
      <c r="CK51" s="131"/>
      <c r="CL51" s="131"/>
      <c r="CM51" s="131"/>
      <c r="CN51" s="131"/>
      <c r="CO51" s="131"/>
      <c r="CP51" s="131"/>
      <c r="CQ51" s="131"/>
    </row>
    <row r="52" spans="1:95" ht="78.75" customHeight="1">
      <c r="A52" s="417"/>
      <c r="B52" s="417"/>
      <c r="C52" s="417"/>
      <c r="D52" s="417"/>
      <c r="E52" s="157"/>
      <c r="F52" s="64"/>
      <c r="G52" s="417"/>
      <c r="H52" s="417"/>
      <c r="I52" s="62" t="s">
        <v>298</v>
      </c>
      <c r="J52" s="417"/>
      <c r="K52" s="417"/>
      <c r="L52" s="460"/>
      <c r="M52" s="460"/>
      <c r="N52" s="460"/>
      <c r="O52" s="460"/>
      <c r="P52" s="460"/>
      <c r="Q52" s="460"/>
      <c r="R52" s="460"/>
      <c r="S52" s="460"/>
      <c r="T52" s="460"/>
      <c r="U52" s="460"/>
      <c r="V52" s="460"/>
      <c r="W52" s="460"/>
      <c r="X52" s="460"/>
      <c r="Y52" s="460"/>
      <c r="Z52" s="460"/>
      <c r="AA52" s="460"/>
      <c r="AB52" s="460"/>
      <c r="AC52" s="460"/>
      <c r="AD52" s="460"/>
      <c r="AE52" s="460"/>
      <c r="AF52" s="417"/>
      <c r="AG52" s="63">
        <f t="shared" si="0"/>
        <v>5</v>
      </c>
      <c r="AH52" s="417"/>
      <c r="AI52" s="460"/>
      <c r="AJ52" s="417"/>
      <c r="AK52" s="155">
        <v>2</v>
      </c>
      <c r="AL52" s="26" t="s">
        <v>226</v>
      </c>
      <c r="AM52" s="36"/>
      <c r="AN52" s="36" t="str">
        <f t="shared" si="16"/>
        <v/>
      </c>
      <c r="AO52" s="36"/>
      <c r="AP52" s="36" t="str">
        <f t="shared" si="17"/>
        <v/>
      </c>
      <c r="AQ52" s="36"/>
      <c r="AR52" s="36" t="str">
        <f t="shared" si="18"/>
        <v/>
      </c>
      <c r="AS52" s="36"/>
      <c r="AT52" s="36" t="str">
        <f t="shared" si="19"/>
        <v/>
      </c>
      <c r="AU52" s="36"/>
      <c r="AV52" s="36" t="str">
        <f t="shared" si="20"/>
        <v/>
      </c>
      <c r="AW52" s="36"/>
      <c r="AX52" s="36" t="str">
        <f t="shared" si="21"/>
        <v/>
      </c>
      <c r="AY52" s="36"/>
      <c r="AZ52" s="36" t="str">
        <f t="shared" si="22"/>
        <v/>
      </c>
      <c r="BA52" s="145"/>
      <c r="BB52" s="36"/>
      <c r="BC52" s="36"/>
      <c r="BD52" s="36"/>
      <c r="BE52" s="29"/>
      <c r="BF52" s="417"/>
      <c r="BG52" s="417"/>
      <c r="BH52" s="417"/>
      <c r="BI52" s="417"/>
      <c r="BJ52" s="417"/>
      <c r="BK52" s="417"/>
      <c r="BL52" s="417"/>
      <c r="BM52" s="417"/>
      <c r="BN52" s="29" t="s">
        <v>241</v>
      </c>
      <c r="BO52" s="30"/>
      <c r="BP52" s="30"/>
      <c r="BQ52" s="30"/>
      <c r="BR52" s="30"/>
      <c r="BS52" s="30"/>
      <c r="BT52" s="30"/>
      <c r="BU52" s="30"/>
      <c r="BV52" s="146"/>
      <c r="BW52" s="146"/>
      <c r="BX52" s="131"/>
      <c r="BY52" s="131"/>
      <c r="BZ52" s="131"/>
      <c r="CA52" s="131"/>
      <c r="CB52" s="131"/>
      <c r="CC52" s="131"/>
      <c r="CD52" s="131"/>
      <c r="CE52" s="131"/>
      <c r="CF52" s="131"/>
      <c r="CG52" s="131"/>
      <c r="CH52" s="131"/>
      <c r="CI52" s="131"/>
      <c r="CJ52" s="131"/>
      <c r="CK52" s="131"/>
      <c r="CL52" s="131"/>
      <c r="CM52" s="131"/>
      <c r="CN52" s="131"/>
      <c r="CO52" s="131"/>
      <c r="CP52" s="131"/>
      <c r="CQ52" s="131"/>
    </row>
    <row r="53" spans="1:95" ht="78.75" customHeight="1">
      <c r="A53" s="417"/>
      <c r="B53" s="417"/>
      <c r="C53" s="417"/>
      <c r="D53" s="417"/>
      <c r="E53" s="157"/>
      <c r="F53" s="148"/>
      <c r="G53" s="417"/>
      <c r="H53" s="417"/>
      <c r="I53" s="62" t="s">
        <v>304</v>
      </c>
      <c r="J53" s="417"/>
      <c r="K53" s="417"/>
      <c r="L53" s="460"/>
      <c r="M53" s="460"/>
      <c r="N53" s="460"/>
      <c r="O53" s="460"/>
      <c r="P53" s="460"/>
      <c r="Q53" s="460"/>
      <c r="R53" s="460"/>
      <c r="S53" s="460"/>
      <c r="T53" s="460"/>
      <c r="U53" s="460"/>
      <c r="V53" s="460"/>
      <c r="W53" s="460"/>
      <c r="X53" s="460"/>
      <c r="Y53" s="460"/>
      <c r="Z53" s="460"/>
      <c r="AA53" s="460"/>
      <c r="AB53" s="460"/>
      <c r="AC53" s="460"/>
      <c r="AD53" s="460"/>
      <c r="AE53" s="460"/>
      <c r="AF53" s="417"/>
      <c r="AG53" s="63">
        <f t="shared" si="0"/>
        <v>5</v>
      </c>
      <c r="AH53" s="417"/>
      <c r="AI53" s="460"/>
      <c r="AJ53" s="417"/>
      <c r="AK53" s="155">
        <v>3</v>
      </c>
      <c r="AL53" s="26" t="s">
        <v>226</v>
      </c>
      <c r="AM53" s="36"/>
      <c r="AN53" s="36" t="str">
        <f t="shared" si="16"/>
        <v/>
      </c>
      <c r="AO53" s="36"/>
      <c r="AP53" s="36" t="str">
        <f t="shared" si="17"/>
        <v/>
      </c>
      <c r="AQ53" s="36"/>
      <c r="AR53" s="36" t="str">
        <f t="shared" si="18"/>
        <v/>
      </c>
      <c r="AS53" s="36"/>
      <c r="AT53" s="36" t="str">
        <f t="shared" si="19"/>
        <v/>
      </c>
      <c r="AU53" s="36"/>
      <c r="AV53" s="36" t="str">
        <f t="shared" si="20"/>
        <v/>
      </c>
      <c r="AW53" s="36"/>
      <c r="AX53" s="36" t="str">
        <f t="shared" si="21"/>
        <v/>
      </c>
      <c r="AY53" s="36"/>
      <c r="AZ53" s="36" t="str">
        <f t="shared" si="22"/>
        <v/>
      </c>
      <c r="BA53" s="145"/>
      <c r="BB53" s="36"/>
      <c r="BC53" s="36"/>
      <c r="BD53" s="36"/>
      <c r="BE53" s="29"/>
      <c r="BF53" s="417"/>
      <c r="BG53" s="417"/>
      <c r="BH53" s="417"/>
      <c r="BI53" s="417"/>
      <c r="BJ53" s="417"/>
      <c r="BK53" s="417"/>
      <c r="BL53" s="417"/>
      <c r="BM53" s="417"/>
      <c r="BN53" s="29"/>
      <c r="BO53" s="30"/>
      <c r="BP53" s="30"/>
      <c r="BQ53" s="30"/>
      <c r="BR53" s="30"/>
      <c r="BS53" s="30"/>
      <c r="BT53" s="30"/>
      <c r="BU53" s="30"/>
      <c r="BV53" s="146"/>
      <c r="BW53" s="146"/>
      <c r="BX53" s="131"/>
      <c r="BY53" s="131"/>
      <c r="BZ53" s="131"/>
      <c r="CA53" s="131"/>
      <c r="CB53" s="131"/>
      <c r="CC53" s="131"/>
      <c r="CD53" s="131"/>
      <c r="CE53" s="131"/>
      <c r="CF53" s="131"/>
      <c r="CG53" s="131"/>
      <c r="CH53" s="131"/>
      <c r="CI53" s="131"/>
      <c r="CJ53" s="131"/>
      <c r="CK53" s="131"/>
      <c r="CL53" s="131"/>
      <c r="CM53" s="131"/>
      <c r="CN53" s="131"/>
      <c r="CO53" s="131"/>
      <c r="CP53" s="131"/>
      <c r="CQ53" s="131"/>
    </row>
    <row r="54" spans="1:95" ht="78.75" customHeight="1">
      <c r="A54" s="417"/>
      <c r="B54" s="417"/>
      <c r="C54" s="417"/>
      <c r="D54" s="417"/>
      <c r="E54" s="134"/>
      <c r="F54" s="148"/>
      <c r="G54" s="417"/>
      <c r="H54" s="417"/>
      <c r="I54" s="62" t="s">
        <v>191</v>
      </c>
      <c r="J54" s="417"/>
      <c r="K54" s="417"/>
      <c r="L54" s="460"/>
      <c r="M54" s="460"/>
      <c r="N54" s="460"/>
      <c r="O54" s="460"/>
      <c r="P54" s="460"/>
      <c r="Q54" s="460"/>
      <c r="R54" s="460"/>
      <c r="S54" s="460"/>
      <c r="T54" s="460"/>
      <c r="U54" s="460"/>
      <c r="V54" s="460"/>
      <c r="W54" s="460"/>
      <c r="X54" s="460"/>
      <c r="Y54" s="460"/>
      <c r="Z54" s="460"/>
      <c r="AA54" s="460"/>
      <c r="AB54" s="460"/>
      <c r="AC54" s="460"/>
      <c r="AD54" s="460"/>
      <c r="AE54" s="460"/>
      <c r="AF54" s="417"/>
      <c r="AG54" s="63">
        <f t="shared" si="0"/>
        <v>5</v>
      </c>
      <c r="AH54" s="417"/>
      <c r="AI54" s="460"/>
      <c r="AJ54" s="417"/>
      <c r="AK54" s="155">
        <v>4</v>
      </c>
      <c r="AL54" s="26" t="s">
        <v>226</v>
      </c>
      <c r="AM54" s="36"/>
      <c r="AN54" s="36" t="str">
        <f t="shared" si="16"/>
        <v/>
      </c>
      <c r="AO54" s="36"/>
      <c r="AP54" s="36" t="str">
        <f t="shared" si="17"/>
        <v/>
      </c>
      <c r="AQ54" s="36"/>
      <c r="AR54" s="36" t="str">
        <f t="shared" si="18"/>
        <v/>
      </c>
      <c r="AS54" s="36"/>
      <c r="AT54" s="36" t="str">
        <f t="shared" si="19"/>
        <v/>
      </c>
      <c r="AU54" s="36"/>
      <c r="AV54" s="36" t="str">
        <f t="shared" si="20"/>
        <v/>
      </c>
      <c r="AW54" s="36"/>
      <c r="AX54" s="36" t="str">
        <f t="shared" si="21"/>
        <v/>
      </c>
      <c r="AY54" s="36"/>
      <c r="AZ54" s="36" t="str">
        <f t="shared" si="22"/>
        <v/>
      </c>
      <c r="BA54" s="145"/>
      <c r="BB54" s="36"/>
      <c r="BC54" s="36"/>
      <c r="BD54" s="36"/>
      <c r="BE54" s="29"/>
      <c r="BF54" s="417"/>
      <c r="BG54" s="417"/>
      <c r="BH54" s="417"/>
      <c r="BI54" s="417"/>
      <c r="BJ54" s="417"/>
      <c r="BK54" s="417"/>
      <c r="BL54" s="417"/>
      <c r="BM54" s="417"/>
      <c r="BN54" s="29"/>
      <c r="BO54" s="30"/>
      <c r="BP54" s="30"/>
      <c r="BQ54" s="30"/>
      <c r="BR54" s="30"/>
      <c r="BS54" s="30"/>
      <c r="BT54" s="30"/>
      <c r="BU54" s="30"/>
      <c r="BV54" s="146"/>
      <c r="BW54" s="146"/>
      <c r="BX54" s="131"/>
      <c r="BY54" s="131"/>
      <c r="BZ54" s="131"/>
      <c r="CA54" s="131"/>
      <c r="CB54" s="131"/>
      <c r="CC54" s="131"/>
      <c r="CD54" s="131"/>
      <c r="CE54" s="131"/>
      <c r="CF54" s="131"/>
      <c r="CG54" s="131"/>
      <c r="CH54" s="131"/>
      <c r="CI54" s="131"/>
      <c r="CJ54" s="131"/>
      <c r="CK54" s="131"/>
      <c r="CL54" s="131"/>
      <c r="CM54" s="131"/>
      <c r="CN54" s="131"/>
      <c r="CO54" s="131"/>
      <c r="CP54" s="131"/>
      <c r="CQ54" s="131"/>
    </row>
    <row r="55" spans="1:95" ht="78.75" customHeight="1">
      <c r="A55" s="417"/>
      <c r="B55" s="417"/>
      <c r="C55" s="417"/>
      <c r="D55" s="417"/>
      <c r="E55" s="148"/>
      <c r="F55" s="148"/>
      <c r="G55" s="417"/>
      <c r="H55" s="417"/>
      <c r="I55" s="62" t="s">
        <v>208</v>
      </c>
      <c r="J55" s="417"/>
      <c r="K55" s="417"/>
      <c r="L55" s="460"/>
      <c r="M55" s="460"/>
      <c r="N55" s="460"/>
      <c r="O55" s="460"/>
      <c r="P55" s="460"/>
      <c r="Q55" s="460"/>
      <c r="R55" s="460"/>
      <c r="S55" s="460"/>
      <c r="T55" s="460"/>
      <c r="U55" s="460"/>
      <c r="V55" s="460"/>
      <c r="W55" s="460"/>
      <c r="X55" s="460"/>
      <c r="Y55" s="460"/>
      <c r="Z55" s="460"/>
      <c r="AA55" s="460"/>
      <c r="AB55" s="460"/>
      <c r="AC55" s="460"/>
      <c r="AD55" s="460"/>
      <c r="AE55" s="460"/>
      <c r="AF55" s="417"/>
      <c r="AG55" s="63"/>
      <c r="AH55" s="417"/>
      <c r="AI55" s="460"/>
      <c r="AJ55" s="417"/>
      <c r="AK55" s="155">
        <v>5</v>
      </c>
      <c r="AL55" s="26" t="s">
        <v>226</v>
      </c>
      <c r="AM55" s="36"/>
      <c r="AN55" s="36" t="str">
        <f t="shared" si="16"/>
        <v/>
      </c>
      <c r="AO55" s="36"/>
      <c r="AP55" s="36" t="str">
        <f t="shared" si="17"/>
        <v/>
      </c>
      <c r="AQ55" s="36"/>
      <c r="AR55" s="36" t="str">
        <f t="shared" si="18"/>
        <v/>
      </c>
      <c r="AS55" s="36"/>
      <c r="AT55" s="36" t="str">
        <f t="shared" si="19"/>
        <v/>
      </c>
      <c r="AU55" s="36"/>
      <c r="AV55" s="36" t="str">
        <f t="shared" si="20"/>
        <v/>
      </c>
      <c r="AW55" s="36"/>
      <c r="AX55" s="36" t="str">
        <f t="shared" si="21"/>
        <v/>
      </c>
      <c r="AY55" s="36"/>
      <c r="AZ55" s="36" t="str">
        <f t="shared" si="22"/>
        <v/>
      </c>
      <c r="BA55" s="145"/>
      <c r="BB55" s="36"/>
      <c r="BC55" s="36"/>
      <c r="BD55" s="36"/>
      <c r="BE55" s="29"/>
      <c r="BF55" s="417"/>
      <c r="BG55" s="417"/>
      <c r="BH55" s="417"/>
      <c r="BI55" s="417"/>
      <c r="BJ55" s="417"/>
      <c r="BK55" s="417"/>
      <c r="BL55" s="417"/>
      <c r="BM55" s="417"/>
      <c r="BN55" s="29"/>
      <c r="BO55" s="30"/>
      <c r="BP55" s="30"/>
      <c r="BQ55" s="30"/>
      <c r="BR55" s="30"/>
      <c r="BS55" s="30"/>
      <c r="BT55" s="30"/>
      <c r="BU55" s="30"/>
      <c r="BV55" s="146"/>
      <c r="BW55" s="146"/>
      <c r="BX55" s="131"/>
      <c r="BY55" s="131"/>
      <c r="BZ55" s="131"/>
      <c r="CA55" s="131"/>
      <c r="CB55" s="131"/>
      <c r="CC55" s="131"/>
      <c r="CD55" s="131"/>
      <c r="CE55" s="131"/>
      <c r="CF55" s="131"/>
      <c r="CG55" s="131"/>
      <c r="CH55" s="131"/>
      <c r="CI55" s="131"/>
      <c r="CJ55" s="131"/>
      <c r="CK55" s="131"/>
      <c r="CL55" s="131"/>
      <c r="CM55" s="131"/>
      <c r="CN55" s="131"/>
      <c r="CO55" s="131"/>
      <c r="CP55" s="131"/>
      <c r="CQ55" s="131"/>
    </row>
    <row r="56" spans="1:95" ht="78.75" customHeight="1">
      <c r="A56" s="418"/>
      <c r="B56" s="418"/>
      <c r="C56" s="418"/>
      <c r="D56" s="418"/>
      <c r="E56" s="149"/>
      <c r="F56" s="149"/>
      <c r="G56" s="418"/>
      <c r="H56" s="418"/>
      <c r="I56" s="62"/>
      <c r="J56" s="418"/>
      <c r="K56" s="418"/>
      <c r="L56" s="460"/>
      <c r="M56" s="460"/>
      <c r="N56" s="460"/>
      <c r="O56" s="460"/>
      <c r="P56" s="460"/>
      <c r="Q56" s="460"/>
      <c r="R56" s="460"/>
      <c r="S56" s="460"/>
      <c r="T56" s="460"/>
      <c r="U56" s="460"/>
      <c r="V56" s="460"/>
      <c r="W56" s="460"/>
      <c r="X56" s="460"/>
      <c r="Y56" s="460"/>
      <c r="Z56" s="460"/>
      <c r="AA56" s="460"/>
      <c r="AB56" s="460"/>
      <c r="AC56" s="460"/>
      <c r="AD56" s="460"/>
      <c r="AE56" s="460"/>
      <c r="AF56" s="418"/>
      <c r="AG56" s="63">
        <f t="shared" ref="AG56:AG83" si="31">VALUE(IF(AF56&lt;=5,5,IF(AND(AF56&gt;5,AF56&lt;=11),10,IF(AF56&gt;11,20,0))))</f>
        <v>5</v>
      </c>
      <c r="AH56" s="418"/>
      <c r="AI56" s="460"/>
      <c r="AJ56" s="418"/>
      <c r="AK56" s="155">
        <v>6</v>
      </c>
      <c r="AL56" s="26" t="s">
        <v>226</v>
      </c>
      <c r="AM56" s="36"/>
      <c r="AN56" s="36" t="str">
        <f t="shared" si="16"/>
        <v/>
      </c>
      <c r="AO56" s="36"/>
      <c r="AP56" s="36" t="str">
        <f t="shared" si="17"/>
        <v/>
      </c>
      <c r="AQ56" s="36"/>
      <c r="AR56" s="36" t="str">
        <f t="shared" si="18"/>
        <v/>
      </c>
      <c r="AS56" s="36"/>
      <c r="AT56" s="36" t="str">
        <f t="shared" si="19"/>
        <v/>
      </c>
      <c r="AU56" s="36"/>
      <c r="AV56" s="36" t="str">
        <f t="shared" si="20"/>
        <v/>
      </c>
      <c r="AW56" s="36"/>
      <c r="AX56" s="36" t="str">
        <f t="shared" si="21"/>
        <v/>
      </c>
      <c r="AY56" s="36"/>
      <c r="AZ56" s="36" t="str">
        <f t="shared" si="22"/>
        <v/>
      </c>
      <c r="BA56" s="145"/>
      <c r="BB56" s="36"/>
      <c r="BC56" s="36"/>
      <c r="BD56" s="36"/>
      <c r="BE56" s="29"/>
      <c r="BF56" s="418"/>
      <c r="BG56" s="418"/>
      <c r="BH56" s="418"/>
      <c r="BI56" s="418"/>
      <c r="BJ56" s="418"/>
      <c r="BK56" s="418"/>
      <c r="BL56" s="418"/>
      <c r="BM56" s="418"/>
      <c r="BN56" s="29"/>
      <c r="BO56" s="30"/>
      <c r="BP56" s="30"/>
      <c r="BQ56" s="30"/>
      <c r="BR56" s="30"/>
      <c r="BS56" s="30"/>
      <c r="BT56" s="30"/>
      <c r="BU56" s="30"/>
      <c r="BV56" s="146"/>
      <c r="BW56" s="146"/>
      <c r="BX56" s="131"/>
      <c r="BY56" s="131"/>
      <c r="BZ56" s="131"/>
      <c r="CA56" s="131"/>
      <c r="CB56" s="131"/>
      <c r="CC56" s="131"/>
      <c r="CD56" s="131"/>
      <c r="CE56" s="131"/>
      <c r="CF56" s="131"/>
      <c r="CG56" s="131"/>
      <c r="CH56" s="131"/>
      <c r="CI56" s="131"/>
      <c r="CJ56" s="131"/>
      <c r="CK56" s="131"/>
      <c r="CL56" s="131"/>
      <c r="CM56" s="131"/>
      <c r="CN56" s="131"/>
      <c r="CO56" s="131"/>
      <c r="CP56" s="131"/>
      <c r="CQ56" s="131"/>
    </row>
    <row r="57" spans="1:95" ht="78.75" customHeight="1">
      <c r="A57" s="452">
        <v>9</v>
      </c>
      <c r="B57" s="452" t="s">
        <v>335</v>
      </c>
      <c r="C57" s="452" t="s">
        <v>336</v>
      </c>
      <c r="D57" s="452" t="s">
        <v>337</v>
      </c>
      <c r="E57" s="158"/>
      <c r="F57" s="464" t="s">
        <v>338</v>
      </c>
      <c r="G57" s="465" t="s">
        <v>339</v>
      </c>
      <c r="H57" s="452" t="s">
        <v>190</v>
      </c>
      <c r="I57" s="62" t="s">
        <v>191</v>
      </c>
      <c r="J57" s="452">
        <v>2</v>
      </c>
      <c r="K57" s="419" t="str">
        <f>IF(J57&lt;=0,"",IF(J57=1,"Rara vez",IF(J57=2,"Improbable",IF(J57=3,"Posible",IF(J57=4,"Probable",IF(J57=5,"Casi Seguro"))))))</f>
        <v>Improbable</v>
      </c>
      <c r="L57" s="416">
        <f>IF(K57="","",IF(K57="Rara vez",0.2,IF(K57="Improbable",0.4,IF(K57="Posible",0.6,IF(K57="Probable",0.8,IF(K57="Casi seguro",1,))))))</f>
        <v>0.4</v>
      </c>
      <c r="M57" s="416" t="s">
        <v>192</v>
      </c>
      <c r="N57" s="416" t="s">
        <v>192</v>
      </c>
      <c r="O57" s="416" t="s">
        <v>192</v>
      </c>
      <c r="P57" s="416" t="s">
        <v>192</v>
      </c>
      <c r="Q57" s="416" t="s">
        <v>192</v>
      </c>
      <c r="R57" s="416" t="s">
        <v>193</v>
      </c>
      <c r="S57" s="416" t="s">
        <v>192</v>
      </c>
      <c r="T57" s="416" t="s">
        <v>193</v>
      </c>
      <c r="U57" s="416" t="s">
        <v>192</v>
      </c>
      <c r="V57" s="416" t="s">
        <v>192</v>
      </c>
      <c r="W57" s="416" t="s">
        <v>192</v>
      </c>
      <c r="X57" s="416" t="s">
        <v>192</v>
      </c>
      <c r="Y57" s="416" t="s">
        <v>193</v>
      </c>
      <c r="Z57" s="416" t="s">
        <v>192</v>
      </c>
      <c r="AA57" s="416" t="s">
        <v>192</v>
      </c>
      <c r="AB57" s="416" t="s">
        <v>193</v>
      </c>
      <c r="AC57" s="416" t="s">
        <v>192</v>
      </c>
      <c r="AD57" s="416" t="s">
        <v>193</v>
      </c>
      <c r="AE57" s="416" t="s">
        <v>193</v>
      </c>
      <c r="AF57" s="425">
        <f>IF(AB57="Si","19",COUNTIF(M57:AE58,"si"))</f>
        <v>13</v>
      </c>
      <c r="AG57" s="63">
        <f t="shared" si="31"/>
        <v>20</v>
      </c>
      <c r="AH57" s="419" t="str">
        <f>IF(AG57=5,"Moderado",IF(AG57=10,"Mayor",IF(AG57=20,"Catastrófico",0)))</f>
        <v>Catastrófico</v>
      </c>
      <c r="AI57" s="416">
        <f>IF(AH57="","",IF(AH57="Leve",0.2,IF(AH57="Menor",0.4,IF(AH57="Moderado",0.6,IF(AH57="Mayor",0.8,IF(AH57="Catastrófico",1,))))))</f>
        <v>1</v>
      </c>
      <c r="AJ57" s="419" t="str">
        <f>IF(OR(AND(K57="Rara vez",AH57="Moderado"),AND(K57="Improbable",AH57="Moderado")),"Moderado",IF(OR(AND(K57="Rara vez",AH57="Mayor"),AND(K57="Improbable",AH57="Mayor"),AND(K57="Posible",AH57="Moderado"),AND(K57="Probable",AH57="Moderado")),"Alta",IF(OR(AND(K57="Rara vez",AH57="Catastrófico"),AND(K57="Improbable",AH57="Catastrófico"),AND(K57="Posible",AH57="Catastrófico"),AND(K57="Probable",AH57="Catastrófico"),AND(K57="Casi seguro",AH57="Catastrófico"),AND(K57="Posible",AH57="Moderado"),AND(K57="Probable",AH57="Moderado"),AND(K57="Casi seguro",AH57="Moderado"),AND(K57="Posible",AH57="Mayor"),AND(K57="Probable",AH57="Mayor"),AND(K57="Casi seguro",AH57="Mayor")),"Extremo",)))</f>
        <v>Extremo</v>
      </c>
      <c r="AK57" s="30">
        <v>1</v>
      </c>
      <c r="AL57" s="26" t="s">
        <v>340</v>
      </c>
      <c r="AM57" s="36" t="s">
        <v>195</v>
      </c>
      <c r="AN57" s="36">
        <f t="shared" si="16"/>
        <v>15</v>
      </c>
      <c r="AO57" s="36" t="s">
        <v>196</v>
      </c>
      <c r="AP57" s="36">
        <f t="shared" si="17"/>
        <v>15</v>
      </c>
      <c r="AQ57" s="36" t="s">
        <v>197</v>
      </c>
      <c r="AR57" s="36">
        <f t="shared" si="18"/>
        <v>15</v>
      </c>
      <c r="AS57" s="36" t="s">
        <v>230</v>
      </c>
      <c r="AT57" s="36">
        <f t="shared" si="19"/>
        <v>15</v>
      </c>
      <c r="AU57" s="36" t="s">
        <v>199</v>
      </c>
      <c r="AV57" s="36">
        <f t="shared" si="20"/>
        <v>15</v>
      </c>
      <c r="AW57" s="36" t="s">
        <v>200</v>
      </c>
      <c r="AX57" s="36">
        <f t="shared" si="21"/>
        <v>15</v>
      </c>
      <c r="AY57" s="36" t="s">
        <v>201</v>
      </c>
      <c r="AZ57" s="36">
        <f t="shared" si="22"/>
        <v>15</v>
      </c>
      <c r="BA57" s="145">
        <f t="shared" ref="BA57:BA60" si="32">SUM(AN57,AP57,AR57,AT57,AV57,AX57,AZ57)</f>
        <v>105</v>
      </c>
      <c r="BB57" s="36" t="str">
        <f t="shared" ref="BB57:BB60" si="33">IF(BA57&gt;=96,"Fuerte",IF(AND(BA57&gt;=86, BA57&lt;96),"Moderado",IF(BA57&lt;86,"Débil")))</f>
        <v>Fuerte</v>
      </c>
      <c r="BC57" s="36" t="s">
        <v>202</v>
      </c>
      <c r="BD57" s="36">
        <f t="shared" ref="BD57:BD60" si="34">VALUE(IF(OR(AND(BB57="Fuerte",BC57="Fuerte")),"100",IF(OR(AND(BB57="Fuerte",BC57="Moderado"),AND(BB57="Moderado",BC57="Fuerte"),AND(BB57="Moderado",BC57="Moderado")),"50",IF(OR(AND(BB57="Fuerte",BC57="Débil"),AND(BB57="Moderado",BC57="Débil"),AND(BB57="Débil",BC57="Fuerte"),AND(BB57="Débil",BC57="Moderado"),AND(BB57="Débil",BC57="Débil")),"0",))))</f>
        <v>100</v>
      </c>
      <c r="BE57" s="29" t="str">
        <f t="shared" ref="BE57:BE60" si="35">IF(BD57=100,"Fuerte",IF(BD57=50,"Moderado",IF(BD57=0,"Débil")))</f>
        <v>Fuerte</v>
      </c>
      <c r="BF57" s="423">
        <f>AVERAGE(BD57:BD62)</f>
        <v>100</v>
      </c>
      <c r="BG57" s="423" t="str">
        <f>IF(BF57=100,"Fuerte",IF(AND(BF57&lt;=99, BF57&gt;=50),"Moderado",IF(BF57&lt;50,"Débil")))</f>
        <v>Fuerte</v>
      </c>
      <c r="BH57" s="440">
        <f>IF(BG57="Fuerte",(J57-2),IF(BG57="Moderado",(J57-1), IF(BG57="Débil",((J57-0)))))</f>
        <v>0</v>
      </c>
      <c r="BI57" s="440" t="str">
        <f>IF(BH57&lt;=0,"Rara vez",IF(BH57=1,"Rara vez",IF(BH57=2,"Improbable",IF(BH57=3,"Posible",IF(BH57=4,"Probable",IF(BH57=5,"Casi Seguro"))))))</f>
        <v>Rara vez</v>
      </c>
      <c r="BJ57" s="416">
        <f>IF(BI57="","",IF(BI57="Rara vez",0.2,IF(BI57="Improbable",0.4,IF(BI57="Posible",0.6,IF(BI57="Probable",0.8,IF(BI57="Casi seguro",1,))))))</f>
        <v>0.2</v>
      </c>
      <c r="BK57" s="440" t="str">
        <f>IFERROR(IF(AG57=5,"Moderado",IF(AG57=10,"Mayor",IF(AG57=20,"Catastrófico",0))),"")</f>
        <v>Catastrófico</v>
      </c>
      <c r="BL57" s="416">
        <f>IF(AH57="","",IF(AH57="Moderado",0.6,IF(AH57="Mayor",0.8,IF(AH57="Catastrófico",1,))))</f>
        <v>1</v>
      </c>
      <c r="BM57" s="467" t="str">
        <f>IF(OR(AND(KBI57="Rara vez",BK57="Moderado"),AND(BI57="Improbable",BK57="Moderado")),"Moderado",IF(OR(AND(BI57="Rara vez",BK57="Mayor"),AND(BI57="Improbable",BK57="Mayor"),AND(BI57="Posible",BK57="Moderado"),AND(BI57="Probable",BK57="Moderado")),"Alta",IF(OR(AND(BI57="Rara vez",BK57="Catastrófico"),AND(BI57="Improbable",BK57="Catastrófico"),AND(BI57="Posible",BK57="Catastrófico"),AND(BI57="Probable",BK57="Catastrófico"),AND(BI57="Casi seguro",BK57="Catastrófico"),AND(BI57="Posible",BK57="Moderado"),AND(BI57="Probable",BK57="Moderado"),AND(BI57="Casi seguro",BK57="Moderado"),AND(BI57="Posible",BK57="Mayor"),AND(BI57="Probable",BK57="Mayor"),AND(BI57="Casi seguro",BK57="Mayor")),"Extremo",)))</f>
        <v>Extremo</v>
      </c>
      <c r="BN57" s="29" t="s">
        <v>241</v>
      </c>
      <c r="BO57" s="159" t="s">
        <v>341</v>
      </c>
      <c r="BP57" s="30" t="s">
        <v>342</v>
      </c>
      <c r="BQ57" s="30" t="s">
        <v>343</v>
      </c>
      <c r="BR57" s="30" t="s">
        <v>344</v>
      </c>
      <c r="BS57" s="30" t="s">
        <v>345</v>
      </c>
      <c r="BT57" s="146" t="s">
        <v>346</v>
      </c>
      <c r="BU57" s="146" t="s">
        <v>347</v>
      </c>
      <c r="BV57" s="144"/>
      <c r="BW57" s="30"/>
      <c r="BX57" s="131"/>
      <c r="BY57" s="131"/>
      <c r="BZ57" s="131"/>
      <c r="CA57" s="131"/>
      <c r="CB57" s="131"/>
      <c r="CC57" s="131"/>
      <c r="CD57" s="131"/>
      <c r="CE57" s="131"/>
      <c r="CF57" s="131"/>
      <c r="CG57" s="131"/>
      <c r="CH57" s="131"/>
      <c r="CI57" s="131"/>
      <c r="CJ57" s="131"/>
      <c r="CK57" s="131"/>
      <c r="CL57" s="131"/>
      <c r="CM57" s="131"/>
      <c r="CN57" s="131"/>
      <c r="CO57" s="131"/>
      <c r="CP57" s="131"/>
      <c r="CQ57" s="131"/>
    </row>
    <row r="58" spans="1:95" ht="78.75" customHeight="1">
      <c r="A58" s="417"/>
      <c r="B58" s="417"/>
      <c r="C58" s="417"/>
      <c r="D58" s="417"/>
      <c r="E58" s="148" t="s">
        <v>348</v>
      </c>
      <c r="F58" s="417"/>
      <c r="G58" s="417"/>
      <c r="H58" s="417"/>
      <c r="I58" s="62" t="s">
        <v>208</v>
      </c>
      <c r="J58" s="417"/>
      <c r="K58" s="417"/>
      <c r="L58" s="417"/>
      <c r="M58" s="417"/>
      <c r="N58" s="417"/>
      <c r="O58" s="417"/>
      <c r="P58" s="417"/>
      <c r="Q58" s="417"/>
      <c r="R58" s="417"/>
      <c r="S58" s="417"/>
      <c r="T58" s="417"/>
      <c r="U58" s="417"/>
      <c r="V58" s="417"/>
      <c r="W58" s="417"/>
      <c r="X58" s="417"/>
      <c r="Y58" s="417"/>
      <c r="Z58" s="417"/>
      <c r="AA58" s="417"/>
      <c r="AB58" s="417"/>
      <c r="AC58" s="417"/>
      <c r="AD58" s="417"/>
      <c r="AE58" s="417"/>
      <c r="AF58" s="417"/>
      <c r="AG58" s="63">
        <f t="shared" si="31"/>
        <v>5</v>
      </c>
      <c r="AH58" s="417"/>
      <c r="AI58" s="417"/>
      <c r="AJ58" s="417"/>
      <c r="AK58" s="30">
        <v>2</v>
      </c>
      <c r="AL58" s="160"/>
      <c r="AM58" s="36" t="s">
        <v>195</v>
      </c>
      <c r="AN58" s="36">
        <f t="shared" si="16"/>
        <v>15</v>
      </c>
      <c r="AO58" s="36" t="s">
        <v>196</v>
      </c>
      <c r="AP58" s="36">
        <f t="shared" si="17"/>
        <v>15</v>
      </c>
      <c r="AQ58" s="36" t="s">
        <v>197</v>
      </c>
      <c r="AR58" s="36">
        <f t="shared" si="18"/>
        <v>15</v>
      </c>
      <c r="AS58" s="36" t="s">
        <v>198</v>
      </c>
      <c r="AT58" s="36">
        <f t="shared" si="19"/>
        <v>10</v>
      </c>
      <c r="AU58" s="36" t="s">
        <v>199</v>
      </c>
      <c r="AV58" s="36">
        <f t="shared" si="20"/>
        <v>15</v>
      </c>
      <c r="AW58" s="36" t="s">
        <v>200</v>
      </c>
      <c r="AX58" s="36">
        <f t="shared" si="21"/>
        <v>15</v>
      </c>
      <c r="AY58" s="36" t="s">
        <v>201</v>
      </c>
      <c r="AZ58" s="36">
        <f t="shared" si="22"/>
        <v>15</v>
      </c>
      <c r="BA58" s="145">
        <f t="shared" si="32"/>
        <v>100</v>
      </c>
      <c r="BB58" s="36" t="str">
        <f t="shared" si="33"/>
        <v>Fuerte</v>
      </c>
      <c r="BC58" s="36" t="s">
        <v>202</v>
      </c>
      <c r="BD58" s="36">
        <f t="shared" si="34"/>
        <v>100</v>
      </c>
      <c r="BE58" s="29" t="str">
        <f t="shared" si="35"/>
        <v>Fuerte</v>
      </c>
      <c r="BF58" s="417"/>
      <c r="BG58" s="417"/>
      <c r="BH58" s="417"/>
      <c r="BI58" s="417"/>
      <c r="BJ58" s="417"/>
      <c r="BK58" s="417"/>
      <c r="BL58" s="417"/>
      <c r="BM58" s="417"/>
      <c r="BN58" s="29" t="s">
        <v>241</v>
      </c>
      <c r="BO58" s="159" t="s">
        <v>349</v>
      </c>
      <c r="BP58" s="30" t="s">
        <v>342</v>
      </c>
      <c r="BQ58" s="30" t="s">
        <v>343</v>
      </c>
      <c r="BR58" s="30" t="s">
        <v>344</v>
      </c>
      <c r="BS58" s="30" t="s">
        <v>345</v>
      </c>
      <c r="BT58" s="146" t="s">
        <v>346</v>
      </c>
      <c r="BU58" s="146" t="s">
        <v>347</v>
      </c>
      <c r="BV58" s="60"/>
      <c r="BW58" s="30"/>
      <c r="BX58" s="131"/>
      <c r="BY58" s="131"/>
      <c r="BZ58" s="131"/>
      <c r="CA58" s="131"/>
      <c r="CB58" s="131"/>
      <c r="CC58" s="131"/>
      <c r="CD58" s="131"/>
      <c r="CE58" s="131"/>
      <c r="CF58" s="131"/>
      <c r="CG58" s="131"/>
      <c r="CH58" s="131"/>
      <c r="CI58" s="131"/>
      <c r="CJ58" s="131"/>
      <c r="CK58" s="131"/>
      <c r="CL58" s="131"/>
      <c r="CM58" s="131"/>
      <c r="CN58" s="131"/>
      <c r="CO58" s="131"/>
      <c r="CP58" s="131"/>
      <c r="CQ58" s="131"/>
    </row>
    <row r="59" spans="1:95" ht="78.75" customHeight="1">
      <c r="A59" s="417"/>
      <c r="B59" s="417"/>
      <c r="C59" s="417"/>
      <c r="D59" s="417"/>
      <c r="E59" s="148" t="s">
        <v>350</v>
      </c>
      <c r="F59" s="148" t="s">
        <v>351</v>
      </c>
      <c r="G59" s="417"/>
      <c r="H59" s="417"/>
      <c r="I59" s="62" t="s">
        <v>214</v>
      </c>
      <c r="J59" s="417"/>
      <c r="K59" s="417"/>
      <c r="L59" s="417"/>
      <c r="M59" s="417"/>
      <c r="N59" s="417"/>
      <c r="O59" s="417"/>
      <c r="P59" s="417"/>
      <c r="Q59" s="417"/>
      <c r="R59" s="417"/>
      <c r="S59" s="417"/>
      <c r="T59" s="417"/>
      <c r="U59" s="417"/>
      <c r="V59" s="417"/>
      <c r="W59" s="417"/>
      <c r="X59" s="417"/>
      <c r="Y59" s="417"/>
      <c r="Z59" s="417"/>
      <c r="AA59" s="417"/>
      <c r="AB59" s="417"/>
      <c r="AC59" s="417"/>
      <c r="AD59" s="417"/>
      <c r="AE59" s="417"/>
      <c r="AF59" s="417"/>
      <c r="AG59" s="63">
        <f t="shared" si="31"/>
        <v>5</v>
      </c>
      <c r="AH59" s="417"/>
      <c r="AI59" s="417"/>
      <c r="AJ59" s="417"/>
      <c r="AK59" s="30">
        <v>3</v>
      </c>
      <c r="AL59" s="26" t="s">
        <v>352</v>
      </c>
      <c r="AM59" s="36" t="s">
        <v>195</v>
      </c>
      <c r="AN59" s="36">
        <f t="shared" si="16"/>
        <v>15</v>
      </c>
      <c r="AO59" s="36" t="s">
        <v>196</v>
      </c>
      <c r="AP59" s="36">
        <f t="shared" si="17"/>
        <v>15</v>
      </c>
      <c r="AQ59" s="36" t="s">
        <v>197</v>
      </c>
      <c r="AR59" s="36">
        <f t="shared" si="18"/>
        <v>15</v>
      </c>
      <c r="AS59" s="36" t="s">
        <v>230</v>
      </c>
      <c r="AT59" s="36">
        <f t="shared" si="19"/>
        <v>15</v>
      </c>
      <c r="AU59" s="36" t="s">
        <v>199</v>
      </c>
      <c r="AV59" s="36">
        <f t="shared" si="20"/>
        <v>15</v>
      </c>
      <c r="AW59" s="36" t="s">
        <v>200</v>
      </c>
      <c r="AX59" s="36">
        <f t="shared" si="21"/>
        <v>15</v>
      </c>
      <c r="AY59" s="36" t="s">
        <v>201</v>
      </c>
      <c r="AZ59" s="36">
        <f t="shared" si="22"/>
        <v>15</v>
      </c>
      <c r="BA59" s="145">
        <f t="shared" si="32"/>
        <v>105</v>
      </c>
      <c r="BB59" s="36" t="str">
        <f t="shared" si="33"/>
        <v>Fuerte</v>
      </c>
      <c r="BC59" s="36" t="s">
        <v>202</v>
      </c>
      <c r="BD59" s="36">
        <f t="shared" si="34"/>
        <v>100</v>
      </c>
      <c r="BE59" s="29" t="str">
        <f t="shared" si="35"/>
        <v>Fuerte</v>
      </c>
      <c r="BF59" s="417"/>
      <c r="BG59" s="417"/>
      <c r="BH59" s="417"/>
      <c r="BI59" s="417"/>
      <c r="BJ59" s="417"/>
      <c r="BK59" s="417"/>
      <c r="BL59" s="417"/>
      <c r="BM59" s="417"/>
      <c r="BN59" s="29" t="s">
        <v>241</v>
      </c>
      <c r="BO59" s="34" t="s">
        <v>353</v>
      </c>
      <c r="BP59" s="30" t="s">
        <v>342</v>
      </c>
      <c r="BQ59" s="30" t="s">
        <v>354</v>
      </c>
      <c r="BR59" s="30" t="s">
        <v>344</v>
      </c>
      <c r="BS59" s="30" t="s">
        <v>345</v>
      </c>
      <c r="BT59" s="30" t="s">
        <v>355</v>
      </c>
      <c r="BU59" s="30" t="s">
        <v>356</v>
      </c>
      <c r="BV59" s="61"/>
      <c r="BW59" s="30"/>
      <c r="BX59" s="131"/>
      <c r="BY59" s="131"/>
      <c r="BZ59" s="131"/>
      <c r="CA59" s="131"/>
      <c r="CB59" s="131"/>
      <c r="CC59" s="131"/>
      <c r="CD59" s="131"/>
      <c r="CE59" s="131"/>
      <c r="CF59" s="131"/>
      <c r="CG59" s="131"/>
      <c r="CH59" s="131"/>
      <c r="CI59" s="131"/>
      <c r="CJ59" s="131"/>
      <c r="CK59" s="131"/>
      <c r="CL59" s="131"/>
      <c r="CM59" s="131"/>
      <c r="CN59" s="131"/>
      <c r="CO59" s="131"/>
      <c r="CP59" s="131"/>
      <c r="CQ59" s="131"/>
    </row>
    <row r="60" spans="1:95" ht="78.75" customHeight="1">
      <c r="A60" s="417"/>
      <c r="B60" s="417"/>
      <c r="C60" s="417"/>
      <c r="D60" s="417"/>
      <c r="E60" s="132" t="s">
        <v>357</v>
      </c>
      <c r="F60" s="148" t="s">
        <v>358</v>
      </c>
      <c r="G60" s="417"/>
      <c r="H60" s="417"/>
      <c r="I60" s="62"/>
      <c r="J60" s="417"/>
      <c r="K60" s="417"/>
      <c r="L60" s="417"/>
      <c r="M60" s="417"/>
      <c r="N60" s="417"/>
      <c r="O60" s="417"/>
      <c r="P60" s="417"/>
      <c r="Q60" s="417"/>
      <c r="R60" s="417"/>
      <c r="S60" s="417"/>
      <c r="T60" s="417"/>
      <c r="U60" s="417"/>
      <c r="V60" s="417"/>
      <c r="W60" s="417"/>
      <c r="X60" s="417"/>
      <c r="Y60" s="417"/>
      <c r="Z60" s="417"/>
      <c r="AA60" s="417"/>
      <c r="AB60" s="417"/>
      <c r="AC60" s="417"/>
      <c r="AD60" s="417"/>
      <c r="AE60" s="417"/>
      <c r="AF60" s="417"/>
      <c r="AG60" s="63">
        <f t="shared" si="31"/>
        <v>5</v>
      </c>
      <c r="AH60" s="417"/>
      <c r="AI60" s="417"/>
      <c r="AJ60" s="417"/>
      <c r="AK60" s="30">
        <v>4</v>
      </c>
      <c r="AL60" s="26" t="s">
        <v>359</v>
      </c>
      <c r="AM60" s="36" t="s">
        <v>195</v>
      </c>
      <c r="AN60" s="36">
        <f t="shared" si="16"/>
        <v>15</v>
      </c>
      <c r="AO60" s="36" t="s">
        <v>196</v>
      </c>
      <c r="AP60" s="36">
        <f t="shared" si="17"/>
        <v>15</v>
      </c>
      <c r="AQ60" s="36" t="s">
        <v>197</v>
      </c>
      <c r="AR60" s="36">
        <f t="shared" si="18"/>
        <v>15</v>
      </c>
      <c r="AS60" s="36" t="s">
        <v>230</v>
      </c>
      <c r="AT60" s="36">
        <f t="shared" si="19"/>
        <v>15</v>
      </c>
      <c r="AU60" s="36" t="s">
        <v>199</v>
      </c>
      <c r="AV60" s="36">
        <f t="shared" si="20"/>
        <v>15</v>
      </c>
      <c r="AW60" s="36" t="s">
        <v>200</v>
      </c>
      <c r="AX60" s="36">
        <f t="shared" si="21"/>
        <v>15</v>
      </c>
      <c r="AY60" s="36" t="s">
        <v>201</v>
      </c>
      <c r="AZ60" s="36">
        <f t="shared" si="22"/>
        <v>15</v>
      </c>
      <c r="BA60" s="145">
        <f t="shared" si="32"/>
        <v>105</v>
      </c>
      <c r="BB60" s="36" t="str">
        <f t="shared" si="33"/>
        <v>Fuerte</v>
      </c>
      <c r="BC60" s="36" t="s">
        <v>202</v>
      </c>
      <c r="BD60" s="36">
        <f t="shared" si="34"/>
        <v>100</v>
      </c>
      <c r="BE60" s="29" t="str">
        <f t="shared" si="35"/>
        <v>Fuerte</v>
      </c>
      <c r="BF60" s="417"/>
      <c r="BG60" s="417"/>
      <c r="BH60" s="417"/>
      <c r="BI60" s="417"/>
      <c r="BJ60" s="417"/>
      <c r="BK60" s="417"/>
      <c r="BL60" s="417"/>
      <c r="BM60" s="417"/>
      <c r="BN60" s="29" t="s">
        <v>241</v>
      </c>
      <c r="BO60" s="34" t="s">
        <v>360</v>
      </c>
      <c r="BP60" s="30" t="s">
        <v>342</v>
      </c>
      <c r="BQ60" s="30" t="s">
        <v>354</v>
      </c>
      <c r="BR60" s="30" t="s">
        <v>344</v>
      </c>
      <c r="BS60" s="30" t="s">
        <v>345</v>
      </c>
      <c r="BT60" s="30" t="s">
        <v>361</v>
      </c>
      <c r="BU60" s="30" t="s">
        <v>362</v>
      </c>
      <c r="BV60" s="30"/>
      <c r="BW60" s="30"/>
      <c r="BX60" s="131"/>
      <c r="BY60" s="131"/>
      <c r="BZ60" s="131"/>
      <c r="CA60" s="131"/>
      <c r="CB60" s="131"/>
      <c r="CC60" s="131"/>
      <c r="CD60" s="131"/>
      <c r="CE60" s="131"/>
      <c r="CF60" s="131"/>
      <c r="CG60" s="131"/>
      <c r="CH60" s="131"/>
      <c r="CI60" s="131"/>
      <c r="CJ60" s="131"/>
      <c r="CK60" s="131"/>
      <c r="CL60" s="131"/>
      <c r="CM60" s="131"/>
      <c r="CN60" s="131"/>
      <c r="CO60" s="131"/>
      <c r="CP60" s="131"/>
      <c r="CQ60" s="131"/>
    </row>
    <row r="61" spans="1:95" ht="78.75" customHeight="1">
      <c r="A61" s="417"/>
      <c r="B61" s="417"/>
      <c r="C61" s="417"/>
      <c r="D61" s="417"/>
      <c r="E61" s="134" t="s">
        <v>363</v>
      </c>
      <c r="F61" s="148" t="s">
        <v>364</v>
      </c>
      <c r="G61" s="417"/>
      <c r="H61" s="417"/>
      <c r="I61" s="62"/>
      <c r="J61" s="417"/>
      <c r="K61" s="417"/>
      <c r="L61" s="417"/>
      <c r="M61" s="417"/>
      <c r="N61" s="417"/>
      <c r="O61" s="417"/>
      <c r="P61" s="417"/>
      <c r="Q61" s="417"/>
      <c r="R61" s="417"/>
      <c r="S61" s="417"/>
      <c r="T61" s="417"/>
      <c r="U61" s="417"/>
      <c r="V61" s="417"/>
      <c r="W61" s="417"/>
      <c r="X61" s="417"/>
      <c r="Y61" s="417"/>
      <c r="Z61" s="417"/>
      <c r="AA61" s="417"/>
      <c r="AB61" s="417"/>
      <c r="AC61" s="417"/>
      <c r="AD61" s="417"/>
      <c r="AE61" s="417"/>
      <c r="AF61" s="417"/>
      <c r="AG61" s="63">
        <f t="shared" si="31"/>
        <v>5</v>
      </c>
      <c r="AH61" s="417"/>
      <c r="AI61" s="417"/>
      <c r="AJ61" s="417"/>
      <c r="AK61" s="30">
        <v>5</v>
      </c>
      <c r="AL61" s="161"/>
      <c r="AM61" s="36"/>
      <c r="AN61" s="36" t="str">
        <f t="shared" si="16"/>
        <v/>
      </c>
      <c r="AO61" s="36"/>
      <c r="AP61" s="36" t="str">
        <f t="shared" si="17"/>
        <v/>
      </c>
      <c r="AQ61" s="36"/>
      <c r="AR61" s="36" t="str">
        <f t="shared" si="18"/>
        <v/>
      </c>
      <c r="AS61" s="36"/>
      <c r="AT61" s="36" t="str">
        <f t="shared" si="19"/>
        <v/>
      </c>
      <c r="AU61" s="36"/>
      <c r="AV61" s="36" t="str">
        <f t="shared" si="20"/>
        <v/>
      </c>
      <c r="AW61" s="36"/>
      <c r="AX61" s="36" t="str">
        <f t="shared" si="21"/>
        <v/>
      </c>
      <c r="AY61" s="36"/>
      <c r="AZ61" s="36" t="str">
        <f t="shared" si="22"/>
        <v/>
      </c>
      <c r="BA61" s="145"/>
      <c r="BB61" s="36"/>
      <c r="BC61" s="36"/>
      <c r="BD61" s="36"/>
      <c r="BE61" s="29"/>
      <c r="BF61" s="417"/>
      <c r="BG61" s="417"/>
      <c r="BH61" s="417"/>
      <c r="BI61" s="417"/>
      <c r="BJ61" s="417"/>
      <c r="BK61" s="417"/>
      <c r="BL61" s="417"/>
      <c r="BM61" s="417"/>
      <c r="BN61" s="29"/>
      <c r="BO61" s="31"/>
      <c r="BP61" s="31"/>
      <c r="BQ61" s="31"/>
      <c r="BR61" s="31"/>
      <c r="BS61" s="31"/>
      <c r="BT61" s="31"/>
      <c r="BU61" s="31"/>
      <c r="BV61" s="30"/>
      <c r="BW61" s="30"/>
      <c r="BX61" s="131"/>
      <c r="BY61" s="131"/>
      <c r="BZ61" s="131"/>
      <c r="CA61" s="131"/>
      <c r="CB61" s="131"/>
      <c r="CC61" s="131"/>
      <c r="CD61" s="131"/>
      <c r="CE61" s="131"/>
      <c r="CF61" s="131"/>
      <c r="CG61" s="131"/>
      <c r="CH61" s="131"/>
      <c r="CI61" s="131"/>
      <c r="CJ61" s="131"/>
      <c r="CK61" s="131"/>
      <c r="CL61" s="131"/>
      <c r="CM61" s="131"/>
      <c r="CN61" s="131"/>
      <c r="CO61" s="131"/>
      <c r="CP61" s="131"/>
      <c r="CQ61" s="131"/>
    </row>
    <row r="62" spans="1:95" ht="78.75" customHeight="1">
      <c r="A62" s="418"/>
      <c r="B62" s="418"/>
      <c r="C62" s="418"/>
      <c r="D62" s="418"/>
      <c r="E62" s="149"/>
      <c r="F62" s="149"/>
      <c r="G62" s="418"/>
      <c r="H62" s="418"/>
      <c r="I62" s="62"/>
      <c r="J62" s="418"/>
      <c r="K62" s="418"/>
      <c r="L62" s="418"/>
      <c r="M62" s="418"/>
      <c r="N62" s="418"/>
      <c r="O62" s="418"/>
      <c r="P62" s="418"/>
      <c r="Q62" s="418"/>
      <c r="R62" s="418"/>
      <c r="S62" s="418"/>
      <c r="T62" s="418"/>
      <c r="U62" s="418"/>
      <c r="V62" s="418"/>
      <c r="W62" s="418"/>
      <c r="X62" s="418"/>
      <c r="Y62" s="418"/>
      <c r="Z62" s="418"/>
      <c r="AA62" s="418"/>
      <c r="AB62" s="418"/>
      <c r="AC62" s="418"/>
      <c r="AD62" s="418"/>
      <c r="AE62" s="418"/>
      <c r="AF62" s="418"/>
      <c r="AG62" s="63">
        <f t="shared" si="31"/>
        <v>5</v>
      </c>
      <c r="AH62" s="418"/>
      <c r="AI62" s="418"/>
      <c r="AJ62" s="418"/>
      <c r="AK62" s="30">
        <v>6</v>
      </c>
      <c r="AL62" s="26" t="s">
        <v>365</v>
      </c>
      <c r="AM62" s="36"/>
      <c r="AN62" s="36" t="str">
        <f t="shared" si="16"/>
        <v/>
      </c>
      <c r="AO62" s="36"/>
      <c r="AP62" s="36" t="str">
        <f t="shared" si="17"/>
        <v/>
      </c>
      <c r="AQ62" s="36"/>
      <c r="AR62" s="36" t="str">
        <f t="shared" si="18"/>
        <v/>
      </c>
      <c r="AS62" s="36"/>
      <c r="AT62" s="36" t="str">
        <f t="shared" si="19"/>
        <v/>
      </c>
      <c r="AU62" s="36"/>
      <c r="AV62" s="36" t="str">
        <f t="shared" si="20"/>
        <v/>
      </c>
      <c r="AW62" s="36"/>
      <c r="AX62" s="36" t="str">
        <f t="shared" si="21"/>
        <v/>
      </c>
      <c r="AY62" s="36"/>
      <c r="AZ62" s="36" t="str">
        <f t="shared" si="22"/>
        <v/>
      </c>
      <c r="BA62" s="145"/>
      <c r="BB62" s="36"/>
      <c r="BC62" s="36"/>
      <c r="BD62" s="36"/>
      <c r="BE62" s="29"/>
      <c r="BF62" s="418"/>
      <c r="BG62" s="418"/>
      <c r="BH62" s="418"/>
      <c r="BI62" s="418"/>
      <c r="BJ62" s="418"/>
      <c r="BK62" s="418"/>
      <c r="BL62" s="418"/>
      <c r="BM62" s="418"/>
      <c r="BN62" s="29"/>
      <c r="BO62" s="30"/>
      <c r="BP62" s="30"/>
      <c r="BQ62" s="30"/>
      <c r="BR62" s="30"/>
      <c r="BS62" s="30"/>
      <c r="BT62" s="146"/>
      <c r="BU62" s="146"/>
      <c r="BV62" s="30"/>
      <c r="BW62" s="30"/>
      <c r="BX62" s="131"/>
      <c r="BY62" s="131"/>
      <c r="BZ62" s="131"/>
      <c r="CA62" s="131"/>
      <c r="CB62" s="131"/>
      <c r="CC62" s="131"/>
      <c r="CD62" s="131"/>
      <c r="CE62" s="131"/>
      <c r="CF62" s="131"/>
      <c r="CG62" s="131"/>
      <c r="CH62" s="131"/>
      <c r="CI62" s="131"/>
      <c r="CJ62" s="131"/>
      <c r="CK62" s="131"/>
      <c r="CL62" s="131"/>
      <c r="CM62" s="131"/>
      <c r="CN62" s="131"/>
      <c r="CO62" s="131"/>
      <c r="CP62" s="131"/>
      <c r="CQ62" s="131"/>
    </row>
    <row r="63" spans="1:95" ht="15.75" customHeight="1">
      <c r="A63" s="452">
        <v>10</v>
      </c>
      <c r="B63" s="452" t="s">
        <v>366</v>
      </c>
      <c r="C63" s="452" t="s">
        <v>367</v>
      </c>
      <c r="D63" s="452" t="s">
        <v>368</v>
      </c>
      <c r="E63" s="30" t="s">
        <v>369</v>
      </c>
      <c r="F63" s="62" t="s">
        <v>370</v>
      </c>
      <c r="G63" s="452" t="s">
        <v>371</v>
      </c>
      <c r="H63" s="452" t="s">
        <v>190</v>
      </c>
      <c r="I63" s="62" t="s">
        <v>191</v>
      </c>
      <c r="J63" s="452">
        <v>1</v>
      </c>
      <c r="K63" s="419" t="str">
        <f>IF(J63&lt;=0,"",IF(J63=1,"Rara vez",IF(J63=2,"Improbable",IF(J63=3,"Posible",IF(J63=4,"Probable",IF(J63=5,"Casi Seguro"))))))</f>
        <v>Rara vez</v>
      </c>
      <c r="L63" s="416">
        <f>IF(K63="","",IF(K63="Rara vez",0.2,IF(K63="Improbable",0.4,IF(K63="Posible",0.6,IF(K63="Probable",0.8,IF(K63="Casi seguro",1,))))))</f>
        <v>0.2</v>
      </c>
      <c r="M63" s="416" t="s">
        <v>192</v>
      </c>
      <c r="N63" s="416" t="s">
        <v>193</v>
      </c>
      <c r="O63" s="416" t="s">
        <v>193</v>
      </c>
      <c r="P63" s="416" t="s">
        <v>193</v>
      </c>
      <c r="Q63" s="416" t="s">
        <v>193</v>
      </c>
      <c r="R63" s="416" t="s">
        <v>192</v>
      </c>
      <c r="S63" s="416" t="s">
        <v>192</v>
      </c>
      <c r="T63" s="416" t="s">
        <v>192</v>
      </c>
      <c r="U63" s="416" t="s">
        <v>193</v>
      </c>
      <c r="V63" s="416" t="s">
        <v>192</v>
      </c>
      <c r="W63" s="416" t="s">
        <v>192</v>
      </c>
      <c r="X63" s="416" t="s">
        <v>192</v>
      </c>
      <c r="Y63" s="416" t="s">
        <v>192</v>
      </c>
      <c r="Z63" s="416" t="s">
        <v>192</v>
      </c>
      <c r="AA63" s="416" t="s">
        <v>193</v>
      </c>
      <c r="AB63" s="416" t="s">
        <v>193</v>
      </c>
      <c r="AC63" s="416" t="s">
        <v>193</v>
      </c>
      <c r="AD63" s="416" t="s">
        <v>193</v>
      </c>
      <c r="AE63" s="416" t="s">
        <v>193</v>
      </c>
      <c r="AF63" s="425">
        <f>IF(AB63="Si","19",COUNTIF(M63:AE64,"si"))</f>
        <v>9</v>
      </c>
      <c r="AG63" s="63">
        <f t="shared" si="31"/>
        <v>10</v>
      </c>
      <c r="AH63" s="419" t="str">
        <f>IF(AG63=5,"Moderado",IF(AG63=10,"Mayor",IF(AG63=20,"Catastrófico",0)))</f>
        <v>Mayor</v>
      </c>
      <c r="AI63" s="416">
        <f>IF(AH63="","",IF(AH63="Leve",0.2,IF(AH63="Menor",0.4,IF(AH63="Moderado",0.6,IF(AH63="Mayor",0.8,IF(AH63="Catastrófico",1,))))))</f>
        <v>0.8</v>
      </c>
      <c r="AJ63" s="419" t="str">
        <f>IF(OR(AND(K63="Rara vez",AH63="Moderado"),AND(K63="Improbable",AH63="Moderado")),"Moderado",IF(OR(AND(K63="Rara vez",AH63="Mayor"),AND(K63="Improbable",AH63="Mayor"),AND(K63="Posible",AH63="Moderado"),AND(K63="Probable",AH63="Moderado")),"Alta",IF(OR(AND(K63="Rara vez",AH63="Catastrófico"),AND(K63="Improbable",AH63="Catastrófico"),AND(K63="Posible",AH63="Catastrófico"),AND(K63="Probable",AH63="Catastrófico"),AND(K63="Casi seguro",AH63="Catastrófico"),AND(K63="Posible",AH63="Moderado"),AND(K63="Probable",AH63="Moderado"),AND(K63="Casi seguro",AH63="Moderado"),AND(K63="Posible",AH63="Mayor"),AND(K63="Probable",AH63="Mayor"),AND(K63="Casi seguro",AH63="Mayor")),"Extremo",)))</f>
        <v>Alta</v>
      </c>
      <c r="AK63" s="30">
        <v>1</v>
      </c>
      <c r="AL63" s="26" t="s">
        <v>372</v>
      </c>
      <c r="AM63" s="36" t="s">
        <v>195</v>
      </c>
      <c r="AN63" s="36">
        <f t="shared" si="16"/>
        <v>15</v>
      </c>
      <c r="AO63" s="36" t="s">
        <v>196</v>
      </c>
      <c r="AP63" s="36">
        <f t="shared" si="17"/>
        <v>15</v>
      </c>
      <c r="AQ63" s="36" t="s">
        <v>197</v>
      </c>
      <c r="AR63" s="36">
        <f t="shared" si="18"/>
        <v>15</v>
      </c>
      <c r="AS63" s="36" t="s">
        <v>230</v>
      </c>
      <c r="AT63" s="36">
        <f t="shared" si="19"/>
        <v>15</v>
      </c>
      <c r="AU63" s="36" t="s">
        <v>199</v>
      </c>
      <c r="AV63" s="36">
        <f t="shared" si="20"/>
        <v>15</v>
      </c>
      <c r="AW63" s="36" t="s">
        <v>200</v>
      </c>
      <c r="AX63" s="36">
        <f t="shared" si="21"/>
        <v>15</v>
      </c>
      <c r="AY63" s="36" t="s">
        <v>201</v>
      </c>
      <c r="AZ63" s="36">
        <f t="shared" si="22"/>
        <v>15</v>
      </c>
      <c r="BA63" s="145">
        <f t="shared" ref="BA63:BA66" si="36">SUM(AN63,AP63,AR63,AT63,AV63,AX63,AZ63)</f>
        <v>105</v>
      </c>
      <c r="BB63" s="36" t="str">
        <f t="shared" ref="BB63:BB66" si="37">IF(BA63&gt;=96,"Fuerte",IF(AND(BA63&gt;=86, BA63&lt;96),"Moderado",IF(BA63&lt;86,"Débil")))</f>
        <v>Fuerte</v>
      </c>
      <c r="BC63" s="36" t="s">
        <v>202</v>
      </c>
      <c r="BD63" s="36">
        <f t="shared" ref="BD63:BD66" si="38">VALUE(IF(OR(AND(BB63="Fuerte",BC63="Fuerte")),"100",IF(OR(AND(BB63="Fuerte",BC63="Moderado"),AND(BB63="Moderado",BC63="Fuerte"),AND(BB63="Moderado",BC63="Moderado")),"50",IF(OR(AND(BB63="Fuerte",BC63="Débil"),AND(BB63="Moderado",BC63="Débil"),AND(BB63="Débil",BC63="Fuerte"),AND(BB63="Débil",BC63="Moderado"),AND(BB63="Débil",BC63="Débil")),"0",))))</f>
        <v>100</v>
      </c>
      <c r="BE63" s="29" t="str">
        <f t="shared" ref="BE63:BE66" si="39">IF(BD63=100,"Fuerte",IF(BD63=50,"Moderado",IF(BD63=0,"Débil")))</f>
        <v>Fuerte</v>
      </c>
      <c r="BF63" s="423">
        <f>AVERAGE(BD63:BD68)</f>
        <v>75</v>
      </c>
      <c r="BG63" s="423" t="str">
        <f>IF(BF63=100,"Fuerte",IF(AND(BF63&lt;=99, BF63&gt;=50),"Moderado",IF(BF63&lt;50,"Débil")))</f>
        <v>Moderado</v>
      </c>
      <c r="BH63" s="440">
        <f>IF(BG63="Fuerte",(J63-2),IF(BG63="Moderado",(J63-1), IF(BG63="Débil",((J63-0)))))</f>
        <v>0</v>
      </c>
      <c r="BI63" s="440" t="str">
        <f>IF(BH63&lt;=0,"Rara vez",IF(BH63=1,"Rara vez",IF(BH63=2,"Improbable",IF(BH63=3,"Posible",IF(BH63=4,"Probable",IF(BH63=5,"Casi Seguro"))))))</f>
        <v>Rara vez</v>
      </c>
      <c r="BJ63" s="416">
        <f>IF(BI63="","",IF(BI63="Rara vez",0.2,IF(BI63="Improbable",0.4,IF(BI63="Posible",0.6,IF(BI63="Probable",0.8,IF(BI63="Casi seguro",1,))))))</f>
        <v>0.2</v>
      </c>
      <c r="BK63" s="440" t="str">
        <f>IFERROR(IF(AG63=5,"Moderado",IF(AG63=10,"Mayor",IF(AG63=20,"Catastrófico",0))),"")</f>
        <v>Mayor</v>
      </c>
      <c r="BL63" s="416">
        <f>IF(AH63="","",IF(AH63="Moderado",0.6,IF(AH63="Mayor",0.8,IF(AH63="Catastrófico",1,))))</f>
        <v>0.8</v>
      </c>
      <c r="BM63" s="440" t="str">
        <f>IF(OR(AND(KBI63="Rara vez",BK63="Moderado"),AND(BI63="Improbable",BK63="Moderado")),"Moderado",IF(OR(AND(BI63="Rara vez",BK63="Mayor"),AND(BI63="Improbable",BK63="Mayor"),AND(BI63="Posible",BK63="Moderado"),AND(BI63="Probable",BK63="Moderado")),"Alta",IF(OR(AND(BI63="Rara vez",BK63="Catastrófico"),AND(BI63="Improbable",BK63="Catastrófico"),AND(BI63="Posible",BK63="Catastrófico"),AND(BI63="Probable",BK63="Catastrófico"),AND(BI63="Casi seguro",BK63="Catastrófico"),AND(BI63="Posible",BK63="Moderado"),AND(BI63="Probable",BK63="Moderado"),AND(BI63="Casi seguro",BK63="Moderado"),AND(BI63="Posible",BK63="Mayor"),AND(BI63="Probable",BK63="Mayor"),AND(BI63="Casi seguro",BK63="Mayor")),"Extremo",)))</f>
        <v>Alta</v>
      </c>
      <c r="BN63" s="29" t="s">
        <v>241</v>
      </c>
      <c r="BO63" s="34" t="s">
        <v>373</v>
      </c>
      <c r="BP63" s="30" t="s">
        <v>374</v>
      </c>
      <c r="BQ63" s="30" t="s">
        <v>375</v>
      </c>
      <c r="BR63" s="30" t="s">
        <v>376</v>
      </c>
      <c r="BS63" s="30" t="s">
        <v>377</v>
      </c>
      <c r="BT63" s="146" t="s">
        <v>378</v>
      </c>
      <c r="BU63" s="146" t="s">
        <v>379</v>
      </c>
      <c r="BV63" s="144"/>
      <c r="BW63" s="30"/>
      <c r="BX63" s="131"/>
      <c r="BY63" s="131"/>
      <c r="BZ63" s="131"/>
      <c r="CA63" s="131"/>
      <c r="CB63" s="131"/>
      <c r="CC63" s="131"/>
      <c r="CD63" s="131"/>
      <c r="CE63" s="131"/>
      <c r="CF63" s="131"/>
      <c r="CG63" s="131"/>
      <c r="CH63" s="131"/>
      <c r="CI63" s="131"/>
      <c r="CJ63" s="131"/>
      <c r="CK63" s="131"/>
      <c r="CL63" s="131"/>
      <c r="CM63" s="131"/>
      <c r="CN63" s="131"/>
      <c r="CO63" s="131"/>
      <c r="CP63" s="131"/>
      <c r="CQ63" s="131"/>
    </row>
    <row r="64" spans="1:95" ht="78.75" customHeight="1">
      <c r="A64" s="417"/>
      <c r="B64" s="417"/>
      <c r="C64" s="417"/>
      <c r="D64" s="417"/>
      <c r="E64" s="30" t="s">
        <v>380</v>
      </c>
      <c r="F64" s="64"/>
      <c r="G64" s="417"/>
      <c r="H64" s="417"/>
      <c r="I64" s="62" t="s">
        <v>303</v>
      </c>
      <c r="J64" s="417"/>
      <c r="K64" s="417"/>
      <c r="L64" s="417"/>
      <c r="M64" s="417"/>
      <c r="N64" s="417"/>
      <c r="O64" s="417"/>
      <c r="P64" s="417"/>
      <c r="Q64" s="417"/>
      <c r="R64" s="417"/>
      <c r="S64" s="417"/>
      <c r="T64" s="417"/>
      <c r="U64" s="417"/>
      <c r="V64" s="417"/>
      <c r="W64" s="417"/>
      <c r="X64" s="417"/>
      <c r="Y64" s="417"/>
      <c r="Z64" s="417"/>
      <c r="AA64" s="417"/>
      <c r="AB64" s="417"/>
      <c r="AC64" s="417"/>
      <c r="AD64" s="417"/>
      <c r="AE64" s="417"/>
      <c r="AF64" s="417"/>
      <c r="AG64" s="63">
        <f t="shared" si="31"/>
        <v>5</v>
      </c>
      <c r="AH64" s="417"/>
      <c r="AI64" s="417"/>
      <c r="AJ64" s="417"/>
      <c r="AK64" s="30">
        <v>2</v>
      </c>
      <c r="AL64" s="26" t="s">
        <v>381</v>
      </c>
      <c r="AM64" s="36" t="s">
        <v>195</v>
      </c>
      <c r="AN64" s="36">
        <f t="shared" si="16"/>
        <v>15</v>
      </c>
      <c r="AO64" s="36" t="s">
        <v>196</v>
      </c>
      <c r="AP64" s="36">
        <f t="shared" si="17"/>
        <v>15</v>
      </c>
      <c r="AQ64" s="36" t="s">
        <v>197</v>
      </c>
      <c r="AR64" s="36">
        <f t="shared" si="18"/>
        <v>15</v>
      </c>
      <c r="AS64" s="36" t="s">
        <v>230</v>
      </c>
      <c r="AT64" s="36">
        <f t="shared" si="19"/>
        <v>15</v>
      </c>
      <c r="AU64" s="36" t="s">
        <v>199</v>
      </c>
      <c r="AV64" s="36">
        <f t="shared" si="20"/>
        <v>15</v>
      </c>
      <c r="AW64" s="36" t="s">
        <v>200</v>
      </c>
      <c r="AX64" s="36">
        <f t="shared" si="21"/>
        <v>15</v>
      </c>
      <c r="AY64" s="36" t="s">
        <v>201</v>
      </c>
      <c r="AZ64" s="36">
        <f t="shared" si="22"/>
        <v>15</v>
      </c>
      <c r="BA64" s="145">
        <f t="shared" si="36"/>
        <v>105</v>
      </c>
      <c r="BB64" s="36" t="str">
        <f t="shared" si="37"/>
        <v>Fuerte</v>
      </c>
      <c r="BC64" s="36" t="s">
        <v>202</v>
      </c>
      <c r="BD64" s="36">
        <f t="shared" si="38"/>
        <v>100</v>
      </c>
      <c r="BE64" s="29" t="str">
        <f t="shared" si="39"/>
        <v>Fuerte</v>
      </c>
      <c r="BF64" s="417"/>
      <c r="BG64" s="417"/>
      <c r="BH64" s="417"/>
      <c r="BI64" s="417"/>
      <c r="BJ64" s="417"/>
      <c r="BK64" s="417"/>
      <c r="BL64" s="417"/>
      <c r="BM64" s="417"/>
      <c r="BN64" s="29" t="s">
        <v>241</v>
      </c>
      <c r="BO64" s="34" t="s">
        <v>382</v>
      </c>
      <c r="BP64" s="30" t="s">
        <v>383</v>
      </c>
      <c r="BQ64" s="30" t="s">
        <v>212</v>
      </c>
      <c r="BR64" s="30" t="s">
        <v>384</v>
      </c>
      <c r="BS64" s="30" t="s">
        <v>385</v>
      </c>
      <c r="BT64" s="146" t="s">
        <v>378</v>
      </c>
      <c r="BU64" s="146" t="s">
        <v>379</v>
      </c>
      <c r="BV64" s="148"/>
      <c r="BW64" s="30"/>
      <c r="BX64" s="131"/>
      <c r="BY64" s="131"/>
      <c r="BZ64" s="131"/>
      <c r="CA64" s="131"/>
      <c r="CB64" s="131"/>
      <c r="CC64" s="131"/>
      <c r="CD64" s="131"/>
      <c r="CE64" s="131"/>
      <c r="CF64" s="131"/>
      <c r="CG64" s="131"/>
      <c r="CH64" s="131"/>
      <c r="CI64" s="131"/>
      <c r="CJ64" s="131"/>
      <c r="CK64" s="131"/>
      <c r="CL64" s="131"/>
      <c r="CM64" s="131"/>
      <c r="CN64" s="131"/>
      <c r="CO64" s="131"/>
      <c r="CP64" s="131"/>
      <c r="CQ64" s="131"/>
    </row>
    <row r="65" spans="1:95" ht="78.75" customHeight="1">
      <c r="A65" s="417"/>
      <c r="B65" s="417"/>
      <c r="C65" s="417"/>
      <c r="D65" s="417"/>
      <c r="E65" s="30" t="s">
        <v>386</v>
      </c>
      <c r="F65" s="64"/>
      <c r="G65" s="417"/>
      <c r="H65" s="417"/>
      <c r="I65" s="62" t="s">
        <v>214</v>
      </c>
      <c r="J65" s="417"/>
      <c r="K65" s="417"/>
      <c r="L65" s="417"/>
      <c r="M65" s="417"/>
      <c r="N65" s="417"/>
      <c r="O65" s="417"/>
      <c r="P65" s="417"/>
      <c r="Q65" s="417"/>
      <c r="R65" s="417"/>
      <c r="S65" s="417"/>
      <c r="T65" s="417"/>
      <c r="U65" s="417"/>
      <c r="V65" s="417"/>
      <c r="W65" s="417"/>
      <c r="X65" s="417"/>
      <c r="Y65" s="417"/>
      <c r="Z65" s="417"/>
      <c r="AA65" s="417"/>
      <c r="AB65" s="417"/>
      <c r="AC65" s="417"/>
      <c r="AD65" s="417"/>
      <c r="AE65" s="417"/>
      <c r="AF65" s="417"/>
      <c r="AG65" s="63">
        <f t="shared" si="31"/>
        <v>5</v>
      </c>
      <c r="AH65" s="417"/>
      <c r="AI65" s="417"/>
      <c r="AJ65" s="417"/>
      <c r="AK65" s="30">
        <v>3</v>
      </c>
      <c r="AL65" s="26" t="s">
        <v>387</v>
      </c>
      <c r="AM65" s="36" t="s">
        <v>195</v>
      </c>
      <c r="AN65" s="36">
        <f t="shared" si="16"/>
        <v>15</v>
      </c>
      <c r="AO65" s="36" t="s">
        <v>196</v>
      </c>
      <c r="AP65" s="36">
        <f t="shared" si="17"/>
        <v>15</v>
      </c>
      <c r="AQ65" s="36" t="s">
        <v>388</v>
      </c>
      <c r="AR65" s="36">
        <f t="shared" si="18"/>
        <v>0</v>
      </c>
      <c r="AS65" s="36" t="s">
        <v>230</v>
      </c>
      <c r="AT65" s="36">
        <f t="shared" si="19"/>
        <v>15</v>
      </c>
      <c r="AU65" s="36" t="s">
        <v>199</v>
      </c>
      <c r="AV65" s="36">
        <f t="shared" si="20"/>
        <v>15</v>
      </c>
      <c r="AW65" s="36" t="s">
        <v>200</v>
      </c>
      <c r="AX65" s="36">
        <f t="shared" si="21"/>
        <v>15</v>
      </c>
      <c r="AY65" s="36" t="s">
        <v>201</v>
      </c>
      <c r="AZ65" s="36">
        <f t="shared" si="22"/>
        <v>15</v>
      </c>
      <c r="BA65" s="145">
        <f t="shared" si="36"/>
        <v>90</v>
      </c>
      <c r="BB65" s="36" t="str">
        <f t="shared" si="37"/>
        <v>Moderado</v>
      </c>
      <c r="BC65" s="36" t="s">
        <v>292</v>
      </c>
      <c r="BD65" s="36">
        <f t="shared" si="38"/>
        <v>50</v>
      </c>
      <c r="BE65" s="29" t="str">
        <f t="shared" si="39"/>
        <v>Moderado</v>
      </c>
      <c r="BF65" s="417"/>
      <c r="BG65" s="417"/>
      <c r="BH65" s="417"/>
      <c r="BI65" s="417"/>
      <c r="BJ65" s="417"/>
      <c r="BK65" s="417"/>
      <c r="BL65" s="417"/>
      <c r="BM65" s="417"/>
      <c r="BN65" s="29" t="s">
        <v>241</v>
      </c>
      <c r="BO65" s="34" t="s">
        <v>389</v>
      </c>
      <c r="BP65" s="30" t="s">
        <v>390</v>
      </c>
      <c r="BQ65" s="30" t="s">
        <v>391</v>
      </c>
      <c r="BR65" s="30" t="s">
        <v>384</v>
      </c>
      <c r="BS65" s="30" t="s">
        <v>385</v>
      </c>
      <c r="BT65" s="146" t="s">
        <v>378</v>
      </c>
      <c r="BU65" s="146" t="s">
        <v>379</v>
      </c>
      <c r="BV65" s="148"/>
      <c r="BW65" s="30"/>
      <c r="BX65" s="131"/>
      <c r="BY65" s="131"/>
      <c r="BZ65" s="131"/>
      <c r="CA65" s="131"/>
      <c r="CB65" s="131"/>
      <c r="CC65" s="131"/>
      <c r="CD65" s="131"/>
      <c r="CE65" s="131"/>
      <c r="CF65" s="131"/>
      <c r="CG65" s="131"/>
      <c r="CH65" s="131"/>
      <c r="CI65" s="131"/>
      <c r="CJ65" s="131"/>
      <c r="CK65" s="131"/>
      <c r="CL65" s="131"/>
      <c r="CM65" s="131"/>
      <c r="CN65" s="131"/>
      <c r="CO65" s="131"/>
      <c r="CP65" s="131"/>
      <c r="CQ65" s="131"/>
    </row>
    <row r="66" spans="1:95" ht="78.75" customHeight="1">
      <c r="A66" s="417"/>
      <c r="B66" s="417"/>
      <c r="C66" s="417"/>
      <c r="D66" s="417"/>
      <c r="E66" s="30" t="s">
        <v>392</v>
      </c>
      <c r="F66" s="64"/>
      <c r="G66" s="417"/>
      <c r="H66" s="417"/>
      <c r="I66" s="62"/>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63">
        <f t="shared" si="31"/>
        <v>5</v>
      </c>
      <c r="AH66" s="417"/>
      <c r="AI66" s="417"/>
      <c r="AJ66" s="417"/>
      <c r="AK66" s="30">
        <v>4</v>
      </c>
      <c r="AL66" s="26" t="s">
        <v>393</v>
      </c>
      <c r="AM66" s="36" t="s">
        <v>195</v>
      </c>
      <c r="AN66" s="36">
        <f t="shared" si="16"/>
        <v>15</v>
      </c>
      <c r="AO66" s="36" t="s">
        <v>196</v>
      </c>
      <c r="AP66" s="36">
        <f t="shared" si="17"/>
        <v>15</v>
      </c>
      <c r="AQ66" s="36" t="s">
        <v>388</v>
      </c>
      <c r="AR66" s="36">
        <f t="shared" si="18"/>
        <v>0</v>
      </c>
      <c r="AS66" s="36" t="s">
        <v>230</v>
      </c>
      <c r="AT66" s="36">
        <f t="shared" si="19"/>
        <v>15</v>
      </c>
      <c r="AU66" s="36" t="s">
        <v>199</v>
      </c>
      <c r="AV66" s="36">
        <f t="shared" si="20"/>
        <v>15</v>
      </c>
      <c r="AW66" s="36" t="s">
        <v>200</v>
      </c>
      <c r="AX66" s="36">
        <f t="shared" si="21"/>
        <v>15</v>
      </c>
      <c r="AY66" s="36" t="s">
        <v>201</v>
      </c>
      <c r="AZ66" s="36">
        <f t="shared" si="22"/>
        <v>15</v>
      </c>
      <c r="BA66" s="145">
        <f t="shared" si="36"/>
        <v>90</v>
      </c>
      <c r="BB66" s="36" t="str">
        <f t="shared" si="37"/>
        <v>Moderado</v>
      </c>
      <c r="BC66" s="36" t="s">
        <v>292</v>
      </c>
      <c r="BD66" s="36">
        <f t="shared" si="38"/>
        <v>50</v>
      </c>
      <c r="BE66" s="29" t="str">
        <f t="shared" si="39"/>
        <v>Moderado</v>
      </c>
      <c r="BF66" s="417"/>
      <c r="BG66" s="417"/>
      <c r="BH66" s="417"/>
      <c r="BI66" s="417"/>
      <c r="BJ66" s="417"/>
      <c r="BK66" s="417"/>
      <c r="BL66" s="417"/>
      <c r="BM66" s="417"/>
      <c r="BN66" s="29" t="s">
        <v>241</v>
      </c>
      <c r="BO66" s="34" t="s">
        <v>394</v>
      </c>
      <c r="BP66" s="30" t="s">
        <v>395</v>
      </c>
      <c r="BQ66" s="30" t="s">
        <v>212</v>
      </c>
      <c r="BR66" s="30" t="s">
        <v>376</v>
      </c>
      <c r="BS66" s="30" t="s">
        <v>385</v>
      </c>
      <c r="BT66" s="146" t="s">
        <v>378</v>
      </c>
      <c r="BU66" s="146" t="s">
        <v>379</v>
      </c>
      <c r="BV66" s="149"/>
      <c r="BW66" s="30"/>
      <c r="BX66" s="131"/>
      <c r="BY66" s="131"/>
      <c r="BZ66" s="131"/>
      <c r="CA66" s="131"/>
      <c r="CB66" s="131"/>
      <c r="CC66" s="131"/>
      <c r="CD66" s="131"/>
      <c r="CE66" s="131"/>
      <c r="CF66" s="131"/>
      <c r="CG66" s="131"/>
      <c r="CH66" s="131"/>
      <c r="CI66" s="131"/>
      <c r="CJ66" s="131"/>
      <c r="CK66" s="131"/>
      <c r="CL66" s="131"/>
      <c r="CM66" s="131"/>
      <c r="CN66" s="131"/>
      <c r="CO66" s="131"/>
      <c r="CP66" s="131"/>
      <c r="CQ66" s="131"/>
    </row>
    <row r="67" spans="1:95" ht="78.75" customHeight="1">
      <c r="A67" s="417"/>
      <c r="B67" s="417"/>
      <c r="C67" s="417"/>
      <c r="D67" s="417"/>
      <c r="E67" s="64"/>
      <c r="F67" s="64"/>
      <c r="G67" s="417"/>
      <c r="H67" s="417"/>
      <c r="I67" s="62"/>
      <c r="J67" s="417"/>
      <c r="K67" s="417"/>
      <c r="L67" s="417"/>
      <c r="M67" s="417"/>
      <c r="N67" s="417"/>
      <c r="O67" s="417"/>
      <c r="P67" s="417"/>
      <c r="Q67" s="417"/>
      <c r="R67" s="417"/>
      <c r="S67" s="417"/>
      <c r="T67" s="417"/>
      <c r="U67" s="417"/>
      <c r="V67" s="417"/>
      <c r="W67" s="417"/>
      <c r="X67" s="417"/>
      <c r="Y67" s="417"/>
      <c r="Z67" s="417"/>
      <c r="AA67" s="417"/>
      <c r="AB67" s="417"/>
      <c r="AC67" s="417"/>
      <c r="AD67" s="417"/>
      <c r="AE67" s="417"/>
      <c r="AF67" s="417"/>
      <c r="AG67" s="63">
        <f t="shared" si="31"/>
        <v>5</v>
      </c>
      <c r="AH67" s="417"/>
      <c r="AI67" s="417"/>
      <c r="AJ67" s="417"/>
      <c r="AK67" s="30">
        <v>5</v>
      </c>
      <c r="AL67" s="26" t="s">
        <v>226</v>
      </c>
      <c r="AM67" s="36"/>
      <c r="AN67" s="36" t="str">
        <f t="shared" si="16"/>
        <v/>
      </c>
      <c r="AO67" s="36"/>
      <c r="AP67" s="36" t="str">
        <f t="shared" si="17"/>
        <v/>
      </c>
      <c r="AQ67" s="36"/>
      <c r="AR67" s="36" t="str">
        <f t="shared" si="18"/>
        <v/>
      </c>
      <c r="AS67" s="36"/>
      <c r="AT67" s="36" t="str">
        <f t="shared" si="19"/>
        <v/>
      </c>
      <c r="AU67" s="36"/>
      <c r="AV67" s="36" t="str">
        <f t="shared" si="20"/>
        <v/>
      </c>
      <c r="AW67" s="36"/>
      <c r="AX67" s="36" t="str">
        <f t="shared" si="21"/>
        <v/>
      </c>
      <c r="AY67" s="36"/>
      <c r="AZ67" s="36" t="str">
        <f t="shared" si="22"/>
        <v/>
      </c>
      <c r="BA67" s="145"/>
      <c r="BB67" s="36"/>
      <c r="BC67" s="36"/>
      <c r="BD67" s="36"/>
      <c r="BE67" s="29"/>
      <c r="BF67" s="417"/>
      <c r="BG67" s="417"/>
      <c r="BH67" s="417"/>
      <c r="BI67" s="417"/>
      <c r="BJ67" s="417"/>
      <c r="BK67" s="417"/>
      <c r="BL67" s="417"/>
      <c r="BM67" s="417"/>
      <c r="BN67" s="29"/>
      <c r="BO67" s="34"/>
      <c r="BP67" s="30"/>
      <c r="BQ67" s="30"/>
      <c r="BR67" s="30"/>
      <c r="BS67" s="30"/>
      <c r="BT67" s="146"/>
      <c r="BU67" s="146"/>
      <c r="BV67" s="30"/>
      <c r="BW67" s="30"/>
      <c r="BX67" s="131"/>
      <c r="BY67" s="131"/>
      <c r="BZ67" s="131"/>
      <c r="CA67" s="131"/>
      <c r="CB67" s="131"/>
      <c r="CC67" s="131"/>
      <c r="CD67" s="131"/>
      <c r="CE67" s="131"/>
      <c r="CF67" s="131"/>
      <c r="CG67" s="131"/>
      <c r="CH67" s="131"/>
      <c r="CI67" s="131"/>
      <c r="CJ67" s="131"/>
      <c r="CK67" s="131"/>
      <c r="CL67" s="131"/>
      <c r="CM67" s="131"/>
      <c r="CN67" s="131"/>
      <c r="CO67" s="131"/>
      <c r="CP67" s="131"/>
      <c r="CQ67" s="131"/>
    </row>
    <row r="68" spans="1:95" ht="78.75" customHeight="1">
      <c r="A68" s="418"/>
      <c r="B68" s="417"/>
      <c r="C68" s="418"/>
      <c r="D68" s="418"/>
      <c r="E68" s="32"/>
      <c r="F68" s="32"/>
      <c r="G68" s="418"/>
      <c r="H68" s="418"/>
      <c r="I68" s="62"/>
      <c r="J68" s="418"/>
      <c r="K68" s="418"/>
      <c r="L68" s="418"/>
      <c r="M68" s="418"/>
      <c r="N68" s="418"/>
      <c r="O68" s="418"/>
      <c r="P68" s="418"/>
      <c r="Q68" s="418"/>
      <c r="R68" s="418"/>
      <c r="S68" s="418"/>
      <c r="T68" s="418"/>
      <c r="U68" s="418"/>
      <c r="V68" s="418"/>
      <c r="W68" s="418"/>
      <c r="X68" s="418"/>
      <c r="Y68" s="418"/>
      <c r="Z68" s="418"/>
      <c r="AA68" s="418"/>
      <c r="AB68" s="418"/>
      <c r="AC68" s="418"/>
      <c r="AD68" s="418"/>
      <c r="AE68" s="418"/>
      <c r="AF68" s="418"/>
      <c r="AG68" s="63">
        <f t="shared" si="31"/>
        <v>5</v>
      </c>
      <c r="AH68" s="418"/>
      <c r="AI68" s="418"/>
      <c r="AJ68" s="418"/>
      <c r="AK68" s="30">
        <v>6</v>
      </c>
      <c r="AL68" s="26" t="s">
        <v>226</v>
      </c>
      <c r="AM68" s="36"/>
      <c r="AN68" s="36" t="str">
        <f t="shared" si="16"/>
        <v/>
      </c>
      <c r="AO68" s="36"/>
      <c r="AP68" s="36" t="str">
        <f t="shared" si="17"/>
        <v/>
      </c>
      <c r="AQ68" s="36"/>
      <c r="AR68" s="36" t="str">
        <f t="shared" si="18"/>
        <v/>
      </c>
      <c r="AS68" s="36"/>
      <c r="AT68" s="36" t="str">
        <f t="shared" si="19"/>
        <v/>
      </c>
      <c r="AU68" s="36"/>
      <c r="AV68" s="36" t="str">
        <f t="shared" si="20"/>
        <v/>
      </c>
      <c r="AW68" s="36"/>
      <c r="AX68" s="36" t="str">
        <f t="shared" si="21"/>
        <v/>
      </c>
      <c r="AY68" s="36"/>
      <c r="AZ68" s="36" t="str">
        <f t="shared" si="22"/>
        <v/>
      </c>
      <c r="BA68" s="145"/>
      <c r="BB68" s="36"/>
      <c r="BC68" s="36"/>
      <c r="BD68" s="36"/>
      <c r="BE68" s="29"/>
      <c r="BF68" s="418"/>
      <c r="BG68" s="418"/>
      <c r="BH68" s="418"/>
      <c r="BI68" s="418"/>
      <c r="BJ68" s="418"/>
      <c r="BK68" s="418"/>
      <c r="BL68" s="418"/>
      <c r="BM68" s="418"/>
      <c r="BN68" s="29"/>
      <c r="BO68" s="34"/>
      <c r="BP68" s="30"/>
      <c r="BQ68" s="30"/>
      <c r="BR68" s="30"/>
      <c r="BS68" s="30"/>
      <c r="BT68" s="146"/>
      <c r="BU68" s="146"/>
      <c r="BV68" s="30"/>
      <c r="BW68" s="30"/>
      <c r="BX68" s="131"/>
      <c r="BY68" s="131"/>
      <c r="BZ68" s="131"/>
      <c r="CA68" s="131"/>
      <c r="CB68" s="131"/>
      <c r="CC68" s="131"/>
      <c r="CD68" s="131"/>
      <c r="CE68" s="131"/>
      <c r="CF68" s="131"/>
      <c r="CG68" s="131"/>
      <c r="CH68" s="131"/>
      <c r="CI68" s="131"/>
      <c r="CJ68" s="131"/>
      <c r="CK68" s="131"/>
      <c r="CL68" s="131"/>
      <c r="CM68" s="131"/>
      <c r="CN68" s="131"/>
      <c r="CO68" s="131"/>
      <c r="CP68" s="131"/>
      <c r="CQ68" s="131"/>
    </row>
    <row r="69" spans="1:95" ht="78.75" customHeight="1">
      <c r="A69" s="452">
        <v>11</v>
      </c>
      <c r="B69" s="452" t="s">
        <v>366</v>
      </c>
      <c r="C69" s="452" t="s">
        <v>367</v>
      </c>
      <c r="D69" s="452" t="s">
        <v>368</v>
      </c>
      <c r="E69" s="32" t="s">
        <v>396</v>
      </c>
      <c r="F69" s="32" t="s">
        <v>397</v>
      </c>
      <c r="G69" s="469" t="s">
        <v>398</v>
      </c>
      <c r="H69" s="32" t="s">
        <v>190</v>
      </c>
      <c r="I69" s="32" t="s">
        <v>191</v>
      </c>
      <c r="J69" s="470">
        <v>1</v>
      </c>
      <c r="K69" s="471" t="s">
        <v>399</v>
      </c>
      <c r="L69" s="472">
        <f>IF(K69="","",IF(K69="Rara vez",0.2,IF(K69="Improbable",0.4,IF(K69="Posible",0.6,IF(K69="Probable",0.8,IF(K69="Casi seguro",1,))))))</f>
        <v>0.2</v>
      </c>
      <c r="M69" s="416" t="s">
        <v>192</v>
      </c>
      <c r="N69" s="416" t="s">
        <v>193</v>
      </c>
      <c r="O69" s="416" t="s">
        <v>193</v>
      </c>
      <c r="P69" s="416" t="s">
        <v>193</v>
      </c>
      <c r="Q69" s="416" t="s">
        <v>193</v>
      </c>
      <c r="R69" s="416" t="s">
        <v>192</v>
      </c>
      <c r="S69" s="416" t="s">
        <v>192</v>
      </c>
      <c r="T69" s="416" t="s">
        <v>192</v>
      </c>
      <c r="U69" s="416" t="s">
        <v>193</v>
      </c>
      <c r="V69" s="416" t="s">
        <v>192</v>
      </c>
      <c r="W69" s="416" t="s">
        <v>192</v>
      </c>
      <c r="X69" s="416" t="s">
        <v>192</v>
      </c>
      <c r="Y69" s="416" t="s">
        <v>192</v>
      </c>
      <c r="Z69" s="416" t="s">
        <v>192</v>
      </c>
      <c r="AA69" s="416" t="s">
        <v>193</v>
      </c>
      <c r="AB69" s="416" t="s">
        <v>193</v>
      </c>
      <c r="AC69" s="416" t="s">
        <v>193</v>
      </c>
      <c r="AD69" s="416" t="s">
        <v>193</v>
      </c>
      <c r="AE69" s="416" t="s">
        <v>193</v>
      </c>
      <c r="AF69" s="468">
        <f>IF(AB69="Si","19",COUNTIF(M69:AE70,"si"))</f>
        <v>9</v>
      </c>
      <c r="AG69" s="63">
        <f t="shared" si="31"/>
        <v>10</v>
      </c>
      <c r="AH69" s="419" t="str">
        <f>IF(AG69=5,"Moderado",IF(AG69=10,"Mayor",IF(AG69=20,"Catastrófico",0)))</f>
        <v>Mayor</v>
      </c>
      <c r="AI69" s="416">
        <f>IF(AH69="","",IF(AH69="Moderado",0.6,IF(AH69="Mayor",0.8,IF(AH69="Catastrófico",1,))))</f>
        <v>0.8</v>
      </c>
      <c r="AJ69" s="419" t="str">
        <f>IF(OR(AND(K69="Rara vez",AH69="Moderado"),AND(K69="Improbable",AH69="Moderado")),"Moderado",IF(OR(AND(K69="Rara vez",AH69="Mayor"),AND(K69="Improbable",AH69="Mayor"),AND(K69="Posible",AH69="Moderado"),AND(K69="Probable",AH69="Moderado")),"Alta",IF(OR(AND(K69="Rara vez",AH69="Catastrófico"),AND(K69="Improbable",AH69="Catastrófico"),AND(K69="Posible",AH69="Catastrófico"),AND(K69="Probable",AH69="Catastrófico"),AND(K69="Casi seguro",AH69="Catastrófico"),AND(K69="Posible",AH69="Moderado"),AND(K69="Probable",AH69="Moderado"),AND(K69="Casi seguro",AH69="Moderado"),AND(K69="Posible",AH69="Mayor"),AND(K69="Probable",AH69="Mayor"),AND(K69="Casi seguro",AH69="Mayor")),"Extremo",)))</f>
        <v>Alta</v>
      </c>
      <c r="AK69" s="25">
        <v>1</v>
      </c>
      <c r="AL69" s="26" t="s">
        <v>400</v>
      </c>
      <c r="AM69" s="27" t="s">
        <v>195</v>
      </c>
      <c r="AN69" s="27">
        <f t="shared" si="16"/>
        <v>15</v>
      </c>
      <c r="AO69" s="27" t="s">
        <v>196</v>
      </c>
      <c r="AP69" s="27">
        <f t="shared" si="17"/>
        <v>15</v>
      </c>
      <c r="AQ69" s="27" t="s">
        <v>197</v>
      </c>
      <c r="AR69" s="27">
        <f t="shared" si="18"/>
        <v>15</v>
      </c>
      <c r="AS69" s="27" t="s">
        <v>230</v>
      </c>
      <c r="AT69" s="27">
        <f t="shared" si="19"/>
        <v>15</v>
      </c>
      <c r="AU69" s="27" t="s">
        <v>199</v>
      </c>
      <c r="AV69" s="27">
        <f t="shared" si="20"/>
        <v>15</v>
      </c>
      <c r="AW69" s="36" t="s">
        <v>200</v>
      </c>
      <c r="AX69" s="27">
        <f t="shared" si="21"/>
        <v>15</v>
      </c>
      <c r="AY69" s="36" t="s">
        <v>201</v>
      </c>
      <c r="AZ69" s="27">
        <f t="shared" si="22"/>
        <v>15</v>
      </c>
      <c r="BA69" s="150">
        <f t="shared" ref="BA69:BA75" si="40">SUM(AN69,AP69,AR69,AT69,AV69,AX69,AZ69)</f>
        <v>105</v>
      </c>
      <c r="BB69" s="27" t="str">
        <f t="shared" ref="BB69:BB75" si="41">IF(BA69&gt;=96,"Fuerte",IF(AND(BA69&gt;=86, BA69&lt;96),"Moderado",IF(BA69&lt;86,"Débil")))</f>
        <v>Fuerte</v>
      </c>
      <c r="BC69" s="27" t="s">
        <v>202</v>
      </c>
      <c r="BD69" s="27">
        <f t="shared" ref="BD69:BD75" si="42">VALUE(IF(OR(AND(BB69="Fuerte",BC69="Fuerte")),"100",IF(OR(AND(BB69="Fuerte",BC69="Moderado"),AND(BB69="Moderado",BC69="Fuerte"),AND(BB69="Moderado",BC69="Moderado")),"50",IF(OR(AND(BB69="Fuerte",BC69="Débil"),AND(BB69="Moderado",BC69="Débil"),AND(BB69="Débil",BC69="Fuerte"),AND(BB69="Débil",BC69="Moderado"),AND(BB69="Débil",BC69="Débil")),"0",))))</f>
        <v>100</v>
      </c>
      <c r="BE69" s="65" t="str">
        <f t="shared" ref="BE69:BE75" si="43">IF(BD69=100,"Fuerte",IF(BD69=50,"Moderado",IF(BD69=0,"Débil")))</f>
        <v>Fuerte</v>
      </c>
      <c r="BF69" s="422">
        <f>AVERAGE(BD69:BD71)</f>
        <v>100</v>
      </c>
      <c r="BG69" s="422" t="str">
        <f>IF(BF69=100,"Fuerte",IF(AND(BF69&lt;=99, BF69&gt;=50),"Moderado",IF(BF69&lt;50,"Débil")))</f>
        <v>Fuerte</v>
      </c>
      <c r="BH69" s="440">
        <f>IF(BG69="Fuerte",(J69-2),IF(BG69="Moderado",(J69-1), IF(BG69="Débil",((J69-0)))))</f>
        <v>-1</v>
      </c>
      <c r="BI69" s="440" t="str">
        <f>IF(BH69&lt;=0,"",IF(BH69=1,"Rara vez",IF(BH69=2,"Improbable",IF(BH69=3,"Posible",IF(BH69=4,"Probable",IF(BH69=5,"Casi Seguro"))))))</f>
        <v/>
      </c>
      <c r="BJ69" s="457" t="str">
        <f>IF(BI69="","",IF(BI69="Rara vez",0.2,IF(BI69="Improbable",0.4,IF(BI69="Posible",0.6,IF(BI69="Probable",0.8,IF(BI69="Casi seguro",1,))))))</f>
        <v/>
      </c>
      <c r="BK69" s="440" t="str">
        <f>IFERROR(IF(AG69=5,"Moderado",IF(AG69=10,"Mayor",IF(AG69=20,"Catastrófico",0))),"")</f>
        <v>Mayor</v>
      </c>
      <c r="BL69" s="457">
        <f>IF(AH69="","",IF(AH69="Moderado",0.6,IF(AH69="Mayor",0.8,IF(AH69="Catastrófico",1,))))</f>
        <v>0.8</v>
      </c>
      <c r="BM69" s="458">
        <f>IF(OR(AND(KBI69="Rara vez",BK69="Moderado"),AND(BI69="Improbable",BK69="Moderado")),"Moderado",IF(OR(AND(BI69="Rara vez",BK69="Mayor"),AND(BI69="Improbable",BK69="Mayor"),AND(BI69="Posible",BK69="Moderado"),AND(BI69="Probable",BK69="Moderado")),"Alta",IF(OR(AND(BI69="Rara vez",BK69="Catastrófico"),AND(BI69="Improbable",BK69="Catastrófico"),AND(BI69="Posible",BK69="Catastrófico"),AND(BI69="Probable",BK69="Catastrófico"),AND(BI69="Casi seguro",BK69="Catastrófico"),AND(BI69="Posible",BK69="Moderado"),AND(BI69="Probable",BK69="Moderado"),AND(BI69="Casi seguro",BK69="Moderado"),AND(BI69="Posible",BK69="Mayor"),AND(BI69="Probable",BK69="Mayor"),AND(BI69="Casi seguro",BK69="Mayor")),"Extremo",)))</f>
        <v>0</v>
      </c>
      <c r="BN69" s="29" t="s">
        <v>241</v>
      </c>
      <c r="BO69" s="34" t="s">
        <v>401</v>
      </c>
      <c r="BP69" s="30" t="s">
        <v>402</v>
      </c>
      <c r="BQ69" s="30" t="s">
        <v>403</v>
      </c>
      <c r="BR69" s="30" t="s">
        <v>404</v>
      </c>
      <c r="BS69" s="30" t="s">
        <v>403</v>
      </c>
      <c r="BT69" s="30" t="s">
        <v>405</v>
      </c>
      <c r="BU69" s="30" t="s">
        <v>406</v>
      </c>
      <c r="BV69" s="30"/>
      <c r="BW69" s="30"/>
      <c r="BX69" s="131"/>
      <c r="BY69" s="131"/>
      <c r="BZ69" s="131"/>
      <c r="CA69" s="131"/>
      <c r="CB69" s="131"/>
      <c r="CC69" s="131"/>
      <c r="CD69" s="131"/>
      <c r="CE69" s="131"/>
      <c r="CF69" s="131"/>
      <c r="CG69" s="131"/>
      <c r="CH69" s="131"/>
      <c r="CI69" s="131"/>
      <c r="CJ69" s="131"/>
      <c r="CK69" s="131"/>
      <c r="CL69" s="131"/>
      <c r="CM69" s="131"/>
      <c r="CN69" s="131"/>
      <c r="CO69" s="131"/>
      <c r="CP69" s="131"/>
      <c r="CQ69" s="131"/>
    </row>
    <row r="70" spans="1:95" ht="78.75" customHeight="1">
      <c r="A70" s="417"/>
      <c r="B70" s="417"/>
      <c r="C70" s="417"/>
      <c r="D70" s="417"/>
      <c r="E70" s="32" t="s">
        <v>407</v>
      </c>
      <c r="F70" s="32"/>
      <c r="G70" s="460"/>
      <c r="H70" s="32"/>
      <c r="I70" s="32" t="s">
        <v>303</v>
      </c>
      <c r="J70" s="417"/>
      <c r="K70" s="417"/>
      <c r="L70" s="417"/>
      <c r="M70" s="417"/>
      <c r="N70" s="417"/>
      <c r="O70" s="417"/>
      <c r="P70" s="417"/>
      <c r="Q70" s="417"/>
      <c r="R70" s="417"/>
      <c r="S70" s="417"/>
      <c r="T70" s="417"/>
      <c r="U70" s="417"/>
      <c r="V70" s="417"/>
      <c r="W70" s="417"/>
      <c r="X70" s="417"/>
      <c r="Y70" s="417"/>
      <c r="Z70" s="417"/>
      <c r="AA70" s="417"/>
      <c r="AB70" s="417"/>
      <c r="AC70" s="417"/>
      <c r="AD70" s="417"/>
      <c r="AE70" s="417"/>
      <c r="AF70" s="417"/>
      <c r="AG70" s="63">
        <f t="shared" si="31"/>
        <v>5</v>
      </c>
      <c r="AH70" s="417"/>
      <c r="AI70" s="417"/>
      <c r="AJ70" s="417"/>
      <c r="AK70" s="25">
        <v>2</v>
      </c>
      <c r="AL70" s="26" t="s">
        <v>400</v>
      </c>
      <c r="AM70" s="27" t="s">
        <v>195</v>
      </c>
      <c r="AN70" s="27">
        <f t="shared" si="16"/>
        <v>15</v>
      </c>
      <c r="AO70" s="27" t="s">
        <v>196</v>
      </c>
      <c r="AP70" s="27">
        <f t="shared" si="17"/>
        <v>15</v>
      </c>
      <c r="AQ70" s="27" t="s">
        <v>197</v>
      </c>
      <c r="AR70" s="27">
        <f t="shared" si="18"/>
        <v>15</v>
      </c>
      <c r="AS70" s="27" t="s">
        <v>230</v>
      </c>
      <c r="AT70" s="27">
        <f t="shared" si="19"/>
        <v>15</v>
      </c>
      <c r="AU70" s="27" t="s">
        <v>199</v>
      </c>
      <c r="AV70" s="27">
        <f t="shared" si="20"/>
        <v>15</v>
      </c>
      <c r="AW70" s="36" t="s">
        <v>200</v>
      </c>
      <c r="AX70" s="27">
        <f t="shared" si="21"/>
        <v>15</v>
      </c>
      <c r="AY70" s="36" t="s">
        <v>201</v>
      </c>
      <c r="AZ70" s="27">
        <f t="shared" si="22"/>
        <v>15</v>
      </c>
      <c r="BA70" s="150">
        <f t="shared" si="40"/>
        <v>105</v>
      </c>
      <c r="BB70" s="27" t="str">
        <f t="shared" si="41"/>
        <v>Fuerte</v>
      </c>
      <c r="BC70" s="27" t="s">
        <v>202</v>
      </c>
      <c r="BD70" s="27">
        <f t="shared" si="42"/>
        <v>100</v>
      </c>
      <c r="BE70" s="65" t="str">
        <f t="shared" si="43"/>
        <v>Fuerte</v>
      </c>
      <c r="BF70" s="417"/>
      <c r="BG70" s="417"/>
      <c r="BH70" s="417"/>
      <c r="BI70" s="417"/>
      <c r="BJ70" s="417"/>
      <c r="BK70" s="417"/>
      <c r="BL70" s="417"/>
      <c r="BM70" s="417"/>
      <c r="BN70" s="29" t="s">
        <v>241</v>
      </c>
      <c r="BO70" s="34" t="s">
        <v>408</v>
      </c>
      <c r="BP70" s="30" t="s">
        <v>402</v>
      </c>
      <c r="BQ70" s="30" t="s">
        <v>403</v>
      </c>
      <c r="BR70" s="30" t="s">
        <v>404</v>
      </c>
      <c r="BS70" s="30" t="s">
        <v>403</v>
      </c>
      <c r="BT70" s="30" t="s">
        <v>405</v>
      </c>
      <c r="BU70" s="30" t="s">
        <v>406</v>
      </c>
      <c r="BV70" s="30"/>
      <c r="BW70" s="30"/>
      <c r="BX70" s="131"/>
      <c r="BY70" s="131"/>
      <c r="BZ70" s="131"/>
      <c r="CA70" s="131"/>
      <c r="CB70" s="131"/>
      <c r="CC70" s="131"/>
      <c r="CD70" s="131"/>
      <c r="CE70" s="131"/>
      <c r="CF70" s="131"/>
      <c r="CG70" s="131"/>
      <c r="CH70" s="131"/>
      <c r="CI70" s="131"/>
      <c r="CJ70" s="131"/>
      <c r="CK70" s="131"/>
      <c r="CL70" s="131"/>
      <c r="CM70" s="131"/>
      <c r="CN70" s="131"/>
      <c r="CO70" s="131"/>
      <c r="CP70" s="131"/>
      <c r="CQ70" s="131"/>
    </row>
    <row r="71" spans="1:95" ht="78.75" customHeight="1">
      <c r="A71" s="417"/>
      <c r="B71" s="417"/>
      <c r="C71" s="417"/>
      <c r="D71" s="417"/>
      <c r="E71" s="32" t="s">
        <v>409</v>
      </c>
      <c r="F71" s="32"/>
      <c r="G71" s="460"/>
      <c r="H71" s="32"/>
      <c r="I71" s="32" t="s">
        <v>214</v>
      </c>
      <c r="J71" s="417"/>
      <c r="K71" s="417"/>
      <c r="L71" s="417"/>
      <c r="M71" s="417"/>
      <c r="N71" s="417"/>
      <c r="O71" s="417"/>
      <c r="P71" s="417"/>
      <c r="Q71" s="417"/>
      <c r="R71" s="417"/>
      <c r="S71" s="417"/>
      <c r="T71" s="417"/>
      <c r="U71" s="417"/>
      <c r="V71" s="417"/>
      <c r="W71" s="417"/>
      <c r="X71" s="417"/>
      <c r="Y71" s="417"/>
      <c r="Z71" s="417"/>
      <c r="AA71" s="417"/>
      <c r="AB71" s="417"/>
      <c r="AC71" s="417"/>
      <c r="AD71" s="417"/>
      <c r="AE71" s="417"/>
      <c r="AF71" s="417"/>
      <c r="AG71" s="63">
        <f t="shared" si="31"/>
        <v>5</v>
      </c>
      <c r="AH71" s="417"/>
      <c r="AI71" s="417"/>
      <c r="AJ71" s="417"/>
      <c r="AK71" s="25">
        <v>3</v>
      </c>
      <c r="AL71" s="26" t="s">
        <v>410</v>
      </c>
      <c r="AM71" s="27" t="s">
        <v>195</v>
      </c>
      <c r="AN71" s="27">
        <f t="shared" si="16"/>
        <v>15</v>
      </c>
      <c r="AO71" s="27" t="s">
        <v>196</v>
      </c>
      <c r="AP71" s="27">
        <f t="shared" si="17"/>
        <v>15</v>
      </c>
      <c r="AQ71" s="27" t="s">
        <v>197</v>
      </c>
      <c r="AR71" s="27">
        <f t="shared" si="18"/>
        <v>15</v>
      </c>
      <c r="AS71" s="27" t="s">
        <v>198</v>
      </c>
      <c r="AT71" s="27">
        <f t="shared" si="19"/>
        <v>10</v>
      </c>
      <c r="AU71" s="27" t="s">
        <v>199</v>
      </c>
      <c r="AV71" s="27">
        <f t="shared" si="20"/>
        <v>15</v>
      </c>
      <c r="AW71" s="36" t="s">
        <v>200</v>
      </c>
      <c r="AX71" s="27">
        <f t="shared" si="21"/>
        <v>15</v>
      </c>
      <c r="AY71" s="36" t="s">
        <v>201</v>
      </c>
      <c r="AZ71" s="27">
        <f t="shared" si="22"/>
        <v>15</v>
      </c>
      <c r="BA71" s="150">
        <f t="shared" si="40"/>
        <v>100</v>
      </c>
      <c r="BB71" s="27" t="str">
        <f t="shared" si="41"/>
        <v>Fuerte</v>
      </c>
      <c r="BC71" s="27" t="s">
        <v>202</v>
      </c>
      <c r="BD71" s="27">
        <f t="shared" si="42"/>
        <v>100</v>
      </c>
      <c r="BE71" s="65" t="str">
        <f t="shared" si="43"/>
        <v>Fuerte</v>
      </c>
      <c r="BF71" s="417"/>
      <c r="BG71" s="417"/>
      <c r="BH71" s="417"/>
      <c r="BI71" s="417"/>
      <c r="BJ71" s="417"/>
      <c r="BK71" s="417"/>
      <c r="BL71" s="417"/>
      <c r="BM71" s="417"/>
      <c r="BN71" s="30"/>
      <c r="BO71" s="34"/>
      <c r="BP71" s="30"/>
      <c r="BQ71" s="30"/>
      <c r="BR71" s="30"/>
      <c r="BS71" s="30"/>
      <c r="BT71" s="30"/>
      <c r="BU71" s="30"/>
      <c r="BV71" s="30"/>
      <c r="BW71" s="30"/>
      <c r="BX71" s="131"/>
      <c r="BY71" s="131"/>
      <c r="BZ71" s="131"/>
      <c r="CA71" s="131"/>
      <c r="CB71" s="131"/>
      <c r="CC71" s="131"/>
      <c r="CD71" s="131"/>
      <c r="CE71" s="131"/>
      <c r="CF71" s="131"/>
      <c r="CG71" s="131"/>
      <c r="CH71" s="131"/>
      <c r="CI71" s="131"/>
      <c r="CJ71" s="131"/>
      <c r="CK71" s="131"/>
      <c r="CL71" s="131"/>
      <c r="CM71" s="131"/>
      <c r="CN71" s="131"/>
      <c r="CO71" s="131"/>
      <c r="CP71" s="131"/>
      <c r="CQ71" s="131"/>
    </row>
    <row r="72" spans="1:95" ht="78.75" customHeight="1">
      <c r="A72" s="452">
        <v>12</v>
      </c>
      <c r="B72" s="452" t="s">
        <v>366</v>
      </c>
      <c r="C72" s="452" t="s">
        <v>367</v>
      </c>
      <c r="D72" s="452" t="s">
        <v>368</v>
      </c>
      <c r="E72" s="35" t="s">
        <v>369</v>
      </c>
      <c r="F72" s="144" t="s">
        <v>370</v>
      </c>
      <c r="G72" s="452" t="s">
        <v>411</v>
      </c>
      <c r="H72" s="452" t="s">
        <v>190</v>
      </c>
      <c r="I72" s="62" t="s">
        <v>191</v>
      </c>
      <c r="J72" s="452">
        <v>1</v>
      </c>
      <c r="K72" s="419" t="str">
        <f>IF(J72&lt;=0,"",IF(J72=1,"Rara vez",IF(J72=2,"Improbable",IF(J72=3,"Posible",IF(J72=4,"Probable",IF(J72=5,"Casi Seguro"))))))</f>
        <v>Rara vez</v>
      </c>
      <c r="L72" s="416">
        <f>IF(K72="","",IF(K72="Rara vez",0.2,IF(K72="Improbable",0.4,IF(K72="Posible",0.6,IF(K72="Probable",0.8,IF(K72="Casi seguro",1,))))))</f>
        <v>0.2</v>
      </c>
      <c r="M72" s="416" t="s">
        <v>192</v>
      </c>
      <c r="N72" s="416" t="s">
        <v>192</v>
      </c>
      <c r="O72" s="416" t="s">
        <v>192</v>
      </c>
      <c r="P72" s="416" t="s">
        <v>192</v>
      </c>
      <c r="Q72" s="416" t="s">
        <v>192</v>
      </c>
      <c r="R72" s="416" t="s">
        <v>192</v>
      </c>
      <c r="S72" s="416" t="s">
        <v>192</v>
      </c>
      <c r="T72" s="416" t="s">
        <v>192</v>
      </c>
      <c r="U72" s="416" t="s">
        <v>193</v>
      </c>
      <c r="V72" s="416" t="s">
        <v>192</v>
      </c>
      <c r="W72" s="416" t="s">
        <v>192</v>
      </c>
      <c r="X72" s="416" t="s">
        <v>192</v>
      </c>
      <c r="Y72" s="416" t="s">
        <v>192</v>
      </c>
      <c r="Z72" s="416" t="s">
        <v>192</v>
      </c>
      <c r="AA72" s="416" t="s">
        <v>192</v>
      </c>
      <c r="AB72" s="416" t="s">
        <v>193</v>
      </c>
      <c r="AC72" s="416" t="s">
        <v>192</v>
      </c>
      <c r="AD72" s="416" t="s">
        <v>192</v>
      </c>
      <c r="AE72" s="416" t="s">
        <v>193</v>
      </c>
      <c r="AF72" s="425">
        <f>IF(AB72="Si","19",COUNTIF(M72:AE73,"si"))</f>
        <v>16</v>
      </c>
      <c r="AG72" s="63">
        <f t="shared" si="31"/>
        <v>20</v>
      </c>
      <c r="AH72" s="419" t="str">
        <f>IF(AG72=5,"Moderado",IF(AG72=10,"Mayor",IF(AG72=20,"Catastrófico",0)))</f>
        <v>Catastrófico</v>
      </c>
      <c r="AI72" s="416">
        <f>IF(AH72="","",IF(AH72="Leve",0.2,IF(AH72="Menor",0.4,IF(AH72="Moderado",0.6,IF(AH72="Mayor",0.8,IF(AH72="Catastrófico",1,))))))</f>
        <v>1</v>
      </c>
      <c r="AJ72" s="419" t="str">
        <f>IF(OR(AND(K72="Rara vez",AH72="Moderado"),AND(K72="Improbable",AH72="Moderado")),"Moderado",IF(OR(AND(K72="Rara vez",AH72="Mayor"),AND(K72="Improbable",AH72="Mayor"),AND(K72="Posible",AH72="Moderado"),AND(K72="Probable",AH72="Moderado")),"Alta",IF(OR(AND(K72="Rara vez",AH72="Catastrófico"),AND(K72="Improbable",AH72="Catastrófico"),AND(K72="Posible",AH72="Catastrófico"),AND(K72="Probable",AH72="Catastrófico"),AND(K72="Casi seguro",AH72="Catastrófico"),AND(K72="Posible",AH72="Moderado"),AND(K72="Probable",AH72="Moderado"),AND(K72="Casi seguro",AH72="Moderado"),AND(K72="Posible",AH72="Mayor"),AND(K72="Probable",AH72="Mayor"),AND(K72="Casi seguro",AH72="Mayor")),"Extremo",)))</f>
        <v>Extremo</v>
      </c>
      <c r="AK72" s="30">
        <v>1</v>
      </c>
      <c r="AL72" s="26" t="s">
        <v>412</v>
      </c>
      <c r="AM72" s="36" t="s">
        <v>195</v>
      </c>
      <c r="AN72" s="36">
        <f t="shared" si="16"/>
        <v>15</v>
      </c>
      <c r="AO72" s="36" t="s">
        <v>196</v>
      </c>
      <c r="AP72" s="36">
        <f t="shared" si="17"/>
        <v>15</v>
      </c>
      <c r="AQ72" s="36" t="s">
        <v>197</v>
      </c>
      <c r="AR72" s="36">
        <f t="shared" si="18"/>
        <v>15</v>
      </c>
      <c r="AS72" s="36" t="s">
        <v>230</v>
      </c>
      <c r="AT72" s="36">
        <f t="shared" si="19"/>
        <v>15</v>
      </c>
      <c r="AU72" s="36" t="s">
        <v>199</v>
      </c>
      <c r="AV72" s="36">
        <f t="shared" si="20"/>
        <v>15</v>
      </c>
      <c r="AW72" s="36" t="s">
        <v>200</v>
      </c>
      <c r="AX72" s="36">
        <f t="shared" si="21"/>
        <v>15</v>
      </c>
      <c r="AY72" s="36" t="s">
        <v>201</v>
      </c>
      <c r="AZ72" s="36">
        <f t="shared" si="22"/>
        <v>15</v>
      </c>
      <c r="BA72" s="145">
        <f t="shared" si="40"/>
        <v>105</v>
      </c>
      <c r="BB72" s="36" t="str">
        <f t="shared" si="41"/>
        <v>Fuerte</v>
      </c>
      <c r="BC72" s="36" t="s">
        <v>202</v>
      </c>
      <c r="BD72" s="36">
        <f t="shared" si="42"/>
        <v>100</v>
      </c>
      <c r="BE72" s="29" t="str">
        <f t="shared" si="43"/>
        <v>Fuerte</v>
      </c>
      <c r="BF72" s="423">
        <f>AVERAGE(BD72:BD77)</f>
        <v>75</v>
      </c>
      <c r="BG72" s="423" t="str">
        <f>IF(BF72=100,"Fuerte",IF(AND(BF72&lt;=99, BF72&gt;=50),"Moderado",IF(BF72&lt;50,"Débil")))</f>
        <v>Moderado</v>
      </c>
      <c r="BH72" s="440">
        <f>IF(BG72="Fuerte",(J72-2),IF(BG72="Moderado",(J72-1), IF(BG72="Débil",((J72-0)))))</f>
        <v>0</v>
      </c>
      <c r="BI72" s="440" t="str">
        <f>IF(BH72&lt;=0,"Rara vez",IF(BH72=1,"Rara vez",IF(BH72=2,"Improbable",IF(BH72=3,"Posible",IF(BH72=4,"Probable",IF(BH72=5,"Casi Seguro"))))))</f>
        <v>Rara vez</v>
      </c>
      <c r="BJ72" s="416">
        <f>IF(BI72="","",IF(BI72="Rara vez",0.2,IF(BI72="Improbable",0.4,IF(BI72="Posible",0.6,IF(BI72="Probable",0.8,IF(BI72="Casi seguro",1,))))))</f>
        <v>0.2</v>
      </c>
      <c r="BK72" s="440" t="str">
        <f>IFERROR(IF(AG72=5,"Moderado",IF(AG72=10,"Mayor",IF(AG72=20,"Catastrófico",0))),"")</f>
        <v>Catastrófico</v>
      </c>
      <c r="BL72" s="416">
        <f>IF(AH72="","",IF(AH72="Moderado",0.6,IF(AH72="Mayor",0.8,IF(AH72="Catastrófico",1,))))</f>
        <v>1</v>
      </c>
      <c r="BM72" s="440" t="str">
        <f>IF(OR(AND(KBI72="Rara vez",BK72="Moderado"),AND(BI72="Improbable",BK72="Moderado")),"Moderado",IF(OR(AND(BI72="Rara vez",BK72="Mayor"),AND(BI72="Improbable",BK72="Mayor"),AND(BI72="Posible",BK72="Moderado"),AND(BI72="Probable",BK72="Moderado")),"Alta",IF(OR(AND(BI72="Rara vez",BK72="Catastrófico"),AND(BI72="Improbable",BK72="Catastrófico"),AND(BI72="Posible",BK72="Catastrófico"),AND(BI72="Probable",BK72="Catastrófico"),AND(BI72="Casi seguro",BK72="Catastrófico"),AND(BI72="Posible",BK72="Moderado"),AND(BI72="Probable",BK72="Moderado"),AND(BI72="Casi seguro",BK72="Moderado"),AND(BI72="Posible",BK72="Mayor"),AND(BI72="Probable",BK72="Mayor"),AND(BI72="Casi seguro",BK72="Mayor")),"Extremo",)))</f>
        <v>Extremo</v>
      </c>
      <c r="BN72" s="29" t="s">
        <v>241</v>
      </c>
      <c r="BO72" s="30" t="s">
        <v>413</v>
      </c>
      <c r="BP72" s="30" t="s">
        <v>374</v>
      </c>
      <c r="BQ72" s="30" t="s">
        <v>375</v>
      </c>
      <c r="BR72" s="30" t="s">
        <v>376</v>
      </c>
      <c r="BS72" s="30" t="s">
        <v>377</v>
      </c>
      <c r="BT72" s="146" t="s">
        <v>414</v>
      </c>
      <c r="BU72" s="146" t="s">
        <v>415</v>
      </c>
      <c r="BV72" s="144"/>
      <c r="BW72" s="30"/>
      <c r="BX72" s="131"/>
      <c r="BY72" s="131"/>
      <c r="BZ72" s="131"/>
      <c r="CA72" s="131"/>
      <c r="CB72" s="131"/>
      <c r="CC72" s="131"/>
      <c r="CD72" s="131"/>
      <c r="CE72" s="131"/>
      <c r="CF72" s="131"/>
      <c r="CG72" s="131"/>
      <c r="CH72" s="131"/>
      <c r="CI72" s="131"/>
      <c r="CJ72" s="131"/>
      <c r="CK72" s="131"/>
      <c r="CL72" s="131"/>
      <c r="CM72" s="131"/>
      <c r="CN72" s="131"/>
      <c r="CO72" s="131"/>
      <c r="CP72" s="131"/>
      <c r="CQ72" s="131"/>
    </row>
    <row r="73" spans="1:95" ht="78.75" customHeight="1">
      <c r="A73" s="417"/>
      <c r="B73" s="417"/>
      <c r="C73" s="417"/>
      <c r="D73" s="417"/>
      <c r="E73" s="35" t="s">
        <v>380</v>
      </c>
      <c r="F73" s="148"/>
      <c r="G73" s="417"/>
      <c r="H73" s="417"/>
      <c r="I73" s="62" t="s">
        <v>303</v>
      </c>
      <c r="J73" s="417"/>
      <c r="K73" s="417"/>
      <c r="L73" s="417"/>
      <c r="M73" s="417"/>
      <c r="N73" s="417"/>
      <c r="O73" s="417"/>
      <c r="P73" s="417"/>
      <c r="Q73" s="417"/>
      <c r="R73" s="417"/>
      <c r="S73" s="417"/>
      <c r="T73" s="417"/>
      <c r="U73" s="417"/>
      <c r="V73" s="417"/>
      <c r="W73" s="417"/>
      <c r="X73" s="417"/>
      <c r="Y73" s="417"/>
      <c r="Z73" s="417"/>
      <c r="AA73" s="417"/>
      <c r="AB73" s="417"/>
      <c r="AC73" s="417"/>
      <c r="AD73" s="417"/>
      <c r="AE73" s="417"/>
      <c r="AF73" s="417"/>
      <c r="AG73" s="63">
        <f t="shared" si="31"/>
        <v>5</v>
      </c>
      <c r="AH73" s="417"/>
      <c r="AI73" s="417"/>
      <c r="AJ73" s="417"/>
      <c r="AK73" s="30">
        <v>2</v>
      </c>
      <c r="AL73" s="26" t="s">
        <v>416</v>
      </c>
      <c r="AM73" s="36" t="s">
        <v>195</v>
      </c>
      <c r="AN73" s="36">
        <f t="shared" si="16"/>
        <v>15</v>
      </c>
      <c r="AO73" s="36" t="s">
        <v>196</v>
      </c>
      <c r="AP73" s="36">
        <f t="shared" si="17"/>
        <v>15</v>
      </c>
      <c r="AQ73" s="36" t="s">
        <v>197</v>
      </c>
      <c r="AR73" s="36">
        <f t="shared" si="18"/>
        <v>15</v>
      </c>
      <c r="AS73" s="36" t="s">
        <v>230</v>
      </c>
      <c r="AT73" s="36">
        <f t="shared" si="19"/>
        <v>15</v>
      </c>
      <c r="AU73" s="36" t="s">
        <v>199</v>
      </c>
      <c r="AV73" s="36">
        <f t="shared" si="20"/>
        <v>15</v>
      </c>
      <c r="AW73" s="36" t="s">
        <v>200</v>
      </c>
      <c r="AX73" s="36">
        <f t="shared" si="21"/>
        <v>15</v>
      </c>
      <c r="AY73" s="36" t="s">
        <v>201</v>
      </c>
      <c r="AZ73" s="36">
        <f t="shared" si="22"/>
        <v>15</v>
      </c>
      <c r="BA73" s="145">
        <f t="shared" si="40"/>
        <v>105</v>
      </c>
      <c r="BB73" s="36" t="str">
        <f t="shared" si="41"/>
        <v>Fuerte</v>
      </c>
      <c r="BC73" s="36" t="s">
        <v>202</v>
      </c>
      <c r="BD73" s="36">
        <f t="shared" si="42"/>
        <v>100</v>
      </c>
      <c r="BE73" s="29" t="str">
        <f t="shared" si="43"/>
        <v>Fuerte</v>
      </c>
      <c r="BF73" s="417"/>
      <c r="BG73" s="417"/>
      <c r="BH73" s="417"/>
      <c r="BI73" s="417"/>
      <c r="BJ73" s="417"/>
      <c r="BK73" s="417"/>
      <c r="BL73" s="417"/>
      <c r="BM73" s="417"/>
      <c r="BN73" s="29" t="s">
        <v>241</v>
      </c>
      <c r="BO73" s="30" t="s">
        <v>417</v>
      </c>
      <c r="BP73" s="30" t="s">
        <v>383</v>
      </c>
      <c r="BQ73" s="30" t="s">
        <v>212</v>
      </c>
      <c r="BR73" s="30" t="s">
        <v>384</v>
      </c>
      <c r="BS73" s="30" t="s">
        <v>385</v>
      </c>
      <c r="BT73" s="146" t="s">
        <v>414</v>
      </c>
      <c r="BU73" s="146" t="s">
        <v>415</v>
      </c>
      <c r="BV73" s="148"/>
      <c r="BW73" s="30"/>
      <c r="BX73" s="131"/>
      <c r="BY73" s="131"/>
      <c r="BZ73" s="131"/>
      <c r="CA73" s="131"/>
      <c r="CB73" s="131"/>
      <c r="CC73" s="131"/>
      <c r="CD73" s="131"/>
      <c r="CE73" s="131"/>
      <c r="CF73" s="131"/>
      <c r="CG73" s="131"/>
      <c r="CH73" s="131"/>
      <c r="CI73" s="131"/>
      <c r="CJ73" s="131"/>
      <c r="CK73" s="131"/>
      <c r="CL73" s="131"/>
      <c r="CM73" s="131"/>
      <c r="CN73" s="131"/>
      <c r="CO73" s="131"/>
      <c r="CP73" s="131"/>
      <c r="CQ73" s="131"/>
    </row>
    <row r="74" spans="1:95" ht="78.75" customHeight="1">
      <c r="A74" s="417"/>
      <c r="B74" s="417"/>
      <c r="C74" s="417"/>
      <c r="D74" s="417"/>
      <c r="E74" s="35" t="s">
        <v>386</v>
      </c>
      <c r="F74" s="148"/>
      <c r="G74" s="417"/>
      <c r="H74" s="417"/>
      <c r="I74" s="62" t="s">
        <v>214</v>
      </c>
      <c r="J74" s="417"/>
      <c r="K74" s="417"/>
      <c r="L74" s="417"/>
      <c r="M74" s="417"/>
      <c r="N74" s="417"/>
      <c r="O74" s="417"/>
      <c r="P74" s="417"/>
      <c r="Q74" s="417"/>
      <c r="R74" s="417"/>
      <c r="S74" s="417"/>
      <c r="T74" s="417"/>
      <c r="U74" s="417"/>
      <c r="V74" s="417"/>
      <c r="W74" s="417"/>
      <c r="X74" s="417"/>
      <c r="Y74" s="417"/>
      <c r="Z74" s="417"/>
      <c r="AA74" s="417"/>
      <c r="AB74" s="417"/>
      <c r="AC74" s="417"/>
      <c r="AD74" s="417"/>
      <c r="AE74" s="417"/>
      <c r="AF74" s="417"/>
      <c r="AG74" s="63">
        <f t="shared" si="31"/>
        <v>5</v>
      </c>
      <c r="AH74" s="417"/>
      <c r="AI74" s="417"/>
      <c r="AJ74" s="417"/>
      <c r="AK74" s="30">
        <v>3</v>
      </c>
      <c r="AL74" s="26" t="s">
        <v>418</v>
      </c>
      <c r="AM74" s="36" t="s">
        <v>195</v>
      </c>
      <c r="AN74" s="36">
        <f t="shared" si="16"/>
        <v>15</v>
      </c>
      <c r="AO74" s="36" t="s">
        <v>196</v>
      </c>
      <c r="AP74" s="36">
        <f t="shared" si="17"/>
        <v>15</v>
      </c>
      <c r="AQ74" s="36" t="s">
        <v>388</v>
      </c>
      <c r="AR74" s="36">
        <f t="shared" si="18"/>
        <v>0</v>
      </c>
      <c r="AS74" s="36" t="s">
        <v>230</v>
      </c>
      <c r="AT74" s="36">
        <f t="shared" si="19"/>
        <v>15</v>
      </c>
      <c r="AU74" s="36" t="s">
        <v>199</v>
      </c>
      <c r="AV74" s="36">
        <f t="shared" si="20"/>
        <v>15</v>
      </c>
      <c r="AW74" s="36" t="s">
        <v>200</v>
      </c>
      <c r="AX74" s="36">
        <f t="shared" si="21"/>
        <v>15</v>
      </c>
      <c r="AY74" s="36" t="s">
        <v>201</v>
      </c>
      <c r="AZ74" s="36">
        <f t="shared" si="22"/>
        <v>15</v>
      </c>
      <c r="BA74" s="145">
        <f t="shared" si="40"/>
        <v>90</v>
      </c>
      <c r="BB74" s="36" t="str">
        <f t="shared" si="41"/>
        <v>Moderado</v>
      </c>
      <c r="BC74" s="36" t="s">
        <v>292</v>
      </c>
      <c r="BD74" s="36">
        <f t="shared" si="42"/>
        <v>50</v>
      </c>
      <c r="BE74" s="29" t="str">
        <f t="shared" si="43"/>
        <v>Moderado</v>
      </c>
      <c r="BF74" s="417"/>
      <c r="BG74" s="417"/>
      <c r="BH74" s="417"/>
      <c r="BI74" s="417"/>
      <c r="BJ74" s="417"/>
      <c r="BK74" s="417"/>
      <c r="BL74" s="417"/>
      <c r="BM74" s="417"/>
      <c r="BN74" s="29" t="s">
        <v>241</v>
      </c>
      <c r="BO74" s="30" t="s">
        <v>419</v>
      </c>
      <c r="BP74" s="30" t="s">
        <v>390</v>
      </c>
      <c r="BQ74" s="30" t="s">
        <v>391</v>
      </c>
      <c r="BR74" s="30" t="s">
        <v>384</v>
      </c>
      <c r="BS74" s="30" t="s">
        <v>385</v>
      </c>
      <c r="BT74" s="146" t="s">
        <v>414</v>
      </c>
      <c r="BU74" s="146" t="s">
        <v>415</v>
      </c>
      <c r="BV74" s="148"/>
      <c r="BW74" s="30"/>
      <c r="BX74" s="131"/>
      <c r="BY74" s="131"/>
      <c r="BZ74" s="131"/>
      <c r="CA74" s="131"/>
      <c r="CB74" s="131"/>
      <c r="CC74" s="131"/>
      <c r="CD74" s="131"/>
      <c r="CE74" s="131"/>
      <c r="CF74" s="131"/>
      <c r="CG74" s="131"/>
      <c r="CH74" s="131"/>
      <c r="CI74" s="131"/>
      <c r="CJ74" s="131"/>
      <c r="CK74" s="131"/>
      <c r="CL74" s="131"/>
      <c r="CM74" s="131"/>
      <c r="CN74" s="131"/>
      <c r="CO74" s="131"/>
      <c r="CP74" s="131"/>
      <c r="CQ74" s="131"/>
    </row>
    <row r="75" spans="1:95" ht="78.75" customHeight="1">
      <c r="A75" s="417"/>
      <c r="B75" s="417"/>
      <c r="C75" s="417"/>
      <c r="D75" s="417"/>
      <c r="E75" s="35" t="s">
        <v>420</v>
      </c>
      <c r="F75" s="148"/>
      <c r="G75" s="417"/>
      <c r="H75" s="417"/>
      <c r="I75" s="62"/>
      <c r="J75" s="417"/>
      <c r="K75" s="417"/>
      <c r="L75" s="417"/>
      <c r="M75" s="417"/>
      <c r="N75" s="417"/>
      <c r="O75" s="417"/>
      <c r="P75" s="417"/>
      <c r="Q75" s="417"/>
      <c r="R75" s="417"/>
      <c r="S75" s="417"/>
      <c r="T75" s="417"/>
      <c r="U75" s="417"/>
      <c r="V75" s="417"/>
      <c r="W75" s="417"/>
      <c r="X75" s="417"/>
      <c r="Y75" s="417"/>
      <c r="Z75" s="417"/>
      <c r="AA75" s="417"/>
      <c r="AB75" s="417"/>
      <c r="AC75" s="417"/>
      <c r="AD75" s="417"/>
      <c r="AE75" s="417"/>
      <c r="AF75" s="417"/>
      <c r="AG75" s="63">
        <f t="shared" si="31"/>
        <v>5</v>
      </c>
      <c r="AH75" s="417"/>
      <c r="AI75" s="417"/>
      <c r="AJ75" s="417"/>
      <c r="AK75" s="30">
        <v>4</v>
      </c>
      <c r="AL75" s="26" t="s">
        <v>421</v>
      </c>
      <c r="AM75" s="36" t="s">
        <v>195</v>
      </c>
      <c r="AN75" s="36">
        <f t="shared" si="16"/>
        <v>15</v>
      </c>
      <c r="AO75" s="36" t="s">
        <v>196</v>
      </c>
      <c r="AP75" s="36">
        <f t="shared" si="17"/>
        <v>15</v>
      </c>
      <c r="AQ75" s="36" t="s">
        <v>388</v>
      </c>
      <c r="AR75" s="36">
        <f t="shared" si="18"/>
        <v>0</v>
      </c>
      <c r="AS75" s="36" t="s">
        <v>230</v>
      </c>
      <c r="AT75" s="36">
        <f t="shared" si="19"/>
        <v>15</v>
      </c>
      <c r="AU75" s="36" t="s">
        <v>199</v>
      </c>
      <c r="AV75" s="36">
        <f t="shared" si="20"/>
        <v>15</v>
      </c>
      <c r="AW75" s="36" t="s">
        <v>200</v>
      </c>
      <c r="AX75" s="36">
        <f t="shared" si="21"/>
        <v>15</v>
      </c>
      <c r="AY75" s="36" t="s">
        <v>201</v>
      </c>
      <c r="AZ75" s="36">
        <f t="shared" si="22"/>
        <v>15</v>
      </c>
      <c r="BA75" s="145">
        <f t="shared" si="40"/>
        <v>90</v>
      </c>
      <c r="BB75" s="36" t="str">
        <f t="shared" si="41"/>
        <v>Moderado</v>
      </c>
      <c r="BC75" s="36" t="s">
        <v>292</v>
      </c>
      <c r="BD75" s="36">
        <f t="shared" si="42"/>
        <v>50</v>
      </c>
      <c r="BE75" s="29" t="str">
        <f t="shared" si="43"/>
        <v>Moderado</v>
      </c>
      <c r="BF75" s="417"/>
      <c r="BG75" s="417"/>
      <c r="BH75" s="417"/>
      <c r="BI75" s="417"/>
      <c r="BJ75" s="417"/>
      <c r="BK75" s="417"/>
      <c r="BL75" s="417"/>
      <c r="BM75" s="417"/>
      <c r="BN75" s="29" t="s">
        <v>241</v>
      </c>
      <c r="BO75" s="30" t="s">
        <v>422</v>
      </c>
      <c r="BP75" s="30" t="s">
        <v>395</v>
      </c>
      <c r="BQ75" s="30" t="s">
        <v>212</v>
      </c>
      <c r="BR75" s="30" t="s">
        <v>376</v>
      </c>
      <c r="BS75" s="30" t="s">
        <v>385</v>
      </c>
      <c r="BT75" s="146" t="s">
        <v>414</v>
      </c>
      <c r="BU75" s="146" t="s">
        <v>415</v>
      </c>
      <c r="BV75" s="149"/>
      <c r="BW75" s="30"/>
      <c r="BX75" s="131"/>
      <c r="BY75" s="131"/>
      <c r="BZ75" s="131"/>
      <c r="CA75" s="131"/>
      <c r="CB75" s="131"/>
      <c r="CC75" s="131"/>
      <c r="CD75" s="131"/>
      <c r="CE75" s="131"/>
      <c r="CF75" s="131"/>
      <c r="CG75" s="131"/>
      <c r="CH75" s="131"/>
      <c r="CI75" s="131"/>
      <c r="CJ75" s="131"/>
      <c r="CK75" s="131"/>
      <c r="CL75" s="131"/>
      <c r="CM75" s="131"/>
      <c r="CN75" s="131"/>
      <c r="CO75" s="131"/>
      <c r="CP75" s="131"/>
      <c r="CQ75" s="131"/>
    </row>
    <row r="76" spans="1:95" ht="78.75" customHeight="1">
      <c r="A76" s="417"/>
      <c r="B76" s="417"/>
      <c r="C76" s="417"/>
      <c r="D76" s="417"/>
      <c r="E76" s="148"/>
      <c r="F76" s="148"/>
      <c r="G76" s="417"/>
      <c r="H76" s="417"/>
      <c r="I76" s="62"/>
      <c r="J76" s="417"/>
      <c r="K76" s="417"/>
      <c r="L76" s="417"/>
      <c r="M76" s="417"/>
      <c r="N76" s="417"/>
      <c r="O76" s="417"/>
      <c r="P76" s="417"/>
      <c r="Q76" s="417"/>
      <c r="R76" s="417"/>
      <c r="S76" s="417"/>
      <c r="T76" s="417"/>
      <c r="U76" s="417"/>
      <c r="V76" s="417"/>
      <c r="W76" s="417"/>
      <c r="X76" s="417"/>
      <c r="Y76" s="417"/>
      <c r="Z76" s="417"/>
      <c r="AA76" s="417"/>
      <c r="AB76" s="417"/>
      <c r="AC76" s="417"/>
      <c r="AD76" s="417"/>
      <c r="AE76" s="417"/>
      <c r="AF76" s="417"/>
      <c r="AG76" s="63">
        <f t="shared" si="31"/>
        <v>5</v>
      </c>
      <c r="AH76" s="417"/>
      <c r="AI76" s="417"/>
      <c r="AJ76" s="417"/>
      <c r="AK76" s="30">
        <v>5</v>
      </c>
      <c r="AL76" s="26" t="s">
        <v>226</v>
      </c>
      <c r="AM76" s="36"/>
      <c r="AN76" s="36" t="str">
        <f t="shared" si="16"/>
        <v/>
      </c>
      <c r="AO76" s="36"/>
      <c r="AP76" s="36" t="str">
        <f t="shared" si="17"/>
        <v/>
      </c>
      <c r="AQ76" s="36"/>
      <c r="AR76" s="36" t="str">
        <f t="shared" si="18"/>
        <v/>
      </c>
      <c r="AS76" s="36"/>
      <c r="AT76" s="36" t="str">
        <f t="shared" si="19"/>
        <v/>
      </c>
      <c r="AU76" s="36"/>
      <c r="AV76" s="36" t="str">
        <f t="shared" si="20"/>
        <v/>
      </c>
      <c r="AW76" s="36"/>
      <c r="AX76" s="36" t="str">
        <f t="shared" si="21"/>
        <v/>
      </c>
      <c r="AY76" s="36"/>
      <c r="AZ76" s="36" t="str">
        <f t="shared" si="22"/>
        <v/>
      </c>
      <c r="BA76" s="145"/>
      <c r="BB76" s="36"/>
      <c r="BC76" s="36"/>
      <c r="BD76" s="36"/>
      <c r="BE76" s="29"/>
      <c r="BF76" s="417"/>
      <c r="BG76" s="417"/>
      <c r="BH76" s="417"/>
      <c r="BI76" s="417"/>
      <c r="BJ76" s="417"/>
      <c r="BK76" s="417"/>
      <c r="BL76" s="417"/>
      <c r="BM76" s="417"/>
      <c r="BN76" s="29"/>
      <c r="BO76" s="30"/>
      <c r="BP76" s="30"/>
      <c r="BQ76" s="30"/>
      <c r="BR76" s="30"/>
      <c r="BS76" s="30"/>
      <c r="BT76" s="146"/>
      <c r="BU76" s="146"/>
      <c r="BV76" s="30"/>
      <c r="BW76" s="30"/>
      <c r="BX76" s="131"/>
      <c r="BY76" s="131"/>
      <c r="BZ76" s="131"/>
      <c r="CA76" s="131"/>
      <c r="CB76" s="131"/>
      <c r="CC76" s="131"/>
      <c r="CD76" s="131"/>
      <c r="CE76" s="131"/>
      <c r="CF76" s="131"/>
      <c r="CG76" s="131"/>
      <c r="CH76" s="131"/>
      <c r="CI76" s="131"/>
      <c r="CJ76" s="131"/>
      <c r="CK76" s="131"/>
      <c r="CL76" s="131"/>
      <c r="CM76" s="131"/>
      <c r="CN76" s="131"/>
      <c r="CO76" s="131"/>
      <c r="CP76" s="131"/>
      <c r="CQ76" s="131"/>
    </row>
    <row r="77" spans="1:95" ht="78.75" customHeight="1">
      <c r="A77" s="418"/>
      <c r="B77" s="418"/>
      <c r="C77" s="418"/>
      <c r="D77" s="418"/>
      <c r="E77" s="149"/>
      <c r="F77" s="149"/>
      <c r="G77" s="418"/>
      <c r="H77" s="418"/>
      <c r="I77" s="62"/>
      <c r="J77" s="418"/>
      <c r="K77" s="418"/>
      <c r="L77" s="418"/>
      <c r="M77" s="418"/>
      <c r="N77" s="418"/>
      <c r="O77" s="418"/>
      <c r="P77" s="418"/>
      <c r="Q77" s="418"/>
      <c r="R77" s="418"/>
      <c r="S77" s="418"/>
      <c r="T77" s="418"/>
      <c r="U77" s="418"/>
      <c r="V77" s="418"/>
      <c r="W77" s="418"/>
      <c r="X77" s="418"/>
      <c r="Y77" s="418"/>
      <c r="Z77" s="418"/>
      <c r="AA77" s="418"/>
      <c r="AB77" s="418"/>
      <c r="AC77" s="418"/>
      <c r="AD77" s="418"/>
      <c r="AE77" s="418"/>
      <c r="AF77" s="418"/>
      <c r="AG77" s="63">
        <f t="shared" si="31"/>
        <v>5</v>
      </c>
      <c r="AH77" s="418"/>
      <c r="AI77" s="418"/>
      <c r="AJ77" s="418"/>
      <c r="AK77" s="30">
        <v>6</v>
      </c>
      <c r="AL77" s="26" t="s">
        <v>226</v>
      </c>
      <c r="AM77" s="36"/>
      <c r="AN77" s="36" t="str">
        <f t="shared" si="16"/>
        <v/>
      </c>
      <c r="AO77" s="36"/>
      <c r="AP77" s="36" t="str">
        <f t="shared" si="17"/>
        <v/>
      </c>
      <c r="AQ77" s="36"/>
      <c r="AR77" s="36" t="str">
        <f t="shared" si="18"/>
        <v/>
      </c>
      <c r="AS77" s="36"/>
      <c r="AT77" s="36" t="str">
        <f t="shared" si="19"/>
        <v/>
      </c>
      <c r="AU77" s="36"/>
      <c r="AV77" s="36" t="str">
        <f t="shared" si="20"/>
        <v/>
      </c>
      <c r="AW77" s="36"/>
      <c r="AX77" s="36" t="str">
        <f t="shared" si="21"/>
        <v/>
      </c>
      <c r="AY77" s="36"/>
      <c r="AZ77" s="36" t="str">
        <f t="shared" si="22"/>
        <v/>
      </c>
      <c r="BA77" s="145"/>
      <c r="BB77" s="36"/>
      <c r="BC77" s="36"/>
      <c r="BD77" s="36"/>
      <c r="BE77" s="29"/>
      <c r="BF77" s="418"/>
      <c r="BG77" s="418"/>
      <c r="BH77" s="418"/>
      <c r="BI77" s="418"/>
      <c r="BJ77" s="418"/>
      <c r="BK77" s="418"/>
      <c r="BL77" s="418"/>
      <c r="BM77" s="418"/>
      <c r="BN77" s="29"/>
      <c r="BO77" s="30"/>
      <c r="BP77" s="30"/>
      <c r="BQ77" s="30"/>
      <c r="BR77" s="30"/>
      <c r="BS77" s="30"/>
      <c r="BT77" s="146"/>
      <c r="BU77" s="146"/>
      <c r="BV77" s="30"/>
      <c r="BW77" s="30"/>
      <c r="BX77" s="131"/>
      <c r="BY77" s="131"/>
      <c r="BZ77" s="131"/>
      <c r="CA77" s="131"/>
      <c r="CB77" s="131"/>
      <c r="CC77" s="131"/>
      <c r="CD77" s="131"/>
      <c r="CE77" s="131"/>
      <c r="CF77" s="131"/>
      <c r="CG77" s="131"/>
      <c r="CH77" s="131"/>
      <c r="CI77" s="131"/>
      <c r="CJ77" s="131"/>
      <c r="CK77" s="131"/>
      <c r="CL77" s="131"/>
      <c r="CM77" s="131"/>
      <c r="CN77" s="131"/>
      <c r="CO77" s="131"/>
      <c r="CP77" s="131"/>
      <c r="CQ77" s="131"/>
    </row>
    <row r="78" spans="1:95" ht="78.75" customHeight="1">
      <c r="A78" s="452">
        <v>13</v>
      </c>
      <c r="B78" s="452" t="s">
        <v>423</v>
      </c>
      <c r="C78" s="452" t="s">
        <v>424</v>
      </c>
      <c r="D78" s="452" t="s">
        <v>425</v>
      </c>
      <c r="E78" s="148" t="s">
        <v>426</v>
      </c>
      <c r="F78" s="148" t="s">
        <v>427</v>
      </c>
      <c r="G78" s="452" t="s">
        <v>428</v>
      </c>
      <c r="H78" s="452" t="s">
        <v>190</v>
      </c>
      <c r="I78" s="452" t="s">
        <v>429</v>
      </c>
      <c r="J78" s="452">
        <v>2</v>
      </c>
      <c r="K78" s="419" t="str">
        <f>IF(J78&lt;=0,"",IF(J78=1,"Rara vez",IF(J78=2,"Improbable",IF(J78=3,"Posible",IF(J78=4,"Probable",IF(J78=5,"Casi Seguro"))))))</f>
        <v>Improbable</v>
      </c>
      <c r="L78" s="416">
        <f>IF(K78="","",IF(K78="Rara vez",0.2,IF(K78="Improbable",0.4,IF(K78="Posible",0.6,IF(K78="Probable",0.8,IF(K78="Casi seguro",1,))))))</f>
        <v>0.4</v>
      </c>
      <c r="M78" s="416" t="s">
        <v>192</v>
      </c>
      <c r="N78" s="416" t="s">
        <v>193</v>
      </c>
      <c r="O78" s="416" t="s">
        <v>193</v>
      </c>
      <c r="P78" s="416" t="s">
        <v>192</v>
      </c>
      <c r="Q78" s="416" t="s">
        <v>192</v>
      </c>
      <c r="R78" s="416" t="s">
        <v>193</v>
      </c>
      <c r="S78" s="416" t="s">
        <v>192</v>
      </c>
      <c r="T78" s="416" t="s">
        <v>193</v>
      </c>
      <c r="U78" s="416" t="s">
        <v>192</v>
      </c>
      <c r="V78" s="416" t="s">
        <v>192</v>
      </c>
      <c r="W78" s="416" t="s">
        <v>192</v>
      </c>
      <c r="X78" s="416" t="s">
        <v>192</v>
      </c>
      <c r="Y78" s="416" t="s">
        <v>192</v>
      </c>
      <c r="Z78" s="416" t="s">
        <v>192</v>
      </c>
      <c r="AA78" s="416" t="s">
        <v>192</v>
      </c>
      <c r="AB78" s="416" t="s">
        <v>193</v>
      </c>
      <c r="AC78" s="416" t="s">
        <v>193</v>
      </c>
      <c r="AD78" s="416" t="s">
        <v>193</v>
      </c>
      <c r="AE78" s="416" t="s">
        <v>193</v>
      </c>
      <c r="AF78" s="425">
        <f>IF(AB78="Si","19",COUNTIF(M78:AE79,"si"))</f>
        <v>11</v>
      </c>
      <c r="AG78" s="63">
        <f t="shared" si="31"/>
        <v>10</v>
      </c>
      <c r="AH78" s="419" t="str">
        <f>IF(AG78=5,"Moderado",IF(AG78=10,"Mayor",IF(AG78=20,"Catastrófico",0)))</f>
        <v>Mayor</v>
      </c>
      <c r="AI78" s="416">
        <f>IF(AH78="","",IF(AH78="Leve",0.2,IF(AH78="Menor",0.4,IF(AH78="Moderado",0.6,IF(AH78="Mayor",0.8,IF(AH78="Catastrófico",1,))))))</f>
        <v>0.8</v>
      </c>
      <c r="AJ78" s="419" t="str">
        <f>IF(OR(AND(K78="Rara vez",AH78="Moderado"),AND(K78="Improbable",AH78="Moderado")),"Moderado",IF(OR(AND(K78="Rara vez",AH78="Mayor"),AND(K78="Improbable",AH78="Mayor"),AND(K78="Posible",AH78="Moderado"),AND(K78="Probable",AH78="Moderado")),"Alta",IF(OR(AND(K78="Rara vez",AH78="Catastrófico"),AND(K78="Improbable",AH78="Catastrófico"),AND(K78="Posible",AH78="Catastrófico"),AND(K78="Probable",AH78="Catastrófico"),AND(K78="Casi seguro",AH78="Catastrófico"),AND(K78="Posible",AH78="Moderado"),AND(K78="Probable",AH78="Moderado"),AND(K78="Casi seguro",AH78="Moderado"),AND(K78="Posible",AH78="Mayor"),AND(K78="Probable",AH78="Mayor"),AND(K78="Casi seguro",AH78="Mayor")),"Extremo",)))</f>
        <v>Alta</v>
      </c>
      <c r="AK78" s="30">
        <v>1</v>
      </c>
      <c r="AL78" s="26" t="s">
        <v>430</v>
      </c>
      <c r="AM78" s="36" t="s">
        <v>195</v>
      </c>
      <c r="AN78" s="36">
        <f t="shared" si="16"/>
        <v>15</v>
      </c>
      <c r="AO78" s="36" t="s">
        <v>196</v>
      </c>
      <c r="AP78" s="36">
        <f t="shared" si="17"/>
        <v>15</v>
      </c>
      <c r="AQ78" s="36" t="s">
        <v>197</v>
      </c>
      <c r="AR78" s="36">
        <f t="shared" si="18"/>
        <v>15</v>
      </c>
      <c r="AS78" s="36" t="s">
        <v>198</v>
      </c>
      <c r="AT78" s="36">
        <f t="shared" si="19"/>
        <v>10</v>
      </c>
      <c r="AU78" s="36" t="s">
        <v>199</v>
      </c>
      <c r="AV78" s="36">
        <f t="shared" si="20"/>
        <v>15</v>
      </c>
      <c r="AW78" s="36" t="s">
        <v>200</v>
      </c>
      <c r="AX78" s="36">
        <f t="shared" si="21"/>
        <v>15</v>
      </c>
      <c r="AY78" s="36" t="s">
        <v>201</v>
      </c>
      <c r="AZ78" s="36">
        <f t="shared" si="22"/>
        <v>15</v>
      </c>
      <c r="BA78" s="145">
        <f t="shared" ref="BA78:BA79" si="44">SUM(AN78,AP78,AR78,AT78,AV78,AX78,AZ78)</f>
        <v>100</v>
      </c>
      <c r="BB78" s="36" t="str">
        <f t="shared" ref="BB78:BB79" si="45">IF(BA78&gt;=96,"Fuerte",IF(AND(BA78&gt;=86, BA78&lt;96),"Moderado",IF(BA78&lt;86,"Débil")))</f>
        <v>Fuerte</v>
      </c>
      <c r="BC78" s="36" t="s">
        <v>292</v>
      </c>
      <c r="BD78" s="36">
        <f t="shared" ref="BD78:BD79" si="46">VALUE(IF(OR(AND(BB78="Fuerte",BC78="Fuerte")),"100",IF(OR(AND(BB78="Fuerte",BC78="Moderado"),AND(BB78="Moderado",BC78="Fuerte"),AND(BB78="Moderado",BC78="Moderado")),"50",IF(OR(AND(BB78="Fuerte",BC78="Débil"),AND(BB78="Moderado",BC78="Débil"),AND(BB78="Débil",BC78="Fuerte"),AND(BB78="Débil",BC78="Moderado"),AND(BB78="Débil",BC78="Débil")),"0",))))</f>
        <v>50</v>
      </c>
      <c r="BE78" s="29" t="str">
        <f t="shared" ref="BE78:BE79" si="47">IF(BD78=100,"Fuerte",IF(BD78=50,"Moderado",IF(BD78=0,"Débil")))</f>
        <v>Moderado</v>
      </c>
      <c r="BF78" s="423">
        <f>AVERAGE(BD78:BD83)</f>
        <v>75</v>
      </c>
      <c r="BG78" s="423" t="str">
        <f>IF(BF78=100,"Fuerte",IF(AND(BF78&lt;=99, BF78&gt;=50),"Moderado",IF(BF78&lt;50,"Débil")))</f>
        <v>Moderado</v>
      </c>
      <c r="BH78" s="440">
        <f>IF(BG78="Fuerte",(J78-2),IF(BG78="Moderado",(J78-1), IF(BG78="Débil",((J78-0)))))</f>
        <v>1</v>
      </c>
      <c r="BI78" s="440" t="str">
        <f>IF(BH78&lt;=0,"Rara vez",IF(BH78=1,"Rara vez",IF(BH78=2,"Improbable",IF(BH78=3,"Posible",IF(BH78=4,"Probable",IF(BH78=5,"Casi Seguro"))))))</f>
        <v>Rara vez</v>
      </c>
      <c r="BJ78" s="416">
        <f>IF(BI78="","",IF(BI78="Rara vez",0.2,IF(BI78="Improbable",0.4,IF(BI78="Posible",0.6,IF(BI78="Probable",0.8,IF(BI78="Casi seguro",1,))))))</f>
        <v>0.2</v>
      </c>
      <c r="BK78" s="440" t="str">
        <f>IFERROR(IF(AG78=5,"Moderado",IF(AG78=10,"Mayor",IF(AG78=20,"Catastrófico",0))),"")</f>
        <v>Mayor</v>
      </c>
      <c r="BL78" s="416">
        <f>IF(AH78="","",IF(AH78="Moderado",0.6,IF(AH78="Mayor",0.8,IF(AH78="Catastrófico",1,))))</f>
        <v>0.8</v>
      </c>
      <c r="BM78" s="440" t="str">
        <f>IF(OR(AND(KBI78="Rara vez",BK78="Moderado"),AND(BI78="Improbable",BK78="Moderado")),"Moderado",IF(OR(AND(BI78="Rara vez",BK78="Mayor"),AND(BI78="Improbable",BK78="Mayor"),AND(BI78="Posible",BK78="Moderado"),AND(BI78="Probable",BK78="Moderado")),"Alta",IF(OR(AND(BI78="Rara vez",BK78="Catastrófico"),AND(BI78="Improbable",BK78="Catastrófico"),AND(BI78="Posible",BK78="Catastrófico"),AND(BI78="Probable",BK78="Catastrófico"),AND(BI78="Casi seguro",BK78="Catastrófico"),AND(BI78="Posible",BK78="Moderado"),AND(BI78="Probable",BK78="Moderado"),AND(BI78="Casi seguro",BK78="Moderado"),AND(BI78="Posible",BK78="Mayor"),AND(BI78="Probable",BK78="Mayor"),AND(BI78="Casi seguro",BK78="Mayor")),"Extremo",)))</f>
        <v>Alta</v>
      </c>
      <c r="BN78" s="29" t="s">
        <v>241</v>
      </c>
      <c r="BO78" s="162" t="s">
        <v>431</v>
      </c>
      <c r="BP78" s="30" t="s">
        <v>432</v>
      </c>
      <c r="BQ78" s="30" t="s">
        <v>433</v>
      </c>
      <c r="BR78" s="30" t="s">
        <v>434</v>
      </c>
      <c r="BS78" s="30" t="s">
        <v>435</v>
      </c>
      <c r="BT78" s="146" t="s">
        <v>436</v>
      </c>
      <c r="BU78" s="146" t="s">
        <v>437</v>
      </c>
      <c r="BV78" s="144"/>
      <c r="BW78" s="30"/>
      <c r="BX78" s="131"/>
      <c r="BY78" s="131"/>
      <c r="BZ78" s="131"/>
      <c r="CA78" s="131"/>
      <c r="CB78" s="131"/>
      <c r="CC78" s="131"/>
      <c r="CD78" s="131"/>
      <c r="CE78" s="131"/>
      <c r="CF78" s="131"/>
      <c r="CG78" s="131"/>
      <c r="CH78" s="131"/>
      <c r="CI78" s="131"/>
      <c r="CJ78" s="131"/>
      <c r="CK78" s="131"/>
      <c r="CL78" s="131"/>
      <c r="CM78" s="131"/>
      <c r="CN78" s="131"/>
      <c r="CO78" s="131"/>
      <c r="CP78" s="131"/>
      <c r="CQ78" s="131"/>
    </row>
    <row r="79" spans="1:95" ht="78.75" customHeight="1">
      <c r="A79" s="417"/>
      <c r="B79" s="417"/>
      <c r="C79" s="417"/>
      <c r="D79" s="417"/>
      <c r="E79" s="148"/>
      <c r="F79" s="148"/>
      <c r="G79" s="417"/>
      <c r="H79" s="417"/>
      <c r="I79" s="417"/>
      <c r="J79" s="417"/>
      <c r="K79" s="417"/>
      <c r="L79" s="417"/>
      <c r="M79" s="417"/>
      <c r="N79" s="417"/>
      <c r="O79" s="417"/>
      <c r="P79" s="417"/>
      <c r="Q79" s="417"/>
      <c r="R79" s="417"/>
      <c r="S79" s="417"/>
      <c r="T79" s="417"/>
      <c r="U79" s="417"/>
      <c r="V79" s="417"/>
      <c r="W79" s="417"/>
      <c r="X79" s="417"/>
      <c r="Y79" s="417"/>
      <c r="Z79" s="417"/>
      <c r="AA79" s="417"/>
      <c r="AB79" s="417"/>
      <c r="AC79" s="417"/>
      <c r="AD79" s="417"/>
      <c r="AE79" s="417"/>
      <c r="AF79" s="417"/>
      <c r="AG79" s="63">
        <f t="shared" si="31"/>
        <v>5</v>
      </c>
      <c r="AH79" s="417"/>
      <c r="AI79" s="417"/>
      <c r="AJ79" s="417"/>
      <c r="AK79" s="30">
        <v>2</v>
      </c>
      <c r="AL79" s="26" t="s">
        <v>438</v>
      </c>
      <c r="AM79" s="36" t="s">
        <v>195</v>
      </c>
      <c r="AN79" s="36">
        <f t="shared" si="16"/>
        <v>15</v>
      </c>
      <c r="AO79" s="36" t="s">
        <v>196</v>
      </c>
      <c r="AP79" s="36">
        <f t="shared" si="17"/>
        <v>15</v>
      </c>
      <c r="AQ79" s="36" t="s">
        <v>197</v>
      </c>
      <c r="AR79" s="36">
        <f t="shared" si="18"/>
        <v>15</v>
      </c>
      <c r="AS79" s="36" t="s">
        <v>230</v>
      </c>
      <c r="AT79" s="36">
        <f t="shared" si="19"/>
        <v>15</v>
      </c>
      <c r="AU79" s="36" t="s">
        <v>199</v>
      </c>
      <c r="AV79" s="36">
        <f t="shared" si="20"/>
        <v>15</v>
      </c>
      <c r="AW79" s="36" t="s">
        <v>200</v>
      </c>
      <c r="AX79" s="36">
        <f t="shared" si="21"/>
        <v>15</v>
      </c>
      <c r="AY79" s="36" t="s">
        <v>201</v>
      </c>
      <c r="AZ79" s="36">
        <f t="shared" si="22"/>
        <v>15</v>
      </c>
      <c r="BA79" s="145">
        <f t="shared" si="44"/>
        <v>105</v>
      </c>
      <c r="BB79" s="36" t="str">
        <f t="shared" si="45"/>
        <v>Fuerte</v>
      </c>
      <c r="BC79" s="36" t="s">
        <v>202</v>
      </c>
      <c r="BD79" s="36">
        <f t="shared" si="46"/>
        <v>100</v>
      </c>
      <c r="BE79" s="29" t="str">
        <f t="shared" si="47"/>
        <v>Fuerte</v>
      </c>
      <c r="BF79" s="417"/>
      <c r="BG79" s="417"/>
      <c r="BH79" s="417"/>
      <c r="BI79" s="417"/>
      <c r="BJ79" s="417"/>
      <c r="BK79" s="417"/>
      <c r="BL79" s="417"/>
      <c r="BM79" s="417"/>
      <c r="BN79" s="29" t="s">
        <v>241</v>
      </c>
      <c r="BO79" s="34" t="s">
        <v>439</v>
      </c>
      <c r="BP79" s="30" t="s">
        <v>432</v>
      </c>
      <c r="BQ79" s="30" t="s">
        <v>433</v>
      </c>
      <c r="BR79" s="30" t="s">
        <v>434</v>
      </c>
      <c r="BS79" s="30" t="s">
        <v>435</v>
      </c>
      <c r="BT79" s="146" t="s">
        <v>436</v>
      </c>
      <c r="BU79" s="146" t="s">
        <v>437</v>
      </c>
      <c r="BV79" s="149"/>
      <c r="BW79" s="30"/>
      <c r="BX79" s="131"/>
      <c r="BY79" s="131"/>
      <c r="BZ79" s="131"/>
      <c r="CA79" s="131"/>
      <c r="CB79" s="131"/>
      <c r="CC79" s="131"/>
      <c r="CD79" s="131"/>
      <c r="CE79" s="131"/>
      <c r="CF79" s="131"/>
      <c r="CG79" s="131"/>
      <c r="CH79" s="131"/>
      <c r="CI79" s="131"/>
      <c r="CJ79" s="131"/>
      <c r="CK79" s="131"/>
      <c r="CL79" s="131"/>
      <c r="CM79" s="131"/>
      <c r="CN79" s="131"/>
      <c r="CO79" s="131"/>
      <c r="CP79" s="131"/>
      <c r="CQ79" s="131"/>
    </row>
    <row r="80" spans="1:95" ht="78.75" customHeight="1">
      <c r="A80" s="417"/>
      <c r="B80" s="417"/>
      <c r="C80" s="417"/>
      <c r="D80" s="417"/>
      <c r="E80" s="148"/>
      <c r="F80" s="148"/>
      <c r="G80" s="417"/>
      <c r="H80" s="417"/>
      <c r="I80" s="417"/>
      <c r="J80" s="417"/>
      <c r="K80" s="417"/>
      <c r="L80" s="417"/>
      <c r="M80" s="417"/>
      <c r="N80" s="417"/>
      <c r="O80" s="417"/>
      <c r="P80" s="417"/>
      <c r="Q80" s="417"/>
      <c r="R80" s="417"/>
      <c r="S80" s="417"/>
      <c r="T80" s="417"/>
      <c r="U80" s="417"/>
      <c r="V80" s="417"/>
      <c r="W80" s="417"/>
      <c r="X80" s="417"/>
      <c r="Y80" s="417"/>
      <c r="Z80" s="417"/>
      <c r="AA80" s="417"/>
      <c r="AB80" s="417"/>
      <c r="AC80" s="417"/>
      <c r="AD80" s="417"/>
      <c r="AE80" s="417"/>
      <c r="AF80" s="417"/>
      <c r="AG80" s="63">
        <f t="shared" si="31"/>
        <v>5</v>
      </c>
      <c r="AH80" s="417"/>
      <c r="AI80" s="417"/>
      <c r="AJ80" s="417"/>
      <c r="AK80" s="30">
        <v>3</v>
      </c>
      <c r="AL80" s="26" t="s">
        <v>226</v>
      </c>
      <c r="AM80" s="36"/>
      <c r="AN80" s="36" t="str">
        <f t="shared" si="16"/>
        <v/>
      </c>
      <c r="AO80" s="36"/>
      <c r="AP80" s="36" t="str">
        <f t="shared" si="17"/>
        <v/>
      </c>
      <c r="AQ80" s="36"/>
      <c r="AR80" s="36" t="str">
        <f t="shared" si="18"/>
        <v/>
      </c>
      <c r="AS80" s="36"/>
      <c r="AT80" s="36" t="str">
        <f t="shared" si="19"/>
        <v/>
      </c>
      <c r="AU80" s="36"/>
      <c r="AV80" s="36" t="str">
        <f t="shared" si="20"/>
        <v/>
      </c>
      <c r="AW80" s="36"/>
      <c r="AX80" s="36" t="str">
        <f t="shared" si="21"/>
        <v/>
      </c>
      <c r="AY80" s="36"/>
      <c r="AZ80" s="36" t="str">
        <f t="shared" si="22"/>
        <v/>
      </c>
      <c r="BA80" s="145"/>
      <c r="BB80" s="36"/>
      <c r="BC80" s="36"/>
      <c r="BD80" s="36"/>
      <c r="BE80" s="29"/>
      <c r="BF80" s="417"/>
      <c r="BG80" s="417"/>
      <c r="BH80" s="417"/>
      <c r="BI80" s="417"/>
      <c r="BJ80" s="417"/>
      <c r="BK80" s="417"/>
      <c r="BL80" s="417"/>
      <c r="BM80" s="417"/>
      <c r="BN80" s="29"/>
      <c r="BO80" s="30"/>
      <c r="BP80" s="30"/>
      <c r="BQ80" s="30"/>
      <c r="BR80" s="30"/>
      <c r="BS80" s="30"/>
      <c r="BT80" s="146"/>
      <c r="BU80" s="146"/>
      <c r="BV80" s="30"/>
      <c r="BW80" s="30"/>
      <c r="BX80" s="131"/>
      <c r="BY80" s="131"/>
      <c r="BZ80" s="131"/>
      <c r="CA80" s="131"/>
      <c r="CB80" s="131"/>
      <c r="CC80" s="131"/>
      <c r="CD80" s="131"/>
      <c r="CE80" s="131"/>
      <c r="CF80" s="131"/>
      <c r="CG80" s="131"/>
      <c r="CH80" s="131"/>
      <c r="CI80" s="131"/>
      <c r="CJ80" s="131"/>
      <c r="CK80" s="131"/>
      <c r="CL80" s="131"/>
      <c r="CM80" s="131"/>
      <c r="CN80" s="131"/>
      <c r="CO80" s="131"/>
      <c r="CP80" s="131"/>
      <c r="CQ80" s="131"/>
    </row>
    <row r="81" spans="1:95" ht="78.75" customHeight="1">
      <c r="A81" s="417"/>
      <c r="B81" s="417"/>
      <c r="C81" s="417"/>
      <c r="D81" s="417"/>
      <c r="E81" s="148"/>
      <c r="F81" s="148"/>
      <c r="G81" s="417"/>
      <c r="H81" s="417"/>
      <c r="I81" s="417"/>
      <c r="J81" s="417"/>
      <c r="K81" s="417"/>
      <c r="L81" s="417"/>
      <c r="M81" s="417"/>
      <c r="N81" s="417"/>
      <c r="O81" s="417"/>
      <c r="P81" s="417"/>
      <c r="Q81" s="417"/>
      <c r="R81" s="417"/>
      <c r="S81" s="417"/>
      <c r="T81" s="417"/>
      <c r="U81" s="417"/>
      <c r="V81" s="417"/>
      <c r="W81" s="417"/>
      <c r="X81" s="417"/>
      <c r="Y81" s="417"/>
      <c r="Z81" s="417"/>
      <c r="AA81" s="417"/>
      <c r="AB81" s="417"/>
      <c r="AC81" s="417"/>
      <c r="AD81" s="417"/>
      <c r="AE81" s="417"/>
      <c r="AF81" s="417"/>
      <c r="AG81" s="63">
        <f t="shared" si="31"/>
        <v>5</v>
      </c>
      <c r="AH81" s="417"/>
      <c r="AI81" s="417"/>
      <c r="AJ81" s="417"/>
      <c r="AK81" s="30">
        <v>4</v>
      </c>
      <c r="AL81" s="26" t="s">
        <v>226</v>
      </c>
      <c r="AM81" s="36"/>
      <c r="AN81" s="36" t="str">
        <f t="shared" si="16"/>
        <v/>
      </c>
      <c r="AO81" s="36"/>
      <c r="AP81" s="36" t="str">
        <f t="shared" si="17"/>
        <v/>
      </c>
      <c r="AQ81" s="36"/>
      <c r="AR81" s="36" t="str">
        <f t="shared" si="18"/>
        <v/>
      </c>
      <c r="AS81" s="36"/>
      <c r="AT81" s="36" t="str">
        <f t="shared" si="19"/>
        <v/>
      </c>
      <c r="AU81" s="36"/>
      <c r="AV81" s="36" t="str">
        <f t="shared" si="20"/>
        <v/>
      </c>
      <c r="AW81" s="36"/>
      <c r="AX81" s="36" t="str">
        <f t="shared" si="21"/>
        <v/>
      </c>
      <c r="AY81" s="36"/>
      <c r="AZ81" s="36" t="str">
        <f t="shared" si="22"/>
        <v/>
      </c>
      <c r="BA81" s="145"/>
      <c r="BB81" s="36"/>
      <c r="BC81" s="36"/>
      <c r="BD81" s="36"/>
      <c r="BE81" s="29"/>
      <c r="BF81" s="417"/>
      <c r="BG81" s="417"/>
      <c r="BH81" s="417"/>
      <c r="BI81" s="417"/>
      <c r="BJ81" s="417"/>
      <c r="BK81" s="417"/>
      <c r="BL81" s="417"/>
      <c r="BM81" s="417"/>
      <c r="BN81" s="29"/>
      <c r="BO81" s="30"/>
      <c r="BP81" s="30"/>
      <c r="BQ81" s="30"/>
      <c r="BR81" s="30"/>
      <c r="BS81" s="30"/>
      <c r="BT81" s="146"/>
      <c r="BU81" s="146"/>
      <c r="BV81" s="30"/>
      <c r="BW81" s="30"/>
      <c r="BX81" s="131"/>
      <c r="BY81" s="131"/>
      <c r="BZ81" s="131"/>
      <c r="CA81" s="131"/>
      <c r="CB81" s="131"/>
      <c r="CC81" s="131"/>
      <c r="CD81" s="131"/>
      <c r="CE81" s="131"/>
      <c r="CF81" s="131"/>
      <c r="CG81" s="131"/>
      <c r="CH81" s="131"/>
      <c r="CI81" s="131"/>
      <c r="CJ81" s="131"/>
      <c r="CK81" s="131"/>
      <c r="CL81" s="131"/>
      <c r="CM81" s="131"/>
      <c r="CN81" s="131"/>
      <c r="CO81" s="131"/>
      <c r="CP81" s="131"/>
      <c r="CQ81" s="131"/>
    </row>
    <row r="82" spans="1:95" ht="78.75" customHeight="1">
      <c r="A82" s="417"/>
      <c r="B82" s="417"/>
      <c r="C82" s="417"/>
      <c r="D82" s="417"/>
      <c r="E82" s="148"/>
      <c r="F82" s="148"/>
      <c r="G82" s="417"/>
      <c r="H82" s="417"/>
      <c r="I82" s="417"/>
      <c r="J82" s="417"/>
      <c r="K82" s="417"/>
      <c r="L82" s="417"/>
      <c r="M82" s="417"/>
      <c r="N82" s="417"/>
      <c r="O82" s="417"/>
      <c r="P82" s="417"/>
      <c r="Q82" s="417"/>
      <c r="R82" s="417"/>
      <c r="S82" s="417"/>
      <c r="T82" s="417"/>
      <c r="U82" s="417"/>
      <c r="V82" s="417"/>
      <c r="W82" s="417"/>
      <c r="X82" s="417"/>
      <c r="Y82" s="417"/>
      <c r="Z82" s="417"/>
      <c r="AA82" s="417"/>
      <c r="AB82" s="417"/>
      <c r="AC82" s="417"/>
      <c r="AD82" s="417"/>
      <c r="AE82" s="417"/>
      <c r="AF82" s="417"/>
      <c r="AG82" s="63">
        <f t="shared" si="31"/>
        <v>5</v>
      </c>
      <c r="AH82" s="417"/>
      <c r="AI82" s="417"/>
      <c r="AJ82" s="417"/>
      <c r="AK82" s="30">
        <v>5</v>
      </c>
      <c r="AL82" s="26" t="s">
        <v>226</v>
      </c>
      <c r="AM82" s="36"/>
      <c r="AN82" s="36" t="str">
        <f t="shared" si="16"/>
        <v/>
      </c>
      <c r="AO82" s="36"/>
      <c r="AP82" s="36" t="str">
        <f t="shared" si="17"/>
        <v/>
      </c>
      <c r="AQ82" s="36"/>
      <c r="AR82" s="36" t="str">
        <f t="shared" si="18"/>
        <v/>
      </c>
      <c r="AS82" s="36"/>
      <c r="AT82" s="36" t="str">
        <f t="shared" si="19"/>
        <v/>
      </c>
      <c r="AU82" s="36"/>
      <c r="AV82" s="36" t="str">
        <f t="shared" si="20"/>
        <v/>
      </c>
      <c r="AW82" s="36"/>
      <c r="AX82" s="36" t="str">
        <f t="shared" si="21"/>
        <v/>
      </c>
      <c r="AY82" s="36"/>
      <c r="AZ82" s="36" t="str">
        <f t="shared" si="22"/>
        <v/>
      </c>
      <c r="BA82" s="145"/>
      <c r="BB82" s="36"/>
      <c r="BC82" s="36"/>
      <c r="BD82" s="36"/>
      <c r="BE82" s="29"/>
      <c r="BF82" s="417"/>
      <c r="BG82" s="417"/>
      <c r="BH82" s="417"/>
      <c r="BI82" s="417"/>
      <c r="BJ82" s="417"/>
      <c r="BK82" s="417"/>
      <c r="BL82" s="417"/>
      <c r="BM82" s="417"/>
      <c r="BN82" s="29"/>
      <c r="BO82" s="30"/>
      <c r="BP82" s="30"/>
      <c r="BQ82" s="30"/>
      <c r="BR82" s="30"/>
      <c r="BS82" s="30"/>
      <c r="BT82" s="146"/>
      <c r="BU82" s="146"/>
      <c r="BV82" s="30"/>
      <c r="BW82" s="30"/>
      <c r="BX82" s="131"/>
      <c r="BY82" s="131"/>
      <c r="BZ82" s="131"/>
      <c r="CA82" s="131"/>
      <c r="CB82" s="131"/>
      <c r="CC82" s="131"/>
      <c r="CD82" s="131"/>
      <c r="CE82" s="131"/>
      <c r="CF82" s="131"/>
      <c r="CG82" s="131"/>
      <c r="CH82" s="131"/>
      <c r="CI82" s="131"/>
      <c r="CJ82" s="131"/>
      <c r="CK82" s="131"/>
      <c r="CL82" s="131"/>
      <c r="CM82" s="131"/>
      <c r="CN82" s="131"/>
      <c r="CO82" s="131"/>
      <c r="CP82" s="131"/>
      <c r="CQ82" s="131"/>
    </row>
    <row r="83" spans="1:95" ht="78.75" customHeight="1">
      <c r="A83" s="418"/>
      <c r="B83" s="418"/>
      <c r="C83" s="418"/>
      <c r="D83" s="418"/>
      <c r="E83" s="149"/>
      <c r="F83" s="149"/>
      <c r="G83" s="418"/>
      <c r="H83" s="418"/>
      <c r="I83" s="418"/>
      <c r="J83" s="418"/>
      <c r="K83" s="418"/>
      <c r="L83" s="418"/>
      <c r="M83" s="418"/>
      <c r="N83" s="418"/>
      <c r="O83" s="418"/>
      <c r="P83" s="418"/>
      <c r="Q83" s="418"/>
      <c r="R83" s="418"/>
      <c r="S83" s="418"/>
      <c r="T83" s="418"/>
      <c r="U83" s="418"/>
      <c r="V83" s="418"/>
      <c r="W83" s="418"/>
      <c r="X83" s="418"/>
      <c r="Y83" s="418"/>
      <c r="Z83" s="418"/>
      <c r="AA83" s="418"/>
      <c r="AB83" s="418"/>
      <c r="AC83" s="418"/>
      <c r="AD83" s="418"/>
      <c r="AE83" s="418"/>
      <c r="AF83" s="418"/>
      <c r="AG83" s="63">
        <f t="shared" si="31"/>
        <v>5</v>
      </c>
      <c r="AH83" s="418"/>
      <c r="AI83" s="418"/>
      <c r="AJ83" s="418"/>
      <c r="AK83" s="30">
        <v>6</v>
      </c>
      <c r="AL83" s="26" t="s">
        <v>226</v>
      </c>
      <c r="AM83" s="36"/>
      <c r="AN83" s="36" t="str">
        <f t="shared" si="16"/>
        <v/>
      </c>
      <c r="AO83" s="36"/>
      <c r="AP83" s="36" t="str">
        <f t="shared" si="17"/>
        <v/>
      </c>
      <c r="AQ83" s="36"/>
      <c r="AR83" s="36" t="str">
        <f t="shared" si="18"/>
        <v/>
      </c>
      <c r="AS83" s="36"/>
      <c r="AT83" s="36" t="str">
        <f t="shared" si="19"/>
        <v/>
      </c>
      <c r="AU83" s="36"/>
      <c r="AV83" s="36" t="str">
        <f t="shared" si="20"/>
        <v/>
      </c>
      <c r="AW83" s="36"/>
      <c r="AX83" s="36" t="str">
        <f t="shared" si="21"/>
        <v/>
      </c>
      <c r="AY83" s="36"/>
      <c r="AZ83" s="36" t="str">
        <f t="shared" si="22"/>
        <v/>
      </c>
      <c r="BA83" s="145"/>
      <c r="BB83" s="36"/>
      <c r="BC83" s="36"/>
      <c r="BD83" s="36"/>
      <c r="BE83" s="29"/>
      <c r="BF83" s="418"/>
      <c r="BG83" s="418"/>
      <c r="BH83" s="418"/>
      <c r="BI83" s="418"/>
      <c r="BJ83" s="418"/>
      <c r="BK83" s="418"/>
      <c r="BL83" s="418"/>
      <c r="BM83" s="418"/>
      <c r="BN83" s="29"/>
      <c r="BO83" s="30"/>
      <c r="BP83" s="30"/>
      <c r="BQ83" s="30"/>
      <c r="BR83" s="30"/>
      <c r="BS83" s="30"/>
      <c r="BT83" s="146"/>
      <c r="BU83" s="146"/>
      <c r="BV83" s="30"/>
      <c r="BW83" s="30"/>
      <c r="BX83" s="131"/>
      <c r="BY83" s="131"/>
      <c r="BZ83" s="131"/>
      <c r="CA83" s="131"/>
      <c r="CB83" s="131"/>
      <c r="CC83" s="131"/>
      <c r="CD83" s="131"/>
      <c r="CE83" s="131"/>
      <c r="CF83" s="131"/>
      <c r="CG83" s="131"/>
      <c r="CH83" s="131"/>
      <c r="CI83" s="131"/>
      <c r="CJ83" s="131"/>
      <c r="CK83" s="131"/>
      <c r="CL83" s="131"/>
      <c r="CM83" s="131"/>
      <c r="CN83" s="131"/>
      <c r="CO83" s="131"/>
      <c r="CP83" s="131"/>
      <c r="CQ83" s="131"/>
    </row>
    <row r="84" spans="1:95" ht="78.75" customHeight="1">
      <c r="A84" s="452">
        <v>14</v>
      </c>
      <c r="B84" s="452" t="s">
        <v>440</v>
      </c>
      <c r="C84" s="452" t="s">
        <v>441</v>
      </c>
      <c r="D84" s="452" t="s">
        <v>442</v>
      </c>
      <c r="E84" s="148" t="s">
        <v>443</v>
      </c>
      <c r="F84" s="148" t="s">
        <v>444</v>
      </c>
      <c r="G84" s="452" t="s">
        <v>445</v>
      </c>
      <c r="H84" s="452" t="s">
        <v>190</v>
      </c>
      <c r="I84" s="62" t="s">
        <v>191</v>
      </c>
      <c r="J84" s="452">
        <v>4</v>
      </c>
      <c r="K84" s="419" t="s">
        <v>446</v>
      </c>
      <c r="L84" s="416">
        <v>0.8</v>
      </c>
      <c r="M84" s="416" t="s">
        <v>193</v>
      </c>
      <c r="N84" s="416" t="s">
        <v>193</v>
      </c>
      <c r="O84" s="416" t="s">
        <v>193</v>
      </c>
      <c r="P84" s="416" t="s">
        <v>193</v>
      </c>
      <c r="Q84" s="416" t="s">
        <v>193</v>
      </c>
      <c r="R84" s="416" t="s">
        <v>193</v>
      </c>
      <c r="S84" s="416" t="s">
        <v>192</v>
      </c>
      <c r="T84" s="416" t="s">
        <v>193</v>
      </c>
      <c r="U84" s="416" t="s">
        <v>193</v>
      </c>
      <c r="V84" s="416" t="s">
        <v>193</v>
      </c>
      <c r="W84" s="416" t="s">
        <v>192</v>
      </c>
      <c r="X84" s="416" t="s">
        <v>192</v>
      </c>
      <c r="Y84" s="416" t="s">
        <v>192</v>
      </c>
      <c r="Z84" s="416" t="s">
        <v>193</v>
      </c>
      <c r="AA84" s="416" t="s">
        <v>192</v>
      </c>
      <c r="AB84" s="416" t="s">
        <v>193</v>
      </c>
      <c r="AC84" s="416" t="s">
        <v>193</v>
      </c>
      <c r="AD84" s="416" t="s">
        <v>193</v>
      </c>
      <c r="AE84" s="416" t="s">
        <v>193</v>
      </c>
      <c r="AF84" s="425">
        <f>IF(AB84="Si","19",COUNTIF(M84:AE85,"si"))</f>
        <v>5</v>
      </c>
      <c r="AG84" s="63">
        <v>5</v>
      </c>
      <c r="AH84" s="419" t="str">
        <f>IF(AG84=5,"Moderado",IF(AG84=10,"Mayor",IF(AG84=20,"Catastrófico",0)))</f>
        <v>Moderado</v>
      </c>
      <c r="AI84" s="416">
        <v>0.6</v>
      </c>
      <c r="AJ84" s="419" t="str">
        <f>IF(OR(AND(K84="Rara vez",AH84="Moderado"),AND(K84="Improbable",AH84="Moderado")),"Moderado",IF(OR(AND(K84="Rara vez",AH84="Mayor"),AND(K84="Improbable",AH84="Mayor"),AND(K84="Posible",AH84="Moderado"),AND(K84="Probable",AH84="Moderado")),"Alta",IF(OR(AND(K84="Rara vez",AH84="Catastrófico"),AND(K84="Improbable",AH84="Catastrófico"),AND(K84="Posible",AH84="Catastrófico"),AND(K84="Probable",AH84="Catastrófico"),AND(K84="Casi seguro",AH84="Catastrófico"),AND(K84="Posible",AH84="Moderado"),AND(K84="Probable",AH84="Moderado"),AND(K84="Casi seguro",AH84="Moderado"),AND(K84="Posible",AH84="Mayor"),AND(K84="Probable",AH84="Mayor"),AND(K84="Casi seguro",AH84="Mayor")),"Extremo",)))</f>
        <v>Alta</v>
      </c>
      <c r="AK84" s="30">
        <v>1</v>
      </c>
      <c r="AL84" s="26" t="s">
        <v>447</v>
      </c>
      <c r="AM84" s="36" t="s">
        <v>195</v>
      </c>
      <c r="AN84" s="36"/>
      <c r="AO84" s="36"/>
      <c r="AP84" s="36"/>
      <c r="AQ84" s="36"/>
      <c r="AR84" s="36"/>
      <c r="AS84" s="36" t="s">
        <v>230</v>
      </c>
      <c r="AT84" s="36">
        <v>15</v>
      </c>
      <c r="AU84" s="36"/>
      <c r="AV84" s="36"/>
      <c r="AW84" s="36"/>
      <c r="AX84" s="36"/>
      <c r="AY84" s="36"/>
      <c r="AZ84" s="36"/>
      <c r="BA84" s="145">
        <v>15</v>
      </c>
      <c r="BB84" s="36" t="s">
        <v>448</v>
      </c>
      <c r="BC84" s="36"/>
      <c r="BD84" s="36">
        <v>0</v>
      </c>
      <c r="BE84" s="29" t="s">
        <v>448</v>
      </c>
      <c r="BF84" s="423">
        <v>0</v>
      </c>
      <c r="BG84" s="423" t="str">
        <f>IF(BF84=100,"Fuerte",IF(AND(BF84&lt;=99, BF84&gt;=50),"Moderado",IF(BF84&lt;50,"Débil")))</f>
        <v>Débil</v>
      </c>
      <c r="BH84" s="440">
        <v>4</v>
      </c>
      <c r="BI84" s="440" t="str">
        <f>IF(BH84&lt;=0,"Rara vez",IF(BH84=1,"Rara vez",IF(BH84=2,"Improbable",IF(BH84=3,"Posible",IF(BH84=4,"Probable",IF(BH84=5,"Casi Seguro"))))))</f>
        <v>Probable</v>
      </c>
      <c r="BJ84" s="416">
        <v>0.8</v>
      </c>
      <c r="BK84" s="440" t="str">
        <f>IFERROR(IF(AG84=5,"Moderado",IF(AG84=10,"Mayor",IF(AG84=20,"Catastrófico",0))),"")</f>
        <v>Moderado</v>
      </c>
      <c r="BL84" s="416">
        <v>0.6</v>
      </c>
      <c r="BM84" s="440" t="str">
        <f>IF(OR(AND(KBI84="Rara vez",BK84="Moderado"),AND(BI84="Improbable",BK84="Moderado")),"Moderado",IF(OR(AND(BI84="Rara vez",BK84="Mayor"),AND(BI84="Improbable",BK84="Mayor"),AND(BI84="Posible",BK84="Moderado"),AND(BI84="Probable",BK84="Moderado")),"Alta",IF(OR(AND(BI84="Rara vez",BK84="Catastrófico"),AND(BI84="Improbable",BK84="Catastrófico"),AND(BI84="Posible",BK84="Catastrófico"),AND(BI84="Probable",BK84="Catastrófico"),AND(BI84="Casi seguro",BK84="Catastrófico"),AND(BI84="Posible",BK84="Moderado"),AND(BI84="Probable",BK84="Moderado"),AND(BI84="Casi seguro",BK84="Moderado"),AND(BI84="Posible",BK84="Mayor"),AND(BI84="Probable",BK84="Mayor"),AND(BI84="Casi seguro",BK84="Mayor")),"Extremo",)))</f>
        <v>Alta</v>
      </c>
      <c r="BN84" s="29" t="s">
        <v>241</v>
      </c>
      <c r="BO84" s="30" t="s">
        <v>449</v>
      </c>
      <c r="BP84" s="30" t="s">
        <v>450</v>
      </c>
      <c r="BQ84" s="30" t="s">
        <v>451</v>
      </c>
      <c r="BR84" s="30" t="s">
        <v>452</v>
      </c>
      <c r="BS84" s="30" t="s">
        <v>450</v>
      </c>
      <c r="BT84" s="146">
        <v>44771</v>
      </c>
      <c r="BU84" s="146">
        <v>44926</v>
      </c>
      <c r="BV84" s="144"/>
      <c r="BW84" s="30"/>
      <c r="BX84" s="131"/>
      <c r="BY84" s="131"/>
      <c r="BZ84" s="131"/>
      <c r="CA84" s="131"/>
      <c r="CB84" s="131"/>
      <c r="CC84" s="131"/>
      <c r="CD84" s="131"/>
      <c r="CE84" s="131"/>
      <c r="CF84" s="131"/>
      <c r="CG84" s="131"/>
      <c r="CH84" s="131"/>
      <c r="CI84" s="131"/>
      <c r="CJ84" s="131"/>
      <c r="CK84" s="131"/>
      <c r="CL84" s="131"/>
      <c r="CM84" s="131"/>
      <c r="CN84" s="131"/>
      <c r="CO84" s="131"/>
      <c r="CP84" s="131"/>
      <c r="CQ84" s="131"/>
    </row>
    <row r="85" spans="1:95" ht="78.75" customHeight="1">
      <c r="A85" s="417"/>
      <c r="B85" s="417"/>
      <c r="C85" s="417"/>
      <c r="D85" s="417"/>
      <c r="E85" s="148" t="s">
        <v>453</v>
      </c>
      <c r="F85" s="148" t="s">
        <v>454</v>
      </c>
      <c r="G85" s="417"/>
      <c r="H85" s="417"/>
      <c r="I85" s="62" t="s">
        <v>208</v>
      </c>
      <c r="J85" s="417"/>
      <c r="K85" s="417"/>
      <c r="L85" s="417"/>
      <c r="M85" s="417"/>
      <c r="N85" s="417"/>
      <c r="O85" s="417"/>
      <c r="P85" s="417"/>
      <c r="Q85" s="417"/>
      <c r="R85" s="417"/>
      <c r="S85" s="417"/>
      <c r="T85" s="417"/>
      <c r="U85" s="417"/>
      <c r="V85" s="417"/>
      <c r="W85" s="417"/>
      <c r="X85" s="417"/>
      <c r="Y85" s="417"/>
      <c r="Z85" s="417"/>
      <c r="AA85" s="417"/>
      <c r="AB85" s="417"/>
      <c r="AC85" s="417"/>
      <c r="AD85" s="417"/>
      <c r="AE85" s="417"/>
      <c r="AF85" s="417"/>
      <c r="AG85" s="63">
        <v>5</v>
      </c>
      <c r="AH85" s="417"/>
      <c r="AI85" s="417"/>
      <c r="AJ85" s="417"/>
      <c r="AK85" s="30">
        <v>2</v>
      </c>
      <c r="AL85" s="26" t="s">
        <v>455</v>
      </c>
      <c r="AM85" s="36" t="s">
        <v>456</v>
      </c>
      <c r="AN85" s="36">
        <v>0</v>
      </c>
      <c r="AO85" s="36" t="s">
        <v>327</v>
      </c>
      <c r="AP85" s="36">
        <v>0</v>
      </c>
      <c r="AQ85" s="36" t="s">
        <v>388</v>
      </c>
      <c r="AR85" s="36">
        <v>0</v>
      </c>
      <c r="AS85" s="36" t="s">
        <v>230</v>
      </c>
      <c r="AT85" s="36">
        <v>15</v>
      </c>
      <c r="AU85" s="36"/>
      <c r="AV85" s="36"/>
      <c r="AW85" s="36"/>
      <c r="AX85" s="36"/>
      <c r="AY85" s="36"/>
      <c r="AZ85" s="36"/>
      <c r="BA85" s="145">
        <v>15</v>
      </c>
      <c r="BB85" s="36" t="s">
        <v>448</v>
      </c>
      <c r="BC85" s="36"/>
      <c r="BD85" s="36">
        <v>0</v>
      </c>
      <c r="BE85" s="29" t="s">
        <v>448</v>
      </c>
      <c r="BF85" s="417"/>
      <c r="BG85" s="417"/>
      <c r="BH85" s="417"/>
      <c r="BI85" s="417"/>
      <c r="BJ85" s="417"/>
      <c r="BK85" s="417"/>
      <c r="BL85" s="417"/>
      <c r="BM85" s="417"/>
      <c r="BN85" s="29" t="s">
        <v>241</v>
      </c>
      <c r="BO85" s="30" t="s">
        <v>457</v>
      </c>
      <c r="BP85" s="30" t="s">
        <v>458</v>
      </c>
      <c r="BQ85" s="30" t="s">
        <v>459</v>
      </c>
      <c r="BR85" s="30" t="s">
        <v>460</v>
      </c>
      <c r="BS85" s="30" t="s">
        <v>458</v>
      </c>
      <c r="BT85" s="146">
        <v>44771</v>
      </c>
      <c r="BU85" s="146">
        <v>44926</v>
      </c>
      <c r="BV85" s="148"/>
      <c r="BW85" s="30"/>
      <c r="BX85" s="131"/>
      <c r="BY85" s="131"/>
      <c r="BZ85" s="131"/>
      <c r="CA85" s="131"/>
      <c r="CB85" s="131"/>
      <c r="CC85" s="131"/>
      <c r="CD85" s="131"/>
      <c r="CE85" s="131"/>
      <c r="CF85" s="131"/>
      <c r="CG85" s="131"/>
      <c r="CH85" s="131"/>
      <c r="CI85" s="131"/>
      <c r="CJ85" s="131"/>
      <c r="CK85" s="131"/>
      <c r="CL85" s="131"/>
      <c r="CM85" s="131"/>
      <c r="CN85" s="131"/>
      <c r="CO85" s="131"/>
      <c r="CP85" s="131"/>
      <c r="CQ85" s="131"/>
    </row>
    <row r="86" spans="1:95" ht="78.75" customHeight="1">
      <c r="A86" s="417"/>
      <c r="B86" s="417"/>
      <c r="C86" s="417"/>
      <c r="D86" s="417"/>
      <c r="E86" s="148"/>
      <c r="F86" s="148"/>
      <c r="G86" s="417"/>
      <c r="H86" s="417"/>
      <c r="I86" s="62" t="s">
        <v>298</v>
      </c>
      <c r="J86" s="417"/>
      <c r="K86" s="417"/>
      <c r="L86" s="417"/>
      <c r="M86" s="417"/>
      <c r="N86" s="417"/>
      <c r="O86" s="417"/>
      <c r="P86" s="417"/>
      <c r="Q86" s="417"/>
      <c r="R86" s="417"/>
      <c r="S86" s="417"/>
      <c r="T86" s="417"/>
      <c r="U86" s="417"/>
      <c r="V86" s="417"/>
      <c r="W86" s="417"/>
      <c r="X86" s="417"/>
      <c r="Y86" s="417"/>
      <c r="Z86" s="417"/>
      <c r="AA86" s="417"/>
      <c r="AB86" s="417"/>
      <c r="AC86" s="417"/>
      <c r="AD86" s="417"/>
      <c r="AE86" s="417"/>
      <c r="AF86" s="417"/>
      <c r="AG86" s="63">
        <v>5</v>
      </c>
      <c r="AH86" s="417"/>
      <c r="AI86" s="417"/>
      <c r="AJ86" s="417"/>
      <c r="AK86" s="30">
        <v>3</v>
      </c>
      <c r="AL86" s="26" t="s">
        <v>461</v>
      </c>
      <c r="AM86" s="36"/>
      <c r="AN86" s="36"/>
      <c r="AO86" s="36"/>
      <c r="AP86" s="36"/>
      <c r="AQ86" s="36"/>
      <c r="AR86" s="36"/>
      <c r="AS86" s="36"/>
      <c r="AT86" s="36"/>
      <c r="AU86" s="36"/>
      <c r="AV86" s="36"/>
      <c r="AW86" s="36"/>
      <c r="AX86" s="36"/>
      <c r="AY86" s="36"/>
      <c r="AZ86" s="36"/>
      <c r="BA86" s="145"/>
      <c r="BB86" s="36"/>
      <c r="BC86" s="36"/>
      <c r="BD86" s="36"/>
      <c r="BE86" s="29"/>
      <c r="BF86" s="417"/>
      <c r="BG86" s="417"/>
      <c r="BH86" s="417"/>
      <c r="BI86" s="417"/>
      <c r="BJ86" s="417"/>
      <c r="BK86" s="417"/>
      <c r="BL86" s="417"/>
      <c r="BM86" s="417"/>
      <c r="BN86" s="29" t="s">
        <v>241</v>
      </c>
      <c r="BO86" s="30" t="s">
        <v>462</v>
      </c>
      <c r="BP86" s="30" t="s">
        <v>463</v>
      </c>
      <c r="BQ86" s="30" t="s">
        <v>464</v>
      </c>
      <c r="BR86" s="30" t="s">
        <v>465</v>
      </c>
      <c r="BS86" s="30" t="s">
        <v>466</v>
      </c>
      <c r="BT86" s="146">
        <v>44771</v>
      </c>
      <c r="BU86" s="146">
        <v>44926</v>
      </c>
      <c r="BV86" s="148"/>
      <c r="BW86" s="30"/>
      <c r="BX86" s="131"/>
      <c r="BY86" s="131"/>
      <c r="BZ86" s="131"/>
      <c r="CA86" s="131"/>
      <c r="CB86" s="131"/>
      <c r="CC86" s="131"/>
      <c r="CD86" s="131"/>
      <c r="CE86" s="131"/>
      <c r="CF86" s="131"/>
      <c r="CG86" s="131"/>
      <c r="CH86" s="131"/>
      <c r="CI86" s="131"/>
      <c r="CJ86" s="131"/>
      <c r="CK86" s="131"/>
      <c r="CL86" s="131"/>
      <c r="CM86" s="131"/>
      <c r="CN86" s="131"/>
      <c r="CO86" s="131"/>
      <c r="CP86" s="131"/>
      <c r="CQ86" s="131"/>
    </row>
    <row r="87" spans="1:95" ht="78.75" customHeight="1">
      <c r="A87" s="417"/>
      <c r="B87" s="417"/>
      <c r="C87" s="417"/>
      <c r="D87" s="417"/>
      <c r="E87" s="148"/>
      <c r="F87" s="148"/>
      <c r="G87" s="417"/>
      <c r="H87" s="417"/>
      <c r="I87" s="62" t="s">
        <v>214</v>
      </c>
      <c r="J87" s="417"/>
      <c r="K87" s="417"/>
      <c r="L87" s="417"/>
      <c r="M87" s="417"/>
      <c r="N87" s="417"/>
      <c r="O87" s="417"/>
      <c r="P87" s="417"/>
      <c r="Q87" s="417"/>
      <c r="R87" s="417"/>
      <c r="S87" s="417"/>
      <c r="T87" s="417"/>
      <c r="U87" s="417"/>
      <c r="V87" s="417"/>
      <c r="W87" s="417"/>
      <c r="X87" s="417"/>
      <c r="Y87" s="417"/>
      <c r="Z87" s="417"/>
      <c r="AA87" s="417"/>
      <c r="AB87" s="417"/>
      <c r="AC87" s="417"/>
      <c r="AD87" s="417"/>
      <c r="AE87" s="417"/>
      <c r="AF87" s="417"/>
      <c r="AG87" s="63">
        <v>5</v>
      </c>
      <c r="AH87" s="417"/>
      <c r="AI87" s="417"/>
      <c r="AJ87" s="417"/>
      <c r="AK87" s="30">
        <v>4</v>
      </c>
      <c r="AL87" s="26" t="s">
        <v>461</v>
      </c>
      <c r="AM87" s="36"/>
      <c r="AN87" s="36"/>
      <c r="AO87" s="36"/>
      <c r="AP87" s="36"/>
      <c r="AQ87" s="36"/>
      <c r="AR87" s="36"/>
      <c r="AS87" s="36"/>
      <c r="AT87" s="36"/>
      <c r="AU87" s="36"/>
      <c r="AV87" s="36"/>
      <c r="AW87" s="36"/>
      <c r="AX87" s="36"/>
      <c r="AY87" s="36"/>
      <c r="AZ87" s="36"/>
      <c r="BA87" s="145"/>
      <c r="BB87" s="36"/>
      <c r="BC87" s="36"/>
      <c r="BD87" s="36"/>
      <c r="BE87" s="29"/>
      <c r="BF87" s="417"/>
      <c r="BG87" s="417"/>
      <c r="BH87" s="417"/>
      <c r="BI87" s="417"/>
      <c r="BJ87" s="417"/>
      <c r="BK87" s="417"/>
      <c r="BL87" s="417"/>
      <c r="BM87" s="417"/>
      <c r="BN87" s="29" t="s">
        <v>241</v>
      </c>
      <c r="BO87" s="30" t="s">
        <v>467</v>
      </c>
      <c r="BP87" s="30" t="s">
        <v>468</v>
      </c>
      <c r="BQ87" s="30" t="s">
        <v>469</v>
      </c>
      <c r="BR87" s="30" t="s">
        <v>470</v>
      </c>
      <c r="BS87" s="30" t="s">
        <v>468</v>
      </c>
      <c r="BT87" s="146">
        <v>44771</v>
      </c>
      <c r="BU87" s="146">
        <v>44926</v>
      </c>
      <c r="BV87" s="149"/>
      <c r="BW87" s="30"/>
      <c r="BX87" s="131"/>
      <c r="BY87" s="131"/>
      <c r="BZ87" s="131"/>
      <c r="CA87" s="131"/>
      <c r="CB87" s="131"/>
      <c r="CC87" s="131"/>
      <c r="CD87" s="131"/>
      <c r="CE87" s="131"/>
      <c r="CF87" s="131"/>
      <c r="CG87" s="131"/>
      <c r="CH87" s="131"/>
      <c r="CI87" s="131"/>
      <c r="CJ87" s="131"/>
      <c r="CK87" s="131"/>
      <c r="CL87" s="131"/>
      <c r="CM87" s="131"/>
      <c r="CN87" s="131"/>
      <c r="CO87" s="131"/>
      <c r="CP87" s="131"/>
      <c r="CQ87" s="131"/>
    </row>
    <row r="88" spans="1:95" ht="78.75" customHeight="1">
      <c r="A88" s="417"/>
      <c r="B88" s="417"/>
      <c r="C88" s="417"/>
      <c r="D88" s="417"/>
      <c r="E88" s="148"/>
      <c r="F88" s="148"/>
      <c r="G88" s="417"/>
      <c r="H88" s="417"/>
      <c r="I88" s="62"/>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63">
        <v>5</v>
      </c>
      <c r="AH88" s="417"/>
      <c r="AI88" s="417"/>
      <c r="AJ88" s="417"/>
      <c r="AK88" s="30">
        <v>5</v>
      </c>
      <c r="AL88" s="26" t="s">
        <v>461</v>
      </c>
      <c r="AM88" s="36"/>
      <c r="AN88" s="36"/>
      <c r="AO88" s="36"/>
      <c r="AP88" s="36"/>
      <c r="AQ88" s="36"/>
      <c r="AR88" s="36"/>
      <c r="AS88" s="36"/>
      <c r="AT88" s="36"/>
      <c r="AU88" s="36"/>
      <c r="AV88" s="36"/>
      <c r="AW88" s="36"/>
      <c r="AX88" s="36"/>
      <c r="AY88" s="36"/>
      <c r="AZ88" s="36"/>
      <c r="BA88" s="145"/>
      <c r="BB88" s="36"/>
      <c r="BC88" s="36"/>
      <c r="BD88" s="36"/>
      <c r="BE88" s="29"/>
      <c r="BF88" s="417"/>
      <c r="BG88" s="417"/>
      <c r="BH88" s="417"/>
      <c r="BI88" s="417"/>
      <c r="BJ88" s="417"/>
      <c r="BK88" s="417"/>
      <c r="BL88" s="417"/>
      <c r="BM88" s="417"/>
      <c r="BN88" s="29"/>
      <c r="BO88" s="30"/>
      <c r="BP88" s="30"/>
      <c r="BQ88" s="30"/>
      <c r="BR88" s="30"/>
      <c r="BS88" s="30"/>
      <c r="BT88" s="146"/>
      <c r="BU88" s="146"/>
      <c r="BV88" s="155"/>
      <c r="BW88" s="30"/>
      <c r="BX88" s="131"/>
      <c r="BY88" s="131"/>
      <c r="BZ88" s="131"/>
      <c r="CA88" s="131"/>
      <c r="CB88" s="131"/>
      <c r="CC88" s="131"/>
      <c r="CD88" s="131"/>
      <c r="CE88" s="131"/>
      <c r="CF88" s="131"/>
      <c r="CG88" s="131"/>
      <c r="CH88" s="131"/>
      <c r="CI88" s="131"/>
      <c r="CJ88" s="131"/>
      <c r="CK88" s="131"/>
      <c r="CL88" s="131"/>
      <c r="CM88" s="131"/>
      <c r="CN88" s="131"/>
      <c r="CO88" s="131"/>
      <c r="CP88" s="131"/>
      <c r="CQ88" s="131"/>
    </row>
    <row r="89" spans="1:95" ht="78.75" customHeight="1">
      <c r="A89" s="418"/>
      <c r="B89" s="418"/>
      <c r="C89" s="418"/>
      <c r="D89" s="418"/>
      <c r="E89" s="149"/>
      <c r="F89" s="149"/>
      <c r="G89" s="418"/>
      <c r="H89" s="418"/>
      <c r="I89" s="62"/>
      <c r="J89" s="418"/>
      <c r="K89" s="418"/>
      <c r="L89" s="418"/>
      <c r="M89" s="418"/>
      <c r="N89" s="418"/>
      <c r="O89" s="418"/>
      <c r="P89" s="418"/>
      <c r="Q89" s="418"/>
      <c r="R89" s="418"/>
      <c r="S89" s="418"/>
      <c r="T89" s="418"/>
      <c r="U89" s="418"/>
      <c r="V89" s="418"/>
      <c r="W89" s="418"/>
      <c r="X89" s="418"/>
      <c r="Y89" s="418"/>
      <c r="Z89" s="418"/>
      <c r="AA89" s="418"/>
      <c r="AB89" s="418"/>
      <c r="AC89" s="418"/>
      <c r="AD89" s="418"/>
      <c r="AE89" s="418"/>
      <c r="AF89" s="418"/>
      <c r="AG89" s="63">
        <v>5</v>
      </c>
      <c r="AH89" s="418"/>
      <c r="AI89" s="418"/>
      <c r="AJ89" s="418"/>
      <c r="AK89" s="30">
        <v>6</v>
      </c>
      <c r="AL89" s="26" t="s">
        <v>461</v>
      </c>
      <c r="AM89" s="36"/>
      <c r="AN89" s="36"/>
      <c r="AO89" s="36"/>
      <c r="AP89" s="36"/>
      <c r="AQ89" s="36"/>
      <c r="AR89" s="36"/>
      <c r="AS89" s="36"/>
      <c r="AT89" s="36"/>
      <c r="AU89" s="36"/>
      <c r="AV89" s="36"/>
      <c r="AW89" s="36"/>
      <c r="AX89" s="36"/>
      <c r="AY89" s="36"/>
      <c r="AZ89" s="36"/>
      <c r="BA89" s="145"/>
      <c r="BB89" s="36"/>
      <c r="BC89" s="36"/>
      <c r="BD89" s="36"/>
      <c r="BE89" s="29"/>
      <c r="BF89" s="418"/>
      <c r="BG89" s="418"/>
      <c r="BH89" s="418"/>
      <c r="BI89" s="418"/>
      <c r="BJ89" s="418"/>
      <c r="BK89" s="418"/>
      <c r="BL89" s="418"/>
      <c r="BM89" s="418"/>
      <c r="BN89" s="29"/>
      <c r="BO89" s="30"/>
      <c r="BP89" s="30"/>
      <c r="BQ89" s="30"/>
      <c r="BR89" s="30"/>
      <c r="BS89" s="30"/>
      <c r="BT89" s="146"/>
      <c r="BU89" s="146"/>
      <c r="BV89" s="155"/>
      <c r="BW89" s="30"/>
      <c r="BX89" s="131"/>
      <c r="BY89" s="131"/>
      <c r="BZ89" s="131"/>
      <c r="CA89" s="131"/>
      <c r="CB89" s="131"/>
      <c r="CC89" s="131"/>
      <c r="CD89" s="131"/>
      <c r="CE89" s="131"/>
      <c r="CF89" s="131"/>
      <c r="CG89" s="131"/>
      <c r="CH89" s="131"/>
      <c r="CI89" s="131"/>
      <c r="CJ89" s="131"/>
      <c r="CK89" s="131"/>
      <c r="CL89" s="131"/>
      <c r="CM89" s="131"/>
      <c r="CN89" s="131"/>
      <c r="CO89" s="131"/>
      <c r="CP89" s="131"/>
      <c r="CQ89" s="131"/>
    </row>
    <row r="90" spans="1:95" ht="78.75" customHeight="1">
      <c r="A90" s="452">
        <v>15</v>
      </c>
      <c r="B90" s="452" t="s">
        <v>471</v>
      </c>
      <c r="C90" s="452" t="s">
        <v>472</v>
      </c>
      <c r="D90" s="452" t="s">
        <v>473</v>
      </c>
      <c r="E90" s="148" t="s">
        <v>474</v>
      </c>
      <c r="F90" s="148" t="s">
        <v>475</v>
      </c>
      <c r="G90" s="452" t="s">
        <v>476</v>
      </c>
      <c r="H90" s="452" t="s">
        <v>190</v>
      </c>
      <c r="I90" s="62" t="s">
        <v>191</v>
      </c>
      <c r="J90" s="452">
        <v>4</v>
      </c>
      <c r="K90" s="419" t="s">
        <v>446</v>
      </c>
      <c r="L90" s="416">
        <v>0.8</v>
      </c>
      <c r="M90" s="416" t="s">
        <v>192</v>
      </c>
      <c r="N90" s="416" t="s">
        <v>193</v>
      </c>
      <c r="O90" s="416" t="s">
        <v>193</v>
      </c>
      <c r="P90" s="416" t="s">
        <v>193</v>
      </c>
      <c r="Q90" s="416" t="s">
        <v>193</v>
      </c>
      <c r="R90" s="416" t="s">
        <v>192</v>
      </c>
      <c r="S90" s="416" t="s">
        <v>192</v>
      </c>
      <c r="T90" s="416" t="s">
        <v>192</v>
      </c>
      <c r="U90" s="416" t="s">
        <v>193</v>
      </c>
      <c r="V90" s="416" t="s">
        <v>193</v>
      </c>
      <c r="W90" s="416" t="s">
        <v>192</v>
      </c>
      <c r="X90" s="416" t="s">
        <v>193</v>
      </c>
      <c r="Y90" s="416" t="s">
        <v>193</v>
      </c>
      <c r="Z90" s="416" t="s">
        <v>193</v>
      </c>
      <c r="AA90" s="416" t="s">
        <v>193</v>
      </c>
      <c r="AB90" s="416" t="s">
        <v>193</v>
      </c>
      <c r="AC90" s="416" t="s">
        <v>193</v>
      </c>
      <c r="AD90" s="416" t="s">
        <v>193</v>
      </c>
      <c r="AE90" s="416" t="s">
        <v>193</v>
      </c>
      <c r="AF90" s="425">
        <f>IF(AB90="Si","19",COUNTIF(M90:AE91,"si"))</f>
        <v>5</v>
      </c>
      <c r="AG90" s="63">
        <v>5</v>
      </c>
      <c r="AH90" s="419" t="str">
        <f>IF(AG90=5,"Moderado",IF(AG90=10,"Mayor",IF(AG90=20,"Catastrófico",0)))</f>
        <v>Moderado</v>
      </c>
      <c r="AI90" s="416">
        <v>0.6</v>
      </c>
      <c r="AJ90" s="419" t="str">
        <f>IF(OR(AND(K90="Rara vez",AH90="Moderado"),AND(K90="Improbable",AH90="Moderado")),"Moderado",IF(OR(AND(K90="Rara vez",AH90="Mayor"),AND(K90="Improbable",AH90="Mayor"),AND(K90="Posible",AH90="Moderado"),AND(K90="Probable",AH90="Moderado")),"Alta",IF(OR(AND(K90="Rara vez",AH90="Catastrófico"),AND(K90="Improbable",AH90="Catastrófico"),AND(K90="Posible",AH90="Catastrófico"),AND(K90="Probable",AH90="Catastrófico"),AND(K90="Casi seguro",AH90="Catastrófico"),AND(K90="Posible",AH90="Moderado"),AND(K90="Probable",AH90="Moderado"),AND(K90="Casi seguro",AH90="Moderado"),AND(K90="Posible",AH90="Mayor"),AND(K90="Probable",AH90="Mayor"),AND(K90="Casi seguro",AH90="Mayor")),"Extremo",)))</f>
        <v>Alta</v>
      </c>
      <c r="AK90" s="155">
        <v>1</v>
      </c>
      <c r="AL90" s="163" t="s">
        <v>477</v>
      </c>
      <c r="AM90" s="36" t="s">
        <v>195</v>
      </c>
      <c r="AN90" s="36">
        <v>15</v>
      </c>
      <c r="AO90" s="36" t="s">
        <v>196</v>
      </c>
      <c r="AP90" s="36">
        <v>15</v>
      </c>
      <c r="AQ90" s="36" t="s">
        <v>197</v>
      </c>
      <c r="AR90" s="36">
        <v>15</v>
      </c>
      <c r="AS90" s="36" t="s">
        <v>230</v>
      </c>
      <c r="AT90" s="36">
        <v>15</v>
      </c>
      <c r="AU90" s="36"/>
      <c r="AV90" s="36"/>
      <c r="AW90" s="36"/>
      <c r="AX90" s="36"/>
      <c r="AY90" s="36"/>
      <c r="AZ90" s="36"/>
      <c r="BA90" s="145">
        <v>60</v>
      </c>
      <c r="BB90" s="36" t="s">
        <v>448</v>
      </c>
      <c r="BC90" s="36"/>
      <c r="BD90" s="36">
        <v>0</v>
      </c>
      <c r="BE90" s="29" t="s">
        <v>448</v>
      </c>
      <c r="BF90" s="423">
        <v>0</v>
      </c>
      <c r="BG90" s="423" t="str">
        <f>IF(BF90=100,"Fuerte",IF(AND(BF90&lt;=99, BF90&gt;=50),"Moderado",IF(BF90&lt;50,"Débil")))</f>
        <v>Débil</v>
      </c>
      <c r="BH90" s="440">
        <v>4</v>
      </c>
      <c r="BI90" s="440" t="str">
        <f>IF(BH90&lt;=0,"Rara vez",IF(BH90=1,"Rara vez",IF(BH90=2,"Improbable",IF(BH90=3,"Posible",IF(BH90=4,"Probable",IF(BH90=5,"Casi Seguro"))))))</f>
        <v>Probable</v>
      </c>
      <c r="BJ90" s="416">
        <v>0.8</v>
      </c>
      <c r="BK90" s="440" t="str">
        <f>IFERROR(IF(AG90=5,"Moderado",IF(AG90=10,"Mayor",IF(AG90=20,"Catastrófico",0))),"")</f>
        <v>Moderado</v>
      </c>
      <c r="BL90" s="416">
        <v>0.6</v>
      </c>
      <c r="BM90" s="440" t="str">
        <f>IF(OR(AND(KBI90="Rara vez",BK90="Moderado"),AND(BI90="Improbable",BK90="Moderado")),"Moderado",IF(OR(AND(BI90="Rara vez",BK90="Mayor"),AND(BI90="Improbable",BK90="Mayor"),AND(BI90="Posible",BK90="Moderado"),AND(BI90="Probable",BK90="Moderado")),"Alta",IF(OR(AND(BI90="Rara vez",BK90="Catastrófico"),AND(BI90="Improbable",BK90="Catastrófico"),AND(BI90="Posible",BK90="Catastrófico"),AND(BI90="Probable",BK90="Catastrófico"),AND(BI90="Casi seguro",BK90="Catastrófico"),AND(BI90="Posible",BK90="Moderado"),AND(BI90="Probable",BK90="Moderado"),AND(BI90="Casi seguro",BK90="Moderado"),AND(BI90="Posible",BK90="Mayor"),AND(BI90="Probable",BK90="Mayor"),AND(BI90="Casi seguro",BK90="Mayor")),"Extremo",)))</f>
        <v>Alta</v>
      </c>
      <c r="BN90" s="29"/>
      <c r="BO90" s="30"/>
      <c r="BP90" s="30"/>
      <c r="BQ90" s="30"/>
      <c r="BR90" s="30"/>
      <c r="BS90" s="30"/>
      <c r="BT90" s="146"/>
      <c r="BU90" s="146"/>
      <c r="BV90" s="155"/>
      <c r="BW90" s="30"/>
      <c r="BX90" s="131"/>
      <c r="BY90" s="131"/>
      <c r="BZ90" s="131"/>
      <c r="CA90" s="131"/>
      <c r="CB90" s="131"/>
      <c r="CC90" s="131"/>
      <c r="CD90" s="131"/>
      <c r="CE90" s="131"/>
      <c r="CF90" s="131"/>
      <c r="CG90" s="131"/>
      <c r="CH90" s="131"/>
      <c r="CI90" s="131"/>
      <c r="CJ90" s="131"/>
      <c r="CK90" s="131"/>
      <c r="CL90" s="131"/>
      <c r="CM90" s="131"/>
      <c r="CN90" s="131"/>
      <c r="CO90" s="131"/>
      <c r="CP90" s="131"/>
      <c r="CQ90" s="131"/>
    </row>
    <row r="91" spans="1:95" ht="78.75" customHeight="1">
      <c r="A91" s="417"/>
      <c r="B91" s="417"/>
      <c r="C91" s="417"/>
      <c r="D91" s="417"/>
      <c r="E91" s="148" t="s">
        <v>478</v>
      </c>
      <c r="F91" s="148"/>
      <c r="G91" s="417"/>
      <c r="H91" s="417"/>
      <c r="I91" s="62" t="s">
        <v>298</v>
      </c>
      <c r="J91" s="417"/>
      <c r="K91" s="417"/>
      <c r="L91" s="417"/>
      <c r="M91" s="417"/>
      <c r="N91" s="417"/>
      <c r="O91" s="417"/>
      <c r="P91" s="417"/>
      <c r="Q91" s="417"/>
      <c r="R91" s="417"/>
      <c r="S91" s="417"/>
      <c r="T91" s="417"/>
      <c r="U91" s="417"/>
      <c r="V91" s="417"/>
      <c r="W91" s="417"/>
      <c r="X91" s="417"/>
      <c r="Y91" s="417"/>
      <c r="Z91" s="417"/>
      <c r="AA91" s="417"/>
      <c r="AB91" s="417"/>
      <c r="AC91" s="417"/>
      <c r="AD91" s="417"/>
      <c r="AE91" s="417"/>
      <c r="AF91" s="417"/>
      <c r="AG91" s="63">
        <v>5</v>
      </c>
      <c r="AH91" s="417"/>
      <c r="AI91" s="417"/>
      <c r="AJ91" s="417"/>
      <c r="AK91" s="155">
        <v>2</v>
      </c>
      <c r="AL91" s="163" t="s">
        <v>479</v>
      </c>
      <c r="AM91" s="36" t="s">
        <v>195</v>
      </c>
      <c r="AN91" s="36">
        <v>15</v>
      </c>
      <c r="AO91" s="36" t="s">
        <v>196</v>
      </c>
      <c r="AP91" s="36">
        <v>15</v>
      </c>
      <c r="AQ91" s="36" t="s">
        <v>197</v>
      </c>
      <c r="AR91" s="36">
        <v>15</v>
      </c>
      <c r="AS91" s="36" t="s">
        <v>230</v>
      </c>
      <c r="AT91" s="36">
        <v>15</v>
      </c>
      <c r="AU91" s="36"/>
      <c r="AV91" s="36"/>
      <c r="AW91" s="36"/>
      <c r="AX91" s="36"/>
      <c r="AY91" s="36"/>
      <c r="AZ91" s="36"/>
      <c r="BA91" s="145">
        <v>60</v>
      </c>
      <c r="BB91" s="36" t="s">
        <v>448</v>
      </c>
      <c r="BC91" s="36"/>
      <c r="BD91" s="36">
        <v>0</v>
      </c>
      <c r="BE91" s="29" t="s">
        <v>448</v>
      </c>
      <c r="BF91" s="417"/>
      <c r="BG91" s="417"/>
      <c r="BH91" s="417"/>
      <c r="BI91" s="417"/>
      <c r="BJ91" s="417"/>
      <c r="BK91" s="417"/>
      <c r="BL91" s="417"/>
      <c r="BM91" s="417"/>
      <c r="BN91" s="29"/>
      <c r="BO91" s="30"/>
      <c r="BP91" s="30"/>
      <c r="BQ91" s="30"/>
      <c r="BR91" s="30"/>
      <c r="BS91" s="30"/>
      <c r="BT91" s="146"/>
      <c r="BU91" s="146"/>
      <c r="BV91" s="155"/>
      <c r="BW91" s="30"/>
      <c r="BX91" s="131"/>
      <c r="BY91" s="131"/>
      <c r="BZ91" s="131"/>
      <c r="CA91" s="131"/>
      <c r="CB91" s="131"/>
      <c r="CC91" s="131"/>
      <c r="CD91" s="131"/>
      <c r="CE91" s="131"/>
      <c r="CF91" s="131"/>
      <c r="CG91" s="131"/>
      <c r="CH91" s="131"/>
      <c r="CI91" s="131"/>
      <c r="CJ91" s="131"/>
      <c r="CK91" s="131"/>
      <c r="CL91" s="131"/>
      <c r="CM91" s="131"/>
      <c r="CN91" s="131"/>
      <c r="CO91" s="131"/>
      <c r="CP91" s="131"/>
      <c r="CQ91" s="131"/>
    </row>
    <row r="92" spans="1:95" ht="78.75" customHeight="1">
      <c r="A92" s="417"/>
      <c r="B92" s="417"/>
      <c r="C92" s="417"/>
      <c r="D92" s="417"/>
      <c r="E92" s="148"/>
      <c r="F92" s="148"/>
      <c r="G92" s="417"/>
      <c r="H92" s="417"/>
      <c r="I92" s="62" t="s">
        <v>208</v>
      </c>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63">
        <v>5</v>
      </c>
      <c r="AH92" s="417"/>
      <c r="AI92" s="417"/>
      <c r="AJ92" s="417"/>
      <c r="AK92" s="155">
        <v>3</v>
      </c>
      <c r="AL92" s="163" t="s">
        <v>480</v>
      </c>
      <c r="AM92" s="36" t="s">
        <v>195</v>
      </c>
      <c r="AN92" s="36">
        <v>15</v>
      </c>
      <c r="AO92" s="36" t="s">
        <v>196</v>
      </c>
      <c r="AP92" s="36">
        <v>15</v>
      </c>
      <c r="AQ92" s="36" t="s">
        <v>197</v>
      </c>
      <c r="AR92" s="36">
        <v>15</v>
      </c>
      <c r="AS92" s="36" t="s">
        <v>230</v>
      </c>
      <c r="AT92" s="36">
        <v>15</v>
      </c>
      <c r="AU92" s="36"/>
      <c r="AV92" s="36"/>
      <c r="AW92" s="36"/>
      <c r="AX92" s="36"/>
      <c r="AY92" s="36"/>
      <c r="AZ92" s="36"/>
      <c r="BA92" s="145">
        <v>60</v>
      </c>
      <c r="BB92" s="36" t="s">
        <v>448</v>
      </c>
      <c r="BC92" s="36"/>
      <c r="BD92" s="36">
        <v>0</v>
      </c>
      <c r="BE92" s="29" t="s">
        <v>448</v>
      </c>
      <c r="BF92" s="417"/>
      <c r="BG92" s="417"/>
      <c r="BH92" s="417"/>
      <c r="BI92" s="417"/>
      <c r="BJ92" s="417"/>
      <c r="BK92" s="417"/>
      <c r="BL92" s="417"/>
      <c r="BM92" s="417"/>
      <c r="BN92" s="29"/>
      <c r="BO92" s="30"/>
      <c r="BP92" s="30"/>
      <c r="BQ92" s="30"/>
      <c r="BR92" s="30"/>
      <c r="BS92" s="30"/>
      <c r="BT92" s="146"/>
      <c r="BU92" s="146"/>
      <c r="BV92" s="155"/>
      <c r="BW92" s="30"/>
      <c r="BX92" s="131"/>
      <c r="BY92" s="131"/>
      <c r="BZ92" s="131"/>
      <c r="CA92" s="131"/>
      <c r="CB92" s="131"/>
      <c r="CC92" s="131"/>
      <c r="CD92" s="131"/>
      <c r="CE92" s="131"/>
      <c r="CF92" s="131"/>
      <c r="CG92" s="131"/>
      <c r="CH92" s="131"/>
      <c r="CI92" s="131"/>
      <c r="CJ92" s="131"/>
      <c r="CK92" s="131"/>
      <c r="CL92" s="131"/>
      <c r="CM92" s="131"/>
      <c r="CN92" s="131"/>
      <c r="CO92" s="131"/>
      <c r="CP92" s="131"/>
      <c r="CQ92" s="131"/>
    </row>
    <row r="93" spans="1:95" ht="78.75" customHeight="1">
      <c r="A93" s="417"/>
      <c r="B93" s="417"/>
      <c r="C93" s="417"/>
      <c r="D93" s="417"/>
      <c r="E93" s="148"/>
      <c r="F93" s="148"/>
      <c r="G93" s="417"/>
      <c r="H93" s="417"/>
      <c r="I93" s="62" t="s">
        <v>214</v>
      </c>
      <c r="J93" s="417"/>
      <c r="K93" s="417"/>
      <c r="L93" s="417"/>
      <c r="M93" s="417"/>
      <c r="N93" s="417"/>
      <c r="O93" s="417"/>
      <c r="P93" s="417"/>
      <c r="Q93" s="417"/>
      <c r="R93" s="417"/>
      <c r="S93" s="417"/>
      <c r="T93" s="417"/>
      <c r="U93" s="417"/>
      <c r="V93" s="417"/>
      <c r="W93" s="417"/>
      <c r="X93" s="417"/>
      <c r="Y93" s="417"/>
      <c r="Z93" s="417"/>
      <c r="AA93" s="417"/>
      <c r="AB93" s="417"/>
      <c r="AC93" s="417"/>
      <c r="AD93" s="417"/>
      <c r="AE93" s="417"/>
      <c r="AF93" s="417"/>
      <c r="AG93" s="63">
        <v>5</v>
      </c>
      <c r="AH93" s="417"/>
      <c r="AI93" s="417"/>
      <c r="AJ93" s="417"/>
      <c r="AK93" s="155">
        <v>4</v>
      </c>
      <c r="AL93" s="163" t="s">
        <v>481</v>
      </c>
      <c r="AM93" s="36" t="s">
        <v>195</v>
      </c>
      <c r="AN93" s="36">
        <v>15</v>
      </c>
      <c r="AO93" s="36" t="s">
        <v>196</v>
      </c>
      <c r="AP93" s="36">
        <v>15</v>
      </c>
      <c r="AQ93" s="36" t="s">
        <v>197</v>
      </c>
      <c r="AR93" s="36">
        <v>15</v>
      </c>
      <c r="AS93" s="36" t="s">
        <v>230</v>
      </c>
      <c r="AT93" s="36">
        <v>15</v>
      </c>
      <c r="AU93" s="36"/>
      <c r="AV93" s="36"/>
      <c r="AW93" s="36"/>
      <c r="AX93" s="36"/>
      <c r="AY93" s="36"/>
      <c r="AZ93" s="36"/>
      <c r="BA93" s="145">
        <v>60</v>
      </c>
      <c r="BB93" s="36" t="s">
        <v>448</v>
      </c>
      <c r="BC93" s="36"/>
      <c r="BD93" s="36">
        <v>0</v>
      </c>
      <c r="BE93" s="29" t="s">
        <v>448</v>
      </c>
      <c r="BF93" s="417"/>
      <c r="BG93" s="417"/>
      <c r="BH93" s="417"/>
      <c r="BI93" s="417"/>
      <c r="BJ93" s="417"/>
      <c r="BK93" s="417"/>
      <c r="BL93" s="417"/>
      <c r="BM93" s="417"/>
      <c r="BN93" s="29"/>
      <c r="BO93" s="30"/>
      <c r="BP93" s="30"/>
      <c r="BQ93" s="30"/>
      <c r="BR93" s="30"/>
      <c r="BS93" s="30"/>
      <c r="BT93" s="146"/>
      <c r="BU93" s="146"/>
      <c r="BV93" s="155"/>
      <c r="BW93" s="30"/>
      <c r="BX93" s="131"/>
      <c r="BY93" s="131"/>
      <c r="BZ93" s="131"/>
      <c r="CA93" s="131"/>
      <c r="CB93" s="131"/>
      <c r="CC93" s="131"/>
      <c r="CD93" s="131"/>
      <c r="CE93" s="131"/>
      <c r="CF93" s="131"/>
      <c r="CG93" s="131"/>
      <c r="CH93" s="131"/>
      <c r="CI93" s="131"/>
      <c r="CJ93" s="131"/>
      <c r="CK93" s="131"/>
      <c r="CL93" s="131"/>
      <c r="CM93" s="131"/>
      <c r="CN93" s="131"/>
      <c r="CO93" s="131"/>
      <c r="CP93" s="131"/>
      <c r="CQ93" s="131"/>
    </row>
    <row r="94" spans="1:95" ht="78.75" customHeight="1">
      <c r="A94" s="417"/>
      <c r="B94" s="417"/>
      <c r="C94" s="417"/>
      <c r="D94" s="417"/>
      <c r="E94" s="148"/>
      <c r="F94" s="148"/>
      <c r="G94" s="417"/>
      <c r="H94" s="417"/>
      <c r="I94" s="62"/>
      <c r="J94" s="417"/>
      <c r="K94" s="417"/>
      <c r="L94" s="417"/>
      <c r="M94" s="417"/>
      <c r="N94" s="417"/>
      <c r="O94" s="417"/>
      <c r="P94" s="417"/>
      <c r="Q94" s="417"/>
      <c r="R94" s="417"/>
      <c r="S94" s="417"/>
      <c r="T94" s="417"/>
      <c r="U94" s="417"/>
      <c r="V94" s="417"/>
      <c r="W94" s="417"/>
      <c r="X94" s="417"/>
      <c r="Y94" s="417"/>
      <c r="Z94" s="417"/>
      <c r="AA94" s="417"/>
      <c r="AB94" s="417"/>
      <c r="AC94" s="417"/>
      <c r="AD94" s="417"/>
      <c r="AE94" s="417"/>
      <c r="AF94" s="417"/>
      <c r="AG94" s="63">
        <v>5</v>
      </c>
      <c r="AH94" s="417"/>
      <c r="AI94" s="417"/>
      <c r="AJ94" s="417"/>
      <c r="AK94" s="155">
        <v>5</v>
      </c>
      <c r="AL94" s="164" t="s">
        <v>482</v>
      </c>
      <c r="AM94" s="36" t="s">
        <v>195</v>
      </c>
      <c r="AN94" s="36">
        <v>15</v>
      </c>
      <c r="AO94" s="36" t="s">
        <v>196</v>
      </c>
      <c r="AP94" s="36">
        <v>15</v>
      </c>
      <c r="AQ94" s="36" t="s">
        <v>197</v>
      </c>
      <c r="AR94" s="36">
        <v>15</v>
      </c>
      <c r="AS94" s="36" t="s">
        <v>230</v>
      </c>
      <c r="AT94" s="36">
        <v>15</v>
      </c>
      <c r="AU94" s="36"/>
      <c r="AV94" s="36"/>
      <c r="AW94" s="36"/>
      <c r="AX94" s="36"/>
      <c r="AY94" s="36"/>
      <c r="AZ94" s="36"/>
      <c r="BA94" s="145">
        <v>60</v>
      </c>
      <c r="BB94" s="36" t="s">
        <v>448</v>
      </c>
      <c r="BC94" s="36"/>
      <c r="BD94" s="36">
        <v>0</v>
      </c>
      <c r="BE94" s="29" t="s">
        <v>448</v>
      </c>
      <c r="BF94" s="417"/>
      <c r="BG94" s="417"/>
      <c r="BH94" s="417"/>
      <c r="BI94" s="417"/>
      <c r="BJ94" s="417"/>
      <c r="BK94" s="417"/>
      <c r="BL94" s="417"/>
      <c r="BM94" s="417"/>
      <c r="BN94" s="29"/>
      <c r="BO94" s="30"/>
      <c r="BP94" s="30"/>
      <c r="BQ94" s="30"/>
      <c r="BR94" s="30"/>
      <c r="BS94" s="30"/>
      <c r="BT94" s="146"/>
      <c r="BU94" s="146"/>
      <c r="BV94" s="155"/>
      <c r="BW94" s="30"/>
      <c r="BX94" s="131"/>
      <c r="BY94" s="131"/>
      <c r="BZ94" s="131"/>
      <c r="CA94" s="131"/>
      <c r="CB94" s="131"/>
      <c r="CC94" s="131"/>
      <c r="CD94" s="131"/>
      <c r="CE94" s="131"/>
      <c r="CF94" s="131"/>
      <c r="CG94" s="131"/>
      <c r="CH94" s="131"/>
      <c r="CI94" s="131"/>
      <c r="CJ94" s="131"/>
      <c r="CK94" s="131"/>
      <c r="CL94" s="131"/>
      <c r="CM94" s="131"/>
      <c r="CN94" s="131"/>
      <c r="CO94" s="131"/>
      <c r="CP94" s="131"/>
      <c r="CQ94" s="131"/>
    </row>
    <row r="95" spans="1:95" ht="78.75" customHeight="1">
      <c r="A95" s="418"/>
      <c r="B95" s="418"/>
      <c r="C95" s="418"/>
      <c r="D95" s="418"/>
      <c r="E95" s="149"/>
      <c r="F95" s="149"/>
      <c r="G95" s="418"/>
      <c r="H95" s="418"/>
      <c r="I95" s="62"/>
      <c r="J95" s="418"/>
      <c r="K95" s="418"/>
      <c r="L95" s="418"/>
      <c r="M95" s="418"/>
      <c r="N95" s="418"/>
      <c r="O95" s="418"/>
      <c r="P95" s="418"/>
      <c r="Q95" s="418"/>
      <c r="R95" s="418"/>
      <c r="S95" s="418"/>
      <c r="T95" s="418"/>
      <c r="U95" s="418"/>
      <c r="V95" s="418"/>
      <c r="W95" s="418"/>
      <c r="X95" s="418"/>
      <c r="Y95" s="418"/>
      <c r="Z95" s="418"/>
      <c r="AA95" s="418"/>
      <c r="AB95" s="418"/>
      <c r="AC95" s="418"/>
      <c r="AD95" s="418"/>
      <c r="AE95" s="418"/>
      <c r="AF95" s="418"/>
      <c r="AG95" s="63">
        <v>5</v>
      </c>
      <c r="AH95" s="418"/>
      <c r="AI95" s="418"/>
      <c r="AJ95" s="418"/>
      <c r="AK95" s="155">
        <v>6</v>
      </c>
      <c r="AL95" s="163" t="s">
        <v>461</v>
      </c>
      <c r="AM95" s="36"/>
      <c r="AN95" s="36"/>
      <c r="AO95" s="36"/>
      <c r="AP95" s="36"/>
      <c r="AQ95" s="36"/>
      <c r="AR95" s="36"/>
      <c r="AS95" s="36"/>
      <c r="AT95" s="36"/>
      <c r="AU95" s="36"/>
      <c r="AV95" s="36"/>
      <c r="AW95" s="36"/>
      <c r="AX95" s="36"/>
      <c r="AY95" s="36"/>
      <c r="AZ95" s="36"/>
      <c r="BA95" s="145"/>
      <c r="BB95" s="36"/>
      <c r="BC95" s="36"/>
      <c r="BD95" s="36"/>
      <c r="BE95" s="29"/>
      <c r="BF95" s="418"/>
      <c r="BG95" s="418"/>
      <c r="BH95" s="418"/>
      <c r="BI95" s="418"/>
      <c r="BJ95" s="418"/>
      <c r="BK95" s="418"/>
      <c r="BL95" s="418"/>
      <c r="BM95" s="418"/>
      <c r="BN95" s="29"/>
      <c r="BO95" s="30"/>
      <c r="BP95" s="30"/>
      <c r="BQ95" s="30"/>
      <c r="BR95" s="30"/>
      <c r="BS95" s="30"/>
      <c r="BT95" s="146"/>
      <c r="BU95" s="146"/>
      <c r="BV95" s="155"/>
      <c r="BW95" s="30"/>
      <c r="BX95" s="131"/>
      <c r="BY95" s="131"/>
      <c r="BZ95" s="131"/>
      <c r="CA95" s="131"/>
      <c r="CB95" s="131"/>
      <c r="CC95" s="131"/>
      <c r="CD95" s="131"/>
      <c r="CE95" s="131"/>
      <c r="CF95" s="131"/>
      <c r="CG95" s="131"/>
      <c r="CH95" s="131"/>
      <c r="CI95" s="131"/>
      <c r="CJ95" s="131"/>
      <c r="CK95" s="131"/>
      <c r="CL95" s="131"/>
      <c r="CM95" s="131"/>
      <c r="CN95" s="131"/>
      <c r="CO95" s="131"/>
      <c r="CP95" s="131"/>
      <c r="CQ95" s="131"/>
    </row>
    <row r="96" spans="1:95" ht="78.75" customHeight="1">
      <c r="A96" s="452">
        <v>16</v>
      </c>
      <c r="B96" s="452" t="s">
        <v>471</v>
      </c>
      <c r="C96" s="452" t="s">
        <v>472</v>
      </c>
      <c r="D96" s="452" t="s">
        <v>473</v>
      </c>
      <c r="E96" s="148" t="s">
        <v>483</v>
      </c>
      <c r="F96" s="148" t="s">
        <v>484</v>
      </c>
      <c r="G96" s="452" t="s">
        <v>485</v>
      </c>
      <c r="H96" s="452" t="s">
        <v>190</v>
      </c>
      <c r="I96" s="62" t="s">
        <v>191</v>
      </c>
      <c r="J96" s="452">
        <v>4</v>
      </c>
      <c r="K96" s="419" t="s">
        <v>446</v>
      </c>
      <c r="L96" s="416">
        <v>0.8</v>
      </c>
      <c r="M96" s="416" t="s">
        <v>192</v>
      </c>
      <c r="N96" s="416" t="s">
        <v>192</v>
      </c>
      <c r="O96" s="416" t="s">
        <v>192</v>
      </c>
      <c r="P96" s="416" t="s">
        <v>193</v>
      </c>
      <c r="Q96" s="416" t="s">
        <v>193</v>
      </c>
      <c r="R96" s="416" t="s">
        <v>192</v>
      </c>
      <c r="S96" s="416" t="s">
        <v>192</v>
      </c>
      <c r="T96" s="416" t="s">
        <v>193</v>
      </c>
      <c r="U96" s="416" t="s">
        <v>193</v>
      </c>
      <c r="V96" s="416" t="s">
        <v>193</v>
      </c>
      <c r="W96" s="416" t="s">
        <v>192</v>
      </c>
      <c r="X96" s="416" t="s">
        <v>192</v>
      </c>
      <c r="Y96" s="416" t="s">
        <v>192</v>
      </c>
      <c r="Z96" s="416" t="s">
        <v>193</v>
      </c>
      <c r="AA96" s="416" t="s">
        <v>192</v>
      </c>
      <c r="AB96" s="416" t="s">
        <v>193</v>
      </c>
      <c r="AC96" s="416" t="s">
        <v>193</v>
      </c>
      <c r="AD96" s="416" t="s">
        <v>193</v>
      </c>
      <c r="AE96" s="416" t="s">
        <v>193</v>
      </c>
      <c r="AF96" s="425">
        <f>IF(AB96="Si","19",COUNTIF(M96:AE97,"si"))</f>
        <v>9</v>
      </c>
      <c r="AG96" s="63">
        <v>10</v>
      </c>
      <c r="AH96" s="419" t="str">
        <f>IF(AG96=5,"Moderado",IF(AG96=10,"Mayor",IF(AG96=20,"Catastrófico",0)))</f>
        <v>Mayor</v>
      </c>
      <c r="AI96" s="416">
        <v>0.8</v>
      </c>
      <c r="AJ96" s="419" t="str">
        <f>IF(OR(AND(K96="Rara vez",AH96="Moderado"),AND(K96="Improbable",AH96="Moderado")),"Moderado",IF(OR(AND(K96="Rara vez",AH96="Mayor"),AND(K96="Improbable",AH96="Mayor"),AND(K96="Posible",AH96="Moderado"),AND(K96="Probable",AH96="Moderado")),"Alta",IF(OR(AND(K96="Rara vez",AH96="Catastrófico"),AND(K96="Improbable",AH96="Catastrófico"),AND(K96="Posible",AH96="Catastrófico"),AND(K96="Probable",AH96="Catastrófico"),AND(K96="Casi seguro",AH96="Catastrófico"),AND(K96="Posible",AH96="Moderado"),AND(K96="Probable",AH96="Moderado"),AND(K96="Casi seguro",AH96="Moderado"),AND(K96="Posible",AH96="Mayor"),AND(K96="Probable",AH96="Mayor"),AND(K96="Casi seguro",AH96="Mayor")),"Extremo",)))</f>
        <v>Extremo</v>
      </c>
      <c r="AK96" s="155">
        <v>1</v>
      </c>
      <c r="AL96" s="163" t="s">
        <v>486</v>
      </c>
      <c r="AM96" s="36"/>
      <c r="AN96" s="36"/>
      <c r="AO96" s="36"/>
      <c r="AP96" s="36"/>
      <c r="AQ96" s="36"/>
      <c r="AR96" s="36"/>
      <c r="AS96" s="36"/>
      <c r="AT96" s="36"/>
      <c r="AU96" s="36"/>
      <c r="AV96" s="36"/>
      <c r="AW96" s="36"/>
      <c r="AX96" s="36"/>
      <c r="AY96" s="36"/>
      <c r="AZ96" s="36"/>
      <c r="BA96" s="145">
        <v>0</v>
      </c>
      <c r="BB96" s="36" t="s">
        <v>448</v>
      </c>
      <c r="BC96" s="36"/>
      <c r="BD96" s="36">
        <v>0</v>
      </c>
      <c r="BE96" s="29" t="s">
        <v>448</v>
      </c>
      <c r="BF96" s="423">
        <v>0</v>
      </c>
      <c r="BG96" s="423" t="str">
        <f>IF(BF96=100,"Fuerte",IF(AND(BF96&lt;=99, BF96&gt;=50),"Moderado",IF(BF96&lt;50,"Débil")))</f>
        <v>Débil</v>
      </c>
      <c r="BH96" s="440">
        <v>4</v>
      </c>
      <c r="BI96" s="440" t="str">
        <f>IF(BH96&lt;=0,"Rara vez",IF(BH96=1,"Rara vez",IF(BH96=2,"Improbable",IF(BH96=3,"Posible",IF(BH96=4,"Probable",IF(BH96=5,"Casi Seguro"))))))</f>
        <v>Probable</v>
      </c>
      <c r="BJ96" s="416">
        <v>0.8</v>
      </c>
      <c r="BK96" s="440" t="str">
        <f>IFERROR(IF(AG96=5,"Moderado",IF(AG96=10,"Mayor",IF(AG96=20,"Catastrófico",0))),"")</f>
        <v>Mayor</v>
      </c>
      <c r="BL96" s="416">
        <v>0.8</v>
      </c>
      <c r="BM96" s="440" t="str">
        <f>IF(OR(AND(KBI96="Rara vez",BK96="Moderado"),AND(BI96="Improbable",BK96="Moderado")),"Moderado",IF(OR(AND(BI96="Rara vez",BK96="Mayor"),AND(BI96="Improbable",BK96="Mayor"),AND(BI96="Posible",BK96="Moderado"),AND(BI96="Probable",BK96="Moderado")),"Alta",IF(OR(AND(BI96="Rara vez",BK96="Catastrófico"),AND(BI96="Improbable",BK96="Catastrófico"),AND(BI96="Posible",BK96="Catastrófico"),AND(BI96="Probable",BK96="Catastrófico"),AND(BI96="Casi seguro",BK96="Catastrófico"),AND(BI96="Posible",BK96="Moderado"),AND(BI96="Probable",BK96="Moderado"),AND(BI96="Casi seguro",BK96="Moderado"),AND(BI96="Posible",BK96="Mayor"),AND(BI96="Probable",BK96="Mayor"),AND(BI96="Casi seguro",BK96="Mayor")),"Extremo",)))</f>
        <v>Extremo</v>
      </c>
      <c r="BN96" s="29"/>
      <c r="BO96" s="30"/>
      <c r="BP96" s="30"/>
      <c r="BQ96" s="30"/>
      <c r="BR96" s="30"/>
      <c r="BS96" s="30"/>
      <c r="BT96" s="30"/>
      <c r="BU96" s="30"/>
      <c r="BV96" s="30"/>
      <c r="BW96" s="30"/>
      <c r="BX96" s="131"/>
      <c r="BY96" s="131"/>
      <c r="BZ96" s="131"/>
      <c r="CA96" s="131"/>
      <c r="CB96" s="131"/>
      <c r="CC96" s="131"/>
      <c r="CD96" s="131"/>
      <c r="CE96" s="131"/>
      <c r="CF96" s="131"/>
      <c r="CG96" s="131"/>
      <c r="CH96" s="131"/>
      <c r="CI96" s="131"/>
      <c r="CJ96" s="131"/>
      <c r="CK96" s="131"/>
      <c r="CL96" s="131"/>
      <c r="CM96" s="131"/>
      <c r="CN96" s="131"/>
      <c r="CO96" s="131"/>
      <c r="CP96" s="131"/>
      <c r="CQ96" s="131"/>
    </row>
    <row r="97" spans="1:95" ht="78.75" customHeight="1">
      <c r="A97" s="417"/>
      <c r="B97" s="417"/>
      <c r="C97" s="417"/>
      <c r="D97" s="417"/>
      <c r="E97" s="148"/>
      <c r="F97" s="148"/>
      <c r="G97" s="417"/>
      <c r="H97" s="417"/>
      <c r="I97" s="62" t="s">
        <v>298</v>
      </c>
      <c r="J97" s="417"/>
      <c r="K97" s="417"/>
      <c r="L97" s="417"/>
      <c r="M97" s="417"/>
      <c r="N97" s="417"/>
      <c r="O97" s="417"/>
      <c r="P97" s="417"/>
      <c r="Q97" s="417"/>
      <c r="R97" s="417"/>
      <c r="S97" s="417"/>
      <c r="T97" s="417"/>
      <c r="U97" s="417"/>
      <c r="V97" s="417"/>
      <c r="W97" s="417"/>
      <c r="X97" s="417"/>
      <c r="Y97" s="417"/>
      <c r="Z97" s="417"/>
      <c r="AA97" s="417"/>
      <c r="AB97" s="417"/>
      <c r="AC97" s="417"/>
      <c r="AD97" s="417"/>
      <c r="AE97" s="417"/>
      <c r="AF97" s="417"/>
      <c r="AG97" s="63">
        <v>5</v>
      </c>
      <c r="AH97" s="417"/>
      <c r="AI97" s="417"/>
      <c r="AJ97" s="417"/>
      <c r="AK97" s="155">
        <v>2</v>
      </c>
      <c r="AL97" s="163" t="s">
        <v>487</v>
      </c>
      <c r="AM97" s="36"/>
      <c r="AN97" s="36"/>
      <c r="AO97" s="36"/>
      <c r="AP97" s="36"/>
      <c r="AQ97" s="36"/>
      <c r="AR97" s="36"/>
      <c r="AS97" s="36"/>
      <c r="AT97" s="36"/>
      <c r="AU97" s="36"/>
      <c r="AV97" s="36"/>
      <c r="AW97" s="36"/>
      <c r="AX97" s="36"/>
      <c r="AY97" s="36"/>
      <c r="AZ97" s="36"/>
      <c r="BA97" s="145">
        <v>0</v>
      </c>
      <c r="BB97" s="36" t="s">
        <v>448</v>
      </c>
      <c r="BC97" s="36"/>
      <c r="BD97" s="36">
        <v>0</v>
      </c>
      <c r="BE97" s="29" t="s">
        <v>448</v>
      </c>
      <c r="BF97" s="417"/>
      <c r="BG97" s="417"/>
      <c r="BH97" s="417"/>
      <c r="BI97" s="417"/>
      <c r="BJ97" s="417"/>
      <c r="BK97" s="417"/>
      <c r="BL97" s="417"/>
      <c r="BM97" s="417"/>
      <c r="BN97" s="29"/>
      <c r="BO97" s="30"/>
      <c r="BP97" s="30"/>
      <c r="BQ97" s="30"/>
      <c r="BR97" s="30"/>
      <c r="BS97" s="30"/>
      <c r="BT97" s="30"/>
      <c r="BU97" s="30"/>
      <c r="BV97" s="30"/>
      <c r="BW97" s="30"/>
      <c r="BX97" s="131"/>
      <c r="BY97" s="131"/>
      <c r="BZ97" s="131"/>
      <c r="CA97" s="131"/>
      <c r="CB97" s="131"/>
      <c r="CC97" s="131"/>
      <c r="CD97" s="131"/>
      <c r="CE97" s="131"/>
      <c r="CF97" s="131"/>
      <c r="CG97" s="131"/>
      <c r="CH97" s="131"/>
      <c r="CI97" s="131"/>
      <c r="CJ97" s="131"/>
      <c r="CK97" s="131"/>
      <c r="CL97" s="131"/>
      <c r="CM97" s="131"/>
      <c r="CN97" s="131"/>
      <c r="CO97" s="131"/>
      <c r="CP97" s="131"/>
      <c r="CQ97" s="131"/>
    </row>
    <row r="98" spans="1:95" ht="78.75" customHeight="1">
      <c r="A98" s="417"/>
      <c r="B98" s="417"/>
      <c r="C98" s="417"/>
      <c r="D98" s="417"/>
      <c r="E98" s="148"/>
      <c r="F98" s="148"/>
      <c r="G98" s="417"/>
      <c r="H98" s="417"/>
      <c r="I98" s="62" t="s">
        <v>208</v>
      </c>
      <c r="J98" s="417"/>
      <c r="K98" s="417"/>
      <c r="L98" s="417"/>
      <c r="M98" s="417"/>
      <c r="N98" s="417"/>
      <c r="O98" s="417"/>
      <c r="P98" s="417"/>
      <c r="Q98" s="417"/>
      <c r="R98" s="417"/>
      <c r="S98" s="417"/>
      <c r="T98" s="417"/>
      <c r="U98" s="417"/>
      <c r="V98" s="417"/>
      <c r="W98" s="417"/>
      <c r="X98" s="417"/>
      <c r="Y98" s="417"/>
      <c r="Z98" s="417"/>
      <c r="AA98" s="417"/>
      <c r="AB98" s="417"/>
      <c r="AC98" s="417"/>
      <c r="AD98" s="417"/>
      <c r="AE98" s="417"/>
      <c r="AF98" s="417"/>
      <c r="AG98" s="63">
        <v>5</v>
      </c>
      <c r="AH98" s="417"/>
      <c r="AI98" s="417"/>
      <c r="AJ98" s="417"/>
      <c r="AK98" s="155">
        <v>3</v>
      </c>
      <c r="AL98" s="163" t="s">
        <v>488</v>
      </c>
      <c r="AM98" s="36"/>
      <c r="AN98" s="36"/>
      <c r="AO98" s="36"/>
      <c r="AP98" s="36"/>
      <c r="AQ98" s="36"/>
      <c r="AR98" s="36"/>
      <c r="AS98" s="36"/>
      <c r="AT98" s="36"/>
      <c r="AU98" s="36"/>
      <c r="AV98" s="36"/>
      <c r="AW98" s="36"/>
      <c r="AX98" s="36"/>
      <c r="AY98" s="36"/>
      <c r="AZ98" s="36"/>
      <c r="BA98" s="145">
        <v>0</v>
      </c>
      <c r="BB98" s="36" t="s">
        <v>448</v>
      </c>
      <c r="BC98" s="36"/>
      <c r="BD98" s="36">
        <v>0</v>
      </c>
      <c r="BE98" s="29" t="s">
        <v>448</v>
      </c>
      <c r="BF98" s="417"/>
      <c r="BG98" s="417"/>
      <c r="BH98" s="417"/>
      <c r="BI98" s="417"/>
      <c r="BJ98" s="417"/>
      <c r="BK98" s="417"/>
      <c r="BL98" s="417"/>
      <c r="BM98" s="417"/>
      <c r="BN98" s="29"/>
      <c r="BO98" s="30"/>
      <c r="BP98" s="30"/>
      <c r="BQ98" s="30"/>
      <c r="BR98" s="30"/>
      <c r="BS98" s="30"/>
      <c r="BT98" s="30"/>
      <c r="BU98" s="30"/>
      <c r="BV98" s="30"/>
      <c r="BW98" s="30"/>
      <c r="BX98" s="131"/>
      <c r="BY98" s="131"/>
      <c r="BZ98" s="131"/>
      <c r="CA98" s="131"/>
      <c r="CB98" s="131"/>
      <c r="CC98" s="131"/>
      <c r="CD98" s="131"/>
      <c r="CE98" s="131"/>
      <c r="CF98" s="131"/>
      <c r="CG98" s="131"/>
      <c r="CH98" s="131"/>
      <c r="CI98" s="131"/>
      <c r="CJ98" s="131"/>
      <c r="CK98" s="131"/>
      <c r="CL98" s="131"/>
      <c r="CM98" s="131"/>
      <c r="CN98" s="131"/>
      <c r="CO98" s="131"/>
      <c r="CP98" s="131"/>
      <c r="CQ98" s="131"/>
    </row>
    <row r="99" spans="1:95" ht="78.75" customHeight="1">
      <c r="A99" s="417"/>
      <c r="B99" s="417"/>
      <c r="C99" s="417"/>
      <c r="D99" s="417"/>
      <c r="E99" s="148"/>
      <c r="F99" s="148"/>
      <c r="G99" s="417"/>
      <c r="H99" s="417"/>
      <c r="I99" s="62" t="s">
        <v>489</v>
      </c>
      <c r="J99" s="417"/>
      <c r="K99" s="417"/>
      <c r="L99" s="417"/>
      <c r="M99" s="417"/>
      <c r="N99" s="417"/>
      <c r="O99" s="417"/>
      <c r="P99" s="417"/>
      <c r="Q99" s="417"/>
      <c r="R99" s="417"/>
      <c r="S99" s="417"/>
      <c r="T99" s="417"/>
      <c r="U99" s="417"/>
      <c r="V99" s="417"/>
      <c r="W99" s="417"/>
      <c r="X99" s="417"/>
      <c r="Y99" s="417"/>
      <c r="Z99" s="417"/>
      <c r="AA99" s="417"/>
      <c r="AB99" s="417"/>
      <c r="AC99" s="417"/>
      <c r="AD99" s="417"/>
      <c r="AE99" s="417"/>
      <c r="AF99" s="417"/>
      <c r="AG99" s="63">
        <v>5</v>
      </c>
      <c r="AH99" s="417"/>
      <c r="AI99" s="417"/>
      <c r="AJ99" s="417"/>
      <c r="AK99" s="155">
        <v>4</v>
      </c>
      <c r="AL99" s="163" t="s">
        <v>490</v>
      </c>
      <c r="AM99" s="36"/>
      <c r="AN99" s="36"/>
      <c r="AO99" s="36"/>
      <c r="AP99" s="36"/>
      <c r="AQ99" s="36"/>
      <c r="AR99" s="36"/>
      <c r="AS99" s="36"/>
      <c r="AT99" s="36"/>
      <c r="AU99" s="36"/>
      <c r="AV99" s="36"/>
      <c r="AW99" s="36"/>
      <c r="AX99" s="36"/>
      <c r="AY99" s="36"/>
      <c r="AZ99" s="36"/>
      <c r="BA99" s="145">
        <v>0</v>
      </c>
      <c r="BB99" s="36" t="s">
        <v>448</v>
      </c>
      <c r="BC99" s="36"/>
      <c r="BD99" s="36">
        <v>0</v>
      </c>
      <c r="BE99" s="29" t="s">
        <v>448</v>
      </c>
      <c r="BF99" s="417"/>
      <c r="BG99" s="417"/>
      <c r="BH99" s="417"/>
      <c r="BI99" s="417"/>
      <c r="BJ99" s="417"/>
      <c r="BK99" s="417"/>
      <c r="BL99" s="417"/>
      <c r="BM99" s="417"/>
      <c r="BN99" s="29"/>
      <c r="BO99" s="30"/>
      <c r="BP99" s="30"/>
      <c r="BQ99" s="30"/>
      <c r="BR99" s="30"/>
      <c r="BS99" s="30"/>
      <c r="BT99" s="30"/>
      <c r="BU99" s="30"/>
      <c r="BV99" s="30"/>
      <c r="BW99" s="30"/>
      <c r="BX99" s="131"/>
      <c r="BY99" s="131"/>
      <c r="BZ99" s="131"/>
      <c r="CA99" s="131"/>
      <c r="CB99" s="131"/>
      <c r="CC99" s="131"/>
      <c r="CD99" s="131"/>
      <c r="CE99" s="131"/>
      <c r="CF99" s="131"/>
      <c r="CG99" s="131"/>
      <c r="CH99" s="131"/>
      <c r="CI99" s="131"/>
      <c r="CJ99" s="131"/>
      <c r="CK99" s="131"/>
      <c r="CL99" s="131"/>
      <c r="CM99" s="131"/>
      <c r="CN99" s="131"/>
      <c r="CO99" s="131"/>
      <c r="CP99" s="131"/>
      <c r="CQ99" s="131"/>
    </row>
    <row r="100" spans="1:95" ht="78.75" customHeight="1">
      <c r="A100" s="417"/>
      <c r="B100" s="417"/>
      <c r="C100" s="417"/>
      <c r="D100" s="417"/>
      <c r="E100" s="148"/>
      <c r="F100" s="148"/>
      <c r="G100" s="417"/>
      <c r="H100" s="417"/>
      <c r="I100" s="62"/>
      <c r="J100" s="417"/>
      <c r="K100" s="417"/>
      <c r="L100" s="417"/>
      <c r="M100" s="417"/>
      <c r="N100" s="417"/>
      <c r="O100" s="417"/>
      <c r="P100" s="417"/>
      <c r="Q100" s="417"/>
      <c r="R100" s="417"/>
      <c r="S100" s="417"/>
      <c r="T100" s="417"/>
      <c r="U100" s="417"/>
      <c r="V100" s="417"/>
      <c r="W100" s="417"/>
      <c r="X100" s="417"/>
      <c r="Y100" s="417"/>
      <c r="Z100" s="417"/>
      <c r="AA100" s="417"/>
      <c r="AB100" s="417"/>
      <c r="AC100" s="417"/>
      <c r="AD100" s="417"/>
      <c r="AE100" s="417"/>
      <c r="AF100" s="417"/>
      <c r="AG100" s="63">
        <v>5</v>
      </c>
      <c r="AH100" s="417"/>
      <c r="AI100" s="417"/>
      <c r="AJ100" s="417"/>
      <c r="AK100" s="155">
        <v>5</v>
      </c>
      <c r="AL100" s="163" t="s">
        <v>461</v>
      </c>
      <c r="AM100" s="36"/>
      <c r="AN100" s="36"/>
      <c r="AO100" s="36"/>
      <c r="AP100" s="36"/>
      <c r="AQ100" s="36"/>
      <c r="AR100" s="36"/>
      <c r="AS100" s="36"/>
      <c r="AT100" s="36"/>
      <c r="AU100" s="36"/>
      <c r="AV100" s="36"/>
      <c r="AW100" s="36"/>
      <c r="AX100" s="36"/>
      <c r="AY100" s="36"/>
      <c r="AZ100" s="36"/>
      <c r="BA100" s="145"/>
      <c r="BB100" s="36"/>
      <c r="BC100" s="36"/>
      <c r="BD100" s="36"/>
      <c r="BE100" s="29"/>
      <c r="BF100" s="417"/>
      <c r="BG100" s="417"/>
      <c r="BH100" s="417"/>
      <c r="BI100" s="417"/>
      <c r="BJ100" s="417"/>
      <c r="BK100" s="417"/>
      <c r="BL100" s="417"/>
      <c r="BM100" s="417"/>
      <c r="BN100" s="29"/>
      <c r="BO100" s="30"/>
      <c r="BP100" s="30"/>
      <c r="BQ100" s="30"/>
      <c r="BR100" s="30"/>
      <c r="BS100" s="30"/>
      <c r="BT100" s="30"/>
      <c r="BU100" s="30"/>
      <c r="BV100" s="30"/>
      <c r="BW100" s="30"/>
      <c r="BX100" s="131"/>
      <c r="BY100" s="131"/>
      <c r="BZ100" s="131"/>
      <c r="CA100" s="131"/>
      <c r="CB100" s="131"/>
      <c r="CC100" s="131"/>
      <c r="CD100" s="131"/>
      <c r="CE100" s="131"/>
      <c r="CF100" s="131"/>
      <c r="CG100" s="131"/>
      <c r="CH100" s="131"/>
      <c r="CI100" s="131"/>
      <c r="CJ100" s="131"/>
      <c r="CK100" s="131"/>
      <c r="CL100" s="131"/>
      <c r="CM100" s="131"/>
      <c r="CN100" s="131"/>
      <c r="CO100" s="131"/>
      <c r="CP100" s="131"/>
      <c r="CQ100" s="131"/>
    </row>
    <row r="101" spans="1:95" ht="78.75" customHeight="1">
      <c r="A101" s="418"/>
      <c r="B101" s="418"/>
      <c r="C101" s="418"/>
      <c r="D101" s="418"/>
      <c r="E101" s="149"/>
      <c r="F101" s="149"/>
      <c r="G101" s="418"/>
      <c r="H101" s="418"/>
      <c r="I101" s="149"/>
      <c r="J101" s="418"/>
      <c r="K101" s="418"/>
      <c r="L101" s="418"/>
      <c r="M101" s="418"/>
      <c r="N101" s="418"/>
      <c r="O101" s="418"/>
      <c r="P101" s="418"/>
      <c r="Q101" s="418"/>
      <c r="R101" s="418"/>
      <c r="S101" s="418"/>
      <c r="T101" s="418"/>
      <c r="U101" s="418"/>
      <c r="V101" s="418"/>
      <c r="W101" s="418"/>
      <c r="X101" s="418"/>
      <c r="Y101" s="418"/>
      <c r="Z101" s="418"/>
      <c r="AA101" s="418"/>
      <c r="AB101" s="418"/>
      <c r="AC101" s="418"/>
      <c r="AD101" s="418"/>
      <c r="AE101" s="418"/>
      <c r="AF101" s="418"/>
      <c r="AG101" s="63">
        <v>5</v>
      </c>
      <c r="AH101" s="418"/>
      <c r="AI101" s="418"/>
      <c r="AJ101" s="418"/>
      <c r="AK101" s="155">
        <v>6</v>
      </c>
      <c r="AL101" s="163" t="s">
        <v>461</v>
      </c>
      <c r="AM101" s="36"/>
      <c r="AN101" s="36"/>
      <c r="AO101" s="36"/>
      <c r="AP101" s="36"/>
      <c r="AQ101" s="36"/>
      <c r="AR101" s="36"/>
      <c r="AS101" s="36"/>
      <c r="AT101" s="36"/>
      <c r="AU101" s="36"/>
      <c r="AV101" s="36"/>
      <c r="AW101" s="36"/>
      <c r="AX101" s="36"/>
      <c r="AY101" s="36"/>
      <c r="AZ101" s="36"/>
      <c r="BA101" s="145"/>
      <c r="BB101" s="36"/>
      <c r="BC101" s="36"/>
      <c r="BD101" s="36"/>
      <c r="BE101" s="29"/>
      <c r="BF101" s="418"/>
      <c r="BG101" s="418"/>
      <c r="BH101" s="418"/>
      <c r="BI101" s="418"/>
      <c r="BJ101" s="418"/>
      <c r="BK101" s="418"/>
      <c r="BL101" s="418"/>
      <c r="BM101" s="418"/>
      <c r="BN101" s="29"/>
      <c r="BO101" s="30"/>
      <c r="BP101" s="30"/>
      <c r="BQ101" s="30"/>
      <c r="BR101" s="30"/>
      <c r="BS101" s="30"/>
      <c r="BT101" s="30"/>
      <c r="BU101" s="30"/>
      <c r="BV101" s="30"/>
      <c r="BW101" s="30"/>
      <c r="BX101" s="131"/>
      <c r="BY101" s="131"/>
      <c r="BZ101" s="131"/>
      <c r="CA101" s="131"/>
      <c r="CB101" s="131"/>
      <c r="CC101" s="131"/>
      <c r="CD101" s="131"/>
      <c r="CE101" s="131"/>
      <c r="CF101" s="131"/>
      <c r="CG101" s="131"/>
      <c r="CH101" s="131"/>
      <c r="CI101" s="131"/>
      <c r="CJ101" s="131"/>
      <c r="CK101" s="131"/>
      <c r="CL101" s="131"/>
      <c r="CM101" s="131"/>
      <c r="CN101" s="131"/>
      <c r="CO101" s="131"/>
      <c r="CP101" s="131"/>
      <c r="CQ101" s="131"/>
    </row>
    <row r="102" spans="1:95" ht="94.5" customHeight="1">
      <c r="A102" s="452">
        <v>17</v>
      </c>
      <c r="B102" s="452" t="s">
        <v>491</v>
      </c>
      <c r="C102" s="473" t="s">
        <v>492</v>
      </c>
      <c r="D102" s="473" t="s">
        <v>493</v>
      </c>
      <c r="E102" s="148" t="s">
        <v>494</v>
      </c>
      <c r="F102" s="475" t="s">
        <v>495</v>
      </c>
      <c r="G102" s="469" t="s">
        <v>496</v>
      </c>
      <c r="H102" s="452" t="s">
        <v>190</v>
      </c>
      <c r="I102" s="165" t="s">
        <v>214</v>
      </c>
      <c r="J102" s="473">
        <v>1</v>
      </c>
      <c r="K102" s="419" t="str">
        <f>IF(J102&lt;=0,"",IF(J102=1,"Rara vez",IF(J102=2,"Improbable",IF(J102=3,"Posible",IF(J102=4,"Probable",IF(J102=5,"Casi Seguro"))))))</f>
        <v>Rara vez</v>
      </c>
      <c r="L102" s="416">
        <f>IF(K102="","",IF(K102="Rara vez",0.2,IF(K102="Improbable",0.4,IF(K102="Posible",0.6,IF(K102="Probable",0.8,IF(K102="Casi seguro",1,))))))</f>
        <v>0.2</v>
      </c>
      <c r="M102" s="473" t="s">
        <v>192</v>
      </c>
      <c r="N102" s="473" t="s">
        <v>192</v>
      </c>
      <c r="O102" s="473" t="s">
        <v>192</v>
      </c>
      <c r="P102" s="473" t="s">
        <v>193</v>
      </c>
      <c r="Q102" s="473" t="s">
        <v>192</v>
      </c>
      <c r="R102" s="473" t="s">
        <v>192</v>
      </c>
      <c r="S102" s="473" t="s">
        <v>193</v>
      </c>
      <c r="T102" s="473" t="s">
        <v>193</v>
      </c>
      <c r="U102" s="473" t="s">
        <v>193</v>
      </c>
      <c r="V102" s="473" t="s">
        <v>192</v>
      </c>
      <c r="W102" s="473" t="s">
        <v>192</v>
      </c>
      <c r="X102" s="473" t="s">
        <v>192</v>
      </c>
      <c r="Y102" s="473" t="s">
        <v>192</v>
      </c>
      <c r="Z102" s="473" t="s">
        <v>192</v>
      </c>
      <c r="AA102" s="473" t="s">
        <v>192</v>
      </c>
      <c r="AB102" s="473" t="s">
        <v>193</v>
      </c>
      <c r="AC102" s="473" t="s">
        <v>193</v>
      </c>
      <c r="AD102" s="473" t="s">
        <v>193</v>
      </c>
      <c r="AE102" s="473" t="s">
        <v>193</v>
      </c>
      <c r="AF102" s="425">
        <f>IF(AB102="Si","19",COUNTIF(M102:AE103,"si"))</f>
        <v>11</v>
      </c>
      <c r="AG102" s="63">
        <f t="shared" ref="AG102:AG150" si="48">VALUE(IF(AF102&lt;=5,5,IF(AND(AF102&gt;5,AF102&lt;=11),10,IF(AF102&gt;11,20,0))))</f>
        <v>10</v>
      </c>
      <c r="AH102" s="419" t="str">
        <f>IF(AG102=5,"Moderado",IF(AG102=10,"Mayor",IF(AG102=20,"Catastrófico",0)))</f>
        <v>Mayor</v>
      </c>
      <c r="AI102" s="416">
        <f>IF(AH102="","",IF(AH102="Leve",0.2,IF(AH102="Menor",0.4,IF(AH102="Moderado",0.6,IF(AH102="Mayor",0.8,IF(AH102="Catastrófico",1,))))))</f>
        <v>0.8</v>
      </c>
      <c r="AJ102" s="419" t="str">
        <f>IF(OR(AND(K102="Rara vez",AH102="Moderado"),AND(K102="Improbable",AH102="Moderado")),"Moderado",IF(OR(AND(K102="Rara vez",AH102="Mayor"),AND(K102="Improbable",AH102="Mayor"),AND(K102="Posible",AH102="Moderado"),AND(K102="Probable",AH102="Moderado")),"Alta",IF(OR(AND(K102="Rara vez",AH102="Catastrófico"),AND(K102="Improbable",AH102="Catastrófico"),AND(K102="Posible",AH102="Catastrófico"),AND(K102="Probable",AH102="Catastrófico"),AND(K102="Casi seguro",AH102="Catastrófico"),AND(K102="Posible",AH102="Moderado"),AND(K102="Probable",AH102="Moderado"),AND(K102="Casi seguro",AH102="Moderado"),AND(K102="Posible",AH102="Mayor"),AND(K102="Probable",AH102="Mayor"),AND(K102="Casi seguro",AH102="Mayor")),"Extremo",)))</f>
        <v>Alta</v>
      </c>
      <c r="AK102" s="30">
        <v>1</v>
      </c>
      <c r="AL102" s="166" t="s">
        <v>497</v>
      </c>
      <c r="AM102" s="36" t="s">
        <v>195</v>
      </c>
      <c r="AN102" s="36">
        <f t="shared" ref="AN102:AN109" si="49">IF(AM102="","",IF(AM102="Asignado",15,IF(AM102="No asignado",0,)))</f>
        <v>15</v>
      </c>
      <c r="AO102" s="36" t="s">
        <v>196</v>
      </c>
      <c r="AP102" s="36">
        <f t="shared" ref="AP102:AP109" si="50">IF(AO102="","",IF(AO102="Adecuado",15,IF(AO102="Inadecuado",0,)))</f>
        <v>15</v>
      </c>
      <c r="AQ102" s="36" t="s">
        <v>197</v>
      </c>
      <c r="AR102" s="36">
        <f t="shared" ref="AR102:AR109" si="51">IF(AQ102="","",IF(AQ102="Oportuna",15,IF(AQ102="Inoportuna",0,)))</f>
        <v>15</v>
      </c>
      <c r="AS102" s="36" t="s">
        <v>230</v>
      </c>
      <c r="AT102" s="36">
        <f t="shared" ref="AT102:AT109" si="52">IF(AS102="","",IF(AS102="Prevenir",15,IF(AS102="Detectar",10,IF(AS102="No es un control",0,))))</f>
        <v>15</v>
      </c>
      <c r="AU102" s="36" t="s">
        <v>199</v>
      </c>
      <c r="AV102" s="36">
        <f t="shared" ref="AV102:AV109" si="53">IF(AU102="","",IF(AU102="Confiable",15,IF(AU102="No confiable",0,)))</f>
        <v>15</v>
      </c>
      <c r="AW102" s="36" t="s">
        <v>200</v>
      </c>
      <c r="AX102" s="36">
        <f t="shared" ref="AX102:AX109" si="54">IF(AW102="","",IF(AW102="Se investigan y  resuelven oportunamente",15,IF(AW102="No se investigan y resuelven oportunamente",0,)))</f>
        <v>15</v>
      </c>
      <c r="AY102" s="36" t="s">
        <v>201</v>
      </c>
      <c r="AZ102" s="36">
        <f t="shared" ref="AZ102:AZ109" si="55">IF(AY102="","",IF(AY102="Completa",15,IF(AY102="Incompleta",10,IF(AY102="No existe",0,))))</f>
        <v>15</v>
      </c>
      <c r="BA102" s="145">
        <f>SUM(AN102,AP102,AR102,AT102,AV102,AX102,AZ102)</f>
        <v>105</v>
      </c>
      <c r="BB102" s="36" t="str">
        <f>IF(BA102&gt;=96,"Fuerte",IF(AND(BA102&gt;=86, BA102&lt;96),"Moderado",IF(BA102&lt;86,"Débil")))</f>
        <v>Fuerte</v>
      </c>
      <c r="BC102" s="36" t="s">
        <v>202</v>
      </c>
      <c r="BD102" s="36">
        <f>VALUE(IF(OR(AND(BB102="Fuerte",BC102="Fuerte")),"100",IF(OR(AND(BB102="Fuerte",BC102="Moderado"),AND(BB102="Moderado",BC102="Fuerte"),AND(BB102="Moderado",BC102="Moderado")),"50",IF(OR(AND(BB102="Fuerte",BC102="Débil"),AND(BB102="Moderado",BC102="Débil"),AND(BB102="Débil",BC102="Fuerte"),AND(BB102="Débil",BC102="Moderado"),AND(BB102="Débil",BC102="Débil")),"0",))))</f>
        <v>100</v>
      </c>
      <c r="BE102" s="29" t="str">
        <f>IF(BD102=100,"Fuerte",IF(BD102=50,"Moderado",IF(BD102=0,"Débil")))</f>
        <v>Fuerte</v>
      </c>
      <c r="BF102" s="423">
        <f>AVERAGE(BD102:BD107)</f>
        <v>100</v>
      </c>
      <c r="BG102" s="423" t="str">
        <f>IF(BF102=100,"Fuerte",IF(AND(BF102&lt;=99, BF102&gt;=50),"Moderado",IF(BF102&lt;50,"Débil")))</f>
        <v>Fuerte</v>
      </c>
      <c r="BH102" s="440">
        <f>IF(BG102="Fuerte",(J102-2),IF(BG102="Moderado",(J102-1), IF(BG102="Débil",((J102-0)))))</f>
        <v>-1</v>
      </c>
      <c r="BI102" s="440" t="str">
        <f>IF(BH102&lt;=0,"Rara vez",IF(BH102=1,"Rara vez",IF(BH102=2,"Improbable",IF(BH102=3,"Posible",IF(BH102=4,"Probable",IF(BH102=5,"Casi Seguro"))))))</f>
        <v>Rara vez</v>
      </c>
      <c r="BJ102" s="416">
        <f>IF(BI102="","",IF(BI102="Rara vez",0.2,IF(BI102="Improbable",0.4,IF(BI102="Posible",0.6,IF(BI102="Probable",0.8,IF(BI102="Casi seguro",1,))))))</f>
        <v>0.2</v>
      </c>
      <c r="BK102" s="440" t="str">
        <f>IFERROR(IF(AG102=5,"Moderado",IF(AG102=10,"Mayor",IF(AG102=20,"Catastrófico",0))),"")</f>
        <v>Mayor</v>
      </c>
      <c r="BL102" s="416">
        <f>IF(AH102="","",IF(AH102="Moderado",0.6,IF(AH102="Mayor",0.8,IF(AH102="Catastrófico",1,))))</f>
        <v>0.8</v>
      </c>
      <c r="BM102" s="440" t="str">
        <f>IF(OR(AND(KBI102="Rara vez",BK102="Moderado"),AND(BI102="Improbable",BK102="Moderado")),"Moderado",IF(OR(AND(BI102="Rara vez",BK102="Mayor"),AND(BI102="Improbable",BK102="Mayor"),AND(BI102="Posible",BK102="Moderado"),AND(BI102="Probable",BK102="Moderado")),"Alta",IF(OR(AND(BI102="Rara vez",BK102="Catastrófico"),AND(BI102="Improbable",BK102="Catastrófico"),AND(BI102="Posible",BK102="Catastrófico"),AND(BI102="Probable",BK102="Catastrófico"),AND(BI102="Casi seguro",BK102="Catastrófico"),AND(BI102="Posible",BK102="Moderado"),AND(BI102="Probable",BK102="Moderado"),AND(BI102="Casi seguro",BK102="Moderado"),AND(BI102="Posible",BK102="Mayor"),AND(BI102="Probable",BK102="Mayor"),AND(BI102="Casi seguro",BK102="Mayor")),"Extremo",)))</f>
        <v>Alta</v>
      </c>
      <c r="BN102" s="29" t="s">
        <v>241</v>
      </c>
      <c r="BO102" s="167" t="s">
        <v>498</v>
      </c>
      <c r="BP102" s="165" t="s">
        <v>499</v>
      </c>
      <c r="BQ102" s="165" t="s">
        <v>500</v>
      </c>
      <c r="BR102" s="165" t="s">
        <v>501</v>
      </c>
      <c r="BS102" s="165" t="s">
        <v>502</v>
      </c>
      <c r="BT102" s="146"/>
      <c r="BU102" s="168"/>
      <c r="BV102" s="30"/>
      <c r="BW102" s="25"/>
      <c r="BX102" s="131"/>
      <c r="BY102" s="131"/>
      <c r="BZ102" s="131"/>
      <c r="CA102" s="131"/>
      <c r="CB102" s="131"/>
      <c r="CC102" s="131"/>
      <c r="CD102" s="131"/>
      <c r="CE102" s="131"/>
      <c r="CF102" s="131"/>
      <c r="CG102" s="131"/>
      <c r="CH102" s="131"/>
      <c r="CI102" s="131"/>
      <c r="CJ102" s="131"/>
      <c r="CK102" s="131"/>
      <c r="CL102" s="131"/>
      <c r="CM102" s="131"/>
      <c r="CN102" s="131"/>
      <c r="CO102" s="131"/>
      <c r="CP102" s="131"/>
      <c r="CQ102" s="131"/>
    </row>
    <row r="103" spans="1:95" ht="96" customHeight="1">
      <c r="A103" s="417"/>
      <c r="B103" s="417"/>
      <c r="C103" s="460"/>
      <c r="D103" s="460"/>
      <c r="E103" s="148"/>
      <c r="F103" s="417"/>
      <c r="G103" s="460"/>
      <c r="H103" s="417"/>
      <c r="I103" s="165" t="s">
        <v>191</v>
      </c>
      <c r="J103" s="460"/>
      <c r="K103" s="417"/>
      <c r="L103" s="417"/>
      <c r="M103" s="460"/>
      <c r="N103" s="460"/>
      <c r="O103" s="460"/>
      <c r="P103" s="460"/>
      <c r="Q103" s="460"/>
      <c r="R103" s="460"/>
      <c r="S103" s="460"/>
      <c r="T103" s="460"/>
      <c r="U103" s="460"/>
      <c r="V103" s="460"/>
      <c r="W103" s="460"/>
      <c r="X103" s="460"/>
      <c r="Y103" s="460"/>
      <c r="Z103" s="460"/>
      <c r="AA103" s="460"/>
      <c r="AB103" s="460"/>
      <c r="AC103" s="460"/>
      <c r="AD103" s="460"/>
      <c r="AE103" s="460"/>
      <c r="AF103" s="417"/>
      <c r="AG103" s="63">
        <f t="shared" si="48"/>
        <v>5</v>
      </c>
      <c r="AH103" s="417"/>
      <c r="AI103" s="417"/>
      <c r="AJ103" s="417"/>
      <c r="AK103" s="30">
        <v>2</v>
      </c>
      <c r="AL103" s="163" t="s">
        <v>226</v>
      </c>
      <c r="AM103" s="36"/>
      <c r="AN103" s="36" t="str">
        <f t="shared" si="49"/>
        <v/>
      </c>
      <c r="AO103" s="36"/>
      <c r="AP103" s="36" t="str">
        <f t="shared" si="50"/>
        <v/>
      </c>
      <c r="AQ103" s="36"/>
      <c r="AR103" s="36" t="str">
        <f t="shared" si="51"/>
        <v/>
      </c>
      <c r="AS103" s="36"/>
      <c r="AT103" s="36" t="str">
        <f t="shared" si="52"/>
        <v/>
      </c>
      <c r="AU103" s="36"/>
      <c r="AV103" s="36" t="str">
        <f t="shared" si="53"/>
        <v/>
      </c>
      <c r="AW103" s="36"/>
      <c r="AX103" s="36" t="str">
        <f t="shared" si="54"/>
        <v/>
      </c>
      <c r="AY103" s="36"/>
      <c r="AZ103" s="36" t="str">
        <f t="shared" si="55"/>
        <v/>
      </c>
      <c r="BA103" s="145"/>
      <c r="BB103" s="36"/>
      <c r="BC103" s="36"/>
      <c r="BD103" s="36"/>
      <c r="BE103" s="29"/>
      <c r="BF103" s="417"/>
      <c r="BG103" s="417"/>
      <c r="BH103" s="417"/>
      <c r="BI103" s="417"/>
      <c r="BJ103" s="417"/>
      <c r="BK103" s="417"/>
      <c r="BL103" s="417"/>
      <c r="BM103" s="417"/>
      <c r="BN103" s="29"/>
      <c r="BO103" s="169"/>
      <c r="BP103" s="165"/>
      <c r="BQ103" s="165"/>
      <c r="BR103" s="165"/>
      <c r="BS103" s="165"/>
      <c r="BT103" s="146"/>
      <c r="BU103" s="168"/>
      <c r="BV103" s="30"/>
      <c r="BW103" s="25"/>
      <c r="BX103" s="131"/>
      <c r="BY103" s="131"/>
      <c r="BZ103" s="131"/>
      <c r="CA103" s="131"/>
      <c r="CB103" s="131"/>
      <c r="CC103" s="131"/>
      <c r="CD103" s="131"/>
      <c r="CE103" s="131"/>
      <c r="CF103" s="131"/>
      <c r="CG103" s="131"/>
      <c r="CH103" s="131"/>
      <c r="CI103" s="131"/>
      <c r="CJ103" s="131"/>
      <c r="CK103" s="131"/>
      <c r="CL103" s="131"/>
      <c r="CM103" s="131"/>
      <c r="CN103" s="131"/>
      <c r="CO103" s="131"/>
      <c r="CP103" s="131"/>
      <c r="CQ103" s="131"/>
    </row>
    <row r="104" spans="1:95" ht="78.75" customHeight="1">
      <c r="A104" s="417"/>
      <c r="B104" s="417"/>
      <c r="C104" s="460"/>
      <c r="D104" s="460"/>
      <c r="E104" s="148"/>
      <c r="F104" s="417"/>
      <c r="G104" s="460"/>
      <c r="H104" s="417"/>
      <c r="I104" s="165" t="s">
        <v>208</v>
      </c>
      <c r="J104" s="460"/>
      <c r="K104" s="417"/>
      <c r="L104" s="417"/>
      <c r="M104" s="460"/>
      <c r="N104" s="460"/>
      <c r="O104" s="460"/>
      <c r="P104" s="460"/>
      <c r="Q104" s="460"/>
      <c r="R104" s="460"/>
      <c r="S104" s="460"/>
      <c r="T104" s="460"/>
      <c r="U104" s="460"/>
      <c r="V104" s="460"/>
      <c r="W104" s="460"/>
      <c r="X104" s="460"/>
      <c r="Y104" s="460"/>
      <c r="Z104" s="460"/>
      <c r="AA104" s="460"/>
      <c r="AB104" s="460"/>
      <c r="AC104" s="460"/>
      <c r="AD104" s="460"/>
      <c r="AE104" s="460"/>
      <c r="AF104" s="417"/>
      <c r="AG104" s="63">
        <f t="shared" si="48"/>
        <v>5</v>
      </c>
      <c r="AH104" s="417"/>
      <c r="AI104" s="417"/>
      <c r="AJ104" s="417"/>
      <c r="AK104" s="30">
        <v>3</v>
      </c>
      <c r="AL104" s="26" t="s">
        <v>226</v>
      </c>
      <c r="AM104" s="36"/>
      <c r="AN104" s="36" t="str">
        <f t="shared" si="49"/>
        <v/>
      </c>
      <c r="AO104" s="36"/>
      <c r="AP104" s="36" t="str">
        <f t="shared" si="50"/>
        <v/>
      </c>
      <c r="AQ104" s="36"/>
      <c r="AR104" s="36" t="str">
        <f t="shared" si="51"/>
        <v/>
      </c>
      <c r="AS104" s="36"/>
      <c r="AT104" s="36" t="str">
        <f t="shared" si="52"/>
        <v/>
      </c>
      <c r="AU104" s="36"/>
      <c r="AV104" s="36" t="str">
        <f t="shared" si="53"/>
        <v/>
      </c>
      <c r="AW104" s="36"/>
      <c r="AX104" s="36" t="str">
        <f t="shared" si="54"/>
        <v/>
      </c>
      <c r="AY104" s="36"/>
      <c r="AZ104" s="36" t="str">
        <f t="shared" si="55"/>
        <v/>
      </c>
      <c r="BA104" s="145"/>
      <c r="BB104" s="36"/>
      <c r="BC104" s="36"/>
      <c r="BD104" s="36"/>
      <c r="BE104" s="29"/>
      <c r="BF104" s="417"/>
      <c r="BG104" s="417"/>
      <c r="BH104" s="417"/>
      <c r="BI104" s="417"/>
      <c r="BJ104" s="417"/>
      <c r="BK104" s="417"/>
      <c r="BL104" s="417"/>
      <c r="BM104" s="417"/>
      <c r="BN104" s="29"/>
      <c r="BO104" s="30"/>
      <c r="BP104" s="30"/>
      <c r="BQ104" s="30"/>
      <c r="BR104" s="30"/>
      <c r="BS104" s="30"/>
      <c r="BT104" s="146"/>
      <c r="BU104" s="146"/>
      <c r="BV104" s="30"/>
      <c r="BW104" s="25"/>
      <c r="BX104" s="131"/>
      <c r="BY104" s="131"/>
      <c r="BZ104" s="131"/>
      <c r="CA104" s="131"/>
      <c r="CB104" s="131"/>
      <c r="CC104" s="131"/>
      <c r="CD104" s="131"/>
      <c r="CE104" s="131"/>
      <c r="CF104" s="131"/>
      <c r="CG104" s="131"/>
      <c r="CH104" s="131"/>
      <c r="CI104" s="131"/>
      <c r="CJ104" s="131"/>
      <c r="CK104" s="131"/>
      <c r="CL104" s="131"/>
      <c r="CM104" s="131"/>
      <c r="CN104" s="131"/>
      <c r="CO104" s="131"/>
      <c r="CP104" s="131"/>
      <c r="CQ104" s="131"/>
    </row>
    <row r="105" spans="1:95" ht="78.75" customHeight="1">
      <c r="A105" s="417"/>
      <c r="B105" s="417"/>
      <c r="C105" s="460"/>
      <c r="D105" s="460"/>
      <c r="E105" s="148"/>
      <c r="F105" s="417"/>
      <c r="G105" s="460"/>
      <c r="H105" s="417"/>
      <c r="I105" s="165"/>
      <c r="J105" s="460"/>
      <c r="K105" s="417"/>
      <c r="L105" s="417"/>
      <c r="M105" s="460"/>
      <c r="N105" s="460"/>
      <c r="O105" s="460"/>
      <c r="P105" s="460"/>
      <c r="Q105" s="460"/>
      <c r="R105" s="460"/>
      <c r="S105" s="460"/>
      <c r="T105" s="460"/>
      <c r="U105" s="460"/>
      <c r="V105" s="460"/>
      <c r="W105" s="460"/>
      <c r="X105" s="460"/>
      <c r="Y105" s="460"/>
      <c r="Z105" s="460"/>
      <c r="AA105" s="460"/>
      <c r="AB105" s="460"/>
      <c r="AC105" s="460"/>
      <c r="AD105" s="460"/>
      <c r="AE105" s="460"/>
      <c r="AF105" s="417"/>
      <c r="AG105" s="63">
        <f t="shared" si="48"/>
        <v>5</v>
      </c>
      <c r="AH105" s="417"/>
      <c r="AI105" s="417"/>
      <c r="AJ105" s="417"/>
      <c r="AK105" s="30">
        <v>4</v>
      </c>
      <c r="AL105" s="26" t="s">
        <v>226</v>
      </c>
      <c r="AM105" s="36"/>
      <c r="AN105" s="36" t="str">
        <f t="shared" si="49"/>
        <v/>
      </c>
      <c r="AO105" s="36"/>
      <c r="AP105" s="36" t="str">
        <f t="shared" si="50"/>
        <v/>
      </c>
      <c r="AQ105" s="36"/>
      <c r="AR105" s="36" t="str">
        <f t="shared" si="51"/>
        <v/>
      </c>
      <c r="AS105" s="36"/>
      <c r="AT105" s="36" t="str">
        <f t="shared" si="52"/>
        <v/>
      </c>
      <c r="AU105" s="36"/>
      <c r="AV105" s="36" t="str">
        <f t="shared" si="53"/>
        <v/>
      </c>
      <c r="AW105" s="36"/>
      <c r="AX105" s="36" t="str">
        <f t="shared" si="54"/>
        <v/>
      </c>
      <c r="AY105" s="36"/>
      <c r="AZ105" s="36" t="str">
        <f t="shared" si="55"/>
        <v/>
      </c>
      <c r="BA105" s="145"/>
      <c r="BB105" s="36"/>
      <c r="BC105" s="36"/>
      <c r="BD105" s="36"/>
      <c r="BE105" s="29"/>
      <c r="BF105" s="417"/>
      <c r="BG105" s="417"/>
      <c r="BH105" s="417"/>
      <c r="BI105" s="417"/>
      <c r="BJ105" s="417"/>
      <c r="BK105" s="417"/>
      <c r="BL105" s="417"/>
      <c r="BM105" s="417"/>
      <c r="BN105" s="29"/>
      <c r="BO105" s="30"/>
      <c r="BP105" s="30"/>
      <c r="BQ105" s="30"/>
      <c r="BR105" s="30"/>
      <c r="BS105" s="30"/>
      <c r="BT105" s="146"/>
      <c r="BU105" s="146"/>
      <c r="BV105" s="30"/>
      <c r="BW105" s="25"/>
      <c r="BX105" s="131"/>
      <c r="BY105" s="131"/>
      <c r="BZ105" s="131"/>
      <c r="CA105" s="131"/>
      <c r="CB105" s="131"/>
      <c r="CC105" s="131"/>
      <c r="CD105" s="131"/>
      <c r="CE105" s="131"/>
      <c r="CF105" s="131"/>
      <c r="CG105" s="131"/>
      <c r="CH105" s="131"/>
      <c r="CI105" s="131"/>
      <c r="CJ105" s="131"/>
      <c r="CK105" s="131"/>
      <c r="CL105" s="131"/>
      <c r="CM105" s="131"/>
      <c r="CN105" s="131"/>
      <c r="CO105" s="131"/>
      <c r="CP105" s="131"/>
      <c r="CQ105" s="131"/>
    </row>
    <row r="106" spans="1:95" ht="78.75" customHeight="1">
      <c r="A106" s="417"/>
      <c r="B106" s="417"/>
      <c r="C106" s="460"/>
      <c r="D106" s="460"/>
      <c r="E106" s="148"/>
      <c r="F106" s="417"/>
      <c r="G106" s="460"/>
      <c r="H106" s="417"/>
      <c r="I106" s="165"/>
      <c r="J106" s="460"/>
      <c r="K106" s="417"/>
      <c r="L106" s="417"/>
      <c r="M106" s="460"/>
      <c r="N106" s="460"/>
      <c r="O106" s="460"/>
      <c r="P106" s="460"/>
      <c r="Q106" s="460"/>
      <c r="R106" s="460"/>
      <c r="S106" s="460"/>
      <c r="T106" s="460"/>
      <c r="U106" s="460"/>
      <c r="V106" s="460"/>
      <c r="W106" s="460"/>
      <c r="X106" s="460"/>
      <c r="Y106" s="460"/>
      <c r="Z106" s="460"/>
      <c r="AA106" s="460"/>
      <c r="AB106" s="460"/>
      <c r="AC106" s="460"/>
      <c r="AD106" s="460"/>
      <c r="AE106" s="460"/>
      <c r="AF106" s="417"/>
      <c r="AG106" s="63">
        <f t="shared" si="48"/>
        <v>5</v>
      </c>
      <c r="AH106" s="417"/>
      <c r="AI106" s="417"/>
      <c r="AJ106" s="417"/>
      <c r="AK106" s="30">
        <v>5</v>
      </c>
      <c r="AL106" s="26" t="s">
        <v>226</v>
      </c>
      <c r="AM106" s="36"/>
      <c r="AN106" s="36" t="str">
        <f t="shared" si="49"/>
        <v/>
      </c>
      <c r="AO106" s="36"/>
      <c r="AP106" s="36" t="str">
        <f t="shared" si="50"/>
        <v/>
      </c>
      <c r="AQ106" s="36"/>
      <c r="AR106" s="36" t="str">
        <f t="shared" si="51"/>
        <v/>
      </c>
      <c r="AS106" s="36"/>
      <c r="AT106" s="36" t="str">
        <f t="shared" si="52"/>
        <v/>
      </c>
      <c r="AU106" s="36"/>
      <c r="AV106" s="36" t="str">
        <f t="shared" si="53"/>
        <v/>
      </c>
      <c r="AW106" s="36"/>
      <c r="AX106" s="36" t="str">
        <f t="shared" si="54"/>
        <v/>
      </c>
      <c r="AY106" s="36"/>
      <c r="AZ106" s="36" t="str">
        <f t="shared" si="55"/>
        <v/>
      </c>
      <c r="BA106" s="145"/>
      <c r="BB106" s="36"/>
      <c r="BC106" s="36"/>
      <c r="BD106" s="36"/>
      <c r="BE106" s="29"/>
      <c r="BF106" s="417"/>
      <c r="BG106" s="417"/>
      <c r="BH106" s="417"/>
      <c r="BI106" s="417"/>
      <c r="BJ106" s="417"/>
      <c r="BK106" s="417"/>
      <c r="BL106" s="417"/>
      <c r="BM106" s="417"/>
      <c r="BN106" s="29"/>
      <c r="BO106" s="30"/>
      <c r="BP106" s="30"/>
      <c r="BQ106" s="30"/>
      <c r="BR106" s="30"/>
      <c r="BS106" s="30"/>
      <c r="BT106" s="146"/>
      <c r="BU106" s="146"/>
      <c r="BV106" s="30"/>
      <c r="BW106" s="25"/>
      <c r="BX106" s="131"/>
      <c r="BY106" s="131"/>
      <c r="BZ106" s="131"/>
      <c r="CA106" s="131"/>
      <c r="CB106" s="131"/>
      <c r="CC106" s="131"/>
      <c r="CD106" s="131"/>
      <c r="CE106" s="131"/>
      <c r="CF106" s="131"/>
      <c r="CG106" s="131"/>
      <c r="CH106" s="131"/>
      <c r="CI106" s="131"/>
      <c r="CJ106" s="131"/>
      <c r="CK106" s="131"/>
      <c r="CL106" s="131"/>
      <c r="CM106" s="131"/>
      <c r="CN106" s="131"/>
      <c r="CO106" s="131"/>
      <c r="CP106" s="131"/>
      <c r="CQ106" s="131"/>
    </row>
    <row r="107" spans="1:95" ht="84" customHeight="1">
      <c r="A107" s="418"/>
      <c r="B107" s="418"/>
      <c r="C107" s="474"/>
      <c r="D107" s="474"/>
      <c r="E107" s="149"/>
      <c r="F107" s="418"/>
      <c r="G107" s="474"/>
      <c r="H107" s="418"/>
      <c r="I107" s="165"/>
      <c r="J107" s="474"/>
      <c r="K107" s="418"/>
      <c r="L107" s="418"/>
      <c r="M107" s="474"/>
      <c r="N107" s="474"/>
      <c r="O107" s="474"/>
      <c r="P107" s="474"/>
      <c r="Q107" s="474"/>
      <c r="R107" s="474"/>
      <c r="S107" s="474"/>
      <c r="T107" s="474"/>
      <c r="U107" s="474"/>
      <c r="V107" s="474"/>
      <c r="W107" s="474"/>
      <c r="X107" s="474"/>
      <c r="Y107" s="474"/>
      <c r="Z107" s="474"/>
      <c r="AA107" s="474"/>
      <c r="AB107" s="474"/>
      <c r="AC107" s="474"/>
      <c r="AD107" s="474"/>
      <c r="AE107" s="474"/>
      <c r="AF107" s="418"/>
      <c r="AG107" s="63">
        <f t="shared" si="48"/>
        <v>5</v>
      </c>
      <c r="AH107" s="418"/>
      <c r="AI107" s="418"/>
      <c r="AJ107" s="418"/>
      <c r="AK107" s="30">
        <v>6</v>
      </c>
      <c r="AL107" s="26" t="s">
        <v>226</v>
      </c>
      <c r="AM107" s="36"/>
      <c r="AN107" s="36" t="str">
        <f t="shared" si="49"/>
        <v/>
      </c>
      <c r="AO107" s="36"/>
      <c r="AP107" s="36" t="str">
        <f t="shared" si="50"/>
        <v/>
      </c>
      <c r="AQ107" s="36"/>
      <c r="AR107" s="36" t="str">
        <f t="shared" si="51"/>
        <v/>
      </c>
      <c r="AS107" s="36"/>
      <c r="AT107" s="36" t="str">
        <f t="shared" si="52"/>
        <v/>
      </c>
      <c r="AU107" s="36"/>
      <c r="AV107" s="36" t="str">
        <f t="shared" si="53"/>
        <v/>
      </c>
      <c r="AW107" s="36"/>
      <c r="AX107" s="36" t="str">
        <f t="shared" si="54"/>
        <v/>
      </c>
      <c r="AY107" s="36"/>
      <c r="AZ107" s="36" t="str">
        <f t="shared" si="55"/>
        <v/>
      </c>
      <c r="BA107" s="145"/>
      <c r="BB107" s="36"/>
      <c r="BC107" s="36"/>
      <c r="BD107" s="36"/>
      <c r="BE107" s="29"/>
      <c r="BF107" s="418"/>
      <c r="BG107" s="418"/>
      <c r="BH107" s="418"/>
      <c r="BI107" s="418"/>
      <c r="BJ107" s="418"/>
      <c r="BK107" s="418"/>
      <c r="BL107" s="418"/>
      <c r="BM107" s="418"/>
      <c r="BN107" s="29"/>
      <c r="BO107" s="30"/>
      <c r="BP107" s="30"/>
      <c r="BQ107" s="30"/>
      <c r="BR107" s="30"/>
      <c r="BS107" s="30"/>
      <c r="BT107" s="146"/>
      <c r="BU107" s="146"/>
      <c r="BV107" s="30"/>
      <c r="BW107" s="25"/>
      <c r="BX107" s="131"/>
      <c r="BY107" s="131"/>
      <c r="BZ107" s="131"/>
      <c r="CA107" s="131"/>
      <c r="CB107" s="131"/>
      <c r="CC107" s="131"/>
      <c r="CD107" s="131"/>
      <c r="CE107" s="131"/>
      <c r="CF107" s="131"/>
      <c r="CG107" s="131"/>
      <c r="CH107" s="131"/>
      <c r="CI107" s="131"/>
      <c r="CJ107" s="131"/>
      <c r="CK107" s="131"/>
      <c r="CL107" s="131"/>
      <c r="CM107" s="131"/>
      <c r="CN107" s="131"/>
      <c r="CO107" s="131"/>
      <c r="CP107" s="131"/>
      <c r="CQ107" s="131"/>
    </row>
    <row r="108" spans="1:95" ht="87" customHeight="1">
      <c r="A108" s="452">
        <v>18</v>
      </c>
      <c r="B108" s="452" t="s">
        <v>491</v>
      </c>
      <c r="C108" s="473" t="s">
        <v>492</v>
      </c>
      <c r="D108" s="473" t="s">
        <v>493</v>
      </c>
      <c r="E108" s="149" t="s">
        <v>503</v>
      </c>
      <c r="F108" s="475" t="s">
        <v>504</v>
      </c>
      <c r="G108" s="469" t="s">
        <v>505</v>
      </c>
      <c r="H108" s="473" t="s">
        <v>190</v>
      </c>
      <c r="I108" s="32" t="s">
        <v>214</v>
      </c>
      <c r="J108" s="473">
        <v>1</v>
      </c>
      <c r="K108" s="419" t="str">
        <f>IF(J108&lt;=0,"",IF(J108=1,"Rara vez",IF(J108=2,"Improbable",IF(J108=3,"Posible",IF(J108=4,"Probable",IF(J108=5,"Casi Seguro"))))))</f>
        <v>Rara vez</v>
      </c>
      <c r="L108" s="416">
        <f>IF(K108="","",IF(K108="Rara vez",0.2,IF(K108="Improbable",0.4,IF(K108="Posible",0.6,IF(K108="Probable",0.8,IF(K108="Casi seguro",1,))))))</f>
        <v>0.2</v>
      </c>
      <c r="M108" s="473" t="s">
        <v>192</v>
      </c>
      <c r="N108" s="473" t="s">
        <v>192</v>
      </c>
      <c r="O108" s="473" t="s">
        <v>193</v>
      </c>
      <c r="P108" s="473" t="s">
        <v>193</v>
      </c>
      <c r="Q108" s="473" t="s">
        <v>192</v>
      </c>
      <c r="R108" s="473" t="s">
        <v>192</v>
      </c>
      <c r="S108" s="473" t="s">
        <v>193</v>
      </c>
      <c r="T108" s="473" t="s">
        <v>193</v>
      </c>
      <c r="U108" s="473" t="s">
        <v>193</v>
      </c>
      <c r="V108" s="473" t="s">
        <v>192</v>
      </c>
      <c r="W108" s="473" t="s">
        <v>192</v>
      </c>
      <c r="X108" s="473" t="s">
        <v>192</v>
      </c>
      <c r="Y108" s="473" t="s">
        <v>192</v>
      </c>
      <c r="Z108" s="473" t="s">
        <v>192</v>
      </c>
      <c r="AA108" s="473" t="s">
        <v>192</v>
      </c>
      <c r="AB108" s="473" t="s">
        <v>193</v>
      </c>
      <c r="AC108" s="473" t="s">
        <v>192</v>
      </c>
      <c r="AD108" s="473" t="s">
        <v>193</v>
      </c>
      <c r="AE108" s="473" t="s">
        <v>193</v>
      </c>
      <c r="AF108" s="425">
        <f>IF(AB108="Si","19",COUNTIF(M108:AE109,"si"))</f>
        <v>11</v>
      </c>
      <c r="AG108" s="63">
        <f t="shared" si="48"/>
        <v>10</v>
      </c>
      <c r="AH108" s="419" t="str">
        <f>IF(AG108=5,"Moderado",IF(AG108=10,"Mayor",IF(AG108=20,"Catastrófico",0)))</f>
        <v>Mayor</v>
      </c>
      <c r="AI108" s="416">
        <f>IF(AH108="","",IF(AH108="Leve",0.2,IF(AH108="Menor",0.4,IF(AH108="Moderado",0.6,IF(AH108="Mayor",0.8,IF(AH108="Catastrófico",1,))))))</f>
        <v>0.8</v>
      </c>
      <c r="AJ108" s="419" t="str">
        <f>IF(OR(AND(K108="Rara vez",AH108="Moderado"),AND(K108="Improbable",AH108="Moderado")),"Moderado",IF(OR(AND(K108="Rara vez",AH108="Mayor"),AND(K108="Improbable",AH108="Mayor"),AND(K108="Posible",AH108="Moderado"),AND(K108="Probable",AH108="Moderado")),"Alta",IF(OR(AND(K108="Rara vez",AH108="Catastrófico"),AND(K108="Improbable",AH108="Catastrófico"),AND(K108="Posible",AH108="Catastrófico"),AND(K108="Probable",AH108="Catastrófico"),AND(K108="Casi seguro",AH108="Catastrófico"),AND(K108="Posible",AH108="Moderado"),AND(K108="Probable",AH108="Moderado"),AND(K108="Casi seguro",AH108="Moderado"),AND(K108="Posible",AH108="Mayor"),AND(K108="Probable",AH108="Mayor"),AND(K108="Casi seguro",AH108="Mayor")),"Extremo",)))</f>
        <v>Alta</v>
      </c>
      <c r="AK108" s="30">
        <v>1</v>
      </c>
      <c r="AL108" s="163" t="s">
        <v>506</v>
      </c>
      <c r="AM108" s="36" t="s">
        <v>195</v>
      </c>
      <c r="AN108" s="36">
        <f t="shared" si="49"/>
        <v>15</v>
      </c>
      <c r="AO108" s="36" t="s">
        <v>196</v>
      </c>
      <c r="AP108" s="36">
        <f t="shared" si="50"/>
        <v>15</v>
      </c>
      <c r="AQ108" s="36" t="s">
        <v>197</v>
      </c>
      <c r="AR108" s="36">
        <f t="shared" si="51"/>
        <v>15</v>
      </c>
      <c r="AS108" s="36" t="s">
        <v>198</v>
      </c>
      <c r="AT108" s="36">
        <f t="shared" si="52"/>
        <v>10</v>
      </c>
      <c r="AU108" s="36" t="s">
        <v>199</v>
      </c>
      <c r="AV108" s="36">
        <f t="shared" si="53"/>
        <v>15</v>
      </c>
      <c r="AW108" s="36" t="s">
        <v>200</v>
      </c>
      <c r="AX108" s="36">
        <f t="shared" si="54"/>
        <v>15</v>
      </c>
      <c r="AY108" s="36" t="s">
        <v>201</v>
      </c>
      <c r="AZ108" s="36">
        <f t="shared" si="55"/>
        <v>15</v>
      </c>
      <c r="BA108" s="145">
        <f t="shared" ref="BA108:BA109" si="56">SUM(AN108,AP108,AR108,AT108,AV108,AX108,AZ108)</f>
        <v>100</v>
      </c>
      <c r="BB108" s="36" t="str">
        <f t="shared" ref="BB108:BB109" si="57">IF(BA108&gt;=96,"Fuerte",IF(AND(BA108&gt;=86, BA108&lt;96),"Moderado",IF(BA108&lt;86,"Débil")))</f>
        <v>Fuerte</v>
      </c>
      <c r="BC108" s="36" t="s">
        <v>202</v>
      </c>
      <c r="BD108" s="36">
        <f t="shared" ref="BD108:BD109" si="58">VALUE(IF(OR(AND(BB108="Fuerte",BC108="Fuerte")),"100",IF(OR(AND(BB108="Fuerte",BC108="Moderado"),AND(BB108="Moderado",BC108="Fuerte"),AND(BB108="Moderado",BC108="Moderado")),"50",IF(OR(AND(BB108="Fuerte",BC108="Débil"),AND(BB108="Moderado",BC108="Débil"),AND(BB108="Débil",BC108="Fuerte"),AND(BB108="Débil",BC108="Moderado"),AND(BB108="Débil",BC108="Débil")),"0",))))</f>
        <v>100</v>
      </c>
      <c r="BE108" s="29" t="str">
        <f t="shared" ref="BE108:BE109" si="59">IF(BD108=100,"Fuerte",IF(BD108=50,"Moderado",IF(BD108=0,"Débil")))</f>
        <v>Fuerte</v>
      </c>
      <c r="BF108" s="423">
        <f>AVERAGE(BD108:BD113)</f>
        <v>100</v>
      </c>
      <c r="BG108" s="423" t="str">
        <f>IF(BF108=100,"Fuerte",IF(AND(BF108&lt;=99, BF108&gt;=50),"Moderado",IF(BF108&lt;50,"Débil")))</f>
        <v>Fuerte</v>
      </c>
      <c r="BH108" s="440">
        <f>IF(BG108="Fuerte",(J108-2),IF(BG108="Moderado",(J108-1), IF(BG108="Débil",((J108-0)))))</f>
        <v>-1</v>
      </c>
      <c r="BI108" s="440" t="str">
        <f>IF(BH108&lt;=0,"Rara vez",IF(BH108=1,"Rara vez",IF(BH108=2,"Improbable",IF(BH108=3,"Posible",IF(BH108=4,"Probable",IF(BH108=5,"Casi Seguro"))))))</f>
        <v>Rara vez</v>
      </c>
      <c r="BJ108" s="416">
        <f>IF(BI108="","",IF(BI108="Rara vez",0.2,IF(BI108="Improbable",0.4,IF(BI108="Posible",0.6,IF(BI108="Probable",0.8,IF(BI108="Casi seguro",1,))))))</f>
        <v>0.2</v>
      </c>
      <c r="BK108" s="440" t="str">
        <f>IFERROR(IF(AG108=5,"Moderado",IF(AG108=10,"Mayor",IF(AG108=20,"Catastrófico",0))),"")</f>
        <v>Mayor</v>
      </c>
      <c r="BL108" s="416">
        <f>IF(AH108="","",IF(AH108="Moderado",0.6,IF(AH108="Mayor",0.8,IF(AH108="Catastrófico",1,))))</f>
        <v>0.8</v>
      </c>
      <c r="BM108" s="440" t="str">
        <f>IF(OR(AND(KBI108="Rara vez",BK108="Moderado"),AND(BI108="Improbable",BK108="Moderado")),"Moderado",IF(OR(AND(BI108="Rara vez",BK108="Mayor"),AND(BI108="Improbable",BK108="Mayor"),AND(BI108="Posible",BK108="Moderado"),AND(BI108="Probable",BK108="Moderado")),"Alta",IF(OR(AND(BI108="Rara vez",BK108="Catastrófico"),AND(BI108="Improbable",BK108="Catastrófico"),AND(BI108="Posible",BK108="Catastrófico"),AND(BI108="Probable",BK108="Catastrófico"),AND(BI108="Casi seguro",BK108="Catastrófico"),AND(BI108="Posible",BK108="Moderado"),AND(BI108="Probable",BK108="Moderado"),AND(BI108="Casi seguro",BK108="Moderado"),AND(BI108="Posible",BK108="Mayor"),AND(BI108="Probable",BK108="Mayor"),AND(BI108="Casi seguro",BK108="Mayor")),"Extremo",)))</f>
        <v>Alta</v>
      </c>
      <c r="BN108" s="29" t="s">
        <v>241</v>
      </c>
      <c r="BO108" s="452" t="s">
        <v>507</v>
      </c>
      <c r="BP108" s="476" t="s">
        <v>499</v>
      </c>
      <c r="BQ108" s="476" t="s">
        <v>500</v>
      </c>
      <c r="BR108" s="476" t="s">
        <v>501</v>
      </c>
      <c r="BS108" s="477" t="s">
        <v>502</v>
      </c>
      <c r="BT108" s="146"/>
      <c r="BU108" s="168"/>
      <c r="BV108" s="30"/>
      <c r="BW108" s="25"/>
      <c r="BX108" s="131"/>
      <c r="BY108" s="131"/>
      <c r="BZ108" s="131"/>
      <c r="CA108" s="131"/>
      <c r="CB108" s="131"/>
      <c r="CC108" s="131"/>
      <c r="CD108" s="131"/>
      <c r="CE108" s="131"/>
      <c r="CF108" s="131"/>
      <c r="CG108" s="131"/>
      <c r="CH108" s="131"/>
      <c r="CI108" s="131"/>
      <c r="CJ108" s="131"/>
      <c r="CK108" s="131"/>
      <c r="CL108" s="131"/>
      <c r="CM108" s="131"/>
      <c r="CN108" s="131"/>
      <c r="CO108" s="131"/>
      <c r="CP108" s="131"/>
      <c r="CQ108" s="131"/>
    </row>
    <row r="109" spans="1:95" ht="64.5" customHeight="1">
      <c r="A109" s="417"/>
      <c r="B109" s="417"/>
      <c r="C109" s="460"/>
      <c r="D109" s="460"/>
      <c r="E109" s="148" t="s">
        <v>508</v>
      </c>
      <c r="F109" s="417"/>
      <c r="G109" s="460"/>
      <c r="H109" s="460"/>
      <c r="I109" s="165" t="s">
        <v>191</v>
      </c>
      <c r="J109" s="460"/>
      <c r="K109" s="417"/>
      <c r="L109" s="417"/>
      <c r="M109" s="460"/>
      <c r="N109" s="460"/>
      <c r="O109" s="460"/>
      <c r="P109" s="460"/>
      <c r="Q109" s="460"/>
      <c r="R109" s="460"/>
      <c r="S109" s="460"/>
      <c r="T109" s="460"/>
      <c r="U109" s="460"/>
      <c r="V109" s="460"/>
      <c r="W109" s="460"/>
      <c r="X109" s="460"/>
      <c r="Y109" s="460"/>
      <c r="Z109" s="460"/>
      <c r="AA109" s="460"/>
      <c r="AB109" s="460"/>
      <c r="AC109" s="460"/>
      <c r="AD109" s="460"/>
      <c r="AE109" s="460"/>
      <c r="AF109" s="417"/>
      <c r="AG109" s="63">
        <f t="shared" si="48"/>
        <v>5</v>
      </c>
      <c r="AH109" s="417"/>
      <c r="AI109" s="417"/>
      <c r="AJ109" s="417"/>
      <c r="AK109" s="30">
        <v>2</v>
      </c>
      <c r="AL109" s="163" t="s">
        <v>509</v>
      </c>
      <c r="AM109" s="36" t="s">
        <v>195</v>
      </c>
      <c r="AN109" s="36">
        <f t="shared" si="49"/>
        <v>15</v>
      </c>
      <c r="AO109" s="36" t="s">
        <v>196</v>
      </c>
      <c r="AP109" s="36">
        <f t="shared" si="50"/>
        <v>15</v>
      </c>
      <c r="AQ109" s="36" t="s">
        <v>197</v>
      </c>
      <c r="AR109" s="36">
        <f t="shared" si="51"/>
        <v>15</v>
      </c>
      <c r="AS109" s="36" t="s">
        <v>230</v>
      </c>
      <c r="AT109" s="36">
        <f t="shared" si="52"/>
        <v>15</v>
      </c>
      <c r="AU109" s="36" t="s">
        <v>199</v>
      </c>
      <c r="AV109" s="36">
        <f t="shared" si="53"/>
        <v>15</v>
      </c>
      <c r="AW109" s="36" t="s">
        <v>200</v>
      </c>
      <c r="AX109" s="36">
        <f t="shared" si="54"/>
        <v>15</v>
      </c>
      <c r="AY109" s="36" t="s">
        <v>201</v>
      </c>
      <c r="AZ109" s="36">
        <f t="shared" si="55"/>
        <v>15</v>
      </c>
      <c r="BA109" s="145">
        <f t="shared" si="56"/>
        <v>105</v>
      </c>
      <c r="BB109" s="36" t="str">
        <f t="shared" si="57"/>
        <v>Fuerte</v>
      </c>
      <c r="BC109" s="36" t="s">
        <v>202</v>
      </c>
      <c r="BD109" s="36">
        <f t="shared" si="58"/>
        <v>100</v>
      </c>
      <c r="BE109" s="29" t="str">
        <f t="shared" si="59"/>
        <v>Fuerte</v>
      </c>
      <c r="BF109" s="417"/>
      <c r="BG109" s="417"/>
      <c r="BH109" s="417"/>
      <c r="BI109" s="417"/>
      <c r="BJ109" s="417"/>
      <c r="BK109" s="417"/>
      <c r="BL109" s="417"/>
      <c r="BM109" s="417"/>
      <c r="BN109" s="29" t="s">
        <v>241</v>
      </c>
      <c r="BO109" s="479"/>
      <c r="BP109" s="430"/>
      <c r="BQ109" s="430"/>
      <c r="BR109" s="430"/>
      <c r="BS109" s="460"/>
      <c r="BT109" s="146"/>
      <c r="BU109" s="168"/>
      <c r="BV109" s="30"/>
      <c r="BW109" s="25"/>
      <c r="BX109" s="131"/>
      <c r="BY109" s="131"/>
      <c r="BZ109" s="131"/>
      <c r="CA109" s="131"/>
      <c r="CB109" s="131"/>
      <c r="CC109" s="131"/>
      <c r="CD109" s="131"/>
      <c r="CE109" s="131"/>
      <c r="CF109" s="131"/>
      <c r="CG109" s="131"/>
      <c r="CH109" s="131"/>
      <c r="CI109" s="131"/>
      <c r="CJ109" s="131"/>
      <c r="CK109" s="131"/>
      <c r="CL109" s="131"/>
      <c r="CM109" s="131"/>
      <c r="CN109" s="131"/>
      <c r="CO109" s="131"/>
      <c r="CP109" s="131"/>
      <c r="CQ109" s="131"/>
    </row>
    <row r="110" spans="1:95" ht="57" customHeight="1">
      <c r="A110" s="417"/>
      <c r="B110" s="417"/>
      <c r="C110" s="460"/>
      <c r="D110" s="460"/>
      <c r="E110" s="148" t="s">
        <v>510</v>
      </c>
      <c r="F110" s="417"/>
      <c r="G110" s="460"/>
      <c r="H110" s="460"/>
      <c r="I110" s="165" t="s">
        <v>208</v>
      </c>
      <c r="J110" s="460"/>
      <c r="K110" s="417"/>
      <c r="L110" s="417"/>
      <c r="M110" s="460"/>
      <c r="N110" s="460"/>
      <c r="O110" s="460"/>
      <c r="P110" s="460"/>
      <c r="Q110" s="460"/>
      <c r="R110" s="460"/>
      <c r="S110" s="460"/>
      <c r="T110" s="460"/>
      <c r="U110" s="460"/>
      <c r="V110" s="460"/>
      <c r="W110" s="460"/>
      <c r="X110" s="460"/>
      <c r="Y110" s="460"/>
      <c r="Z110" s="460"/>
      <c r="AA110" s="460"/>
      <c r="AB110" s="460"/>
      <c r="AC110" s="460"/>
      <c r="AD110" s="460"/>
      <c r="AE110" s="460"/>
      <c r="AF110" s="417"/>
      <c r="AG110" s="63">
        <f t="shared" si="48"/>
        <v>5</v>
      </c>
      <c r="AH110" s="417"/>
      <c r="AI110" s="417"/>
      <c r="AJ110" s="417"/>
      <c r="AK110" s="30">
        <v>3</v>
      </c>
      <c r="AL110" s="26" t="s">
        <v>226</v>
      </c>
      <c r="AM110" s="36"/>
      <c r="AN110" s="36"/>
      <c r="AO110" s="36"/>
      <c r="AP110" s="36"/>
      <c r="AQ110" s="36"/>
      <c r="AR110" s="36"/>
      <c r="AS110" s="36"/>
      <c r="AT110" s="36"/>
      <c r="AU110" s="36"/>
      <c r="AV110" s="36"/>
      <c r="AW110" s="36"/>
      <c r="AX110" s="36"/>
      <c r="AY110" s="36"/>
      <c r="AZ110" s="36"/>
      <c r="BA110" s="145"/>
      <c r="BB110" s="36"/>
      <c r="BC110" s="36"/>
      <c r="BD110" s="36"/>
      <c r="BE110" s="29"/>
      <c r="BF110" s="417"/>
      <c r="BG110" s="417"/>
      <c r="BH110" s="417"/>
      <c r="BI110" s="417"/>
      <c r="BJ110" s="417"/>
      <c r="BK110" s="417"/>
      <c r="BL110" s="417"/>
      <c r="BM110" s="417"/>
      <c r="BN110" s="29" t="s">
        <v>241</v>
      </c>
      <c r="BO110" s="170"/>
      <c r="BP110" s="165"/>
      <c r="BQ110" s="165"/>
      <c r="BR110" s="165"/>
      <c r="BS110" s="165"/>
      <c r="BT110" s="146"/>
      <c r="BU110" s="168"/>
      <c r="BV110" s="30"/>
      <c r="BW110" s="25"/>
      <c r="BX110" s="131"/>
      <c r="BY110" s="131"/>
      <c r="BZ110" s="131"/>
      <c r="CA110" s="131"/>
      <c r="CB110" s="131"/>
      <c r="CC110" s="131"/>
      <c r="CD110" s="131"/>
      <c r="CE110" s="131"/>
      <c r="CF110" s="131"/>
      <c r="CG110" s="131"/>
      <c r="CH110" s="131"/>
      <c r="CI110" s="131"/>
      <c r="CJ110" s="131"/>
      <c r="CK110" s="131"/>
      <c r="CL110" s="131"/>
      <c r="CM110" s="131"/>
      <c r="CN110" s="131"/>
      <c r="CO110" s="131"/>
      <c r="CP110" s="131"/>
      <c r="CQ110" s="131"/>
    </row>
    <row r="111" spans="1:95" ht="15.75" customHeight="1">
      <c r="A111" s="417"/>
      <c r="B111" s="417"/>
      <c r="C111" s="460"/>
      <c r="D111" s="460"/>
      <c r="E111" s="148" t="s">
        <v>511</v>
      </c>
      <c r="F111" s="417"/>
      <c r="G111" s="460"/>
      <c r="H111" s="460"/>
      <c r="I111" s="165" t="s">
        <v>303</v>
      </c>
      <c r="J111" s="460"/>
      <c r="K111" s="417"/>
      <c r="L111" s="417"/>
      <c r="M111" s="460"/>
      <c r="N111" s="460"/>
      <c r="O111" s="460"/>
      <c r="P111" s="460"/>
      <c r="Q111" s="460"/>
      <c r="R111" s="460"/>
      <c r="S111" s="460"/>
      <c r="T111" s="460"/>
      <c r="U111" s="460"/>
      <c r="V111" s="460"/>
      <c r="W111" s="460"/>
      <c r="X111" s="460"/>
      <c r="Y111" s="460"/>
      <c r="Z111" s="460"/>
      <c r="AA111" s="460"/>
      <c r="AB111" s="460"/>
      <c r="AC111" s="460"/>
      <c r="AD111" s="460"/>
      <c r="AE111" s="460"/>
      <c r="AF111" s="417"/>
      <c r="AG111" s="63">
        <f t="shared" si="48"/>
        <v>5</v>
      </c>
      <c r="AH111" s="417"/>
      <c r="AI111" s="417"/>
      <c r="AJ111" s="417"/>
      <c r="AK111" s="30">
        <v>4</v>
      </c>
      <c r="AL111" s="26" t="s">
        <v>226</v>
      </c>
      <c r="AM111" s="36"/>
      <c r="AN111" s="36" t="str">
        <f t="shared" ref="AN111:AN138" si="60">IF(AM111="","",IF(AM111="Asignado",15,IF(AM111="No asignado",0,)))</f>
        <v/>
      </c>
      <c r="AO111" s="36"/>
      <c r="AP111" s="36" t="str">
        <f t="shared" ref="AP111:AP138" si="61">IF(AO111="","",IF(AO111="Adecuado",15,IF(AO111="Inadecuado",0,)))</f>
        <v/>
      </c>
      <c r="AQ111" s="36"/>
      <c r="AR111" s="36" t="str">
        <f t="shared" ref="AR111:AR138" si="62">IF(AQ111="","",IF(AQ111="Oportuna",15,IF(AQ111="Inoportuna",0,)))</f>
        <v/>
      </c>
      <c r="AS111" s="36"/>
      <c r="AT111" s="36" t="str">
        <f t="shared" ref="AT111:AT138" si="63">IF(AS111="","",IF(AS111="Prevenir",15,IF(AS111="Detectar",10,IF(AS111="No es un control",0,))))</f>
        <v/>
      </c>
      <c r="AU111" s="36"/>
      <c r="AV111" s="36" t="str">
        <f t="shared" ref="AV111:AV138" si="64">IF(AU111="","",IF(AU111="Confiable",15,IF(AU111="No confiable",0,)))</f>
        <v/>
      </c>
      <c r="AW111" s="36"/>
      <c r="AX111" s="36" t="str">
        <f t="shared" ref="AX111:AX138" si="65">IF(AW111="","",IF(AW111="Se investigan y  resuelven oportunamente",15,IF(AW111="No se investigan y resuelven oportunamente",0,)))</f>
        <v/>
      </c>
      <c r="AY111" s="36"/>
      <c r="AZ111" s="36" t="str">
        <f t="shared" ref="AZ111:AZ138" si="66">IF(AY111="","",IF(AY111="Completa",15,IF(AY111="Incompleta",10,IF(AY111="No existe",0,))))</f>
        <v/>
      </c>
      <c r="BA111" s="145"/>
      <c r="BB111" s="36"/>
      <c r="BC111" s="36"/>
      <c r="BD111" s="36"/>
      <c r="BE111" s="29"/>
      <c r="BF111" s="417"/>
      <c r="BG111" s="417"/>
      <c r="BH111" s="417"/>
      <c r="BI111" s="417"/>
      <c r="BJ111" s="417"/>
      <c r="BK111" s="417"/>
      <c r="BL111" s="417"/>
      <c r="BM111" s="417"/>
      <c r="BN111" s="29"/>
      <c r="BO111" s="30"/>
      <c r="BP111" s="30"/>
      <c r="BQ111" s="30"/>
      <c r="BR111" s="30"/>
      <c r="BS111" s="30"/>
      <c r="BT111" s="146"/>
      <c r="BU111" s="146"/>
      <c r="BV111" s="30"/>
      <c r="BW111" s="25"/>
      <c r="BX111" s="131"/>
      <c r="BY111" s="131"/>
      <c r="BZ111" s="131"/>
      <c r="CA111" s="131"/>
      <c r="CB111" s="131"/>
      <c r="CC111" s="131"/>
      <c r="CD111" s="131"/>
      <c r="CE111" s="131"/>
      <c r="CF111" s="131"/>
      <c r="CG111" s="131"/>
      <c r="CH111" s="131"/>
      <c r="CI111" s="131"/>
      <c r="CJ111" s="131"/>
      <c r="CK111" s="131"/>
      <c r="CL111" s="131"/>
      <c r="CM111" s="131"/>
      <c r="CN111" s="131"/>
      <c r="CO111" s="131"/>
      <c r="CP111" s="131"/>
      <c r="CQ111" s="131"/>
    </row>
    <row r="112" spans="1:95" ht="49.5" customHeight="1">
      <c r="A112" s="417"/>
      <c r="B112" s="417"/>
      <c r="C112" s="460"/>
      <c r="D112" s="460"/>
      <c r="E112" s="148"/>
      <c r="F112" s="417"/>
      <c r="G112" s="460"/>
      <c r="H112" s="460"/>
      <c r="I112" s="165" t="s">
        <v>429</v>
      </c>
      <c r="J112" s="460"/>
      <c r="K112" s="417"/>
      <c r="L112" s="417"/>
      <c r="M112" s="460"/>
      <c r="N112" s="460"/>
      <c r="O112" s="460"/>
      <c r="P112" s="460"/>
      <c r="Q112" s="460"/>
      <c r="R112" s="460"/>
      <c r="S112" s="460"/>
      <c r="T112" s="460"/>
      <c r="U112" s="460"/>
      <c r="V112" s="460"/>
      <c r="W112" s="460"/>
      <c r="X112" s="460"/>
      <c r="Y112" s="460"/>
      <c r="Z112" s="460"/>
      <c r="AA112" s="460"/>
      <c r="AB112" s="460"/>
      <c r="AC112" s="460"/>
      <c r="AD112" s="460"/>
      <c r="AE112" s="460"/>
      <c r="AF112" s="417"/>
      <c r="AG112" s="63">
        <f t="shared" si="48"/>
        <v>5</v>
      </c>
      <c r="AH112" s="417"/>
      <c r="AI112" s="417"/>
      <c r="AJ112" s="417"/>
      <c r="AK112" s="30">
        <v>5</v>
      </c>
      <c r="AL112" s="26" t="s">
        <v>226</v>
      </c>
      <c r="AM112" s="36"/>
      <c r="AN112" s="36" t="str">
        <f t="shared" si="60"/>
        <v/>
      </c>
      <c r="AO112" s="36"/>
      <c r="AP112" s="36" t="str">
        <f t="shared" si="61"/>
        <v/>
      </c>
      <c r="AQ112" s="36"/>
      <c r="AR112" s="36" t="str">
        <f t="shared" si="62"/>
        <v/>
      </c>
      <c r="AS112" s="36"/>
      <c r="AT112" s="36" t="str">
        <f t="shared" si="63"/>
        <v/>
      </c>
      <c r="AU112" s="36"/>
      <c r="AV112" s="36" t="str">
        <f t="shared" si="64"/>
        <v/>
      </c>
      <c r="AW112" s="36"/>
      <c r="AX112" s="36" t="str">
        <f t="shared" si="65"/>
        <v/>
      </c>
      <c r="AY112" s="36"/>
      <c r="AZ112" s="36" t="str">
        <f t="shared" si="66"/>
        <v/>
      </c>
      <c r="BA112" s="145"/>
      <c r="BB112" s="36"/>
      <c r="BC112" s="36"/>
      <c r="BD112" s="36"/>
      <c r="BE112" s="29"/>
      <c r="BF112" s="417"/>
      <c r="BG112" s="417"/>
      <c r="BH112" s="417"/>
      <c r="BI112" s="417"/>
      <c r="BJ112" s="417"/>
      <c r="BK112" s="417"/>
      <c r="BL112" s="417"/>
      <c r="BM112" s="417"/>
      <c r="BN112" s="29"/>
      <c r="BO112" s="30"/>
      <c r="BP112" s="30"/>
      <c r="BQ112" s="30"/>
      <c r="BR112" s="30"/>
      <c r="BS112" s="30"/>
      <c r="BT112" s="146"/>
      <c r="BU112" s="146"/>
      <c r="BV112" s="30"/>
      <c r="BW112" s="25"/>
      <c r="BX112" s="131"/>
      <c r="BY112" s="131"/>
      <c r="BZ112" s="131"/>
      <c r="CA112" s="131"/>
      <c r="CB112" s="131"/>
      <c r="CC112" s="131"/>
      <c r="CD112" s="131"/>
      <c r="CE112" s="131"/>
      <c r="CF112" s="131"/>
      <c r="CG112" s="131"/>
      <c r="CH112" s="131"/>
      <c r="CI112" s="131"/>
      <c r="CJ112" s="131"/>
      <c r="CK112" s="131"/>
      <c r="CL112" s="131"/>
      <c r="CM112" s="131"/>
      <c r="CN112" s="131"/>
      <c r="CO112" s="131"/>
      <c r="CP112" s="131"/>
      <c r="CQ112" s="131"/>
    </row>
    <row r="113" spans="1:95" ht="49.5" customHeight="1">
      <c r="A113" s="418"/>
      <c r="B113" s="418"/>
      <c r="C113" s="474"/>
      <c r="D113" s="474"/>
      <c r="E113" s="149"/>
      <c r="F113" s="418"/>
      <c r="G113" s="474"/>
      <c r="H113" s="474"/>
      <c r="I113" s="165"/>
      <c r="J113" s="474"/>
      <c r="K113" s="418"/>
      <c r="L113" s="418"/>
      <c r="M113" s="474"/>
      <c r="N113" s="474"/>
      <c r="O113" s="474"/>
      <c r="P113" s="474"/>
      <c r="Q113" s="474"/>
      <c r="R113" s="474"/>
      <c r="S113" s="474"/>
      <c r="T113" s="474"/>
      <c r="U113" s="474"/>
      <c r="V113" s="474"/>
      <c r="W113" s="474"/>
      <c r="X113" s="474"/>
      <c r="Y113" s="474"/>
      <c r="Z113" s="474"/>
      <c r="AA113" s="474"/>
      <c r="AB113" s="474"/>
      <c r="AC113" s="474"/>
      <c r="AD113" s="474"/>
      <c r="AE113" s="474"/>
      <c r="AF113" s="418"/>
      <c r="AG113" s="63">
        <f t="shared" si="48"/>
        <v>5</v>
      </c>
      <c r="AH113" s="418"/>
      <c r="AI113" s="418"/>
      <c r="AJ113" s="418"/>
      <c r="AK113" s="30">
        <v>6</v>
      </c>
      <c r="AL113" s="26" t="s">
        <v>226</v>
      </c>
      <c r="AM113" s="36"/>
      <c r="AN113" s="36" t="str">
        <f t="shared" si="60"/>
        <v/>
      </c>
      <c r="AO113" s="36"/>
      <c r="AP113" s="36" t="str">
        <f t="shared" si="61"/>
        <v/>
      </c>
      <c r="AQ113" s="36"/>
      <c r="AR113" s="36" t="str">
        <f t="shared" si="62"/>
        <v/>
      </c>
      <c r="AS113" s="36"/>
      <c r="AT113" s="36" t="str">
        <f t="shared" si="63"/>
        <v/>
      </c>
      <c r="AU113" s="36"/>
      <c r="AV113" s="36" t="str">
        <f t="shared" si="64"/>
        <v/>
      </c>
      <c r="AW113" s="36"/>
      <c r="AX113" s="36" t="str">
        <f t="shared" si="65"/>
        <v/>
      </c>
      <c r="AY113" s="36"/>
      <c r="AZ113" s="36" t="str">
        <f t="shared" si="66"/>
        <v/>
      </c>
      <c r="BA113" s="145"/>
      <c r="BB113" s="36"/>
      <c r="BC113" s="36"/>
      <c r="BD113" s="36"/>
      <c r="BE113" s="29"/>
      <c r="BF113" s="418"/>
      <c r="BG113" s="418"/>
      <c r="BH113" s="418"/>
      <c r="BI113" s="418"/>
      <c r="BJ113" s="418"/>
      <c r="BK113" s="418"/>
      <c r="BL113" s="418"/>
      <c r="BM113" s="418"/>
      <c r="BN113" s="29"/>
      <c r="BO113" s="30"/>
      <c r="BP113" s="30"/>
      <c r="BQ113" s="30"/>
      <c r="BR113" s="30"/>
      <c r="BS113" s="30"/>
      <c r="BT113" s="146"/>
      <c r="BU113" s="146"/>
      <c r="BV113" s="30"/>
      <c r="BW113" s="25"/>
      <c r="BX113" s="131"/>
      <c r="BY113" s="131"/>
      <c r="BZ113" s="131"/>
      <c r="CA113" s="131"/>
      <c r="CB113" s="131"/>
      <c r="CC113" s="131"/>
      <c r="CD113" s="131"/>
      <c r="CE113" s="131"/>
      <c r="CF113" s="131"/>
      <c r="CG113" s="131"/>
      <c r="CH113" s="131"/>
      <c r="CI113" s="131"/>
      <c r="CJ113" s="131"/>
      <c r="CK113" s="131"/>
      <c r="CL113" s="131"/>
      <c r="CM113" s="131"/>
      <c r="CN113" s="131"/>
      <c r="CO113" s="131"/>
      <c r="CP113" s="131"/>
      <c r="CQ113" s="131"/>
    </row>
    <row r="114" spans="1:95" ht="58.5" customHeight="1">
      <c r="A114" s="452">
        <v>19</v>
      </c>
      <c r="B114" s="452" t="s">
        <v>512</v>
      </c>
      <c r="C114" s="452" t="s">
        <v>513</v>
      </c>
      <c r="D114" s="478" t="s">
        <v>514</v>
      </c>
      <c r="E114" s="171" t="s">
        <v>515</v>
      </c>
      <c r="F114" s="148" t="s">
        <v>516</v>
      </c>
      <c r="G114" s="452" t="s">
        <v>517</v>
      </c>
      <c r="H114" s="452" t="s">
        <v>190</v>
      </c>
      <c r="I114" s="62" t="s">
        <v>191</v>
      </c>
      <c r="J114" s="452">
        <v>1</v>
      </c>
      <c r="K114" s="419" t="str">
        <f>IF(J114&lt;=0,"",IF(J114=1,"Rara vez",IF(J114=2,"Improbable",IF(J114=3,"Posible",IF(J114=4,"Probable",IF(J114=5,"Casi Seguro"))))))</f>
        <v>Rara vez</v>
      </c>
      <c r="L114" s="416">
        <f>IF(K114="","",IF(K114="Rara vez",0.2,IF(K114="Improbable",0.4,IF(K114="Posible",0.6,IF(K114="Probable",0.8,IF(K114="Casi seguro",1,))))))</f>
        <v>0.2</v>
      </c>
      <c r="M114" s="452" t="s">
        <v>192</v>
      </c>
      <c r="N114" s="452" t="s">
        <v>192</v>
      </c>
      <c r="O114" s="452" t="s">
        <v>192</v>
      </c>
      <c r="P114" s="452" t="s">
        <v>192</v>
      </c>
      <c r="Q114" s="452" t="s">
        <v>192</v>
      </c>
      <c r="R114" s="452" t="s">
        <v>193</v>
      </c>
      <c r="S114" s="452" t="s">
        <v>192</v>
      </c>
      <c r="T114" s="452" t="s">
        <v>192</v>
      </c>
      <c r="U114" s="452" t="s">
        <v>193</v>
      </c>
      <c r="V114" s="452" t="s">
        <v>192</v>
      </c>
      <c r="W114" s="452" t="s">
        <v>192</v>
      </c>
      <c r="X114" s="452" t="s">
        <v>192</v>
      </c>
      <c r="Y114" s="452" t="s">
        <v>193</v>
      </c>
      <c r="Z114" s="452" t="s">
        <v>192</v>
      </c>
      <c r="AA114" s="452" t="s">
        <v>192</v>
      </c>
      <c r="AB114" s="452" t="s">
        <v>193</v>
      </c>
      <c r="AC114" s="452" t="s">
        <v>192</v>
      </c>
      <c r="AD114" s="452" t="s">
        <v>192</v>
      </c>
      <c r="AE114" s="452" t="s">
        <v>193</v>
      </c>
      <c r="AF114" s="425">
        <f>IF(AB114="Si","19",COUNTIF(M114:AE115,"si"))</f>
        <v>14</v>
      </c>
      <c r="AG114" s="63">
        <f t="shared" si="48"/>
        <v>20</v>
      </c>
      <c r="AH114" s="419" t="str">
        <f>IF(AG114=5,"Moderado",IF(AG114=10,"Mayor",IF(AG114=20,"Catastrófico",0)))</f>
        <v>Catastrófico</v>
      </c>
      <c r="AI114" s="416">
        <f>IF(AH114="","",IF(AH114="Leve",0.2,IF(AH114="Menor",0.4,IF(AH114="Moderado",0.6,IF(AH114="Mayor",0.8,IF(AH114="Catastrófico",1,))))))</f>
        <v>1</v>
      </c>
      <c r="AJ114" s="419" t="str">
        <f>IF(OR(AND(K114="Rara vez",AH114="Moderado"),AND(K114="Improbable",AH114="Moderado")),"Moderado",IF(OR(AND(K114="Rara vez",AH114="Mayor"),AND(K114="Improbable",AH114="Mayor"),AND(K114="Posible",AH114="Moderado"),AND(K114="Probable",AH114="Moderado")),"Alta",IF(OR(AND(K114="Rara vez",AH114="Catastrófico"),AND(K114="Improbable",AH114="Catastrófico"),AND(K114="Posible",AH114="Catastrófico"),AND(K114="Probable",AH114="Catastrófico"),AND(K114="Casi seguro",AH114="Catastrófico"),AND(K114="Posible",AH114="Moderado"),AND(K114="Probable",AH114="Moderado"),AND(K114="Casi seguro",AH114="Moderado"),AND(K114="Posible",AH114="Mayor"),AND(K114="Probable",AH114="Mayor"),AND(K114="Casi seguro",AH114="Mayor")),"Extremo",)))</f>
        <v>Extremo</v>
      </c>
      <c r="AK114" s="30">
        <v>1</v>
      </c>
      <c r="AL114" s="26" t="s">
        <v>518</v>
      </c>
      <c r="AM114" s="36" t="s">
        <v>195</v>
      </c>
      <c r="AN114" s="36">
        <f t="shared" si="60"/>
        <v>15</v>
      </c>
      <c r="AO114" s="36" t="s">
        <v>196</v>
      </c>
      <c r="AP114" s="36">
        <f t="shared" si="61"/>
        <v>15</v>
      </c>
      <c r="AQ114" s="36" t="s">
        <v>197</v>
      </c>
      <c r="AR114" s="36">
        <f t="shared" si="62"/>
        <v>15</v>
      </c>
      <c r="AS114" s="36" t="s">
        <v>230</v>
      </c>
      <c r="AT114" s="36">
        <f t="shared" si="63"/>
        <v>15</v>
      </c>
      <c r="AU114" s="36" t="s">
        <v>199</v>
      </c>
      <c r="AV114" s="36">
        <f t="shared" si="64"/>
        <v>15</v>
      </c>
      <c r="AW114" s="36" t="s">
        <v>200</v>
      </c>
      <c r="AX114" s="36">
        <f t="shared" si="65"/>
        <v>15</v>
      </c>
      <c r="AY114" s="36" t="s">
        <v>201</v>
      </c>
      <c r="AZ114" s="36">
        <f t="shared" si="66"/>
        <v>15</v>
      </c>
      <c r="BA114" s="145">
        <f t="shared" ref="BA114:BA115" si="67">SUM(AN114,AP114,AR114,AT114,AV114,AX114,AZ114)</f>
        <v>105</v>
      </c>
      <c r="BB114" s="36" t="str">
        <f t="shared" ref="BB114:BB115" si="68">IF(BA114&gt;=96,"Fuerte",IF(AND(BA114&gt;=86, BA114&lt;96),"Moderado",IF(BA114&lt;86,"Débil")))</f>
        <v>Fuerte</v>
      </c>
      <c r="BC114" s="36" t="s">
        <v>202</v>
      </c>
      <c r="BD114" s="36">
        <f t="shared" ref="BD114:BD115" si="69">VALUE(IF(OR(AND(BB114="Fuerte",BC114="Fuerte")),"100",IF(OR(AND(BB114="Fuerte",BC114="Moderado"),AND(BB114="Moderado",BC114="Fuerte"),AND(BB114="Moderado",BC114="Moderado")),"50",IF(OR(AND(BB114="Fuerte",BC114="Débil"),AND(BB114="Moderado",BC114="Débil"),AND(BB114="Débil",BC114="Fuerte"),AND(BB114="Débil",BC114="Moderado"),AND(BB114="Débil",BC114="Débil")),"0",))))</f>
        <v>100</v>
      </c>
      <c r="BE114" s="29" t="str">
        <f t="shared" ref="BE114:BE115" si="70">IF(BD114=100,"Fuerte",IF(BD114=50,"Moderado",IF(BD114=0,"Débil")))</f>
        <v>Fuerte</v>
      </c>
      <c r="BF114" s="423">
        <f>AVERAGE(BD114:BD119)</f>
        <v>100</v>
      </c>
      <c r="BG114" s="423" t="str">
        <f>IF(BF114=100,"Fuerte",IF(AND(BF114&lt;=99, BF114&gt;=50),"Moderado",IF(BF114&lt;50,"Débil")))</f>
        <v>Fuerte</v>
      </c>
      <c r="BH114" s="440">
        <f>IF(BG114="Fuerte",(J114-2),IF(BG114="Moderado",(J114-1), IF(BG114="Débil",((J114-0)))))</f>
        <v>-1</v>
      </c>
      <c r="BI114" s="440" t="str">
        <f>IF(BH114&lt;=0,"Rara vez",IF(BH114=1,"Rara vez",IF(BH114=2,"Improbable",IF(BH114=3,"Posible",IF(BH114=4,"Probable",IF(BH114=5,"Casi Seguro"))))))</f>
        <v>Rara vez</v>
      </c>
      <c r="BJ114" s="416">
        <f>IF(BI114="","",IF(BI114="Rara vez",0.2,IF(BI114="Improbable",0.4,IF(BI114="Posible",0.6,IF(BI114="Probable",0.8,IF(BI114="Casi seguro",1,))))))</f>
        <v>0.2</v>
      </c>
      <c r="BK114" s="440" t="str">
        <f>IFERROR(IF(AG114=5,"Moderado",IF(AG114=10,"Mayor",IF(AG114=20,"Catastrófico",0))),"")</f>
        <v>Catastrófico</v>
      </c>
      <c r="BL114" s="416">
        <f>IF(AH114="","",IF(AH114="Moderado",0.6,IF(AH114="Mayor",0.8,IF(AH114="Catastrófico",1,))))</f>
        <v>1</v>
      </c>
      <c r="BM114" s="440" t="str">
        <f>IF(OR(AND(KBI114="Rara vez",BK114="Moderado"),AND(BI114="Improbable",BK114="Moderado")),"Moderado",IF(OR(AND(BI114="Rara vez",BK114="Mayor"),AND(BI114="Improbable",BK114="Mayor"),AND(BI114="Posible",BK114="Moderado"),AND(BI114="Probable",BK114="Moderado")),"Alta",IF(OR(AND(BI114="Rara vez",BK114="Catastrófico"),AND(BI114="Improbable",BK114="Catastrófico"),AND(BI114="Posible",BK114="Catastrófico"),AND(BI114="Probable",BK114="Catastrófico"),AND(BI114="Casi seguro",BK114="Catastrófico"),AND(BI114="Posible",BK114="Moderado"),AND(BI114="Probable",BK114="Moderado"),AND(BI114="Casi seguro",BK114="Moderado"),AND(BI114="Posible",BK114="Mayor"),AND(BI114="Probable",BK114="Mayor"),AND(BI114="Casi seguro",BK114="Mayor")),"Extremo",)))</f>
        <v>Extremo</v>
      </c>
      <c r="BN114" s="29" t="s">
        <v>241</v>
      </c>
      <c r="BO114" s="162" t="s">
        <v>519</v>
      </c>
      <c r="BP114" s="30" t="s">
        <v>520</v>
      </c>
      <c r="BQ114" s="30" t="s">
        <v>521</v>
      </c>
      <c r="BR114" s="30" t="s">
        <v>522</v>
      </c>
      <c r="BS114" s="30" t="s">
        <v>523</v>
      </c>
      <c r="BT114" s="146" t="s">
        <v>524</v>
      </c>
      <c r="BU114" s="146" t="s">
        <v>437</v>
      </c>
      <c r="BV114" s="30"/>
      <c r="BW114" s="30"/>
      <c r="BX114" s="131"/>
      <c r="BY114" s="131"/>
      <c r="BZ114" s="131"/>
      <c r="CA114" s="131"/>
      <c r="CB114" s="131"/>
      <c r="CC114" s="131"/>
      <c r="CD114" s="131"/>
      <c r="CE114" s="131"/>
      <c r="CF114" s="131"/>
      <c r="CG114" s="131"/>
      <c r="CH114" s="131"/>
      <c r="CI114" s="131"/>
      <c r="CJ114" s="131"/>
      <c r="CK114" s="131"/>
      <c r="CL114" s="131"/>
      <c r="CM114" s="131"/>
      <c r="CN114" s="131"/>
      <c r="CO114" s="131"/>
      <c r="CP114" s="131"/>
      <c r="CQ114" s="131"/>
    </row>
    <row r="115" spans="1:95" ht="60" customHeight="1">
      <c r="A115" s="417"/>
      <c r="B115" s="417"/>
      <c r="C115" s="417"/>
      <c r="D115" s="417"/>
      <c r="E115" s="132"/>
      <c r="F115" s="148"/>
      <c r="G115" s="417"/>
      <c r="H115" s="417"/>
      <c r="I115" s="62" t="s">
        <v>208</v>
      </c>
      <c r="J115" s="417"/>
      <c r="K115" s="417"/>
      <c r="L115" s="417"/>
      <c r="M115" s="417"/>
      <c r="N115" s="417"/>
      <c r="O115" s="417"/>
      <c r="P115" s="417"/>
      <c r="Q115" s="417"/>
      <c r="R115" s="417"/>
      <c r="S115" s="417"/>
      <c r="T115" s="417"/>
      <c r="U115" s="417"/>
      <c r="V115" s="417"/>
      <c r="W115" s="417"/>
      <c r="X115" s="417"/>
      <c r="Y115" s="417"/>
      <c r="Z115" s="417"/>
      <c r="AA115" s="417"/>
      <c r="AB115" s="417"/>
      <c r="AC115" s="417"/>
      <c r="AD115" s="417"/>
      <c r="AE115" s="417"/>
      <c r="AF115" s="417"/>
      <c r="AG115" s="63">
        <f t="shared" si="48"/>
        <v>5</v>
      </c>
      <c r="AH115" s="417"/>
      <c r="AI115" s="417"/>
      <c r="AJ115" s="417"/>
      <c r="AK115" s="30">
        <v>2</v>
      </c>
      <c r="AL115" s="26" t="s">
        <v>525</v>
      </c>
      <c r="AM115" s="36" t="s">
        <v>195</v>
      </c>
      <c r="AN115" s="36">
        <f t="shared" si="60"/>
        <v>15</v>
      </c>
      <c r="AO115" s="36" t="s">
        <v>196</v>
      </c>
      <c r="AP115" s="36">
        <f t="shared" si="61"/>
        <v>15</v>
      </c>
      <c r="AQ115" s="36" t="s">
        <v>197</v>
      </c>
      <c r="AR115" s="36">
        <f t="shared" si="62"/>
        <v>15</v>
      </c>
      <c r="AS115" s="36" t="s">
        <v>198</v>
      </c>
      <c r="AT115" s="36">
        <f t="shared" si="63"/>
        <v>10</v>
      </c>
      <c r="AU115" s="36" t="s">
        <v>199</v>
      </c>
      <c r="AV115" s="36">
        <f t="shared" si="64"/>
        <v>15</v>
      </c>
      <c r="AW115" s="36" t="s">
        <v>200</v>
      </c>
      <c r="AX115" s="36">
        <f t="shared" si="65"/>
        <v>15</v>
      </c>
      <c r="AY115" s="36" t="s">
        <v>201</v>
      </c>
      <c r="AZ115" s="36">
        <f t="shared" si="66"/>
        <v>15</v>
      </c>
      <c r="BA115" s="145">
        <f t="shared" si="67"/>
        <v>100</v>
      </c>
      <c r="BB115" s="36" t="str">
        <f t="shared" si="68"/>
        <v>Fuerte</v>
      </c>
      <c r="BC115" s="36" t="s">
        <v>202</v>
      </c>
      <c r="BD115" s="36">
        <f t="shared" si="69"/>
        <v>100</v>
      </c>
      <c r="BE115" s="29" t="str">
        <f t="shared" si="70"/>
        <v>Fuerte</v>
      </c>
      <c r="BF115" s="417"/>
      <c r="BG115" s="417"/>
      <c r="BH115" s="417"/>
      <c r="BI115" s="417"/>
      <c r="BJ115" s="417"/>
      <c r="BK115" s="417"/>
      <c r="BL115" s="417"/>
      <c r="BM115" s="417"/>
      <c r="BN115" s="29"/>
      <c r="BO115" s="30"/>
      <c r="BP115" s="30"/>
      <c r="BQ115" s="30"/>
      <c r="BR115" s="30"/>
      <c r="BS115" s="30"/>
      <c r="BT115" s="146"/>
      <c r="BU115" s="146"/>
      <c r="BV115" s="30"/>
      <c r="BW115" s="30"/>
      <c r="BX115" s="131"/>
      <c r="BY115" s="131"/>
      <c r="BZ115" s="131"/>
      <c r="CA115" s="131"/>
      <c r="CB115" s="131"/>
      <c r="CC115" s="131"/>
      <c r="CD115" s="131"/>
      <c r="CE115" s="131"/>
      <c r="CF115" s="131"/>
      <c r="CG115" s="131"/>
      <c r="CH115" s="131"/>
      <c r="CI115" s="131"/>
      <c r="CJ115" s="131"/>
      <c r="CK115" s="131"/>
      <c r="CL115" s="131"/>
      <c r="CM115" s="131"/>
      <c r="CN115" s="131"/>
      <c r="CO115" s="131"/>
      <c r="CP115" s="131"/>
      <c r="CQ115" s="131"/>
    </row>
    <row r="116" spans="1:95" ht="49.5" customHeight="1">
      <c r="A116" s="417"/>
      <c r="B116" s="417"/>
      <c r="C116" s="417"/>
      <c r="D116" s="417"/>
      <c r="E116" s="148"/>
      <c r="F116" s="148"/>
      <c r="G116" s="417"/>
      <c r="H116" s="417"/>
      <c r="I116" s="62" t="s">
        <v>429</v>
      </c>
      <c r="J116" s="417"/>
      <c r="K116" s="417"/>
      <c r="L116" s="417"/>
      <c r="M116" s="417"/>
      <c r="N116" s="417"/>
      <c r="O116" s="417"/>
      <c r="P116" s="417"/>
      <c r="Q116" s="417"/>
      <c r="R116" s="417"/>
      <c r="S116" s="417"/>
      <c r="T116" s="417"/>
      <c r="U116" s="417"/>
      <c r="V116" s="417"/>
      <c r="W116" s="417"/>
      <c r="X116" s="417"/>
      <c r="Y116" s="417"/>
      <c r="Z116" s="417"/>
      <c r="AA116" s="417"/>
      <c r="AB116" s="417"/>
      <c r="AC116" s="417"/>
      <c r="AD116" s="417"/>
      <c r="AE116" s="417"/>
      <c r="AF116" s="417"/>
      <c r="AG116" s="63">
        <f t="shared" si="48"/>
        <v>5</v>
      </c>
      <c r="AH116" s="417"/>
      <c r="AI116" s="417"/>
      <c r="AJ116" s="417"/>
      <c r="AK116" s="30">
        <v>3</v>
      </c>
      <c r="AL116" s="26" t="s">
        <v>226</v>
      </c>
      <c r="AM116" s="36"/>
      <c r="AN116" s="36" t="str">
        <f t="shared" si="60"/>
        <v/>
      </c>
      <c r="AO116" s="36"/>
      <c r="AP116" s="36" t="str">
        <f t="shared" si="61"/>
        <v/>
      </c>
      <c r="AQ116" s="36"/>
      <c r="AR116" s="36" t="str">
        <f t="shared" si="62"/>
        <v/>
      </c>
      <c r="AS116" s="36"/>
      <c r="AT116" s="36" t="str">
        <f t="shared" si="63"/>
        <v/>
      </c>
      <c r="AU116" s="36"/>
      <c r="AV116" s="36" t="str">
        <f t="shared" si="64"/>
        <v/>
      </c>
      <c r="AW116" s="36"/>
      <c r="AX116" s="36" t="str">
        <f t="shared" si="65"/>
        <v/>
      </c>
      <c r="AY116" s="36"/>
      <c r="AZ116" s="36" t="str">
        <f t="shared" si="66"/>
        <v/>
      </c>
      <c r="BA116" s="145"/>
      <c r="BB116" s="36"/>
      <c r="BC116" s="36"/>
      <c r="BD116" s="36"/>
      <c r="BE116" s="29"/>
      <c r="BF116" s="417"/>
      <c r="BG116" s="417"/>
      <c r="BH116" s="417"/>
      <c r="BI116" s="417"/>
      <c r="BJ116" s="417"/>
      <c r="BK116" s="417"/>
      <c r="BL116" s="417"/>
      <c r="BM116" s="417"/>
      <c r="BN116" s="29"/>
      <c r="BO116" s="30"/>
      <c r="BP116" s="30"/>
      <c r="BQ116" s="30"/>
      <c r="BR116" s="30"/>
      <c r="BS116" s="30"/>
      <c r="BT116" s="146"/>
      <c r="BU116" s="146"/>
      <c r="BV116" s="30"/>
      <c r="BW116" s="30"/>
      <c r="BX116" s="131"/>
      <c r="BY116" s="131"/>
      <c r="BZ116" s="131"/>
      <c r="CA116" s="131"/>
      <c r="CB116" s="131"/>
      <c r="CC116" s="131"/>
      <c r="CD116" s="131"/>
      <c r="CE116" s="131"/>
      <c r="CF116" s="131"/>
      <c r="CG116" s="131"/>
      <c r="CH116" s="131"/>
      <c r="CI116" s="131"/>
      <c r="CJ116" s="131"/>
      <c r="CK116" s="131"/>
      <c r="CL116" s="131"/>
      <c r="CM116" s="131"/>
      <c r="CN116" s="131"/>
      <c r="CO116" s="131"/>
      <c r="CP116" s="131"/>
      <c r="CQ116" s="131"/>
    </row>
    <row r="117" spans="1:95" ht="49.5" customHeight="1">
      <c r="A117" s="417"/>
      <c r="B117" s="417"/>
      <c r="C117" s="417"/>
      <c r="D117" s="417"/>
      <c r="E117" s="148"/>
      <c r="F117" s="148"/>
      <c r="G117" s="417"/>
      <c r="H117" s="417"/>
      <c r="I117" s="62"/>
      <c r="J117" s="417"/>
      <c r="K117" s="417"/>
      <c r="L117" s="417"/>
      <c r="M117" s="417"/>
      <c r="N117" s="417"/>
      <c r="O117" s="417"/>
      <c r="P117" s="417"/>
      <c r="Q117" s="417"/>
      <c r="R117" s="417"/>
      <c r="S117" s="417"/>
      <c r="T117" s="417"/>
      <c r="U117" s="417"/>
      <c r="V117" s="417"/>
      <c r="W117" s="417"/>
      <c r="X117" s="417"/>
      <c r="Y117" s="417"/>
      <c r="Z117" s="417"/>
      <c r="AA117" s="417"/>
      <c r="AB117" s="417"/>
      <c r="AC117" s="417"/>
      <c r="AD117" s="417"/>
      <c r="AE117" s="417"/>
      <c r="AF117" s="417"/>
      <c r="AG117" s="63">
        <f t="shared" si="48"/>
        <v>5</v>
      </c>
      <c r="AH117" s="417"/>
      <c r="AI117" s="417"/>
      <c r="AJ117" s="417"/>
      <c r="AK117" s="30">
        <v>4</v>
      </c>
      <c r="AL117" s="26" t="s">
        <v>226</v>
      </c>
      <c r="AM117" s="36"/>
      <c r="AN117" s="36" t="str">
        <f t="shared" si="60"/>
        <v/>
      </c>
      <c r="AO117" s="36"/>
      <c r="AP117" s="36" t="str">
        <f t="shared" si="61"/>
        <v/>
      </c>
      <c r="AQ117" s="36"/>
      <c r="AR117" s="36" t="str">
        <f t="shared" si="62"/>
        <v/>
      </c>
      <c r="AS117" s="36"/>
      <c r="AT117" s="36" t="str">
        <f t="shared" si="63"/>
        <v/>
      </c>
      <c r="AU117" s="36"/>
      <c r="AV117" s="36" t="str">
        <f t="shared" si="64"/>
        <v/>
      </c>
      <c r="AW117" s="36"/>
      <c r="AX117" s="36" t="str">
        <f t="shared" si="65"/>
        <v/>
      </c>
      <c r="AY117" s="36"/>
      <c r="AZ117" s="36" t="str">
        <f t="shared" si="66"/>
        <v/>
      </c>
      <c r="BA117" s="145"/>
      <c r="BB117" s="36"/>
      <c r="BC117" s="36"/>
      <c r="BD117" s="36"/>
      <c r="BE117" s="29"/>
      <c r="BF117" s="417"/>
      <c r="BG117" s="417"/>
      <c r="BH117" s="417"/>
      <c r="BI117" s="417"/>
      <c r="BJ117" s="417"/>
      <c r="BK117" s="417"/>
      <c r="BL117" s="417"/>
      <c r="BM117" s="417"/>
      <c r="BN117" s="29"/>
      <c r="BO117" s="30"/>
      <c r="BP117" s="30"/>
      <c r="BQ117" s="30"/>
      <c r="BR117" s="30"/>
      <c r="BS117" s="30"/>
      <c r="BT117" s="146"/>
      <c r="BU117" s="146"/>
      <c r="BV117" s="30"/>
      <c r="BW117" s="30"/>
      <c r="BX117" s="131"/>
      <c r="BY117" s="131"/>
      <c r="BZ117" s="131"/>
      <c r="CA117" s="131"/>
      <c r="CB117" s="131"/>
      <c r="CC117" s="131"/>
      <c r="CD117" s="131"/>
      <c r="CE117" s="131"/>
      <c r="CF117" s="131"/>
      <c r="CG117" s="131"/>
      <c r="CH117" s="131"/>
      <c r="CI117" s="131"/>
      <c r="CJ117" s="131"/>
      <c r="CK117" s="131"/>
      <c r="CL117" s="131"/>
      <c r="CM117" s="131"/>
      <c r="CN117" s="131"/>
      <c r="CO117" s="131"/>
      <c r="CP117" s="131"/>
      <c r="CQ117" s="131"/>
    </row>
    <row r="118" spans="1:95" ht="49.5" customHeight="1">
      <c r="A118" s="417"/>
      <c r="B118" s="417"/>
      <c r="C118" s="417"/>
      <c r="D118" s="417"/>
      <c r="E118" s="148"/>
      <c r="F118" s="148"/>
      <c r="G118" s="417"/>
      <c r="H118" s="417"/>
      <c r="I118" s="62"/>
      <c r="J118" s="417"/>
      <c r="K118" s="417"/>
      <c r="L118" s="417"/>
      <c r="M118" s="417"/>
      <c r="N118" s="417"/>
      <c r="O118" s="417"/>
      <c r="P118" s="417"/>
      <c r="Q118" s="417"/>
      <c r="R118" s="417"/>
      <c r="S118" s="417"/>
      <c r="T118" s="417"/>
      <c r="U118" s="417"/>
      <c r="V118" s="417"/>
      <c r="W118" s="417"/>
      <c r="X118" s="417"/>
      <c r="Y118" s="417"/>
      <c r="Z118" s="417"/>
      <c r="AA118" s="417"/>
      <c r="AB118" s="417"/>
      <c r="AC118" s="417"/>
      <c r="AD118" s="417"/>
      <c r="AE118" s="417"/>
      <c r="AF118" s="417"/>
      <c r="AG118" s="63">
        <f t="shared" si="48"/>
        <v>5</v>
      </c>
      <c r="AH118" s="417"/>
      <c r="AI118" s="417"/>
      <c r="AJ118" s="417"/>
      <c r="AK118" s="30">
        <v>5</v>
      </c>
      <c r="AL118" s="26" t="s">
        <v>226</v>
      </c>
      <c r="AM118" s="36"/>
      <c r="AN118" s="36" t="str">
        <f t="shared" si="60"/>
        <v/>
      </c>
      <c r="AO118" s="36"/>
      <c r="AP118" s="36" t="str">
        <f t="shared" si="61"/>
        <v/>
      </c>
      <c r="AQ118" s="36"/>
      <c r="AR118" s="36" t="str">
        <f t="shared" si="62"/>
        <v/>
      </c>
      <c r="AS118" s="36"/>
      <c r="AT118" s="36" t="str">
        <f t="shared" si="63"/>
        <v/>
      </c>
      <c r="AU118" s="36"/>
      <c r="AV118" s="36" t="str">
        <f t="shared" si="64"/>
        <v/>
      </c>
      <c r="AW118" s="36"/>
      <c r="AX118" s="36" t="str">
        <f t="shared" si="65"/>
        <v/>
      </c>
      <c r="AY118" s="36"/>
      <c r="AZ118" s="36" t="str">
        <f t="shared" si="66"/>
        <v/>
      </c>
      <c r="BA118" s="145"/>
      <c r="BB118" s="36"/>
      <c r="BC118" s="36"/>
      <c r="BD118" s="36"/>
      <c r="BE118" s="29"/>
      <c r="BF118" s="417"/>
      <c r="BG118" s="417"/>
      <c r="BH118" s="417"/>
      <c r="BI118" s="417"/>
      <c r="BJ118" s="417"/>
      <c r="BK118" s="417"/>
      <c r="BL118" s="417"/>
      <c r="BM118" s="417"/>
      <c r="BN118" s="29"/>
      <c r="BO118" s="30"/>
      <c r="BP118" s="30"/>
      <c r="BQ118" s="30"/>
      <c r="BR118" s="30"/>
      <c r="BS118" s="30"/>
      <c r="BT118" s="146"/>
      <c r="BU118" s="146"/>
      <c r="BV118" s="30"/>
      <c r="BW118" s="30"/>
      <c r="BX118" s="131"/>
      <c r="BY118" s="131"/>
      <c r="BZ118" s="131"/>
      <c r="CA118" s="131"/>
      <c r="CB118" s="131"/>
      <c r="CC118" s="131"/>
      <c r="CD118" s="131"/>
      <c r="CE118" s="131"/>
      <c r="CF118" s="131"/>
      <c r="CG118" s="131"/>
      <c r="CH118" s="131"/>
      <c r="CI118" s="131"/>
      <c r="CJ118" s="131"/>
      <c r="CK118" s="131"/>
      <c r="CL118" s="131"/>
      <c r="CM118" s="131"/>
      <c r="CN118" s="131"/>
      <c r="CO118" s="131"/>
      <c r="CP118" s="131"/>
      <c r="CQ118" s="131"/>
    </row>
    <row r="119" spans="1:95" ht="141" customHeight="1">
      <c r="A119" s="418"/>
      <c r="B119" s="418"/>
      <c r="C119" s="418"/>
      <c r="D119" s="418"/>
      <c r="E119" s="149"/>
      <c r="F119" s="149"/>
      <c r="G119" s="418"/>
      <c r="H119" s="418"/>
      <c r="I119" s="62"/>
      <c r="J119" s="418"/>
      <c r="K119" s="418"/>
      <c r="L119" s="418"/>
      <c r="M119" s="418"/>
      <c r="N119" s="418"/>
      <c r="O119" s="418"/>
      <c r="P119" s="418"/>
      <c r="Q119" s="418"/>
      <c r="R119" s="418"/>
      <c r="S119" s="418"/>
      <c r="T119" s="418"/>
      <c r="U119" s="418"/>
      <c r="V119" s="418"/>
      <c r="W119" s="418"/>
      <c r="X119" s="418"/>
      <c r="Y119" s="418"/>
      <c r="Z119" s="418"/>
      <c r="AA119" s="418"/>
      <c r="AB119" s="418"/>
      <c r="AC119" s="418"/>
      <c r="AD119" s="418"/>
      <c r="AE119" s="418"/>
      <c r="AF119" s="418"/>
      <c r="AG119" s="63">
        <f t="shared" si="48"/>
        <v>5</v>
      </c>
      <c r="AH119" s="418"/>
      <c r="AI119" s="418"/>
      <c r="AJ119" s="418"/>
      <c r="AK119" s="30">
        <v>6</v>
      </c>
      <c r="AL119" s="26" t="s">
        <v>226</v>
      </c>
      <c r="AM119" s="36"/>
      <c r="AN119" s="36" t="str">
        <f t="shared" si="60"/>
        <v/>
      </c>
      <c r="AO119" s="36"/>
      <c r="AP119" s="36" t="str">
        <f t="shared" si="61"/>
        <v/>
      </c>
      <c r="AQ119" s="36"/>
      <c r="AR119" s="36" t="str">
        <f t="shared" si="62"/>
        <v/>
      </c>
      <c r="AS119" s="36"/>
      <c r="AT119" s="36" t="str">
        <f t="shared" si="63"/>
        <v/>
      </c>
      <c r="AU119" s="36"/>
      <c r="AV119" s="36" t="str">
        <f t="shared" si="64"/>
        <v/>
      </c>
      <c r="AW119" s="36"/>
      <c r="AX119" s="36" t="str">
        <f t="shared" si="65"/>
        <v/>
      </c>
      <c r="AY119" s="36"/>
      <c r="AZ119" s="36" t="str">
        <f t="shared" si="66"/>
        <v/>
      </c>
      <c r="BA119" s="145"/>
      <c r="BB119" s="36"/>
      <c r="BC119" s="36"/>
      <c r="BD119" s="36"/>
      <c r="BE119" s="29"/>
      <c r="BF119" s="418"/>
      <c r="BG119" s="418"/>
      <c r="BH119" s="418"/>
      <c r="BI119" s="418"/>
      <c r="BJ119" s="418"/>
      <c r="BK119" s="418"/>
      <c r="BL119" s="418"/>
      <c r="BM119" s="418"/>
      <c r="BN119" s="29"/>
      <c r="BO119" s="30"/>
      <c r="BP119" s="30"/>
      <c r="BQ119" s="30"/>
      <c r="BR119" s="30"/>
      <c r="BS119" s="30"/>
      <c r="BT119" s="146"/>
      <c r="BU119" s="146"/>
      <c r="BV119" s="30"/>
      <c r="BW119" s="30"/>
      <c r="BX119" s="131"/>
      <c r="BY119" s="131"/>
      <c r="BZ119" s="131"/>
      <c r="CA119" s="131"/>
      <c r="CB119" s="131"/>
      <c r="CC119" s="131"/>
      <c r="CD119" s="131"/>
      <c r="CE119" s="131"/>
      <c r="CF119" s="131"/>
      <c r="CG119" s="131"/>
      <c r="CH119" s="131"/>
      <c r="CI119" s="131"/>
      <c r="CJ119" s="131"/>
      <c r="CK119" s="131"/>
      <c r="CL119" s="131"/>
      <c r="CM119" s="131"/>
      <c r="CN119" s="131"/>
      <c r="CO119" s="131"/>
      <c r="CP119" s="131"/>
      <c r="CQ119" s="131"/>
    </row>
    <row r="120" spans="1:95" ht="49.5" customHeight="1">
      <c r="A120" s="452">
        <v>20</v>
      </c>
      <c r="B120" s="452" t="s">
        <v>526</v>
      </c>
      <c r="C120" s="473" t="s">
        <v>527</v>
      </c>
      <c r="D120" s="473" t="s">
        <v>528</v>
      </c>
      <c r="E120" s="148" t="s">
        <v>529</v>
      </c>
      <c r="F120" s="148" t="s">
        <v>530</v>
      </c>
      <c r="G120" s="452" t="s">
        <v>531</v>
      </c>
      <c r="H120" s="452" t="s">
        <v>190</v>
      </c>
      <c r="I120" s="165" t="s">
        <v>208</v>
      </c>
      <c r="J120" s="452">
        <v>1</v>
      </c>
      <c r="K120" s="419" t="str">
        <f>IF(J120&lt;=0,"",IF(J120=1,"Rara vez",IF(J120=2,"Improbable",IF(J120=3,"Posible",IF(J120=4,"Probable",IF(J120=5,"Casi Seguro"))))))</f>
        <v>Rara vez</v>
      </c>
      <c r="L120" s="416">
        <f>IF(K120="","",IF(K120="Rara vez",0.2,IF(K120="Improbable",0.4,IF(K120="Posible",0.6,IF(K120="Probable",0.8,IF(K120="Casi seguro",1,))))))</f>
        <v>0.2</v>
      </c>
      <c r="M120" s="473" t="s">
        <v>192</v>
      </c>
      <c r="N120" s="473" t="s">
        <v>192</v>
      </c>
      <c r="O120" s="473" t="s">
        <v>192</v>
      </c>
      <c r="P120" s="473" t="s">
        <v>192</v>
      </c>
      <c r="Q120" s="473" t="s">
        <v>192</v>
      </c>
      <c r="R120" s="473" t="s">
        <v>192</v>
      </c>
      <c r="S120" s="473" t="s">
        <v>193</v>
      </c>
      <c r="T120" s="473" t="s">
        <v>192</v>
      </c>
      <c r="U120" s="473" t="s">
        <v>193</v>
      </c>
      <c r="V120" s="473" t="s">
        <v>192</v>
      </c>
      <c r="W120" s="473" t="s">
        <v>192</v>
      </c>
      <c r="X120" s="473" t="s">
        <v>192</v>
      </c>
      <c r="Y120" s="473" t="s">
        <v>192</v>
      </c>
      <c r="Z120" s="473" t="s">
        <v>192</v>
      </c>
      <c r="AA120" s="473" t="s">
        <v>192</v>
      </c>
      <c r="AB120" s="473" t="s">
        <v>193</v>
      </c>
      <c r="AC120" s="473" t="s">
        <v>192</v>
      </c>
      <c r="AD120" s="473" t="s">
        <v>193</v>
      </c>
      <c r="AE120" s="473" t="s">
        <v>193</v>
      </c>
      <c r="AF120" s="425">
        <f>IF(AB120="Si","19",COUNTIF(M120:AE121,"si"))</f>
        <v>14</v>
      </c>
      <c r="AG120" s="63">
        <f t="shared" si="48"/>
        <v>20</v>
      </c>
      <c r="AH120" s="419" t="str">
        <f>IF(AG120=5,"Moderado",IF(AG120=10,"Mayor",IF(AG120=20,"Catastrófico",0)))</f>
        <v>Catastrófico</v>
      </c>
      <c r="AI120" s="416">
        <f>IF(AH120="","",IF(AH120="Leve",0.2,IF(AH120="Menor",0.4,IF(AH120="Moderado",0.6,IF(AH120="Mayor",0.8,IF(AH120="Catastrófico",1,))))))</f>
        <v>1</v>
      </c>
      <c r="AJ120" s="419" t="str">
        <f>IF(OR(AND(K120="Rara vez",AH120="Moderado"),AND(K120="Improbable",AH120="Moderado")),"Moderado",IF(OR(AND(K120="Rara vez",AH120="Mayor"),AND(K120="Improbable",AH120="Mayor"),AND(K120="Posible",AH120="Moderado"),AND(K120="Probable",AH120="Moderado")),"Alta",IF(OR(AND(K120="Rara vez",AH120="Catastrófico"),AND(K120="Improbable",AH120="Catastrófico"),AND(K120="Posible",AH120="Catastrófico"),AND(K120="Probable",AH120="Catastrófico"),AND(K120="Casi seguro",AH120="Catastrófico"),AND(K120="Posible",AH120="Moderado"),AND(K120="Probable",AH120="Moderado"),AND(K120="Casi seguro",AH120="Moderado"),AND(K120="Posible",AH120="Mayor"),AND(K120="Probable",AH120="Mayor"),AND(K120="Casi seguro",AH120="Mayor")),"Extremo",)))</f>
        <v>Extremo</v>
      </c>
      <c r="AK120" s="30">
        <v>1</v>
      </c>
      <c r="AL120" s="26" t="s">
        <v>532</v>
      </c>
      <c r="AM120" s="36" t="s">
        <v>195</v>
      </c>
      <c r="AN120" s="36">
        <f t="shared" si="60"/>
        <v>15</v>
      </c>
      <c r="AO120" s="36" t="s">
        <v>196</v>
      </c>
      <c r="AP120" s="36">
        <f t="shared" si="61"/>
        <v>15</v>
      </c>
      <c r="AQ120" s="36" t="s">
        <v>197</v>
      </c>
      <c r="AR120" s="36">
        <f t="shared" si="62"/>
        <v>15</v>
      </c>
      <c r="AS120" s="36" t="s">
        <v>230</v>
      </c>
      <c r="AT120" s="36">
        <f t="shared" si="63"/>
        <v>15</v>
      </c>
      <c r="AU120" s="36" t="s">
        <v>199</v>
      </c>
      <c r="AV120" s="36">
        <f t="shared" si="64"/>
        <v>15</v>
      </c>
      <c r="AW120" s="36" t="s">
        <v>200</v>
      </c>
      <c r="AX120" s="36">
        <f t="shared" si="65"/>
        <v>15</v>
      </c>
      <c r="AY120" s="36" t="s">
        <v>201</v>
      </c>
      <c r="AZ120" s="36">
        <f t="shared" si="66"/>
        <v>15</v>
      </c>
      <c r="BA120" s="145">
        <f t="shared" ref="BA120:BA124" si="71">SUM(AN120,AP120,AR120,AT120,AV120,AX120,AZ120)</f>
        <v>105</v>
      </c>
      <c r="BB120" s="36" t="str">
        <f t="shared" ref="BB120:BB124" si="72">IF(BA120&gt;=96,"Fuerte",IF(AND(BA120&gt;=86, BA120&lt;96),"Moderado",IF(BA120&lt;86,"Débil")))</f>
        <v>Fuerte</v>
      </c>
      <c r="BC120" s="36" t="s">
        <v>202</v>
      </c>
      <c r="BD120" s="36">
        <f t="shared" ref="BD120:BD124" si="73">VALUE(IF(OR(AND(BB120="Fuerte",BC120="Fuerte")),"100",IF(OR(AND(BB120="Fuerte",BC120="Moderado"),AND(BB120="Moderado",BC120="Fuerte"),AND(BB120="Moderado",BC120="Moderado")),"50",IF(OR(AND(BB120="Fuerte",BC120="Débil"),AND(BB120="Moderado",BC120="Débil"),AND(BB120="Débil",BC120="Fuerte"),AND(BB120="Débil",BC120="Moderado"),AND(BB120="Débil",BC120="Débil")),"0",))))</f>
        <v>100</v>
      </c>
      <c r="BE120" s="29" t="str">
        <f t="shared" ref="BE120:BE124" si="74">IF(BD120=100,"Fuerte",IF(BD120=50,"Moderado",IF(BD120=0,"Débil")))</f>
        <v>Fuerte</v>
      </c>
      <c r="BF120" s="423">
        <f>AVERAGE(BD120:BD121)</f>
        <v>100</v>
      </c>
      <c r="BG120" s="423" t="str">
        <f>IF(BF120=100,"Fuerte",IF(AND(BF120&lt;=99, BF120&gt;=50),"Moderado",IF(BF120&lt;50,"Débil")))</f>
        <v>Fuerte</v>
      </c>
      <c r="BH120" s="440">
        <f>IF(BG120="Fuerte",(J120-2),IF(BG120="Moderado",(J120-1), IF(BG120="Débil",((J120-0)))))</f>
        <v>-1</v>
      </c>
      <c r="BI120" s="440" t="str">
        <f>IF(BH120&lt;=0,"Rara vez",IF(BH120=1,"Rara vez",IF(BH120=2,"Improbable",IF(BH120=3,"Posible",IF(BH120=4,"Probable",IF(BH120=5,"Casi Seguro"))))))</f>
        <v>Rara vez</v>
      </c>
      <c r="BJ120" s="416">
        <f>IF(BI120="","",IF(BI120="Rara vez",0.2,IF(BI120="Improbable",0.4,IF(BI120="Posible",0.6,IF(BI120="Probable",0.8,IF(BI120="Casi seguro",1,))))))</f>
        <v>0.2</v>
      </c>
      <c r="BK120" s="440" t="str">
        <f>IFERROR(IF(AG120=5,"Moderado",IF(AG120=10,"Mayor",IF(AG120=20,"Catastrófico",0))),"")</f>
        <v>Catastrófico</v>
      </c>
      <c r="BL120" s="416">
        <f>IF(AH120="","",IF(AH120="Moderado",0.6,IF(AH120="Mayor",0.8,IF(AH120="Catastrófico",1,))))</f>
        <v>1</v>
      </c>
      <c r="BM120" s="440" t="str">
        <f>IF(OR(AND(KBI120="Rara vez",BK120="Moderado"),AND(BI120="Improbable",BK120="Moderado")),"Moderado",IF(OR(AND(BI120="Rara vez",BK120="Mayor"),AND(BI120="Improbable",BK120="Mayor"),AND(BI120="Posible",BK120="Moderado"),AND(BI120="Probable",BK120="Moderado")),"Alta",IF(OR(AND(BI120="Rara vez",BK120="Catastrófico"),AND(BI120="Improbable",BK120="Catastrófico"),AND(BI120="Posible",BK120="Catastrófico"),AND(BI120="Probable",BK120="Catastrófico"),AND(BI120="Casi seguro",BK120="Catastrófico"),AND(BI120="Posible",BK120="Moderado"),AND(BI120="Probable",BK120="Moderado"),AND(BI120="Casi seguro",BK120="Moderado"),AND(BI120="Posible",BK120="Mayor"),AND(BI120="Probable",BK120="Mayor"),AND(BI120="Casi seguro",BK120="Mayor")),"Extremo",)))</f>
        <v>Extremo</v>
      </c>
      <c r="BN120" s="29" t="s">
        <v>241</v>
      </c>
      <c r="BO120" s="30" t="s">
        <v>533</v>
      </c>
      <c r="BP120" s="30" t="s">
        <v>432</v>
      </c>
      <c r="BQ120" s="30" t="s">
        <v>534</v>
      </c>
      <c r="BR120" s="30" t="s">
        <v>434</v>
      </c>
      <c r="BS120" s="30" t="s">
        <v>435</v>
      </c>
      <c r="BT120" s="146">
        <v>45016</v>
      </c>
      <c r="BU120" s="146">
        <v>45260</v>
      </c>
      <c r="BV120" s="30"/>
      <c r="BW120" s="30"/>
      <c r="BX120" s="131"/>
      <c r="BY120" s="131"/>
      <c r="BZ120" s="131"/>
      <c r="CA120" s="131"/>
      <c r="CB120" s="131"/>
      <c r="CC120" s="131"/>
      <c r="CD120" s="131"/>
      <c r="CE120" s="131"/>
      <c r="CF120" s="131"/>
      <c r="CG120" s="131"/>
      <c r="CH120" s="131"/>
      <c r="CI120" s="131"/>
      <c r="CJ120" s="131"/>
      <c r="CK120" s="131"/>
      <c r="CL120" s="131"/>
      <c r="CM120" s="131"/>
      <c r="CN120" s="131"/>
      <c r="CO120" s="131"/>
      <c r="CP120" s="131"/>
      <c r="CQ120" s="131"/>
    </row>
    <row r="121" spans="1:95" ht="49.5" customHeight="1">
      <c r="A121" s="417"/>
      <c r="B121" s="417"/>
      <c r="C121" s="460"/>
      <c r="D121" s="460"/>
      <c r="E121" s="148" t="s">
        <v>535</v>
      </c>
      <c r="F121" s="148"/>
      <c r="G121" s="417"/>
      <c r="H121" s="417"/>
      <c r="I121" s="165" t="s">
        <v>191</v>
      </c>
      <c r="J121" s="417"/>
      <c r="K121" s="417"/>
      <c r="L121" s="417"/>
      <c r="M121" s="460"/>
      <c r="N121" s="460"/>
      <c r="O121" s="460"/>
      <c r="P121" s="460"/>
      <c r="Q121" s="460"/>
      <c r="R121" s="460"/>
      <c r="S121" s="460"/>
      <c r="T121" s="460"/>
      <c r="U121" s="460"/>
      <c r="V121" s="460"/>
      <c r="W121" s="460"/>
      <c r="X121" s="460"/>
      <c r="Y121" s="460"/>
      <c r="Z121" s="460"/>
      <c r="AA121" s="460"/>
      <c r="AB121" s="460"/>
      <c r="AC121" s="460"/>
      <c r="AD121" s="460"/>
      <c r="AE121" s="460"/>
      <c r="AF121" s="417"/>
      <c r="AG121" s="63">
        <f t="shared" si="48"/>
        <v>5</v>
      </c>
      <c r="AH121" s="417"/>
      <c r="AI121" s="417"/>
      <c r="AJ121" s="417"/>
      <c r="AK121" s="30">
        <v>2</v>
      </c>
      <c r="AL121" s="26" t="s">
        <v>536</v>
      </c>
      <c r="AM121" s="36" t="s">
        <v>195</v>
      </c>
      <c r="AN121" s="36">
        <f t="shared" si="60"/>
        <v>15</v>
      </c>
      <c r="AO121" s="36" t="s">
        <v>196</v>
      </c>
      <c r="AP121" s="36">
        <f t="shared" si="61"/>
        <v>15</v>
      </c>
      <c r="AQ121" s="36" t="s">
        <v>197</v>
      </c>
      <c r="AR121" s="36">
        <f t="shared" si="62"/>
        <v>15</v>
      </c>
      <c r="AS121" s="36" t="s">
        <v>230</v>
      </c>
      <c r="AT121" s="36">
        <f t="shared" si="63"/>
        <v>15</v>
      </c>
      <c r="AU121" s="36" t="s">
        <v>199</v>
      </c>
      <c r="AV121" s="36">
        <f t="shared" si="64"/>
        <v>15</v>
      </c>
      <c r="AW121" s="36" t="s">
        <v>200</v>
      </c>
      <c r="AX121" s="36">
        <f t="shared" si="65"/>
        <v>15</v>
      </c>
      <c r="AY121" s="36" t="s">
        <v>201</v>
      </c>
      <c r="AZ121" s="36">
        <f t="shared" si="66"/>
        <v>15</v>
      </c>
      <c r="BA121" s="145">
        <f t="shared" si="71"/>
        <v>105</v>
      </c>
      <c r="BB121" s="36" t="str">
        <f t="shared" si="72"/>
        <v>Fuerte</v>
      </c>
      <c r="BC121" s="36" t="s">
        <v>202</v>
      </c>
      <c r="BD121" s="36">
        <f t="shared" si="73"/>
        <v>100</v>
      </c>
      <c r="BE121" s="29" t="str">
        <f t="shared" si="74"/>
        <v>Fuerte</v>
      </c>
      <c r="BF121" s="417"/>
      <c r="BG121" s="417"/>
      <c r="BH121" s="417"/>
      <c r="BI121" s="417"/>
      <c r="BJ121" s="417"/>
      <c r="BK121" s="417"/>
      <c r="BL121" s="417"/>
      <c r="BM121" s="417"/>
      <c r="BN121" s="29" t="s">
        <v>537</v>
      </c>
      <c r="BO121" s="30" t="s">
        <v>538</v>
      </c>
      <c r="BP121" s="30" t="s">
        <v>539</v>
      </c>
      <c r="BQ121" s="30" t="s">
        <v>540</v>
      </c>
      <c r="BR121" s="30" t="s">
        <v>434</v>
      </c>
      <c r="BS121" s="30" t="s">
        <v>435</v>
      </c>
      <c r="BT121" s="146">
        <v>45016</v>
      </c>
      <c r="BU121" s="146">
        <v>45260</v>
      </c>
      <c r="BV121" s="30"/>
      <c r="BW121" s="30"/>
      <c r="BX121" s="131"/>
      <c r="BY121" s="131"/>
      <c r="BZ121" s="131"/>
      <c r="CA121" s="131"/>
      <c r="CB121" s="131"/>
      <c r="CC121" s="131"/>
      <c r="CD121" s="131"/>
      <c r="CE121" s="131"/>
      <c r="CF121" s="131"/>
      <c r="CG121" s="131"/>
      <c r="CH121" s="131"/>
      <c r="CI121" s="131"/>
      <c r="CJ121" s="131"/>
      <c r="CK121" s="131"/>
      <c r="CL121" s="131"/>
      <c r="CM121" s="131"/>
      <c r="CN121" s="131"/>
      <c r="CO121" s="131"/>
      <c r="CP121" s="131"/>
      <c r="CQ121" s="131"/>
    </row>
    <row r="122" spans="1:95" ht="49.5" customHeight="1">
      <c r="A122" s="417"/>
      <c r="B122" s="417"/>
      <c r="C122" s="460"/>
      <c r="D122" s="460"/>
      <c r="E122" s="148" t="s">
        <v>541</v>
      </c>
      <c r="F122" s="31"/>
      <c r="G122" s="417"/>
      <c r="H122" s="417"/>
      <c r="I122" s="165" t="s">
        <v>214</v>
      </c>
      <c r="J122" s="417"/>
      <c r="K122" s="417"/>
      <c r="L122" s="417"/>
      <c r="M122" s="460"/>
      <c r="N122" s="460"/>
      <c r="O122" s="460"/>
      <c r="P122" s="460"/>
      <c r="Q122" s="460"/>
      <c r="R122" s="460"/>
      <c r="S122" s="460"/>
      <c r="T122" s="460"/>
      <c r="U122" s="460"/>
      <c r="V122" s="460"/>
      <c r="W122" s="460"/>
      <c r="X122" s="460"/>
      <c r="Y122" s="460"/>
      <c r="Z122" s="460"/>
      <c r="AA122" s="460"/>
      <c r="AB122" s="460"/>
      <c r="AC122" s="460"/>
      <c r="AD122" s="460"/>
      <c r="AE122" s="460"/>
      <c r="AF122" s="417"/>
      <c r="AG122" s="63">
        <f t="shared" si="48"/>
        <v>5</v>
      </c>
      <c r="AH122" s="417"/>
      <c r="AI122" s="417"/>
      <c r="AJ122" s="417"/>
      <c r="AK122" s="30">
        <v>3</v>
      </c>
      <c r="AL122" s="26" t="s">
        <v>542</v>
      </c>
      <c r="AM122" s="36" t="s">
        <v>195</v>
      </c>
      <c r="AN122" s="36">
        <f t="shared" si="60"/>
        <v>15</v>
      </c>
      <c r="AO122" s="36" t="s">
        <v>196</v>
      </c>
      <c r="AP122" s="36">
        <f t="shared" si="61"/>
        <v>15</v>
      </c>
      <c r="AQ122" s="36" t="s">
        <v>197</v>
      </c>
      <c r="AR122" s="36">
        <f t="shared" si="62"/>
        <v>15</v>
      </c>
      <c r="AS122" s="36" t="s">
        <v>230</v>
      </c>
      <c r="AT122" s="36">
        <f t="shared" si="63"/>
        <v>15</v>
      </c>
      <c r="AU122" s="36" t="s">
        <v>199</v>
      </c>
      <c r="AV122" s="36">
        <f t="shared" si="64"/>
        <v>15</v>
      </c>
      <c r="AW122" s="36" t="s">
        <v>200</v>
      </c>
      <c r="AX122" s="36">
        <f t="shared" si="65"/>
        <v>15</v>
      </c>
      <c r="AY122" s="36" t="s">
        <v>201</v>
      </c>
      <c r="AZ122" s="36">
        <f t="shared" si="66"/>
        <v>15</v>
      </c>
      <c r="BA122" s="145">
        <f t="shared" si="71"/>
        <v>105</v>
      </c>
      <c r="BB122" s="36" t="str">
        <f t="shared" si="72"/>
        <v>Fuerte</v>
      </c>
      <c r="BC122" s="36" t="s">
        <v>202</v>
      </c>
      <c r="BD122" s="36">
        <f t="shared" si="73"/>
        <v>100</v>
      </c>
      <c r="BE122" s="29" t="str">
        <f t="shared" si="74"/>
        <v>Fuerte</v>
      </c>
      <c r="BF122" s="417"/>
      <c r="BG122" s="417"/>
      <c r="BH122" s="417"/>
      <c r="BI122" s="417"/>
      <c r="BJ122" s="417"/>
      <c r="BK122" s="417"/>
      <c r="BL122" s="417"/>
      <c r="BM122" s="417"/>
      <c r="BN122" s="29" t="s">
        <v>241</v>
      </c>
      <c r="BO122" s="30" t="s">
        <v>543</v>
      </c>
      <c r="BP122" s="30" t="s">
        <v>544</v>
      </c>
      <c r="BQ122" s="30" t="s">
        <v>545</v>
      </c>
      <c r="BR122" s="30" t="s">
        <v>434</v>
      </c>
      <c r="BS122" s="30" t="s">
        <v>435</v>
      </c>
      <c r="BT122" s="146">
        <v>45016</v>
      </c>
      <c r="BU122" s="146">
        <v>45260</v>
      </c>
      <c r="BV122" s="30"/>
      <c r="BW122" s="30"/>
      <c r="BX122" s="131"/>
      <c r="BY122" s="131"/>
      <c r="BZ122" s="131"/>
      <c r="CA122" s="131"/>
      <c r="CB122" s="131"/>
      <c r="CC122" s="131"/>
      <c r="CD122" s="131"/>
      <c r="CE122" s="131"/>
      <c r="CF122" s="131"/>
      <c r="CG122" s="131"/>
      <c r="CH122" s="131"/>
      <c r="CI122" s="131"/>
      <c r="CJ122" s="131"/>
      <c r="CK122" s="131"/>
      <c r="CL122" s="131"/>
      <c r="CM122" s="131"/>
      <c r="CN122" s="131"/>
      <c r="CO122" s="131"/>
      <c r="CP122" s="131"/>
      <c r="CQ122" s="131"/>
    </row>
    <row r="123" spans="1:95" ht="49.5" customHeight="1">
      <c r="A123" s="417"/>
      <c r="B123" s="417"/>
      <c r="C123" s="460"/>
      <c r="D123" s="460"/>
      <c r="E123" s="148"/>
      <c r="F123" s="148"/>
      <c r="G123" s="417"/>
      <c r="H123" s="417"/>
      <c r="I123" s="165" t="s">
        <v>429</v>
      </c>
      <c r="J123" s="417"/>
      <c r="K123" s="417"/>
      <c r="L123" s="417"/>
      <c r="M123" s="460"/>
      <c r="N123" s="460"/>
      <c r="O123" s="460"/>
      <c r="P123" s="460"/>
      <c r="Q123" s="460"/>
      <c r="R123" s="460"/>
      <c r="S123" s="460"/>
      <c r="T123" s="460"/>
      <c r="U123" s="460"/>
      <c r="V123" s="460"/>
      <c r="W123" s="460"/>
      <c r="X123" s="460"/>
      <c r="Y123" s="460"/>
      <c r="Z123" s="460"/>
      <c r="AA123" s="460"/>
      <c r="AB123" s="460"/>
      <c r="AC123" s="460"/>
      <c r="AD123" s="460"/>
      <c r="AE123" s="460"/>
      <c r="AF123" s="417"/>
      <c r="AG123" s="63">
        <f t="shared" si="48"/>
        <v>5</v>
      </c>
      <c r="AH123" s="417"/>
      <c r="AI123" s="417"/>
      <c r="AJ123" s="417"/>
      <c r="AK123" s="30">
        <v>4</v>
      </c>
      <c r="AL123" s="26" t="s">
        <v>546</v>
      </c>
      <c r="AM123" s="36" t="s">
        <v>195</v>
      </c>
      <c r="AN123" s="36">
        <f t="shared" si="60"/>
        <v>15</v>
      </c>
      <c r="AO123" s="36" t="s">
        <v>196</v>
      </c>
      <c r="AP123" s="36">
        <f t="shared" si="61"/>
        <v>15</v>
      </c>
      <c r="AQ123" s="36" t="s">
        <v>197</v>
      </c>
      <c r="AR123" s="36">
        <f t="shared" si="62"/>
        <v>15</v>
      </c>
      <c r="AS123" s="36" t="s">
        <v>198</v>
      </c>
      <c r="AT123" s="36">
        <f t="shared" si="63"/>
        <v>10</v>
      </c>
      <c r="AU123" s="36" t="s">
        <v>199</v>
      </c>
      <c r="AV123" s="36">
        <f t="shared" si="64"/>
        <v>15</v>
      </c>
      <c r="AW123" s="36" t="s">
        <v>200</v>
      </c>
      <c r="AX123" s="36">
        <f t="shared" si="65"/>
        <v>15</v>
      </c>
      <c r="AY123" s="36" t="s">
        <v>201</v>
      </c>
      <c r="AZ123" s="36">
        <f t="shared" si="66"/>
        <v>15</v>
      </c>
      <c r="BA123" s="145">
        <f t="shared" si="71"/>
        <v>100</v>
      </c>
      <c r="BB123" s="36" t="str">
        <f t="shared" si="72"/>
        <v>Fuerte</v>
      </c>
      <c r="BC123" s="36" t="s">
        <v>202</v>
      </c>
      <c r="BD123" s="36">
        <f t="shared" si="73"/>
        <v>100</v>
      </c>
      <c r="BE123" s="29" t="str">
        <f t="shared" si="74"/>
        <v>Fuerte</v>
      </c>
      <c r="BF123" s="417"/>
      <c r="BG123" s="417"/>
      <c r="BH123" s="417"/>
      <c r="BI123" s="417"/>
      <c r="BJ123" s="417"/>
      <c r="BK123" s="417"/>
      <c r="BL123" s="417"/>
      <c r="BM123" s="417"/>
      <c r="BN123" s="29" t="s">
        <v>241</v>
      </c>
      <c r="BO123" s="30" t="s">
        <v>547</v>
      </c>
      <c r="BP123" s="172" t="s">
        <v>548</v>
      </c>
      <c r="BQ123" s="172" t="s">
        <v>549</v>
      </c>
      <c r="BR123" s="30" t="s">
        <v>434</v>
      </c>
      <c r="BS123" s="30" t="s">
        <v>435</v>
      </c>
      <c r="BT123" s="146">
        <v>45016</v>
      </c>
      <c r="BU123" s="146">
        <v>45260</v>
      </c>
      <c r="BV123" s="30"/>
      <c r="BW123" s="30"/>
      <c r="BX123" s="131"/>
      <c r="BY123" s="131"/>
      <c r="BZ123" s="131"/>
      <c r="CA123" s="131"/>
      <c r="CB123" s="131"/>
      <c r="CC123" s="131"/>
      <c r="CD123" s="131"/>
      <c r="CE123" s="131"/>
      <c r="CF123" s="131"/>
      <c r="CG123" s="131"/>
      <c r="CH123" s="131"/>
      <c r="CI123" s="131"/>
      <c r="CJ123" s="131"/>
      <c r="CK123" s="131"/>
      <c r="CL123" s="131"/>
      <c r="CM123" s="131"/>
      <c r="CN123" s="131"/>
      <c r="CO123" s="131"/>
      <c r="CP123" s="131"/>
      <c r="CQ123" s="131"/>
    </row>
    <row r="124" spans="1:95" ht="49.5" customHeight="1">
      <c r="A124" s="417"/>
      <c r="B124" s="417"/>
      <c r="C124" s="460"/>
      <c r="D124" s="460"/>
      <c r="E124" s="148"/>
      <c r="F124" s="148"/>
      <c r="G124" s="417"/>
      <c r="H124" s="417"/>
      <c r="I124" s="165" t="s">
        <v>303</v>
      </c>
      <c r="J124" s="417"/>
      <c r="K124" s="417"/>
      <c r="L124" s="417"/>
      <c r="M124" s="460"/>
      <c r="N124" s="460"/>
      <c r="O124" s="460"/>
      <c r="P124" s="460"/>
      <c r="Q124" s="460"/>
      <c r="R124" s="460"/>
      <c r="S124" s="460"/>
      <c r="T124" s="460"/>
      <c r="U124" s="460"/>
      <c r="V124" s="460"/>
      <c r="W124" s="460"/>
      <c r="X124" s="460"/>
      <c r="Y124" s="460"/>
      <c r="Z124" s="460"/>
      <c r="AA124" s="460"/>
      <c r="AB124" s="460"/>
      <c r="AC124" s="460"/>
      <c r="AD124" s="460"/>
      <c r="AE124" s="460"/>
      <c r="AF124" s="417"/>
      <c r="AG124" s="63">
        <f t="shared" si="48"/>
        <v>5</v>
      </c>
      <c r="AH124" s="417"/>
      <c r="AI124" s="417"/>
      <c r="AJ124" s="417"/>
      <c r="AK124" s="30">
        <v>5</v>
      </c>
      <c r="AL124" s="26" t="s">
        <v>550</v>
      </c>
      <c r="AM124" s="36" t="s">
        <v>195</v>
      </c>
      <c r="AN124" s="36">
        <f t="shared" si="60"/>
        <v>15</v>
      </c>
      <c r="AO124" s="36" t="s">
        <v>196</v>
      </c>
      <c r="AP124" s="36">
        <f t="shared" si="61"/>
        <v>15</v>
      </c>
      <c r="AQ124" s="36" t="s">
        <v>197</v>
      </c>
      <c r="AR124" s="36">
        <f t="shared" si="62"/>
        <v>15</v>
      </c>
      <c r="AS124" s="36" t="s">
        <v>198</v>
      </c>
      <c r="AT124" s="36">
        <f t="shared" si="63"/>
        <v>10</v>
      </c>
      <c r="AU124" s="36" t="s">
        <v>199</v>
      </c>
      <c r="AV124" s="36">
        <f t="shared" si="64"/>
        <v>15</v>
      </c>
      <c r="AW124" s="36" t="s">
        <v>200</v>
      </c>
      <c r="AX124" s="36">
        <f t="shared" si="65"/>
        <v>15</v>
      </c>
      <c r="AY124" s="36" t="s">
        <v>201</v>
      </c>
      <c r="AZ124" s="36">
        <f t="shared" si="66"/>
        <v>15</v>
      </c>
      <c r="BA124" s="145">
        <f t="shared" si="71"/>
        <v>100</v>
      </c>
      <c r="BB124" s="36" t="str">
        <f t="shared" si="72"/>
        <v>Fuerte</v>
      </c>
      <c r="BC124" s="36" t="s">
        <v>202</v>
      </c>
      <c r="BD124" s="36">
        <f t="shared" si="73"/>
        <v>100</v>
      </c>
      <c r="BE124" s="29" t="str">
        <f t="shared" si="74"/>
        <v>Fuerte</v>
      </c>
      <c r="BF124" s="417"/>
      <c r="BG124" s="417"/>
      <c r="BH124" s="417"/>
      <c r="BI124" s="417"/>
      <c r="BJ124" s="417"/>
      <c r="BK124" s="417"/>
      <c r="BL124" s="417"/>
      <c r="BM124" s="417"/>
      <c r="BN124" s="29" t="s">
        <v>241</v>
      </c>
      <c r="BO124" s="173" t="s">
        <v>551</v>
      </c>
      <c r="BP124" s="30" t="s">
        <v>552</v>
      </c>
      <c r="BQ124" s="30" t="s">
        <v>553</v>
      </c>
      <c r="BR124" s="30" t="s">
        <v>434</v>
      </c>
      <c r="BS124" s="30" t="s">
        <v>435</v>
      </c>
      <c r="BT124" s="146">
        <v>45016</v>
      </c>
      <c r="BU124" s="146">
        <v>45260</v>
      </c>
      <c r="BV124" s="30"/>
      <c r="BW124" s="30"/>
      <c r="BX124" s="131"/>
      <c r="BY124" s="131"/>
      <c r="BZ124" s="131"/>
      <c r="CA124" s="131"/>
      <c r="CB124" s="131"/>
      <c r="CC124" s="131"/>
      <c r="CD124" s="131"/>
      <c r="CE124" s="131"/>
      <c r="CF124" s="131"/>
      <c r="CG124" s="131"/>
      <c r="CH124" s="131"/>
      <c r="CI124" s="131"/>
      <c r="CJ124" s="131"/>
      <c r="CK124" s="131"/>
      <c r="CL124" s="131"/>
      <c r="CM124" s="131"/>
      <c r="CN124" s="131"/>
      <c r="CO124" s="131"/>
      <c r="CP124" s="131"/>
      <c r="CQ124" s="131"/>
    </row>
    <row r="125" spans="1:95" ht="49.5" customHeight="1">
      <c r="A125" s="418"/>
      <c r="B125" s="418"/>
      <c r="C125" s="474"/>
      <c r="D125" s="474"/>
      <c r="E125" s="149"/>
      <c r="F125" s="149"/>
      <c r="G125" s="418"/>
      <c r="H125" s="418"/>
      <c r="I125" s="62"/>
      <c r="J125" s="418"/>
      <c r="K125" s="418"/>
      <c r="L125" s="418"/>
      <c r="M125" s="474"/>
      <c r="N125" s="474"/>
      <c r="O125" s="474"/>
      <c r="P125" s="474"/>
      <c r="Q125" s="474"/>
      <c r="R125" s="474"/>
      <c r="S125" s="474"/>
      <c r="T125" s="474"/>
      <c r="U125" s="474"/>
      <c r="V125" s="474"/>
      <c r="W125" s="474"/>
      <c r="X125" s="474"/>
      <c r="Y125" s="474"/>
      <c r="Z125" s="474"/>
      <c r="AA125" s="474"/>
      <c r="AB125" s="474"/>
      <c r="AC125" s="474"/>
      <c r="AD125" s="474"/>
      <c r="AE125" s="474"/>
      <c r="AF125" s="418"/>
      <c r="AG125" s="63">
        <f t="shared" si="48"/>
        <v>5</v>
      </c>
      <c r="AH125" s="418"/>
      <c r="AI125" s="418"/>
      <c r="AJ125" s="418"/>
      <c r="AK125" s="30">
        <v>6</v>
      </c>
      <c r="AL125" s="26" t="s">
        <v>226</v>
      </c>
      <c r="AM125" s="36"/>
      <c r="AN125" s="36" t="str">
        <f t="shared" si="60"/>
        <v/>
      </c>
      <c r="AO125" s="36"/>
      <c r="AP125" s="36" t="str">
        <f t="shared" si="61"/>
        <v/>
      </c>
      <c r="AQ125" s="36"/>
      <c r="AR125" s="36" t="str">
        <f t="shared" si="62"/>
        <v/>
      </c>
      <c r="AS125" s="36"/>
      <c r="AT125" s="36" t="str">
        <f t="shared" si="63"/>
        <v/>
      </c>
      <c r="AU125" s="36"/>
      <c r="AV125" s="36" t="str">
        <f t="shared" si="64"/>
        <v/>
      </c>
      <c r="AW125" s="36"/>
      <c r="AX125" s="36" t="str">
        <f t="shared" si="65"/>
        <v/>
      </c>
      <c r="AY125" s="36"/>
      <c r="AZ125" s="36" t="str">
        <f t="shared" si="66"/>
        <v/>
      </c>
      <c r="BA125" s="145"/>
      <c r="BB125" s="36"/>
      <c r="BC125" s="36"/>
      <c r="BD125" s="36"/>
      <c r="BE125" s="29"/>
      <c r="BF125" s="418"/>
      <c r="BG125" s="418"/>
      <c r="BH125" s="418"/>
      <c r="BI125" s="418"/>
      <c r="BJ125" s="418"/>
      <c r="BK125" s="418"/>
      <c r="BL125" s="418"/>
      <c r="BM125" s="418"/>
      <c r="BN125" s="29"/>
      <c r="BO125" s="30"/>
      <c r="BP125" s="30"/>
      <c r="BQ125" s="30"/>
      <c r="BR125" s="30"/>
      <c r="BS125" s="30"/>
      <c r="BT125" s="146"/>
      <c r="BU125" s="146"/>
      <c r="BV125" s="30"/>
      <c r="BW125" s="30"/>
      <c r="BX125" s="131"/>
      <c r="BY125" s="131"/>
      <c r="BZ125" s="131"/>
      <c r="CA125" s="131"/>
      <c r="CB125" s="131"/>
      <c r="CC125" s="131"/>
      <c r="CD125" s="131"/>
      <c r="CE125" s="131"/>
      <c r="CF125" s="131"/>
      <c r="CG125" s="131"/>
      <c r="CH125" s="131"/>
      <c r="CI125" s="131"/>
      <c r="CJ125" s="131"/>
      <c r="CK125" s="131"/>
      <c r="CL125" s="131"/>
      <c r="CM125" s="131"/>
      <c r="CN125" s="131"/>
      <c r="CO125" s="131"/>
      <c r="CP125" s="131"/>
      <c r="CQ125" s="131"/>
    </row>
    <row r="126" spans="1:95" ht="96" customHeight="1">
      <c r="A126" s="452">
        <v>21</v>
      </c>
      <c r="B126" s="452" t="s">
        <v>554</v>
      </c>
      <c r="C126" s="452" t="s">
        <v>555</v>
      </c>
      <c r="D126" s="452" t="s">
        <v>556</v>
      </c>
      <c r="E126" s="452" t="s">
        <v>557</v>
      </c>
      <c r="F126" s="452" t="s">
        <v>558</v>
      </c>
      <c r="G126" s="452" t="s">
        <v>559</v>
      </c>
      <c r="H126" s="452" t="s">
        <v>190</v>
      </c>
      <c r="I126" s="62" t="s">
        <v>191</v>
      </c>
      <c r="J126" s="456">
        <v>4</v>
      </c>
      <c r="K126" s="419" t="str">
        <f>IF(J126&lt;=0,"",IF(J126=1,"Rara vez",IF(J126=2,"Improbable",IF(J126=3,"Posible",IF(J126=4,"Probable",IF(J126=5,"Casi Seguro"))))))</f>
        <v>Probable</v>
      </c>
      <c r="L126" s="416">
        <f>IF(K126="","",IF(K126="Rara vez",0.2,IF(K126="Improbable",0.4,IF(K126="Posible",0.6,IF(K126="Probable",0.8,IF(K126="Casi seguro",1,))))))</f>
        <v>0.8</v>
      </c>
      <c r="M126" s="416" t="s">
        <v>192</v>
      </c>
      <c r="N126" s="416" t="s">
        <v>192</v>
      </c>
      <c r="O126" s="416" t="s">
        <v>193</v>
      </c>
      <c r="P126" s="416" t="s">
        <v>193</v>
      </c>
      <c r="Q126" s="416" t="s">
        <v>192</v>
      </c>
      <c r="R126" s="416" t="s">
        <v>193</v>
      </c>
      <c r="S126" s="416" t="s">
        <v>193</v>
      </c>
      <c r="T126" s="416" t="s">
        <v>193</v>
      </c>
      <c r="U126" s="416" t="s">
        <v>192</v>
      </c>
      <c r="V126" s="416" t="s">
        <v>193</v>
      </c>
      <c r="W126" s="416" t="s">
        <v>192</v>
      </c>
      <c r="X126" s="416" t="s">
        <v>192</v>
      </c>
      <c r="Y126" s="416" t="s">
        <v>193</v>
      </c>
      <c r="Z126" s="416" t="s">
        <v>192</v>
      </c>
      <c r="AA126" s="416" t="s">
        <v>193</v>
      </c>
      <c r="AB126" s="416" t="s">
        <v>193</v>
      </c>
      <c r="AC126" s="416" t="s">
        <v>193</v>
      </c>
      <c r="AD126" s="416" t="s">
        <v>193</v>
      </c>
      <c r="AE126" s="416" t="s">
        <v>193</v>
      </c>
      <c r="AF126" s="425">
        <f>IF(AB126="Si","19",COUNTIF(M126:AE127,"si"))</f>
        <v>7</v>
      </c>
      <c r="AG126" s="63">
        <f t="shared" si="48"/>
        <v>10</v>
      </c>
      <c r="AH126" s="419" t="str">
        <f>IF(AG126=5,"Moderado",IF(AG126=10,"Mayor",IF(AG126=20,"Catastrófico",0)))</f>
        <v>Mayor</v>
      </c>
      <c r="AI126" s="416">
        <f>IF(AH126="","",IF(AH126="Moderado",0.6,IF(AH126="Mayor",0.8,IF(AH126="Catastrófico",1,))))</f>
        <v>0.8</v>
      </c>
      <c r="AJ126" s="419" t="str">
        <f>IF(OR(AND(K126="Rara vez",AH126="Moderado"),AND(K126="Improbable",AH126="Moderado")),"Moderado",IF(OR(AND(K126="Rara vez",AH126="Mayor"),AND(K126="Improbable",AH126="Mayor"),AND(K126="Posible",AH126="Moderado"),AND(K126="Probable",AH126="Moderado")),"Alta",IF(OR(AND(K126="Rara vez",AH126="Catastrófico"),AND(K126="Improbable",AH126="Catastrófico"),AND(K126="Posible",AH126="Catastrófico"),AND(K126="Probable",AH126="Catastrófico"),AND(K126="Casi seguro",AH126="Catastrófico"),AND(K126="Posible",AH126="Moderado"),AND(K126="Probable",AH126="Moderado"),AND(K126="Casi seguro",AH126="Moderado"),AND(K126="Posible",AH126="Mayor"),AND(K126="Probable",AH126="Mayor"),AND(K126="Casi seguro",AH126="Mayor")),"Extremo",)))</f>
        <v>Extremo</v>
      </c>
      <c r="AK126" s="25">
        <v>1</v>
      </c>
      <c r="AL126" s="26" t="s">
        <v>560</v>
      </c>
      <c r="AM126" s="27" t="s">
        <v>195</v>
      </c>
      <c r="AN126" s="27">
        <f t="shared" si="60"/>
        <v>15</v>
      </c>
      <c r="AO126" s="27" t="s">
        <v>196</v>
      </c>
      <c r="AP126" s="27">
        <f t="shared" si="61"/>
        <v>15</v>
      </c>
      <c r="AQ126" s="27" t="s">
        <v>197</v>
      </c>
      <c r="AR126" s="27">
        <f t="shared" si="62"/>
        <v>15</v>
      </c>
      <c r="AS126" s="27" t="s">
        <v>230</v>
      </c>
      <c r="AT126" s="27">
        <f t="shared" si="63"/>
        <v>15</v>
      </c>
      <c r="AU126" s="27" t="s">
        <v>199</v>
      </c>
      <c r="AV126" s="27">
        <f t="shared" si="64"/>
        <v>15</v>
      </c>
      <c r="AW126" s="36" t="s">
        <v>200</v>
      </c>
      <c r="AX126" s="27">
        <f t="shared" si="65"/>
        <v>15</v>
      </c>
      <c r="AY126" s="36" t="s">
        <v>201</v>
      </c>
      <c r="AZ126" s="27">
        <f t="shared" si="66"/>
        <v>15</v>
      </c>
      <c r="BA126" s="150">
        <f>SUM(AN126,AP126,AR126,AT126,AV126,AX126,AZ126)</f>
        <v>105</v>
      </c>
      <c r="BB126" s="27" t="str">
        <f>IF(BA126&gt;=96,"Fuerte",IF(AND(BA126&gt;=86, BA126&lt;96),"Moderado",IF(BA126&lt;86,"Débil")))</f>
        <v>Fuerte</v>
      </c>
      <c r="BC126" s="27" t="s">
        <v>202</v>
      </c>
      <c r="BD126" s="27">
        <f>VALUE(IF(OR(AND(BB126="Fuerte",BC126="Fuerte")),"100",IF(OR(AND(BB126="Fuerte",BC126="Moderado"),AND(BB126="Moderado",BC126="Fuerte"),AND(BB126="Moderado",BC126="Moderado")),"50",IF(OR(AND(BB126="Fuerte",BC126="Débil"),AND(BB126="Moderado",BC126="Débil"),AND(BB126="Débil",BC126="Fuerte"),AND(BB126="Débil",BC126="Moderado"),AND(BB126="Débil",BC126="Débil")),"0",))))</f>
        <v>100</v>
      </c>
      <c r="BE126" s="65" t="str">
        <f>IF(BD126=100,"Fuerte",IF(BD126=50,"Moderado",IF(BD126=0,"Débil")))</f>
        <v>Fuerte</v>
      </c>
      <c r="BF126" s="422">
        <f>AVERAGE(BD126:BD131)</f>
        <v>100</v>
      </c>
      <c r="BG126" s="422" t="str">
        <f>IF(BF126=100,"Fuerte",IF(AND(BF126&lt;=99, BF126&gt;=50),"Moderado",IF(BF126&lt;50,"Débil")))</f>
        <v>Fuerte</v>
      </c>
      <c r="BH126" s="440">
        <f>IF(BG126="Fuerte",(J126-2),IF(BG126="Moderado",(J126-1), IF(BG126="Débil",((J126-0)))))</f>
        <v>2</v>
      </c>
      <c r="BI126" s="440" t="str">
        <f>IF(BH126&lt;=0,"",IF(BH126=1,"Rara vez",IF(BH126=2,"Improbable",IF(BH126=3,"Posible",IF(BH126=4,"Probable",IF(BH126=5,"Casi Seguro"))))))</f>
        <v>Improbable</v>
      </c>
      <c r="BJ126" s="457">
        <f>IF(BI126="","",IF(BI126="Rara vez",0.2,IF(BI126="Improbable",0.4,IF(BI126="Posible",0.6,IF(BI126="Probable",0.8,IF(BI126="Casi seguro",1,))))))</f>
        <v>0.4</v>
      </c>
      <c r="BK126" s="440" t="str">
        <f>IFERROR(IF(AG126=5,"Moderado",IF(AG126=10,"Mayor",IF(AG126=20,"Catastrófico",0))),"")</f>
        <v>Mayor</v>
      </c>
      <c r="BL126" s="457">
        <f>IF(AH126="","",IF(AH126="Moderado",0.6,IF(AH126="Mayor",0.8,IF(AH126="Catastrófico",1,))))</f>
        <v>0.8</v>
      </c>
      <c r="BM126" s="458" t="str">
        <f>IF(OR(AND(KBI126="Rara vez",BK126="Moderado"),AND(BI126="Improbable",BK126="Moderado")),"Moderado",IF(OR(AND(BI126="Rara vez",BK126="Mayor"),AND(BI126="Improbable",BK126="Mayor"),AND(BI126="Posible",BK126="Moderado"),AND(BI126="Probable",BK126="Moderado")),"Alta",IF(OR(AND(BI126="Rara vez",BK126="Catastrófico"),AND(BI126="Improbable",BK126="Catastrófico"),AND(BI126="Posible",BK126="Catastrófico"),AND(BI126="Probable",BK126="Catastrófico"),AND(BI126="Casi seguro",BK126="Catastrófico"),AND(BI126="Posible",BK126="Moderado"),AND(BI126="Probable",BK126="Moderado"),AND(BI126="Casi seguro",BK126="Moderado"),AND(BI126="Posible",BK126="Mayor"),AND(BI126="Probable",BK126="Mayor"),AND(BI126="Casi seguro",BK126="Mayor")),"Extremo",)))</f>
        <v>Alta</v>
      </c>
      <c r="BN126" s="65" t="s">
        <v>241</v>
      </c>
      <c r="BO126" s="30" t="s">
        <v>561</v>
      </c>
      <c r="BP126" s="30" t="s">
        <v>562</v>
      </c>
      <c r="BQ126" s="30" t="s">
        <v>563</v>
      </c>
      <c r="BR126" s="30" t="s">
        <v>554</v>
      </c>
      <c r="BS126" s="30" t="s">
        <v>564</v>
      </c>
      <c r="BT126" s="33" t="s">
        <v>565</v>
      </c>
      <c r="BU126" s="33" t="s">
        <v>566</v>
      </c>
      <c r="BV126" s="30"/>
      <c r="BW126" s="25"/>
      <c r="BX126" s="131"/>
      <c r="BY126" s="131"/>
      <c r="BZ126" s="131"/>
      <c r="CA126" s="131"/>
      <c r="CB126" s="131"/>
      <c r="CC126" s="131"/>
      <c r="CD126" s="131"/>
      <c r="CE126" s="131"/>
      <c r="CF126" s="131"/>
      <c r="CG126" s="131"/>
      <c r="CH126" s="131"/>
      <c r="CI126" s="131"/>
      <c r="CJ126" s="131"/>
      <c r="CK126" s="131"/>
      <c r="CL126" s="131"/>
      <c r="CM126" s="131"/>
      <c r="CN126" s="131"/>
      <c r="CO126" s="131"/>
      <c r="CP126" s="131"/>
      <c r="CQ126" s="131"/>
    </row>
    <row r="127" spans="1:95" ht="82.5" customHeight="1">
      <c r="A127" s="417"/>
      <c r="B127" s="417"/>
      <c r="C127" s="417"/>
      <c r="D127" s="417"/>
      <c r="E127" s="417"/>
      <c r="F127" s="417"/>
      <c r="G127" s="417"/>
      <c r="H127" s="417"/>
      <c r="I127" s="62"/>
      <c r="J127" s="417"/>
      <c r="K127" s="417"/>
      <c r="L127" s="417"/>
      <c r="M127" s="417"/>
      <c r="N127" s="417"/>
      <c r="O127" s="417"/>
      <c r="P127" s="417"/>
      <c r="Q127" s="417"/>
      <c r="R127" s="417"/>
      <c r="S127" s="417"/>
      <c r="T127" s="417"/>
      <c r="U127" s="417"/>
      <c r="V127" s="417"/>
      <c r="W127" s="417"/>
      <c r="X127" s="417"/>
      <c r="Y127" s="417"/>
      <c r="Z127" s="417"/>
      <c r="AA127" s="417"/>
      <c r="AB127" s="417"/>
      <c r="AC127" s="417"/>
      <c r="AD127" s="417"/>
      <c r="AE127" s="417"/>
      <c r="AF127" s="417"/>
      <c r="AG127" s="63">
        <f t="shared" si="48"/>
        <v>5</v>
      </c>
      <c r="AH127" s="417"/>
      <c r="AI127" s="417"/>
      <c r="AJ127" s="417"/>
      <c r="AK127" s="25">
        <v>2</v>
      </c>
      <c r="AL127" s="26" t="s">
        <v>226</v>
      </c>
      <c r="AM127" s="27"/>
      <c r="AN127" s="27" t="str">
        <f t="shared" si="60"/>
        <v/>
      </c>
      <c r="AO127" s="27"/>
      <c r="AP127" s="27" t="str">
        <f t="shared" si="61"/>
        <v/>
      </c>
      <c r="AQ127" s="27"/>
      <c r="AR127" s="27" t="str">
        <f t="shared" si="62"/>
        <v/>
      </c>
      <c r="AS127" s="27"/>
      <c r="AT127" s="27" t="str">
        <f t="shared" si="63"/>
        <v/>
      </c>
      <c r="AU127" s="27"/>
      <c r="AV127" s="27" t="str">
        <f t="shared" si="64"/>
        <v/>
      </c>
      <c r="AW127" s="36"/>
      <c r="AX127" s="27" t="str">
        <f t="shared" si="65"/>
        <v/>
      </c>
      <c r="AY127" s="36"/>
      <c r="AZ127" s="27" t="str">
        <f t="shared" si="66"/>
        <v/>
      </c>
      <c r="BA127" s="150"/>
      <c r="BB127" s="27"/>
      <c r="BC127" s="27"/>
      <c r="BD127" s="27"/>
      <c r="BE127" s="65"/>
      <c r="BF127" s="417"/>
      <c r="BG127" s="417"/>
      <c r="BH127" s="417"/>
      <c r="BI127" s="417"/>
      <c r="BJ127" s="417"/>
      <c r="BK127" s="417"/>
      <c r="BL127" s="417"/>
      <c r="BM127" s="417"/>
      <c r="BN127" s="65"/>
      <c r="BO127" s="30"/>
      <c r="BP127" s="30"/>
      <c r="BQ127" s="30"/>
      <c r="BR127" s="30"/>
      <c r="BS127" s="30"/>
      <c r="BT127" s="33"/>
      <c r="BU127" s="33"/>
      <c r="BV127" s="30"/>
      <c r="BW127" s="25"/>
      <c r="BX127" s="131"/>
      <c r="BY127" s="131"/>
      <c r="BZ127" s="131"/>
      <c r="CA127" s="131"/>
      <c r="CB127" s="131"/>
      <c r="CC127" s="131"/>
      <c r="CD127" s="131"/>
      <c r="CE127" s="131"/>
      <c r="CF127" s="131"/>
      <c r="CG127" s="131"/>
      <c r="CH127" s="131"/>
      <c r="CI127" s="131"/>
      <c r="CJ127" s="131"/>
      <c r="CK127" s="131"/>
      <c r="CL127" s="131"/>
      <c r="CM127" s="131"/>
      <c r="CN127" s="131"/>
      <c r="CO127" s="131"/>
      <c r="CP127" s="131"/>
      <c r="CQ127" s="131"/>
    </row>
    <row r="128" spans="1:95" ht="49.5" customHeight="1">
      <c r="A128" s="417"/>
      <c r="B128" s="417"/>
      <c r="C128" s="417"/>
      <c r="D128" s="417"/>
      <c r="E128" s="417"/>
      <c r="F128" s="417"/>
      <c r="G128" s="417"/>
      <c r="H128" s="417"/>
      <c r="I128" s="62"/>
      <c r="J128" s="417"/>
      <c r="K128" s="417"/>
      <c r="L128" s="417"/>
      <c r="M128" s="417"/>
      <c r="N128" s="417"/>
      <c r="O128" s="417"/>
      <c r="P128" s="417"/>
      <c r="Q128" s="417"/>
      <c r="R128" s="417"/>
      <c r="S128" s="417"/>
      <c r="T128" s="417"/>
      <c r="U128" s="417"/>
      <c r="V128" s="417"/>
      <c r="W128" s="417"/>
      <c r="X128" s="417"/>
      <c r="Y128" s="417"/>
      <c r="Z128" s="417"/>
      <c r="AA128" s="417"/>
      <c r="AB128" s="417"/>
      <c r="AC128" s="417"/>
      <c r="AD128" s="417"/>
      <c r="AE128" s="417"/>
      <c r="AF128" s="417"/>
      <c r="AG128" s="63">
        <f t="shared" si="48"/>
        <v>5</v>
      </c>
      <c r="AH128" s="417"/>
      <c r="AI128" s="417"/>
      <c r="AJ128" s="417"/>
      <c r="AK128" s="25">
        <v>3</v>
      </c>
      <c r="AL128" s="26" t="s">
        <v>226</v>
      </c>
      <c r="AM128" s="27"/>
      <c r="AN128" s="27" t="str">
        <f t="shared" si="60"/>
        <v/>
      </c>
      <c r="AO128" s="27"/>
      <c r="AP128" s="27" t="str">
        <f t="shared" si="61"/>
        <v/>
      </c>
      <c r="AQ128" s="27"/>
      <c r="AR128" s="27" t="str">
        <f t="shared" si="62"/>
        <v/>
      </c>
      <c r="AS128" s="27"/>
      <c r="AT128" s="27" t="str">
        <f t="shared" si="63"/>
        <v/>
      </c>
      <c r="AU128" s="27"/>
      <c r="AV128" s="27" t="str">
        <f t="shared" si="64"/>
        <v/>
      </c>
      <c r="AW128" s="36"/>
      <c r="AX128" s="27" t="str">
        <f t="shared" si="65"/>
        <v/>
      </c>
      <c r="AY128" s="36"/>
      <c r="AZ128" s="27" t="str">
        <f t="shared" si="66"/>
        <v/>
      </c>
      <c r="BA128" s="150"/>
      <c r="BB128" s="27"/>
      <c r="BC128" s="27"/>
      <c r="BD128" s="27"/>
      <c r="BE128" s="65"/>
      <c r="BF128" s="417"/>
      <c r="BG128" s="417"/>
      <c r="BH128" s="417"/>
      <c r="BI128" s="417"/>
      <c r="BJ128" s="417"/>
      <c r="BK128" s="417"/>
      <c r="BL128" s="417"/>
      <c r="BM128" s="417"/>
      <c r="BN128" s="65"/>
      <c r="BO128" s="30"/>
      <c r="BP128" s="30"/>
      <c r="BQ128" s="30"/>
      <c r="BR128" s="30"/>
      <c r="BS128" s="30"/>
      <c r="BT128" s="33"/>
      <c r="BU128" s="33"/>
      <c r="BV128" s="30"/>
      <c r="BW128" s="25"/>
      <c r="BX128" s="131"/>
      <c r="BY128" s="131"/>
      <c r="BZ128" s="131"/>
      <c r="CA128" s="131"/>
      <c r="CB128" s="131"/>
      <c r="CC128" s="131"/>
      <c r="CD128" s="131"/>
      <c r="CE128" s="131"/>
      <c r="CF128" s="131"/>
      <c r="CG128" s="131"/>
      <c r="CH128" s="131"/>
      <c r="CI128" s="131"/>
      <c r="CJ128" s="131"/>
      <c r="CK128" s="131"/>
      <c r="CL128" s="131"/>
      <c r="CM128" s="131"/>
      <c r="CN128" s="131"/>
      <c r="CO128" s="131"/>
      <c r="CP128" s="131"/>
      <c r="CQ128" s="131"/>
    </row>
    <row r="129" spans="1:95" ht="49.5" customHeight="1">
      <c r="A129" s="417"/>
      <c r="B129" s="417"/>
      <c r="C129" s="417"/>
      <c r="D129" s="417"/>
      <c r="E129" s="417"/>
      <c r="F129" s="417"/>
      <c r="G129" s="417"/>
      <c r="H129" s="417"/>
      <c r="I129" s="62"/>
      <c r="J129" s="417"/>
      <c r="K129" s="417"/>
      <c r="L129" s="417"/>
      <c r="M129" s="417"/>
      <c r="N129" s="417"/>
      <c r="O129" s="417"/>
      <c r="P129" s="417"/>
      <c r="Q129" s="417"/>
      <c r="R129" s="417"/>
      <c r="S129" s="417"/>
      <c r="T129" s="417"/>
      <c r="U129" s="417"/>
      <c r="V129" s="417"/>
      <c r="W129" s="417"/>
      <c r="X129" s="417"/>
      <c r="Y129" s="417"/>
      <c r="Z129" s="417"/>
      <c r="AA129" s="417"/>
      <c r="AB129" s="417"/>
      <c r="AC129" s="417"/>
      <c r="AD129" s="417"/>
      <c r="AE129" s="417"/>
      <c r="AF129" s="417"/>
      <c r="AG129" s="63">
        <f t="shared" si="48"/>
        <v>5</v>
      </c>
      <c r="AH129" s="417"/>
      <c r="AI129" s="417"/>
      <c r="AJ129" s="417"/>
      <c r="AK129" s="25">
        <v>4</v>
      </c>
      <c r="AL129" s="26" t="s">
        <v>226</v>
      </c>
      <c r="AM129" s="27"/>
      <c r="AN129" s="27" t="str">
        <f t="shared" si="60"/>
        <v/>
      </c>
      <c r="AO129" s="27"/>
      <c r="AP129" s="27" t="str">
        <f t="shared" si="61"/>
        <v/>
      </c>
      <c r="AQ129" s="27"/>
      <c r="AR129" s="27" t="str">
        <f t="shared" si="62"/>
        <v/>
      </c>
      <c r="AS129" s="27"/>
      <c r="AT129" s="27" t="str">
        <f t="shared" si="63"/>
        <v/>
      </c>
      <c r="AU129" s="27"/>
      <c r="AV129" s="27" t="str">
        <f t="shared" si="64"/>
        <v/>
      </c>
      <c r="AW129" s="36"/>
      <c r="AX129" s="27" t="str">
        <f t="shared" si="65"/>
        <v/>
      </c>
      <c r="AY129" s="36"/>
      <c r="AZ129" s="27" t="str">
        <f t="shared" si="66"/>
        <v/>
      </c>
      <c r="BA129" s="150"/>
      <c r="BB129" s="27"/>
      <c r="BC129" s="27"/>
      <c r="BD129" s="27"/>
      <c r="BE129" s="65"/>
      <c r="BF129" s="417"/>
      <c r="BG129" s="417"/>
      <c r="BH129" s="417"/>
      <c r="BI129" s="417"/>
      <c r="BJ129" s="417"/>
      <c r="BK129" s="417"/>
      <c r="BL129" s="417"/>
      <c r="BM129" s="417"/>
      <c r="BN129" s="65"/>
      <c r="BO129" s="30"/>
      <c r="BP129" s="30"/>
      <c r="BQ129" s="30"/>
      <c r="BR129" s="30"/>
      <c r="BS129" s="30"/>
      <c r="BT129" s="33"/>
      <c r="BU129" s="33"/>
      <c r="BV129" s="30"/>
      <c r="BW129" s="25"/>
      <c r="BX129" s="131"/>
      <c r="BY129" s="131"/>
      <c r="BZ129" s="131"/>
      <c r="CA129" s="131"/>
      <c r="CB129" s="131"/>
      <c r="CC129" s="131"/>
      <c r="CD129" s="131"/>
      <c r="CE129" s="131"/>
      <c r="CF129" s="131"/>
      <c r="CG129" s="131"/>
      <c r="CH129" s="131"/>
      <c r="CI129" s="131"/>
      <c r="CJ129" s="131"/>
      <c r="CK129" s="131"/>
      <c r="CL129" s="131"/>
      <c r="CM129" s="131"/>
      <c r="CN129" s="131"/>
      <c r="CO129" s="131"/>
      <c r="CP129" s="131"/>
      <c r="CQ129" s="131"/>
    </row>
    <row r="130" spans="1:95" ht="49.5" customHeight="1">
      <c r="A130" s="417"/>
      <c r="B130" s="417"/>
      <c r="C130" s="417"/>
      <c r="D130" s="417"/>
      <c r="E130" s="417"/>
      <c r="F130" s="417"/>
      <c r="G130" s="417"/>
      <c r="H130" s="417"/>
      <c r="I130" s="62"/>
      <c r="J130" s="417"/>
      <c r="K130" s="417"/>
      <c r="L130" s="417"/>
      <c r="M130" s="417"/>
      <c r="N130" s="417"/>
      <c r="O130" s="417"/>
      <c r="P130" s="417"/>
      <c r="Q130" s="417"/>
      <c r="R130" s="417"/>
      <c r="S130" s="417"/>
      <c r="T130" s="417"/>
      <c r="U130" s="417"/>
      <c r="V130" s="417"/>
      <c r="W130" s="417"/>
      <c r="X130" s="417"/>
      <c r="Y130" s="417"/>
      <c r="Z130" s="417"/>
      <c r="AA130" s="417"/>
      <c r="AB130" s="417"/>
      <c r="AC130" s="417"/>
      <c r="AD130" s="417"/>
      <c r="AE130" s="417"/>
      <c r="AF130" s="417"/>
      <c r="AG130" s="63">
        <f t="shared" si="48"/>
        <v>5</v>
      </c>
      <c r="AH130" s="417"/>
      <c r="AI130" s="417"/>
      <c r="AJ130" s="417"/>
      <c r="AK130" s="25">
        <v>5</v>
      </c>
      <c r="AL130" s="26" t="s">
        <v>226</v>
      </c>
      <c r="AM130" s="27"/>
      <c r="AN130" s="27" t="str">
        <f t="shared" si="60"/>
        <v/>
      </c>
      <c r="AO130" s="27"/>
      <c r="AP130" s="27" t="str">
        <f t="shared" si="61"/>
        <v/>
      </c>
      <c r="AQ130" s="27"/>
      <c r="AR130" s="27" t="str">
        <f t="shared" si="62"/>
        <v/>
      </c>
      <c r="AS130" s="27"/>
      <c r="AT130" s="27" t="str">
        <f t="shared" si="63"/>
        <v/>
      </c>
      <c r="AU130" s="27"/>
      <c r="AV130" s="27" t="str">
        <f t="shared" si="64"/>
        <v/>
      </c>
      <c r="AW130" s="36"/>
      <c r="AX130" s="27" t="str">
        <f t="shared" si="65"/>
        <v/>
      </c>
      <c r="AY130" s="36"/>
      <c r="AZ130" s="27" t="str">
        <f t="shared" si="66"/>
        <v/>
      </c>
      <c r="BA130" s="150"/>
      <c r="BB130" s="27"/>
      <c r="BC130" s="27"/>
      <c r="BD130" s="27"/>
      <c r="BE130" s="65"/>
      <c r="BF130" s="417"/>
      <c r="BG130" s="417"/>
      <c r="BH130" s="417"/>
      <c r="BI130" s="417"/>
      <c r="BJ130" s="417"/>
      <c r="BK130" s="417"/>
      <c r="BL130" s="417"/>
      <c r="BM130" s="417"/>
      <c r="BN130" s="65"/>
      <c r="BO130" s="30"/>
      <c r="BP130" s="30"/>
      <c r="BQ130" s="30"/>
      <c r="BR130" s="30"/>
      <c r="BS130" s="30"/>
      <c r="BT130" s="33"/>
      <c r="BU130" s="33"/>
      <c r="BV130" s="30"/>
      <c r="BW130" s="25"/>
      <c r="BX130" s="131"/>
      <c r="BY130" s="131"/>
      <c r="BZ130" s="131"/>
      <c r="CA130" s="131"/>
      <c r="CB130" s="131"/>
      <c r="CC130" s="131"/>
      <c r="CD130" s="131"/>
      <c r="CE130" s="131"/>
      <c r="CF130" s="131"/>
      <c r="CG130" s="131"/>
      <c r="CH130" s="131"/>
      <c r="CI130" s="131"/>
      <c r="CJ130" s="131"/>
      <c r="CK130" s="131"/>
      <c r="CL130" s="131"/>
      <c r="CM130" s="131"/>
      <c r="CN130" s="131"/>
      <c r="CO130" s="131"/>
      <c r="CP130" s="131"/>
      <c r="CQ130" s="131"/>
    </row>
    <row r="131" spans="1:95" ht="49.5" customHeight="1">
      <c r="A131" s="418"/>
      <c r="B131" s="418"/>
      <c r="C131" s="418"/>
      <c r="D131" s="418"/>
      <c r="E131" s="418"/>
      <c r="F131" s="418"/>
      <c r="G131" s="418"/>
      <c r="H131" s="418"/>
      <c r="I131" s="62"/>
      <c r="J131" s="418"/>
      <c r="K131" s="418"/>
      <c r="L131" s="418"/>
      <c r="M131" s="418"/>
      <c r="N131" s="418"/>
      <c r="O131" s="418"/>
      <c r="P131" s="418"/>
      <c r="Q131" s="418"/>
      <c r="R131" s="418"/>
      <c r="S131" s="418"/>
      <c r="T131" s="418"/>
      <c r="U131" s="418"/>
      <c r="V131" s="418"/>
      <c r="W131" s="418"/>
      <c r="X131" s="418"/>
      <c r="Y131" s="418"/>
      <c r="Z131" s="418"/>
      <c r="AA131" s="418"/>
      <c r="AB131" s="418"/>
      <c r="AC131" s="418"/>
      <c r="AD131" s="418"/>
      <c r="AE131" s="418"/>
      <c r="AF131" s="418"/>
      <c r="AG131" s="63">
        <f t="shared" si="48"/>
        <v>5</v>
      </c>
      <c r="AH131" s="418"/>
      <c r="AI131" s="418"/>
      <c r="AJ131" s="418"/>
      <c r="AK131" s="25">
        <v>6</v>
      </c>
      <c r="AL131" s="26" t="s">
        <v>226</v>
      </c>
      <c r="AM131" s="27"/>
      <c r="AN131" s="27" t="str">
        <f t="shared" si="60"/>
        <v/>
      </c>
      <c r="AO131" s="27"/>
      <c r="AP131" s="27" t="str">
        <f t="shared" si="61"/>
        <v/>
      </c>
      <c r="AQ131" s="27"/>
      <c r="AR131" s="27" t="str">
        <f t="shared" si="62"/>
        <v/>
      </c>
      <c r="AS131" s="27"/>
      <c r="AT131" s="27" t="str">
        <f t="shared" si="63"/>
        <v/>
      </c>
      <c r="AU131" s="27"/>
      <c r="AV131" s="27" t="str">
        <f t="shared" si="64"/>
        <v/>
      </c>
      <c r="AW131" s="36"/>
      <c r="AX131" s="27" t="str">
        <f t="shared" si="65"/>
        <v/>
      </c>
      <c r="AY131" s="36"/>
      <c r="AZ131" s="27" t="str">
        <f t="shared" si="66"/>
        <v/>
      </c>
      <c r="BA131" s="150"/>
      <c r="BB131" s="27"/>
      <c r="BC131" s="27"/>
      <c r="BD131" s="27"/>
      <c r="BE131" s="65"/>
      <c r="BF131" s="418"/>
      <c r="BG131" s="418"/>
      <c r="BH131" s="418"/>
      <c r="BI131" s="418"/>
      <c r="BJ131" s="418"/>
      <c r="BK131" s="418"/>
      <c r="BL131" s="418"/>
      <c r="BM131" s="418"/>
      <c r="BN131" s="65"/>
      <c r="BO131" s="30"/>
      <c r="BP131" s="30"/>
      <c r="BQ131" s="30"/>
      <c r="BR131" s="30"/>
      <c r="BS131" s="30"/>
      <c r="BT131" s="33"/>
      <c r="BU131" s="33"/>
      <c r="BV131" s="30"/>
      <c r="BW131" s="25"/>
      <c r="BX131" s="131"/>
      <c r="BY131" s="131"/>
      <c r="BZ131" s="131"/>
      <c r="CA131" s="131"/>
      <c r="CB131" s="131"/>
      <c r="CC131" s="131"/>
      <c r="CD131" s="131"/>
      <c r="CE131" s="131"/>
      <c r="CF131" s="131"/>
      <c r="CG131" s="131"/>
      <c r="CH131" s="131"/>
      <c r="CI131" s="131"/>
      <c r="CJ131" s="131"/>
      <c r="CK131" s="131"/>
      <c r="CL131" s="131"/>
      <c r="CM131" s="131"/>
      <c r="CN131" s="131"/>
      <c r="CO131" s="131"/>
      <c r="CP131" s="131"/>
      <c r="CQ131" s="131"/>
    </row>
    <row r="132" spans="1:95" ht="49.5" customHeight="1">
      <c r="A132" s="452">
        <v>22</v>
      </c>
      <c r="B132" s="452" t="s">
        <v>567</v>
      </c>
      <c r="C132" s="452" t="s">
        <v>568</v>
      </c>
      <c r="D132" s="452" t="s">
        <v>569</v>
      </c>
      <c r="E132" s="148" t="s">
        <v>570</v>
      </c>
      <c r="F132" s="148" t="s">
        <v>571</v>
      </c>
      <c r="G132" s="452" t="s">
        <v>572</v>
      </c>
      <c r="H132" s="452" t="s">
        <v>190</v>
      </c>
      <c r="I132" s="62" t="s">
        <v>191</v>
      </c>
      <c r="J132" s="456">
        <v>5</v>
      </c>
      <c r="K132" s="419" t="str">
        <f>IF(J132&lt;=0,"",IF(J132=1,"Rara vez",IF(J132=2,"Improbable",IF(J132=3,"Posible",IF(J132=4,"Probable",IF(J132=5,"Casi Seguro"))))))</f>
        <v>Casi Seguro</v>
      </c>
      <c r="L132" s="416">
        <f>IF(K132="","",IF(K132="Rara vez",0.2,IF(K132="Improbable",0.4,IF(K132="Posible",0.6,IF(K132="Probable",0.8,IF(K132="Casi seguro",1,))))))</f>
        <v>1</v>
      </c>
      <c r="M132" s="416" t="s">
        <v>192</v>
      </c>
      <c r="N132" s="416" t="s">
        <v>192</v>
      </c>
      <c r="O132" s="416" t="s">
        <v>192</v>
      </c>
      <c r="P132" s="416" t="s">
        <v>192</v>
      </c>
      <c r="Q132" s="416" t="s">
        <v>192</v>
      </c>
      <c r="R132" s="416" t="s">
        <v>192</v>
      </c>
      <c r="S132" s="416" t="s">
        <v>192</v>
      </c>
      <c r="T132" s="416" t="s">
        <v>193</v>
      </c>
      <c r="U132" s="416" t="s">
        <v>192</v>
      </c>
      <c r="V132" s="416" t="s">
        <v>192</v>
      </c>
      <c r="W132" s="416" t="s">
        <v>192</v>
      </c>
      <c r="X132" s="416" t="s">
        <v>192</v>
      </c>
      <c r="Y132" s="416" t="s">
        <v>192</v>
      </c>
      <c r="Z132" s="416" t="s">
        <v>192</v>
      </c>
      <c r="AA132" s="416" t="s">
        <v>192</v>
      </c>
      <c r="AB132" s="416" t="s">
        <v>193</v>
      </c>
      <c r="AC132" s="416" t="s">
        <v>192</v>
      </c>
      <c r="AD132" s="416" t="s">
        <v>192</v>
      </c>
      <c r="AE132" s="416" t="s">
        <v>193</v>
      </c>
      <c r="AF132" s="425">
        <f>IF(AB132="Si","19",COUNTIF(M132:AE133,"si"))</f>
        <v>16</v>
      </c>
      <c r="AG132" s="63">
        <f t="shared" si="48"/>
        <v>20</v>
      </c>
      <c r="AH132" s="419" t="str">
        <f>IF(AG132=5,"Moderado",IF(AG132=10,"Mayor",IF(AG132=20,"Catastrófico",0)))</f>
        <v>Catastrófico</v>
      </c>
      <c r="AI132" s="416">
        <f>IF(AH132="","",IF(AH132="Moderado",0.6,IF(AH132="Mayor",0.8,IF(AH132="Catastrófico",1,))))</f>
        <v>1</v>
      </c>
      <c r="AJ132" s="419" t="str">
        <f>IF(OR(AND(K132="Rara vez",AH132="Moderado"),AND(K132="Improbable",AH132="Moderado")),"Moderado",IF(OR(AND(K132="Rara vez",AH132="Mayor"),AND(K132="Improbable",AH132="Mayor"),AND(K132="Posible",AH132="Moderado"),AND(K132="Probable",AH132="Moderado")),"Alta",IF(OR(AND(K132="Rara vez",AH132="Catastrófico"),AND(K132="Improbable",AH132="Catastrófico"),AND(K132="Posible",AH132="Catastrófico"),AND(K132="Probable",AH132="Catastrófico"),AND(K132="Casi seguro",AH132="Catastrófico"),AND(K132="Posible",AH132="Moderado"),AND(K132="Probable",AH132="Moderado"),AND(K132="Casi seguro",AH132="Moderado"),AND(K132="Posible",AH132="Mayor"),AND(K132="Probable",AH132="Mayor"),AND(K132="Casi seguro",AH132="Mayor")),"Extremo",)))</f>
        <v>Extremo</v>
      </c>
      <c r="AK132" s="25">
        <v>1</v>
      </c>
      <c r="AL132" s="26" t="s">
        <v>573</v>
      </c>
      <c r="AM132" s="27" t="s">
        <v>195</v>
      </c>
      <c r="AN132" s="27">
        <f t="shared" si="60"/>
        <v>15</v>
      </c>
      <c r="AO132" s="27" t="s">
        <v>196</v>
      </c>
      <c r="AP132" s="27">
        <f t="shared" si="61"/>
        <v>15</v>
      </c>
      <c r="AQ132" s="27" t="s">
        <v>197</v>
      </c>
      <c r="AR132" s="27">
        <f t="shared" si="62"/>
        <v>15</v>
      </c>
      <c r="AS132" s="27" t="s">
        <v>198</v>
      </c>
      <c r="AT132" s="27">
        <f t="shared" si="63"/>
        <v>10</v>
      </c>
      <c r="AU132" s="27" t="s">
        <v>199</v>
      </c>
      <c r="AV132" s="27">
        <f t="shared" si="64"/>
        <v>15</v>
      </c>
      <c r="AW132" s="36" t="s">
        <v>200</v>
      </c>
      <c r="AX132" s="27">
        <f t="shared" si="65"/>
        <v>15</v>
      </c>
      <c r="AY132" s="36" t="s">
        <v>201</v>
      </c>
      <c r="AZ132" s="27">
        <f t="shared" si="66"/>
        <v>15</v>
      </c>
      <c r="BA132" s="150">
        <f>SUM(AN132,AP132,AR132,AT132,AV132,AX132,AZ132)</f>
        <v>100</v>
      </c>
      <c r="BB132" s="27" t="str">
        <f>IF(BA132&gt;=96,"Fuerte",IF(AND(BA132&gt;=86, BA132&lt;96),"Moderado",IF(BA132&lt;86,"Débil")))</f>
        <v>Fuerte</v>
      </c>
      <c r="BC132" s="27" t="s">
        <v>202</v>
      </c>
      <c r="BD132" s="27">
        <f>VALUE(IF(OR(AND(BB132="Fuerte",BC132="Fuerte")),"100",IF(OR(AND(BB132="Fuerte",BC132="Moderado"),AND(BB132="Moderado",BC132="Fuerte"),AND(BB132="Moderado",BC132="Moderado")),"50",IF(OR(AND(BB132="Fuerte",BC132="Débil"),AND(BB132="Moderado",BC132="Débil"),AND(BB132="Débil",BC132="Fuerte"),AND(BB132="Débil",BC132="Moderado"),AND(BB132="Débil",BC132="Débil")),"0",))))</f>
        <v>100</v>
      </c>
      <c r="BE132" s="65" t="str">
        <f>IF(BD132=100,"Fuerte",IF(BD132=50,"Moderado",IF(BD132=0,"Débil")))</f>
        <v>Fuerte</v>
      </c>
      <c r="BF132" s="422">
        <f>AVERAGE(BD132:BD137)</f>
        <v>100</v>
      </c>
      <c r="BG132" s="422" t="str">
        <f>IF(BF132=100,"Fuerte",IF(AND(BF132&lt;=99, BF132&gt;=50),"Moderado",IF(BF132&lt;50,"Débil")))</f>
        <v>Fuerte</v>
      </c>
      <c r="BH132" s="440">
        <f>IF(BG132="Fuerte",(J132-2),IF(BG132="Moderado",(J132-1), IF(BG132="Débil",((J132-0)))))</f>
        <v>3</v>
      </c>
      <c r="BI132" s="440" t="str">
        <f>IF(BH132&lt;=0,"",IF(BH132=1,"Rara vez",IF(BH132=2,"Improbable",IF(BH132=3,"Posible",IF(BH132=4,"Probable",IF(BH132=5,"Casi Seguro"))))))</f>
        <v>Posible</v>
      </c>
      <c r="BJ132" s="457">
        <f>IF(BI132="","",IF(BI132="Rara vez",0.2,IF(BI132="Improbable",0.4,IF(BI132="Posible",0.6,IF(BI132="Probable",0.8,IF(BI132="Casi seguro",1,))))))</f>
        <v>0.6</v>
      </c>
      <c r="BK132" s="440" t="str">
        <f>IFERROR(IF(AG132=5,"Moderado",IF(AG132=10,"Mayor",IF(AG132=20,"Catastrófico",0))),"")</f>
        <v>Catastrófico</v>
      </c>
      <c r="BL132" s="457">
        <f>IF(AH132="","",IF(AH132="Moderado",0.6,IF(AH132="Mayor",0.8,IF(AH132="Catastrófico",1,))))</f>
        <v>1</v>
      </c>
      <c r="BM132" s="458" t="str">
        <f>IF(OR(AND(KBI132="Rara vez",BK132="Moderado"),AND(BI132="Improbable",BK132="Moderado")),"Moderado",IF(OR(AND(BI132="Rara vez",BK132="Mayor"),AND(BI132="Improbable",BK132="Mayor"),AND(BI132="Posible",BK132="Moderado"),AND(BI132="Probable",BK132="Moderado")),"Alta",IF(OR(AND(BI132="Rara vez",BK132="Catastrófico"),AND(BI132="Improbable",BK132="Catastrófico"),AND(BI132="Posible",BK132="Catastrófico"),AND(BI132="Probable",BK132="Catastrófico"),AND(BI132="Casi seguro",BK132="Catastrófico"),AND(BI132="Posible",BK132="Moderado"),AND(BI132="Probable",BK132="Moderado"),AND(BI132="Casi seguro",BK132="Moderado"),AND(BI132="Posible",BK132="Mayor"),AND(BI132="Probable",BK132="Mayor"),AND(BI132="Casi seguro",BK132="Mayor")),"Extremo",)))</f>
        <v>Extremo</v>
      </c>
      <c r="BN132" s="65"/>
      <c r="BO132" s="35" t="s">
        <v>574</v>
      </c>
      <c r="BP132" s="30" t="s">
        <v>575</v>
      </c>
      <c r="BQ132" s="30" t="s">
        <v>576</v>
      </c>
      <c r="BR132" s="30" t="s">
        <v>577</v>
      </c>
      <c r="BS132" s="30" t="s">
        <v>578</v>
      </c>
      <c r="BT132" s="33"/>
      <c r="BU132" s="33"/>
      <c r="BV132" s="30"/>
      <c r="BW132" s="25"/>
      <c r="BX132" s="131"/>
      <c r="BY132" s="131"/>
      <c r="BZ132" s="131"/>
      <c r="CA132" s="131"/>
      <c r="CB132" s="131"/>
      <c r="CC132" s="131"/>
      <c r="CD132" s="131"/>
      <c r="CE132" s="131"/>
      <c r="CF132" s="131"/>
      <c r="CG132" s="131"/>
      <c r="CH132" s="131"/>
      <c r="CI132" s="131"/>
      <c r="CJ132" s="131"/>
      <c r="CK132" s="131"/>
      <c r="CL132" s="131"/>
      <c r="CM132" s="131"/>
      <c r="CN132" s="131"/>
      <c r="CO132" s="131"/>
      <c r="CP132" s="131"/>
      <c r="CQ132" s="131"/>
    </row>
    <row r="133" spans="1:95" ht="49.5" customHeight="1">
      <c r="A133" s="417"/>
      <c r="B133" s="417"/>
      <c r="C133" s="417"/>
      <c r="D133" s="417"/>
      <c r="E133" s="148"/>
      <c r="F133" s="148"/>
      <c r="G133" s="417"/>
      <c r="H133" s="417"/>
      <c r="I133" s="62" t="s">
        <v>298</v>
      </c>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63">
        <f t="shared" si="48"/>
        <v>5</v>
      </c>
      <c r="AH133" s="417"/>
      <c r="AI133" s="417"/>
      <c r="AJ133" s="417"/>
      <c r="AK133" s="25">
        <v>2</v>
      </c>
      <c r="AL133" s="26" t="s">
        <v>226</v>
      </c>
      <c r="AM133" s="27"/>
      <c r="AN133" s="27" t="str">
        <f t="shared" si="60"/>
        <v/>
      </c>
      <c r="AO133" s="27"/>
      <c r="AP133" s="27" t="str">
        <f t="shared" si="61"/>
        <v/>
      </c>
      <c r="AQ133" s="27"/>
      <c r="AR133" s="27" t="str">
        <f t="shared" si="62"/>
        <v/>
      </c>
      <c r="AS133" s="27"/>
      <c r="AT133" s="27" t="str">
        <f t="shared" si="63"/>
        <v/>
      </c>
      <c r="AU133" s="27"/>
      <c r="AV133" s="27" t="str">
        <f t="shared" si="64"/>
        <v/>
      </c>
      <c r="AW133" s="36"/>
      <c r="AX133" s="27" t="str">
        <f t="shared" si="65"/>
        <v/>
      </c>
      <c r="AY133" s="36"/>
      <c r="AZ133" s="27" t="str">
        <f t="shared" si="66"/>
        <v/>
      </c>
      <c r="BA133" s="150"/>
      <c r="BB133" s="27"/>
      <c r="BC133" s="27"/>
      <c r="BD133" s="27"/>
      <c r="BE133" s="65"/>
      <c r="BF133" s="417"/>
      <c r="BG133" s="417"/>
      <c r="BH133" s="417"/>
      <c r="BI133" s="417"/>
      <c r="BJ133" s="417"/>
      <c r="BK133" s="417"/>
      <c r="BL133" s="417"/>
      <c r="BM133" s="417"/>
      <c r="BN133" s="65"/>
      <c r="BO133" s="30"/>
      <c r="BP133" s="30"/>
      <c r="BQ133" s="30"/>
      <c r="BR133" s="30"/>
      <c r="BS133" s="30"/>
      <c r="BT133" s="33"/>
      <c r="BU133" s="33"/>
      <c r="BV133" s="30"/>
      <c r="BW133" s="25"/>
      <c r="BX133" s="131"/>
      <c r="BY133" s="131"/>
      <c r="BZ133" s="131"/>
      <c r="CA133" s="131"/>
      <c r="CB133" s="131"/>
      <c r="CC133" s="131"/>
      <c r="CD133" s="131"/>
      <c r="CE133" s="131"/>
      <c r="CF133" s="131"/>
      <c r="CG133" s="131"/>
      <c r="CH133" s="131"/>
      <c r="CI133" s="131"/>
      <c r="CJ133" s="131"/>
      <c r="CK133" s="131"/>
      <c r="CL133" s="131"/>
      <c r="CM133" s="131"/>
      <c r="CN133" s="131"/>
      <c r="CO133" s="131"/>
      <c r="CP133" s="131"/>
      <c r="CQ133" s="131"/>
    </row>
    <row r="134" spans="1:95" ht="49.5" customHeight="1">
      <c r="A134" s="417"/>
      <c r="B134" s="417"/>
      <c r="C134" s="417"/>
      <c r="D134" s="417"/>
      <c r="E134" s="148"/>
      <c r="F134" s="148"/>
      <c r="G134" s="417"/>
      <c r="H134" s="417"/>
      <c r="I134" s="62" t="s">
        <v>208</v>
      </c>
      <c r="J134" s="417"/>
      <c r="K134" s="417"/>
      <c r="L134" s="417"/>
      <c r="M134" s="417"/>
      <c r="N134" s="417"/>
      <c r="O134" s="417"/>
      <c r="P134" s="417"/>
      <c r="Q134" s="417"/>
      <c r="R134" s="417"/>
      <c r="S134" s="417"/>
      <c r="T134" s="417"/>
      <c r="U134" s="417"/>
      <c r="V134" s="417"/>
      <c r="W134" s="417"/>
      <c r="X134" s="417"/>
      <c r="Y134" s="417"/>
      <c r="Z134" s="417"/>
      <c r="AA134" s="417"/>
      <c r="AB134" s="417"/>
      <c r="AC134" s="417"/>
      <c r="AD134" s="417"/>
      <c r="AE134" s="417"/>
      <c r="AF134" s="417"/>
      <c r="AG134" s="63">
        <f t="shared" si="48"/>
        <v>5</v>
      </c>
      <c r="AH134" s="417"/>
      <c r="AI134" s="417"/>
      <c r="AJ134" s="417"/>
      <c r="AK134" s="25">
        <v>3</v>
      </c>
      <c r="AL134" s="26" t="s">
        <v>226</v>
      </c>
      <c r="AM134" s="27"/>
      <c r="AN134" s="27" t="str">
        <f t="shared" si="60"/>
        <v/>
      </c>
      <c r="AO134" s="27"/>
      <c r="AP134" s="27" t="str">
        <f t="shared" si="61"/>
        <v/>
      </c>
      <c r="AQ134" s="27"/>
      <c r="AR134" s="27" t="str">
        <f t="shared" si="62"/>
        <v/>
      </c>
      <c r="AS134" s="27"/>
      <c r="AT134" s="27" t="str">
        <f t="shared" si="63"/>
        <v/>
      </c>
      <c r="AU134" s="27"/>
      <c r="AV134" s="27" t="str">
        <f t="shared" si="64"/>
        <v/>
      </c>
      <c r="AW134" s="36"/>
      <c r="AX134" s="27" t="str">
        <f t="shared" si="65"/>
        <v/>
      </c>
      <c r="AY134" s="36"/>
      <c r="AZ134" s="27" t="str">
        <f t="shared" si="66"/>
        <v/>
      </c>
      <c r="BA134" s="150"/>
      <c r="BB134" s="27"/>
      <c r="BC134" s="27"/>
      <c r="BD134" s="27"/>
      <c r="BE134" s="65"/>
      <c r="BF134" s="417"/>
      <c r="BG134" s="417"/>
      <c r="BH134" s="417"/>
      <c r="BI134" s="417"/>
      <c r="BJ134" s="417"/>
      <c r="BK134" s="417"/>
      <c r="BL134" s="417"/>
      <c r="BM134" s="417"/>
      <c r="BN134" s="65"/>
      <c r="BO134" s="30"/>
      <c r="BP134" s="30"/>
      <c r="BQ134" s="30"/>
      <c r="BR134" s="30"/>
      <c r="BS134" s="30"/>
      <c r="BT134" s="33"/>
      <c r="BU134" s="33"/>
      <c r="BV134" s="30"/>
      <c r="BW134" s="25"/>
      <c r="BX134" s="131"/>
      <c r="BY134" s="131"/>
      <c r="BZ134" s="131"/>
      <c r="CA134" s="131"/>
      <c r="CB134" s="131"/>
      <c r="CC134" s="131"/>
      <c r="CD134" s="131"/>
      <c r="CE134" s="131"/>
      <c r="CF134" s="131"/>
      <c r="CG134" s="131"/>
      <c r="CH134" s="131"/>
      <c r="CI134" s="131"/>
      <c r="CJ134" s="131"/>
      <c r="CK134" s="131"/>
      <c r="CL134" s="131"/>
      <c r="CM134" s="131"/>
      <c r="CN134" s="131"/>
      <c r="CO134" s="131"/>
      <c r="CP134" s="131"/>
      <c r="CQ134" s="131"/>
    </row>
    <row r="135" spans="1:95" ht="49.5" customHeight="1">
      <c r="A135" s="417"/>
      <c r="B135" s="417"/>
      <c r="C135" s="417"/>
      <c r="D135" s="417"/>
      <c r="E135" s="148"/>
      <c r="F135" s="148"/>
      <c r="G135" s="417"/>
      <c r="H135" s="417"/>
      <c r="I135" s="62" t="s">
        <v>214</v>
      </c>
      <c r="J135" s="417"/>
      <c r="K135" s="417"/>
      <c r="L135" s="417"/>
      <c r="M135" s="417"/>
      <c r="N135" s="417"/>
      <c r="O135" s="417"/>
      <c r="P135" s="417"/>
      <c r="Q135" s="417"/>
      <c r="R135" s="417"/>
      <c r="S135" s="417"/>
      <c r="T135" s="417"/>
      <c r="U135" s="417"/>
      <c r="V135" s="417"/>
      <c r="W135" s="417"/>
      <c r="X135" s="417"/>
      <c r="Y135" s="417"/>
      <c r="Z135" s="417"/>
      <c r="AA135" s="417"/>
      <c r="AB135" s="417"/>
      <c r="AC135" s="417"/>
      <c r="AD135" s="417"/>
      <c r="AE135" s="417"/>
      <c r="AF135" s="417"/>
      <c r="AG135" s="63">
        <f t="shared" si="48"/>
        <v>5</v>
      </c>
      <c r="AH135" s="417"/>
      <c r="AI135" s="417"/>
      <c r="AJ135" s="417"/>
      <c r="AK135" s="25">
        <v>4</v>
      </c>
      <c r="AL135" s="26" t="s">
        <v>226</v>
      </c>
      <c r="AM135" s="27"/>
      <c r="AN135" s="27" t="str">
        <f t="shared" si="60"/>
        <v/>
      </c>
      <c r="AO135" s="27"/>
      <c r="AP135" s="27" t="str">
        <f t="shared" si="61"/>
        <v/>
      </c>
      <c r="AQ135" s="27"/>
      <c r="AR135" s="27" t="str">
        <f t="shared" si="62"/>
        <v/>
      </c>
      <c r="AS135" s="27"/>
      <c r="AT135" s="27" t="str">
        <f t="shared" si="63"/>
        <v/>
      </c>
      <c r="AU135" s="27"/>
      <c r="AV135" s="27" t="str">
        <f t="shared" si="64"/>
        <v/>
      </c>
      <c r="AW135" s="36"/>
      <c r="AX135" s="27" t="str">
        <f t="shared" si="65"/>
        <v/>
      </c>
      <c r="AY135" s="36"/>
      <c r="AZ135" s="27" t="str">
        <f t="shared" si="66"/>
        <v/>
      </c>
      <c r="BA135" s="150"/>
      <c r="BB135" s="27"/>
      <c r="BC135" s="27"/>
      <c r="BD135" s="27"/>
      <c r="BE135" s="65"/>
      <c r="BF135" s="417"/>
      <c r="BG135" s="417"/>
      <c r="BH135" s="417"/>
      <c r="BI135" s="417"/>
      <c r="BJ135" s="417"/>
      <c r="BK135" s="417"/>
      <c r="BL135" s="417"/>
      <c r="BM135" s="417"/>
      <c r="BN135" s="65"/>
      <c r="BO135" s="30"/>
      <c r="BP135" s="30"/>
      <c r="BQ135" s="30"/>
      <c r="BR135" s="30"/>
      <c r="BS135" s="30"/>
      <c r="BT135" s="33"/>
      <c r="BU135" s="33"/>
      <c r="BV135" s="30"/>
      <c r="BW135" s="25"/>
      <c r="BX135" s="131"/>
      <c r="BY135" s="131"/>
      <c r="BZ135" s="131"/>
      <c r="CA135" s="131"/>
      <c r="CB135" s="131"/>
      <c r="CC135" s="131"/>
      <c r="CD135" s="131"/>
      <c r="CE135" s="131"/>
      <c r="CF135" s="131"/>
      <c r="CG135" s="131"/>
      <c r="CH135" s="131"/>
      <c r="CI135" s="131"/>
      <c r="CJ135" s="131"/>
      <c r="CK135" s="131"/>
      <c r="CL135" s="131"/>
      <c r="CM135" s="131"/>
      <c r="CN135" s="131"/>
      <c r="CO135" s="131"/>
      <c r="CP135" s="131"/>
      <c r="CQ135" s="131"/>
    </row>
    <row r="136" spans="1:95" ht="49.5" customHeight="1">
      <c r="A136" s="417"/>
      <c r="B136" s="417"/>
      <c r="C136" s="417"/>
      <c r="D136" s="417"/>
      <c r="E136" s="148"/>
      <c r="F136" s="148"/>
      <c r="G136" s="417"/>
      <c r="H136" s="417"/>
      <c r="I136" s="62"/>
      <c r="J136" s="417"/>
      <c r="K136" s="417"/>
      <c r="L136" s="417"/>
      <c r="M136" s="417"/>
      <c r="N136" s="417"/>
      <c r="O136" s="417"/>
      <c r="P136" s="417"/>
      <c r="Q136" s="417"/>
      <c r="R136" s="417"/>
      <c r="S136" s="417"/>
      <c r="T136" s="417"/>
      <c r="U136" s="417"/>
      <c r="V136" s="417"/>
      <c r="W136" s="417"/>
      <c r="X136" s="417"/>
      <c r="Y136" s="417"/>
      <c r="Z136" s="417"/>
      <c r="AA136" s="417"/>
      <c r="AB136" s="417"/>
      <c r="AC136" s="417"/>
      <c r="AD136" s="417"/>
      <c r="AE136" s="417"/>
      <c r="AF136" s="417"/>
      <c r="AG136" s="63">
        <f t="shared" si="48"/>
        <v>5</v>
      </c>
      <c r="AH136" s="417"/>
      <c r="AI136" s="417"/>
      <c r="AJ136" s="417"/>
      <c r="AK136" s="25">
        <v>5</v>
      </c>
      <c r="AL136" s="26" t="s">
        <v>226</v>
      </c>
      <c r="AM136" s="27"/>
      <c r="AN136" s="27" t="str">
        <f t="shared" si="60"/>
        <v/>
      </c>
      <c r="AO136" s="27"/>
      <c r="AP136" s="27" t="str">
        <f t="shared" si="61"/>
        <v/>
      </c>
      <c r="AQ136" s="27"/>
      <c r="AR136" s="27" t="str">
        <f t="shared" si="62"/>
        <v/>
      </c>
      <c r="AS136" s="27"/>
      <c r="AT136" s="27" t="str">
        <f t="shared" si="63"/>
        <v/>
      </c>
      <c r="AU136" s="27"/>
      <c r="AV136" s="27" t="str">
        <f t="shared" si="64"/>
        <v/>
      </c>
      <c r="AW136" s="36"/>
      <c r="AX136" s="27" t="str">
        <f t="shared" si="65"/>
        <v/>
      </c>
      <c r="AY136" s="36"/>
      <c r="AZ136" s="27" t="str">
        <f t="shared" si="66"/>
        <v/>
      </c>
      <c r="BA136" s="150"/>
      <c r="BB136" s="27"/>
      <c r="BC136" s="27"/>
      <c r="BD136" s="27"/>
      <c r="BE136" s="65"/>
      <c r="BF136" s="417"/>
      <c r="BG136" s="417"/>
      <c r="BH136" s="417"/>
      <c r="BI136" s="417"/>
      <c r="BJ136" s="417"/>
      <c r="BK136" s="417"/>
      <c r="BL136" s="417"/>
      <c r="BM136" s="417"/>
      <c r="BN136" s="65"/>
      <c r="BO136" s="30"/>
      <c r="BP136" s="30"/>
      <c r="BQ136" s="30"/>
      <c r="BR136" s="30"/>
      <c r="BS136" s="30"/>
      <c r="BT136" s="33"/>
      <c r="BU136" s="33"/>
      <c r="BV136" s="30"/>
      <c r="BW136" s="25"/>
      <c r="BX136" s="131"/>
      <c r="BY136" s="131"/>
      <c r="BZ136" s="131"/>
      <c r="CA136" s="131"/>
      <c r="CB136" s="131"/>
      <c r="CC136" s="131"/>
      <c r="CD136" s="131"/>
      <c r="CE136" s="131"/>
      <c r="CF136" s="131"/>
      <c r="CG136" s="131"/>
      <c r="CH136" s="131"/>
      <c r="CI136" s="131"/>
      <c r="CJ136" s="131"/>
      <c r="CK136" s="131"/>
      <c r="CL136" s="131"/>
      <c r="CM136" s="131"/>
      <c r="CN136" s="131"/>
      <c r="CO136" s="131"/>
      <c r="CP136" s="131"/>
      <c r="CQ136" s="131"/>
    </row>
    <row r="137" spans="1:95" ht="49.5" customHeight="1">
      <c r="A137" s="418"/>
      <c r="B137" s="418"/>
      <c r="C137" s="418"/>
      <c r="D137" s="418"/>
      <c r="E137" s="149"/>
      <c r="F137" s="149"/>
      <c r="G137" s="418"/>
      <c r="H137" s="418"/>
      <c r="I137" s="62"/>
      <c r="J137" s="418"/>
      <c r="K137" s="418"/>
      <c r="L137" s="418"/>
      <c r="M137" s="418"/>
      <c r="N137" s="418"/>
      <c r="O137" s="418"/>
      <c r="P137" s="418"/>
      <c r="Q137" s="418"/>
      <c r="R137" s="418"/>
      <c r="S137" s="418"/>
      <c r="T137" s="418"/>
      <c r="U137" s="418"/>
      <c r="V137" s="418"/>
      <c r="W137" s="418"/>
      <c r="X137" s="418"/>
      <c r="Y137" s="418"/>
      <c r="Z137" s="418"/>
      <c r="AA137" s="418"/>
      <c r="AB137" s="418"/>
      <c r="AC137" s="418"/>
      <c r="AD137" s="418"/>
      <c r="AE137" s="418"/>
      <c r="AF137" s="418"/>
      <c r="AG137" s="63">
        <f t="shared" si="48"/>
        <v>5</v>
      </c>
      <c r="AH137" s="418"/>
      <c r="AI137" s="418"/>
      <c r="AJ137" s="418"/>
      <c r="AK137" s="25">
        <v>6</v>
      </c>
      <c r="AL137" s="26" t="s">
        <v>226</v>
      </c>
      <c r="AM137" s="27"/>
      <c r="AN137" s="27" t="str">
        <f t="shared" si="60"/>
        <v/>
      </c>
      <c r="AO137" s="27"/>
      <c r="AP137" s="27" t="str">
        <f t="shared" si="61"/>
        <v/>
      </c>
      <c r="AQ137" s="27"/>
      <c r="AR137" s="27" t="str">
        <f t="shared" si="62"/>
        <v/>
      </c>
      <c r="AS137" s="27"/>
      <c r="AT137" s="27" t="str">
        <f t="shared" si="63"/>
        <v/>
      </c>
      <c r="AU137" s="27"/>
      <c r="AV137" s="27" t="str">
        <f t="shared" si="64"/>
        <v/>
      </c>
      <c r="AW137" s="36"/>
      <c r="AX137" s="27" t="str">
        <f t="shared" si="65"/>
        <v/>
      </c>
      <c r="AY137" s="36"/>
      <c r="AZ137" s="27" t="str">
        <f t="shared" si="66"/>
        <v/>
      </c>
      <c r="BA137" s="150"/>
      <c r="BB137" s="27"/>
      <c r="BC137" s="27"/>
      <c r="BD137" s="27"/>
      <c r="BE137" s="65"/>
      <c r="BF137" s="418"/>
      <c r="BG137" s="418"/>
      <c r="BH137" s="418"/>
      <c r="BI137" s="418"/>
      <c r="BJ137" s="418"/>
      <c r="BK137" s="418"/>
      <c r="BL137" s="418"/>
      <c r="BM137" s="418"/>
      <c r="BN137" s="65"/>
      <c r="BO137" s="30"/>
      <c r="BP137" s="30"/>
      <c r="BQ137" s="30"/>
      <c r="BR137" s="30"/>
      <c r="BS137" s="30"/>
      <c r="BT137" s="33"/>
      <c r="BU137" s="33"/>
      <c r="BV137" s="30"/>
      <c r="BW137" s="25"/>
      <c r="BX137" s="131"/>
      <c r="BY137" s="131"/>
      <c r="BZ137" s="131"/>
      <c r="CA137" s="131"/>
      <c r="CB137" s="131"/>
      <c r="CC137" s="131"/>
      <c r="CD137" s="131"/>
      <c r="CE137" s="131"/>
      <c r="CF137" s="131"/>
      <c r="CG137" s="131"/>
      <c r="CH137" s="131"/>
      <c r="CI137" s="131"/>
      <c r="CJ137" s="131"/>
      <c r="CK137" s="131"/>
      <c r="CL137" s="131"/>
      <c r="CM137" s="131"/>
      <c r="CN137" s="131"/>
      <c r="CO137" s="131"/>
      <c r="CP137" s="131"/>
      <c r="CQ137" s="131"/>
    </row>
    <row r="138" spans="1:95" ht="270" customHeight="1">
      <c r="A138" s="452">
        <v>23</v>
      </c>
      <c r="B138" s="452" t="s">
        <v>579</v>
      </c>
      <c r="C138" s="452" t="s">
        <v>580</v>
      </c>
      <c r="D138" s="452" t="s">
        <v>581</v>
      </c>
      <c r="E138" s="64" t="s">
        <v>582</v>
      </c>
      <c r="F138" s="64" t="s">
        <v>583</v>
      </c>
      <c r="G138" s="452" t="s">
        <v>584</v>
      </c>
      <c r="H138" s="452" t="s">
        <v>190</v>
      </c>
      <c r="I138" s="62" t="s">
        <v>208</v>
      </c>
      <c r="J138" s="452">
        <v>2</v>
      </c>
      <c r="K138" s="419" t="str">
        <f>IF(J138&lt;=0,"",IF(J138=1,"Rara vez",IF(J138=2,"Improbable",IF(J138=3,"Posible",IF(J138=4,"Probable",IF(J138=5,"Casi Seguro"))))))</f>
        <v>Improbable</v>
      </c>
      <c r="L138" s="416">
        <f>IF(K138="","",IF(K138="Rara vez",0.2,IF(K138="Improbable",0.4,IF(K138="Posible",0.6,IF(K138="Probable",0.8,IF(K138="Casi seguro",1,))))))</f>
        <v>0.4</v>
      </c>
      <c r="M138" s="416" t="s">
        <v>193</v>
      </c>
      <c r="N138" s="416" t="s">
        <v>192</v>
      </c>
      <c r="O138" s="416" t="s">
        <v>193</v>
      </c>
      <c r="P138" s="416" t="s">
        <v>193</v>
      </c>
      <c r="Q138" s="416" t="s">
        <v>193</v>
      </c>
      <c r="R138" s="416" t="s">
        <v>193</v>
      </c>
      <c r="S138" s="416" t="s">
        <v>193</v>
      </c>
      <c r="T138" s="416" t="s">
        <v>193</v>
      </c>
      <c r="U138" s="416" t="s">
        <v>193</v>
      </c>
      <c r="V138" s="416" t="s">
        <v>192</v>
      </c>
      <c r="W138" s="416" t="s">
        <v>193</v>
      </c>
      <c r="X138" s="416" t="s">
        <v>192</v>
      </c>
      <c r="Y138" s="416" t="s">
        <v>193</v>
      </c>
      <c r="Z138" s="416" t="s">
        <v>192</v>
      </c>
      <c r="AA138" s="416" t="s">
        <v>192</v>
      </c>
      <c r="AB138" s="416" t="s">
        <v>193</v>
      </c>
      <c r="AC138" s="416" t="s">
        <v>192</v>
      </c>
      <c r="AD138" s="416" t="s">
        <v>193</v>
      </c>
      <c r="AE138" s="416" t="s">
        <v>193</v>
      </c>
      <c r="AF138" s="425">
        <f>IF(AB138="Si","19",COUNTIF(M138:AE139,"si"))</f>
        <v>6</v>
      </c>
      <c r="AG138" s="63">
        <f t="shared" si="48"/>
        <v>10</v>
      </c>
      <c r="AH138" s="419" t="str">
        <f>IF(AG138=5,"Moderado",IF(AG138=10,"Mayor",IF(AG138=20,"Catastrófico",0)))</f>
        <v>Mayor</v>
      </c>
      <c r="AI138" s="416">
        <v>0.6</v>
      </c>
      <c r="AJ138" s="419" t="str">
        <f>IF(OR(AND(K138="Rara vez",AH138="Moderado"),AND(K138="Improbable",AH138="Moderado")),"Moderado",IF(OR(AND(K138="Rara vez",AH138="Mayor"),AND(K138="Improbable",AH138="Mayor"),AND(K138="Posible",AH138="Moderado"),AND(K138="Probable",AH138="Moderado")),"Alta",IF(OR(AND(K138="Rara vez",AH138="Catastrófico"),AND(K138="Improbable",AH138="Catastrófico"),AND(K138="Posible",AH138="Catastrófico"),AND(K138="Probable",AH138="Catastrófico"),AND(K138="Casi seguro",AH138="Catastrófico"),AND(K138="Posible",AH138="Moderado"),AND(K138="Probable",AH138="Moderado"),AND(K138="Casi seguro",AH138="Moderado"),AND(K138="Posible",AH138="Mayor"),AND(K138="Probable",AH138="Mayor"),AND(K138="Casi seguro",AH138="Mayor")),"Extremo",)))</f>
        <v>Alta</v>
      </c>
      <c r="AK138" s="30">
        <v>1</v>
      </c>
      <c r="AL138" s="26" t="s">
        <v>585</v>
      </c>
      <c r="AM138" s="36" t="s">
        <v>195</v>
      </c>
      <c r="AN138" s="36">
        <f t="shared" si="60"/>
        <v>15</v>
      </c>
      <c r="AO138" s="36" t="s">
        <v>196</v>
      </c>
      <c r="AP138" s="36">
        <f t="shared" si="61"/>
        <v>15</v>
      </c>
      <c r="AQ138" s="36" t="s">
        <v>197</v>
      </c>
      <c r="AR138" s="36">
        <f t="shared" si="62"/>
        <v>15</v>
      </c>
      <c r="AS138" s="36" t="s">
        <v>230</v>
      </c>
      <c r="AT138" s="36">
        <f t="shared" si="63"/>
        <v>15</v>
      </c>
      <c r="AU138" s="36" t="s">
        <v>199</v>
      </c>
      <c r="AV138" s="36">
        <f t="shared" si="64"/>
        <v>15</v>
      </c>
      <c r="AW138" s="36" t="s">
        <v>200</v>
      </c>
      <c r="AX138" s="36">
        <f t="shared" si="65"/>
        <v>15</v>
      </c>
      <c r="AY138" s="36" t="s">
        <v>201</v>
      </c>
      <c r="AZ138" s="36">
        <f t="shared" si="66"/>
        <v>15</v>
      </c>
      <c r="BA138" s="145">
        <f>SUM(AN138,AP138,AR138,AT138,AV138,AX138,AZ138)</f>
        <v>105</v>
      </c>
      <c r="BB138" s="36" t="str">
        <f>IF(BA138&gt;=96,"Fuerte",IF(AND(BA138&gt;=86, BA138&lt;96),"Moderado",IF(BA138&lt;86,"Débil")))</f>
        <v>Fuerte</v>
      </c>
      <c r="BC138" s="36" t="s">
        <v>202</v>
      </c>
      <c r="BD138" s="36">
        <f>VALUE(IF(OR(AND(BB138="Fuerte",BC138="Fuerte")),"100",IF(OR(AND(BB138="Fuerte",BC138="Moderado"),AND(BB138="Moderado",BC138="Fuerte"),AND(BB138="Moderado",BC138="Moderado")),"50",IF(OR(AND(BB138="Fuerte",BC138="Débil"),AND(BB138="Moderado",BC138="Débil"),AND(BB138="Débil",BC138="Fuerte"),AND(BB138="Débil",BC138="Moderado"),AND(BB138="Débil",BC138="Débil")),"0",))))</f>
        <v>100</v>
      </c>
      <c r="BE138" s="29" t="str">
        <f>IF(BD138=100,"Fuerte",IF(BD138=50,"Moderado",IF(BD138=0,"Débil")))</f>
        <v>Fuerte</v>
      </c>
      <c r="BF138" s="423">
        <f>AVERAGE(BD138:BD143)</f>
        <v>100</v>
      </c>
      <c r="BG138" s="423" t="str">
        <f>IF(BF138=100,"Fuerte",IF(AND(BF138&lt;=99, BF138&gt;=50),"Moderado",IF(BF138&lt;50,"Débil")))</f>
        <v>Fuerte</v>
      </c>
      <c r="BH138" s="440">
        <f>IF(BG138="Fuerte",(J138-2),IF(BG138="Moderado",(J138-1), IF(BG138="Débil",((J138-0)))))</f>
        <v>0</v>
      </c>
      <c r="BI138" s="440" t="str">
        <f>IF(BH138&lt;=0,"Rara vez",IF(BH138=1,"Rara vez",IF(BH138=2,"Improbable",IF(BH138=3,"Posible",IF(BH138=4,"Probable",IF(BH138=5,"Casi Seguro"))))))</f>
        <v>Rara vez</v>
      </c>
      <c r="BJ138" s="416">
        <f>IF(BI138="","",IF(BI138="Rara vez",0.2,IF(BI138="Improbable",0.4,IF(BI138="Posible",0.6,IF(BI138="Probable",0.8,IF(BI138="Casi seguro",1,))))))</f>
        <v>0.2</v>
      </c>
      <c r="BK138" s="440" t="str">
        <f>IFERROR(IF(AG138=5,"Moderado",IF(AG138=10,"Mayor",IF(AG138=20,"Catastrófico",0))),"")</f>
        <v>Mayor</v>
      </c>
      <c r="BL138" s="416">
        <f>IF(AH138="","",IF(AH138="Moderado",0.6,IF(AH138="Mayor",0.8,IF(AH138="Catastrófico",1,))))</f>
        <v>0.8</v>
      </c>
      <c r="BM138" s="440" t="str">
        <f>IF(OR(AND(KBI138="Rara vez",BK138="Moderado"),AND(BI138="Improbable",BK138="Moderado")),"Moderado",IF(OR(AND(BI138="Rara vez",BK138="Mayor"),AND(BI138="Improbable",BK138="Mayor"),AND(BI138="Posible",BK138="Moderado"),AND(BI138="Probable",BK138="Moderado")),"Alta",IF(OR(AND(BI138="Rara vez",BK138="Catastrófico"),AND(BI138="Improbable",BK138="Catastrófico"),AND(BI138="Posible",BK138="Catastrófico"),AND(BI138="Probable",BK138="Catastrófico"),AND(BI138="Casi seguro",BK138="Catastrófico"),AND(BI138="Posible",BK138="Moderado"),AND(BI138="Probable",BK138="Moderado"),AND(BI138="Casi seguro",BK138="Moderado"),AND(BI138="Posible",BK138="Mayor"),AND(BI138="Probable",BK138="Mayor"),AND(BI138="Casi seguro",BK138="Mayor")),"Extremo",)))</f>
        <v>Alta</v>
      </c>
      <c r="BN138" s="29" t="s">
        <v>241</v>
      </c>
      <c r="BO138" s="174" t="s">
        <v>586</v>
      </c>
      <c r="BP138" s="30" t="s">
        <v>587</v>
      </c>
      <c r="BQ138" s="30" t="s">
        <v>587</v>
      </c>
      <c r="BR138" s="30" t="s">
        <v>460</v>
      </c>
      <c r="BS138" s="30" t="s">
        <v>588</v>
      </c>
      <c r="BT138" s="33">
        <v>44756</v>
      </c>
      <c r="BU138" s="33">
        <v>44926</v>
      </c>
      <c r="BV138" s="33"/>
      <c r="BW138" s="30"/>
      <c r="BX138" s="131"/>
      <c r="BY138" s="131"/>
      <c r="BZ138" s="131"/>
      <c r="CA138" s="131"/>
      <c r="CB138" s="131"/>
      <c r="CC138" s="131"/>
      <c r="CD138" s="131"/>
      <c r="CE138" s="131"/>
      <c r="CF138" s="131"/>
      <c r="CG138" s="131"/>
      <c r="CH138" s="131"/>
      <c r="CI138" s="131"/>
      <c r="CJ138" s="131"/>
      <c r="CK138" s="131"/>
      <c r="CL138" s="131"/>
      <c r="CM138" s="131"/>
      <c r="CN138" s="131"/>
      <c r="CO138" s="131"/>
      <c r="CP138" s="131"/>
      <c r="CQ138" s="131"/>
    </row>
    <row r="139" spans="1:95" ht="78.75" customHeight="1">
      <c r="A139" s="417"/>
      <c r="B139" s="417"/>
      <c r="C139" s="417"/>
      <c r="D139" s="417"/>
      <c r="E139" s="148"/>
      <c r="F139" s="148"/>
      <c r="G139" s="417"/>
      <c r="H139" s="417"/>
      <c r="I139" s="62"/>
      <c r="J139" s="417"/>
      <c r="K139" s="417"/>
      <c r="L139" s="417"/>
      <c r="M139" s="417"/>
      <c r="N139" s="417"/>
      <c r="O139" s="417"/>
      <c r="P139" s="417"/>
      <c r="Q139" s="417"/>
      <c r="R139" s="417"/>
      <c r="S139" s="417"/>
      <c r="T139" s="417"/>
      <c r="U139" s="417"/>
      <c r="V139" s="417"/>
      <c r="W139" s="417"/>
      <c r="X139" s="417"/>
      <c r="Y139" s="417"/>
      <c r="Z139" s="417"/>
      <c r="AA139" s="417"/>
      <c r="AB139" s="417"/>
      <c r="AC139" s="417"/>
      <c r="AD139" s="417"/>
      <c r="AE139" s="417"/>
      <c r="AF139" s="417"/>
      <c r="AG139" s="63">
        <f t="shared" si="48"/>
        <v>5</v>
      </c>
      <c r="AH139" s="417"/>
      <c r="AI139" s="417"/>
      <c r="AJ139" s="417"/>
      <c r="AK139" s="30">
        <v>2</v>
      </c>
      <c r="AL139" s="26" t="s">
        <v>461</v>
      </c>
      <c r="AM139" s="36"/>
      <c r="AN139" s="36"/>
      <c r="AO139" s="36"/>
      <c r="AP139" s="36"/>
      <c r="AQ139" s="36"/>
      <c r="AR139" s="36"/>
      <c r="AS139" s="36"/>
      <c r="AT139" s="36"/>
      <c r="AU139" s="36"/>
      <c r="AV139" s="36"/>
      <c r="AW139" s="36"/>
      <c r="AX139" s="36"/>
      <c r="AY139" s="36"/>
      <c r="AZ139" s="36"/>
      <c r="BA139" s="145"/>
      <c r="BB139" s="36"/>
      <c r="BC139" s="36"/>
      <c r="BD139" s="36"/>
      <c r="BE139" s="29"/>
      <c r="BF139" s="417"/>
      <c r="BG139" s="417"/>
      <c r="BH139" s="417"/>
      <c r="BI139" s="417"/>
      <c r="BJ139" s="417"/>
      <c r="BK139" s="417"/>
      <c r="BL139" s="417"/>
      <c r="BM139" s="417"/>
      <c r="BN139" s="29"/>
      <c r="BO139" s="174"/>
      <c r="BP139" s="30"/>
      <c r="BQ139" s="30"/>
      <c r="BR139" s="30"/>
      <c r="BS139" s="30"/>
      <c r="BT139" s="146"/>
      <c r="BU139" s="146"/>
      <c r="BV139" s="146"/>
      <c r="BW139" s="30"/>
      <c r="BX139" s="131"/>
      <c r="BY139" s="131"/>
      <c r="BZ139" s="131"/>
      <c r="CA139" s="131"/>
      <c r="CB139" s="131"/>
      <c r="CC139" s="131"/>
      <c r="CD139" s="131"/>
      <c r="CE139" s="131"/>
      <c r="CF139" s="131"/>
      <c r="CG139" s="131"/>
      <c r="CH139" s="131"/>
      <c r="CI139" s="131"/>
      <c r="CJ139" s="131"/>
      <c r="CK139" s="131"/>
      <c r="CL139" s="131"/>
      <c r="CM139" s="131"/>
      <c r="CN139" s="131"/>
      <c r="CO139" s="131"/>
      <c r="CP139" s="131"/>
      <c r="CQ139" s="131"/>
    </row>
    <row r="140" spans="1:95" ht="159.75" customHeight="1">
      <c r="A140" s="417"/>
      <c r="B140" s="417"/>
      <c r="C140" s="417"/>
      <c r="D140" s="417"/>
      <c r="E140" s="148"/>
      <c r="F140" s="148"/>
      <c r="G140" s="417"/>
      <c r="H140" s="417"/>
      <c r="I140" s="62"/>
      <c r="J140" s="417"/>
      <c r="K140" s="417"/>
      <c r="L140" s="417"/>
      <c r="M140" s="417"/>
      <c r="N140" s="417"/>
      <c r="O140" s="417"/>
      <c r="P140" s="417"/>
      <c r="Q140" s="417"/>
      <c r="R140" s="417"/>
      <c r="S140" s="417"/>
      <c r="T140" s="417"/>
      <c r="U140" s="417"/>
      <c r="V140" s="417"/>
      <c r="W140" s="417"/>
      <c r="X140" s="417"/>
      <c r="Y140" s="417"/>
      <c r="Z140" s="417"/>
      <c r="AA140" s="417"/>
      <c r="AB140" s="417"/>
      <c r="AC140" s="417"/>
      <c r="AD140" s="417"/>
      <c r="AE140" s="417"/>
      <c r="AF140" s="417"/>
      <c r="AG140" s="63">
        <f t="shared" si="48"/>
        <v>5</v>
      </c>
      <c r="AH140" s="417"/>
      <c r="AI140" s="417"/>
      <c r="AJ140" s="417"/>
      <c r="AK140" s="30">
        <v>3</v>
      </c>
      <c r="AL140" s="26" t="s">
        <v>461</v>
      </c>
      <c r="AM140" s="36"/>
      <c r="AN140" s="36"/>
      <c r="AO140" s="36"/>
      <c r="AP140" s="36"/>
      <c r="AQ140" s="36"/>
      <c r="AR140" s="36"/>
      <c r="AS140" s="36"/>
      <c r="AT140" s="36"/>
      <c r="AU140" s="36"/>
      <c r="AV140" s="36"/>
      <c r="AW140" s="36"/>
      <c r="AX140" s="36"/>
      <c r="AY140" s="36"/>
      <c r="AZ140" s="36"/>
      <c r="BA140" s="145"/>
      <c r="BB140" s="36"/>
      <c r="BC140" s="36"/>
      <c r="BD140" s="36"/>
      <c r="BE140" s="29"/>
      <c r="BF140" s="417"/>
      <c r="BG140" s="417"/>
      <c r="BH140" s="417"/>
      <c r="BI140" s="417"/>
      <c r="BJ140" s="417"/>
      <c r="BK140" s="417"/>
      <c r="BL140" s="417"/>
      <c r="BM140" s="417"/>
      <c r="BN140" s="29"/>
      <c r="BO140" s="34"/>
      <c r="BP140" s="175"/>
      <c r="BQ140" s="30"/>
      <c r="BR140" s="30"/>
      <c r="BS140" s="162"/>
      <c r="BT140" s="146"/>
      <c r="BU140" s="146"/>
      <c r="BV140" s="146"/>
      <c r="BW140" s="30"/>
      <c r="BX140" s="131"/>
      <c r="BY140" s="131"/>
      <c r="BZ140" s="131"/>
      <c r="CA140" s="131"/>
      <c r="CB140" s="131"/>
      <c r="CC140" s="131"/>
      <c r="CD140" s="131"/>
      <c r="CE140" s="131"/>
      <c r="CF140" s="131"/>
      <c r="CG140" s="131"/>
      <c r="CH140" s="131"/>
      <c r="CI140" s="131"/>
      <c r="CJ140" s="131"/>
      <c r="CK140" s="131"/>
      <c r="CL140" s="131"/>
      <c r="CM140" s="131"/>
      <c r="CN140" s="131"/>
      <c r="CO140" s="131"/>
      <c r="CP140" s="131"/>
      <c r="CQ140" s="131"/>
    </row>
    <row r="141" spans="1:95" ht="226.5" customHeight="1">
      <c r="A141" s="417"/>
      <c r="B141" s="417"/>
      <c r="C141" s="417"/>
      <c r="D141" s="417"/>
      <c r="E141" s="148"/>
      <c r="F141" s="148"/>
      <c r="G141" s="417"/>
      <c r="H141" s="417"/>
      <c r="I141" s="62"/>
      <c r="J141" s="417"/>
      <c r="K141" s="417"/>
      <c r="L141" s="417"/>
      <c r="M141" s="417"/>
      <c r="N141" s="417"/>
      <c r="O141" s="417"/>
      <c r="P141" s="417"/>
      <c r="Q141" s="417"/>
      <c r="R141" s="417"/>
      <c r="S141" s="417"/>
      <c r="T141" s="417"/>
      <c r="U141" s="417"/>
      <c r="V141" s="417"/>
      <c r="W141" s="417"/>
      <c r="X141" s="417"/>
      <c r="Y141" s="417"/>
      <c r="Z141" s="417"/>
      <c r="AA141" s="417"/>
      <c r="AB141" s="417"/>
      <c r="AC141" s="417"/>
      <c r="AD141" s="417"/>
      <c r="AE141" s="417"/>
      <c r="AF141" s="417"/>
      <c r="AG141" s="63">
        <f t="shared" si="48"/>
        <v>5</v>
      </c>
      <c r="AH141" s="417"/>
      <c r="AI141" s="417"/>
      <c r="AJ141" s="417"/>
      <c r="AK141" s="30">
        <v>4</v>
      </c>
      <c r="AL141" s="26" t="s">
        <v>461</v>
      </c>
      <c r="AM141" s="36"/>
      <c r="AN141" s="36"/>
      <c r="AO141" s="36"/>
      <c r="AP141" s="36"/>
      <c r="AQ141" s="36"/>
      <c r="AR141" s="36"/>
      <c r="AS141" s="36"/>
      <c r="AT141" s="36"/>
      <c r="AU141" s="36"/>
      <c r="AV141" s="36"/>
      <c r="AW141" s="36"/>
      <c r="AX141" s="36"/>
      <c r="AY141" s="36"/>
      <c r="AZ141" s="36"/>
      <c r="BA141" s="145"/>
      <c r="BB141" s="36"/>
      <c r="BC141" s="36"/>
      <c r="BD141" s="36"/>
      <c r="BE141" s="29"/>
      <c r="BF141" s="417"/>
      <c r="BG141" s="417"/>
      <c r="BH141" s="417"/>
      <c r="BI141" s="417"/>
      <c r="BJ141" s="417"/>
      <c r="BK141" s="417"/>
      <c r="BL141" s="417"/>
      <c r="BM141" s="417"/>
      <c r="BN141" s="29"/>
      <c r="BO141" s="34"/>
      <c r="BP141" s="175"/>
      <c r="BQ141" s="30"/>
      <c r="BR141" s="30"/>
      <c r="BS141" s="175"/>
      <c r="BT141" s="146"/>
      <c r="BU141" s="146"/>
      <c r="BV141" s="146"/>
      <c r="BW141" s="30"/>
      <c r="BX141" s="131"/>
      <c r="BY141" s="131"/>
      <c r="BZ141" s="131"/>
      <c r="CA141" s="131"/>
      <c r="CB141" s="131"/>
      <c r="CC141" s="131"/>
      <c r="CD141" s="131"/>
      <c r="CE141" s="131"/>
      <c r="CF141" s="131"/>
      <c r="CG141" s="131"/>
      <c r="CH141" s="131"/>
      <c r="CI141" s="131"/>
      <c r="CJ141" s="131"/>
      <c r="CK141" s="131"/>
      <c r="CL141" s="131"/>
      <c r="CM141" s="131"/>
      <c r="CN141" s="131"/>
      <c r="CO141" s="131"/>
      <c r="CP141" s="131"/>
      <c r="CQ141" s="131"/>
    </row>
    <row r="142" spans="1:95" ht="78.75" customHeight="1">
      <c r="A142" s="417"/>
      <c r="B142" s="417"/>
      <c r="C142" s="417"/>
      <c r="D142" s="417"/>
      <c r="E142" s="148"/>
      <c r="F142" s="148"/>
      <c r="G142" s="417"/>
      <c r="H142" s="417"/>
      <c r="I142" s="62"/>
      <c r="J142" s="417"/>
      <c r="K142" s="417"/>
      <c r="L142" s="417"/>
      <c r="M142" s="417"/>
      <c r="N142" s="417"/>
      <c r="O142" s="417"/>
      <c r="P142" s="417"/>
      <c r="Q142" s="417"/>
      <c r="R142" s="417"/>
      <c r="S142" s="417"/>
      <c r="T142" s="417"/>
      <c r="U142" s="417"/>
      <c r="V142" s="417"/>
      <c r="W142" s="417"/>
      <c r="X142" s="417"/>
      <c r="Y142" s="417"/>
      <c r="Z142" s="417"/>
      <c r="AA142" s="417"/>
      <c r="AB142" s="417"/>
      <c r="AC142" s="417"/>
      <c r="AD142" s="417"/>
      <c r="AE142" s="417"/>
      <c r="AF142" s="417"/>
      <c r="AG142" s="63">
        <f t="shared" si="48"/>
        <v>5</v>
      </c>
      <c r="AH142" s="417"/>
      <c r="AI142" s="417"/>
      <c r="AJ142" s="417"/>
      <c r="AK142" s="30">
        <v>5</v>
      </c>
      <c r="AL142" s="26" t="s">
        <v>461</v>
      </c>
      <c r="AM142" s="36"/>
      <c r="AN142" s="36"/>
      <c r="AO142" s="36"/>
      <c r="AP142" s="36"/>
      <c r="AQ142" s="36"/>
      <c r="AR142" s="36"/>
      <c r="AS142" s="36"/>
      <c r="AT142" s="36"/>
      <c r="AU142" s="36"/>
      <c r="AV142" s="36"/>
      <c r="AW142" s="36"/>
      <c r="AX142" s="36"/>
      <c r="AY142" s="36"/>
      <c r="AZ142" s="36"/>
      <c r="BA142" s="145"/>
      <c r="BB142" s="36"/>
      <c r="BC142" s="36"/>
      <c r="BD142" s="36"/>
      <c r="BE142" s="29"/>
      <c r="BF142" s="417"/>
      <c r="BG142" s="417"/>
      <c r="BH142" s="417"/>
      <c r="BI142" s="417"/>
      <c r="BJ142" s="417"/>
      <c r="BK142" s="417"/>
      <c r="BL142" s="417"/>
      <c r="BM142" s="417"/>
      <c r="BN142" s="29"/>
      <c r="BO142" s="30"/>
      <c r="BP142" s="30"/>
      <c r="BQ142" s="30"/>
      <c r="BR142" s="30"/>
      <c r="BS142" s="30"/>
      <c r="BT142" s="146"/>
      <c r="BU142" s="146"/>
      <c r="BV142" s="146"/>
      <c r="BW142" s="30"/>
      <c r="BX142" s="131"/>
      <c r="BY142" s="131"/>
      <c r="BZ142" s="131"/>
      <c r="CA142" s="131"/>
      <c r="CB142" s="131"/>
      <c r="CC142" s="131"/>
      <c r="CD142" s="131"/>
      <c r="CE142" s="131"/>
      <c r="CF142" s="131"/>
      <c r="CG142" s="131"/>
      <c r="CH142" s="131"/>
      <c r="CI142" s="131"/>
      <c r="CJ142" s="131"/>
      <c r="CK142" s="131"/>
      <c r="CL142" s="131"/>
      <c r="CM142" s="131"/>
      <c r="CN142" s="131"/>
      <c r="CO142" s="131"/>
      <c r="CP142" s="131"/>
      <c r="CQ142" s="131"/>
    </row>
    <row r="143" spans="1:95" ht="64.5" customHeight="1">
      <c r="A143" s="418"/>
      <c r="B143" s="418"/>
      <c r="C143" s="418"/>
      <c r="D143" s="418"/>
      <c r="E143" s="149"/>
      <c r="F143" s="149"/>
      <c r="G143" s="418"/>
      <c r="H143" s="418"/>
      <c r="I143" s="62"/>
      <c r="J143" s="418"/>
      <c r="K143" s="418"/>
      <c r="L143" s="418"/>
      <c r="M143" s="418"/>
      <c r="N143" s="418"/>
      <c r="O143" s="418"/>
      <c r="P143" s="418"/>
      <c r="Q143" s="418"/>
      <c r="R143" s="418"/>
      <c r="S143" s="418"/>
      <c r="T143" s="418"/>
      <c r="U143" s="418"/>
      <c r="V143" s="418"/>
      <c r="W143" s="418"/>
      <c r="X143" s="418"/>
      <c r="Y143" s="418"/>
      <c r="Z143" s="418"/>
      <c r="AA143" s="418"/>
      <c r="AB143" s="418"/>
      <c r="AC143" s="418"/>
      <c r="AD143" s="418"/>
      <c r="AE143" s="418"/>
      <c r="AF143" s="418"/>
      <c r="AG143" s="63">
        <f t="shared" si="48"/>
        <v>5</v>
      </c>
      <c r="AH143" s="418"/>
      <c r="AI143" s="418"/>
      <c r="AJ143" s="418"/>
      <c r="AK143" s="30">
        <v>6</v>
      </c>
      <c r="AL143" s="26" t="s">
        <v>461</v>
      </c>
      <c r="AM143" s="36"/>
      <c r="AN143" s="36"/>
      <c r="AO143" s="36"/>
      <c r="AP143" s="36"/>
      <c r="AQ143" s="36"/>
      <c r="AR143" s="36"/>
      <c r="AS143" s="36"/>
      <c r="AT143" s="36"/>
      <c r="AU143" s="36"/>
      <c r="AV143" s="36"/>
      <c r="AW143" s="36"/>
      <c r="AX143" s="36"/>
      <c r="AY143" s="36"/>
      <c r="AZ143" s="36"/>
      <c r="BA143" s="145"/>
      <c r="BB143" s="36"/>
      <c r="BC143" s="36"/>
      <c r="BD143" s="36"/>
      <c r="BE143" s="29"/>
      <c r="BF143" s="418"/>
      <c r="BG143" s="418"/>
      <c r="BH143" s="418"/>
      <c r="BI143" s="418"/>
      <c r="BJ143" s="418"/>
      <c r="BK143" s="418"/>
      <c r="BL143" s="418"/>
      <c r="BM143" s="418"/>
      <c r="BN143" s="29"/>
      <c r="BO143" s="30"/>
      <c r="BP143" s="30"/>
      <c r="BQ143" s="30"/>
      <c r="BR143" s="30"/>
      <c r="BS143" s="30"/>
      <c r="BT143" s="146"/>
      <c r="BU143" s="146"/>
      <c r="BV143" s="146"/>
      <c r="BW143" s="30"/>
      <c r="BX143" s="131"/>
      <c r="BY143" s="131"/>
      <c r="BZ143" s="131"/>
      <c r="CA143" s="131"/>
      <c r="CB143" s="131"/>
      <c r="CC143" s="131"/>
      <c r="CD143" s="131"/>
      <c r="CE143" s="131"/>
      <c r="CF143" s="131"/>
      <c r="CG143" s="131"/>
      <c r="CH143" s="131"/>
      <c r="CI143" s="131"/>
      <c r="CJ143" s="131"/>
      <c r="CK143" s="131"/>
      <c r="CL143" s="131"/>
      <c r="CM143" s="131"/>
      <c r="CN143" s="131"/>
      <c r="CO143" s="131"/>
      <c r="CP143" s="131"/>
      <c r="CQ143" s="131"/>
    </row>
    <row r="144" spans="1:95" ht="105" customHeight="1">
      <c r="A144" s="456">
        <v>24</v>
      </c>
      <c r="B144" s="452" t="s">
        <v>589</v>
      </c>
      <c r="C144" s="452" t="s">
        <v>590</v>
      </c>
      <c r="D144" s="452" t="s">
        <v>591</v>
      </c>
      <c r="E144" s="144" t="s">
        <v>592</v>
      </c>
      <c r="F144" s="144" t="s">
        <v>593</v>
      </c>
      <c r="G144" s="452" t="s">
        <v>594</v>
      </c>
      <c r="H144" s="452" t="s">
        <v>190</v>
      </c>
      <c r="I144" s="62" t="s">
        <v>214</v>
      </c>
      <c r="J144" s="456">
        <v>4</v>
      </c>
      <c r="K144" s="419" t="str">
        <f>IF(J144&lt;=0,"",IF(J144=1,"Rara vez",IF(J144=2,"Improbable",IF(J144=3,"Posible",IF(J144=4,"Probable",IF(J144=5,"Casi Seguro"))))))</f>
        <v>Probable</v>
      </c>
      <c r="L144" s="416">
        <f>IF(K144="","",IF(K144="Rara vez",0.2,IF(K144="Improbable",0.4,IF(K144="Posible",0.6,IF(K144="Probable",0.8,IF(K144="Casi seguro",1,))))))</f>
        <v>0.8</v>
      </c>
      <c r="M144" s="416" t="s">
        <v>192</v>
      </c>
      <c r="N144" s="416" t="s">
        <v>192</v>
      </c>
      <c r="O144" s="416" t="s">
        <v>193</v>
      </c>
      <c r="P144" s="416" t="s">
        <v>193</v>
      </c>
      <c r="Q144" s="416" t="s">
        <v>192</v>
      </c>
      <c r="R144" s="416" t="s">
        <v>192</v>
      </c>
      <c r="S144" s="416" t="s">
        <v>193</v>
      </c>
      <c r="T144" s="416" t="s">
        <v>193</v>
      </c>
      <c r="U144" s="416" t="s">
        <v>193</v>
      </c>
      <c r="V144" s="416" t="s">
        <v>192</v>
      </c>
      <c r="W144" s="416" t="s">
        <v>192</v>
      </c>
      <c r="X144" s="416" t="s">
        <v>192</v>
      </c>
      <c r="Y144" s="416" t="s">
        <v>192</v>
      </c>
      <c r="Z144" s="416" t="s">
        <v>192</v>
      </c>
      <c r="AA144" s="416" t="s">
        <v>193</v>
      </c>
      <c r="AB144" s="416" t="s">
        <v>193</v>
      </c>
      <c r="AC144" s="416" t="s">
        <v>192</v>
      </c>
      <c r="AD144" s="416" t="s">
        <v>193</v>
      </c>
      <c r="AE144" s="416" t="s">
        <v>193</v>
      </c>
      <c r="AF144" s="425">
        <f>IF(AB144="Si","19",COUNTIF(M144:AE145,"si"))</f>
        <v>10</v>
      </c>
      <c r="AG144" s="63">
        <f t="shared" si="48"/>
        <v>10</v>
      </c>
      <c r="AH144" s="419" t="str">
        <f>IF(AG144=5,"Moderado",IF(AG144=10,"Mayor",IF(AG144=20,"Catastrófico",0)))</f>
        <v>Mayor</v>
      </c>
      <c r="AI144" s="416">
        <f>IF(AH144="","",IF(AH144="Moderado",0.6,IF(AH144="Mayor",0.8,IF(AH144="Catastrófico",1,))))</f>
        <v>0.8</v>
      </c>
      <c r="AJ144" s="419" t="str">
        <f>IF(OR(AND(K144="Rara vez",AH144="Moderado"),AND(K144="Improbable",AH144="Moderado")),"Moderado",IF(OR(AND(K144="Rara vez",AH144="Mayor"),AND(K144="Improbable",AH144="Mayor"),AND(K144="Posible",AH144="Moderado"),AND(K144="Probable",AH144="Moderado")),"Alta",IF(OR(AND(K144="Rara vez",AH144="Catastrófico"),AND(K144="Improbable",AH144="Catastrófico"),AND(K144="Posible",AH144="Catastrófico"),AND(K144="Probable",AH144="Catastrófico"),AND(K144="Casi seguro",AH144="Catastrófico"),AND(K144="Posible",AH144="Moderado"),AND(K144="Probable",AH144="Moderado"),AND(K144="Casi seguro",AH144="Moderado"),AND(K144="Posible",AH144="Mayor"),AND(K144="Probable",AH144="Mayor"),AND(K144="Casi seguro",AH144="Mayor")),"Extremo",)))</f>
        <v>Extremo</v>
      </c>
      <c r="AK144" s="25">
        <v>1</v>
      </c>
      <c r="AL144" s="26" t="s">
        <v>595</v>
      </c>
      <c r="AM144" s="27" t="s">
        <v>195</v>
      </c>
      <c r="AN144" s="27">
        <f t="shared" ref="AN144:AN149" si="75">IF(AM144="","",IF(AM144="Asignado",15,IF(AM144="No asignado",0,)))</f>
        <v>15</v>
      </c>
      <c r="AO144" s="27" t="s">
        <v>196</v>
      </c>
      <c r="AP144" s="27">
        <f t="shared" ref="AP144:AP149" si="76">IF(AO144="","",IF(AO144="Adecuado",15,IF(AO144="Inadecuado",0,)))</f>
        <v>15</v>
      </c>
      <c r="AQ144" s="27" t="s">
        <v>197</v>
      </c>
      <c r="AR144" s="27">
        <f t="shared" ref="AR144:AR149" si="77">IF(AQ144="","",IF(AQ144="Oportuna",15,IF(AQ144="Inoportuna",0,)))</f>
        <v>15</v>
      </c>
      <c r="AS144" s="27" t="s">
        <v>230</v>
      </c>
      <c r="AT144" s="27">
        <f t="shared" ref="AT144:AT149" si="78">IF(AS144="","",IF(AS144="Prevenir",15,IF(AS144="Detectar",10,IF(AS144="No es un control",0,))))</f>
        <v>15</v>
      </c>
      <c r="AU144" s="27" t="s">
        <v>199</v>
      </c>
      <c r="AV144" s="27">
        <f t="shared" ref="AV144:AV149" si="79">IF(AU144="","",IF(AU144="Confiable",15,IF(AU144="No confiable",0,)))</f>
        <v>15</v>
      </c>
      <c r="AW144" s="36" t="s">
        <v>200</v>
      </c>
      <c r="AX144" s="27">
        <f t="shared" ref="AX144:AX149" si="80">IF(AW144="","",IF(AW144="Se investigan y  resuelven oportunamente",15,IF(AW144="No se investigan y resuelven oportunamente",0,)))</f>
        <v>15</v>
      </c>
      <c r="AY144" s="36" t="s">
        <v>201</v>
      </c>
      <c r="AZ144" s="27">
        <f t="shared" ref="AZ144:AZ149" si="81">IF(AY144="","",IF(AY144="Completa",15,IF(AY144="Incompleta",10,IF(AY144="No existe",0,))))</f>
        <v>15</v>
      </c>
      <c r="BA144" s="150">
        <f t="shared" ref="BA144:BA145" si="82">SUM(AN144,AP144,AR144,AT144,AV144,AX144,AZ144)</f>
        <v>105</v>
      </c>
      <c r="BB144" s="27" t="str">
        <f t="shared" ref="BB144:BB145" si="83">IF(BA144&gt;=96,"Fuerte",IF(AND(BA144&gt;=86, BA144&lt;96),"Moderado",IF(BA144&lt;86,"Débil")))</f>
        <v>Fuerte</v>
      </c>
      <c r="BC144" s="27" t="s">
        <v>202</v>
      </c>
      <c r="BD144" s="27">
        <f t="shared" ref="BD144:BD145" si="84">VALUE(IF(OR(AND(BB144="Fuerte",BC144="Fuerte")),"100",IF(OR(AND(BB144="Fuerte",BC144="Moderado"),AND(BB144="Moderado",BC144="Fuerte"),AND(BB144="Moderado",BC144="Moderado")),"50",IF(OR(AND(BB144="Fuerte",BC144="Débil"),AND(BB144="Moderado",BC144="Débil"),AND(BB144="Débil",BC144="Fuerte"),AND(BB144="Débil",BC144="Moderado"),AND(BB144="Débil",BC144="Débil")),"0",))))</f>
        <v>100</v>
      </c>
      <c r="BE144" s="65" t="str">
        <f t="shared" ref="BE144:BE145" si="85">IF(BD144=100,"Fuerte",IF(BD144=50,"Moderado",IF(BD144=0,"Débil")))</f>
        <v>Fuerte</v>
      </c>
      <c r="BF144" s="422">
        <f>AVERAGE(BD144:BD149)</f>
        <v>100</v>
      </c>
      <c r="BG144" s="422" t="str">
        <f>IF(BF144=100,"Fuerte",IF(AND(BF144&lt;=99, BF144&gt;=50),"Moderado",IF(BF144&lt;50,"Débil")))</f>
        <v>Fuerte</v>
      </c>
      <c r="BH144" s="440">
        <f>IF(BG144="Fuerte",(J144-2),IF(BG144="Moderado",(J144-1), IF(BG144="Débil",((J144-0)))))</f>
        <v>2</v>
      </c>
      <c r="BI144" s="440" t="str">
        <f>IF(BH144&lt;=0,"",IF(BH144=1,"Rara vez",IF(BH144=2,"Improbable",IF(BH144=3,"Posible",IF(BH144=4,"Probable",IF(BH144=5,"Casi Seguro"))))))</f>
        <v>Improbable</v>
      </c>
      <c r="BJ144" s="457">
        <f>IF(BI144="","",IF(BI144="Rara vez",0.2,IF(BI144="Improbable",0.4,IF(BI144="Posible",0.6,IF(BI144="Probable",0.8,IF(BI144="Casi seguro",1,))))))</f>
        <v>0.4</v>
      </c>
      <c r="BK144" s="440" t="str">
        <f>IFERROR(IF(AG144=5,"Moderado",IF(AG144=10,"Mayor",IF(AG144=20,"Catastrófico",0))),"")</f>
        <v>Mayor</v>
      </c>
      <c r="BL144" s="457">
        <f>IF(AH144="","",IF(AH144="Moderado",0.6,IF(AH144="Mayor",0.8,IF(AH144="Catastrófico",1,))))</f>
        <v>0.8</v>
      </c>
      <c r="BM144" s="458" t="str">
        <f>IF(OR(AND(KBI144="Rara vez",BK144="Moderado"),AND(BI144="Improbable",BK144="Moderado")),"Moderado",IF(OR(AND(BI144="Rara vez",BK144="Mayor"),AND(BI144="Improbable",BK144="Mayor"),AND(BI144="Posible",BK144="Moderado"),AND(BI144="Probable",BK144="Moderado")),"Alta",IF(OR(AND(BI144="Rara vez",BK144="Catastrófico"),AND(BI144="Improbable",BK144="Catastrófico"),AND(BI144="Posible",BK144="Catastrófico"),AND(BI144="Probable",BK144="Catastrófico"),AND(BI144="Casi seguro",BK144="Catastrófico"),AND(BI144="Posible",BK144="Moderado"),AND(BI144="Probable",BK144="Moderado"),AND(BI144="Casi seguro",BK144="Moderado"),AND(BI144="Posible",BK144="Mayor"),AND(BI144="Probable",BK144="Mayor"),AND(BI144="Casi seguro",BK144="Mayor")),"Extremo",)))</f>
        <v>Alta</v>
      </c>
      <c r="BN144" s="65" t="s">
        <v>241</v>
      </c>
      <c r="BO144" s="30" t="s">
        <v>596</v>
      </c>
      <c r="BP144" s="30" t="s">
        <v>597</v>
      </c>
      <c r="BQ144" s="30" t="s">
        <v>598</v>
      </c>
      <c r="BR144" s="30" t="s">
        <v>599</v>
      </c>
      <c r="BS144" s="30" t="s">
        <v>600</v>
      </c>
      <c r="BT144" s="33" t="s">
        <v>601</v>
      </c>
      <c r="BU144" s="33" t="s">
        <v>602</v>
      </c>
      <c r="BV144" s="134"/>
      <c r="BW144" s="30"/>
      <c r="BX144" s="131"/>
      <c r="BY144" s="131"/>
      <c r="BZ144" s="131"/>
      <c r="CA144" s="131"/>
      <c r="CB144" s="131"/>
      <c r="CC144" s="131"/>
      <c r="CD144" s="131"/>
      <c r="CE144" s="131"/>
      <c r="CF144" s="131"/>
      <c r="CG144" s="131"/>
      <c r="CH144" s="131"/>
      <c r="CI144" s="131"/>
      <c r="CJ144" s="131"/>
      <c r="CK144" s="131"/>
      <c r="CL144" s="131"/>
      <c r="CM144" s="131"/>
      <c r="CN144" s="131"/>
      <c r="CO144" s="131"/>
      <c r="CP144" s="131"/>
      <c r="CQ144" s="131"/>
    </row>
    <row r="145" spans="1:95" ht="133.5" customHeight="1">
      <c r="A145" s="417"/>
      <c r="B145" s="417"/>
      <c r="C145" s="417"/>
      <c r="D145" s="417"/>
      <c r="E145" s="148" t="s">
        <v>603</v>
      </c>
      <c r="F145" s="148"/>
      <c r="G145" s="417"/>
      <c r="H145" s="417"/>
      <c r="I145" s="62" t="s">
        <v>303</v>
      </c>
      <c r="J145" s="417"/>
      <c r="K145" s="417"/>
      <c r="L145" s="417"/>
      <c r="M145" s="417"/>
      <c r="N145" s="417"/>
      <c r="O145" s="417"/>
      <c r="P145" s="417"/>
      <c r="Q145" s="417"/>
      <c r="R145" s="417"/>
      <c r="S145" s="417"/>
      <c r="T145" s="417"/>
      <c r="U145" s="417"/>
      <c r="V145" s="417"/>
      <c r="W145" s="417"/>
      <c r="X145" s="417"/>
      <c r="Y145" s="417"/>
      <c r="Z145" s="417"/>
      <c r="AA145" s="417"/>
      <c r="AB145" s="417"/>
      <c r="AC145" s="417"/>
      <c r="AD145" s="417"/>
      <c r="AE145" s="417"/>
      <c r="AF145" s="417"/>
      <c r="AG145" s="63">
        <f t="shared" si="48"/>
        <v>5</v>
      </c>
      <c r="AH145" s="417"/>
      <c r="AI145" s="417"/>
      <c r="AJ145" s="417"/>
      <c r="AK145" s="25">
        <v>2</v>
      </c>
      <c r="AL145" s="26" t="s">
        <v>604</v>
      </c>
      <c r="AM145" s="27" t="s">
        <v>195</v>
      </c>
      <c r="AN145" s="27">
        <f t="shared" si="75"/>
        <v>15</v>
      </c>
      <c r="AO145" s="27" t="s">
        <v>196</v>
      </c>
      <c r="AP145" s="27">
        <f t="shared" si="76"/>
        <v>15</v>
      </c>
      <c r="AQ145" s="27" t="s">
        <v>197</v>
      </c>
      <c r="AR145" s="27">
        <f t="shared" si="77"/>
        <v>15</v>
      </c>
      <c r="AS145" s="27" t="s">
        <v>230</v>
      </c>
      <c r="AT145" s="27">
        <f t="shared" si="78"/>
        <v>15</v>
      </c>
      <c r="AU145" s="27" t="s">
        <v>199</v>
      </c>
      <c r="AV145" s="27">
        <f t="shared" si="79"/>
        <v>15</v>
      </c>
      <c r="AW145" s="36" t="s">
        <v>200</v>
      </c>
      <c r="AX145" s="27">
        <f t="shared" si="80"/>
        <v>15</v>
      </c>
      <c r="AY145" s="36" t="s">
        <v>201</v>
      </c>
      <c r="AZ145" s="27">
        <f t="shared" si="81"/>
        <v>15</v>
      </c>
      <c r="BA145" s="150">
        <f t="shared" si="82"/>
        <v>105</v>
      </c>
      <c r="BB145" s="27" t="str">
        <f t="shared" si="83"/>
        <v>Fuerte</v>
      </c>
      <c r="BC145" s="27" t="s">
        <v>202</v>
      </c>
      <c r="BD145" s="27">
        <f t="shared" si="84"/>
        <v>100</v>
      </c>
      <c r="BE145" s="65" t="str">
        <f t="shared" si="85"/>
        <v>Fuerte</v>
      </c>
      <c r="BF145" s="417"/>
      <c r="BG145" s="417"/>
      <c r="BH145" s="417"/>
      <c r="BI145" s="417"/>
      <c r="BJ145" s="417"/>
      <c r="BK145" s="417"/>
      <c r="BL145" s="417"/>
      <c r="BM145" s="417"/>
      <c r="BN145" s="65"/>
      <c r="BO145" s="30"/>
      <c r="BP145" s="30"/>
      <c r="BQ145" s="30"/>
      <c r="BR145" s="30"/>
      <c r="BS145" s="30"/>
      <c r="BT145" s="33"/>
      <c r="BU145" s="33"/>
      <c r="BV145" s="30"/>
      <c r="BW145" s="30"/>
      <c r="BX145" s="131"/>
      <c r="BY145" s="131"/>
      <c r="BZ145" s="131"/>
      <c r="CA145" s="131"/>
      <c r="CB145" s="131"/>
      <c r="CC145" s="131"/>
      <c r="CD145" s="131"/>
      <c r="CE145" s="131"/>
      <c r="CF145" s="131"/>
      <c r="CG145" s="131"/>
      <c r="CH145" s="131"/>
      <c r="CI145" s="131"/>
      <c r="CJ145" s="131"/>
      <c r="CK145" s="131"/>
      <c r="CL145" s="131"/>
      <c r="CM145" s="131"/>
      <c r="CN145" s="131"/>
      <c r="CO145" s="131"/>
      <c r="CP145" s="131"/>
      <c r="CQ145" s="131"/>
    </row>
    <row r="146" spans="1:95" ht="15.75" customHeight="1">
      <c r="A146" s="417"/>
      <c r="B146" s="417"/>
      <c r="C146" s="417"/>
      <c r="D146" s="417"/>
      <c r="E146" s="148"/>
      <c r="F146" s="148"/>
      <c r="G146" s="417"/>
      <c r="H146" s="417"/>
      <c r="I146" s="62" t="s">
        <v>429</v>
      </c>
      <c r="J146" s="417"/>
      <c r="K146" s="417"/>
      <c r="L146" s="417"/>
      <c r="M146" s="417"/>
      <c r="N146" s="417"/>
      <c r="O146" s="417"/>
      <c r="P146" s="417"/>
      <c r="Q146" s="417"/>
      <c r="R146" s="417"/>
      <c r="S146" s="417"/>
      <c r="T146" s="417"/>
      <c r="U146" s="417"/>
      <c r="V146" s="417"/>
      <c r="W146" s="417"/>
      <c r="X146" s="417"/>
      <c r="Y146" s="417"/>
      <c r="Z146" s="417"/>
      <c r="AA146" s="417"/>
      <c r="AB146" s="417"/>
      <c r="AC146" s="417"/>
      <c r="AD146" s="417"/>
      <c r="AE146" s="417"/>
      <c r="AF146" s="417"/>
      <c r="AG146" s="63">
        <f t="shared" si="48"/>
        <v>5</v>
      </c>
      <c r="AH146" s="417"/>
      <c r="AI146" s="417"/>
      <c r="AJ146" s="417"/>
      <c r="AK146" s="25">
        <v>3</v>
      </c>
      <c r="AL146" s="26" t="s">
        <v>226</v>
      </c>
      <c r="AM146" s="27"/>
      <c r="AN146" s="27" t="str">
        <f t="shared" si="75"/>
        <v/>
      </c>
      <c r="AO146" s="27"/>
      <c r="AP146" s="27" t="str">
        <f t="shared" si="76"/>
        <v/>
      </c>
      <c r="AQ146" s="27"/>
      <c r="AR146" s="27" t="str">
        <f t="shared" si="77"/>
        <v/>
      </c>
      <c r="AS146" s="27"/>
      <c r="AT146" s="27" t="str">
        <f t="shared" si="78"/>
        <v/>
      </c>
      <c r="AU146" s="27"/>
      <c r="AV146" s="27" t="str">
        <f t="shared" si="79"/>
        <v/>
      </c>
      <c r="AW146" s="36"/>
      <c r="AX146" s="27" t="str">
        <f t="shared" si="80"/>
        <v/>
      </c>
      <c r="AY146" s="36"/>
      <c r="AZ146" s="27" t="str">
        <f t="shared" si="81"/>
        <v/>
      </c>
      <c r="BA146" s="150"/>
      <c r="BB146" s="27"/>
      <c r="BC146" s="27"/>
      <c r="BD146" s="27"/>
      <c r="BE146" s="65"/>
      <c r="BF146" s="417"/>
      <c r="BG146" s="417"/>
      <c r="BH146" s="417"/>
      <c r="BI146" s="417"/>
      <c r="BJ146" s="417"/>
      <c r="BK146" s="417"/>
      <c r="BL146" s="417"/>
      <c r="BM146" s="417"/>
      <c r="BN146" s="65"/>
      <c r="BO146" s="30"/>
      <c r="BP146" s="30"/>
      <c r="BQ146" s="30"/>
      <c r="BR146" s="30"/>
      <c r="BS146" s="30"/>
      <c r="BT146" s="33"/>
      <c r="BU146" s="33"/>
      <c r="BV146" s="30"/>
      <c r="BW146" s="30"/>
      <c r="BX146" s="131"/>
      <c r="BY146" s="131"/>
      <c r="BZ146" s="131"/>
      <c r="CA146" s="131"/>
      <c r="CB146" s="131"/>
      <c r="CC146" s="131"/>
      <c r="CD146" s="131"/>
      <c r="CE146" s="131"/>
      <c r="CF146" s="131"/>
      <c r="CG146" s="131"/>
      <c r="CH146" s="131"/>
      <c r="CI146" s="131"/>
      <c r="CJ146" s="131"/>
      <c r="CK146" s="131"/>
      <c r="CL146" s="131"/>
      <c r="CM146" s="131"/>
      <c r="CN146" s="131"/>
      <c r="CO146" s="131"/>
      <c r="CP146" s="131"/>
      <c r="CQ146" s="131"/>
    </row>
    <row r="147" spans="1:95" ht="15.75" customHeight="1">
      <c r="A147" s="417"/>
      <c r="B147" s="417"/>
      <c r="C147" s="417"/>
      <c r="D147" s="417"/>
      <c r="E147" s="148"/>
      <c r="F147" s="148"/>
      <c r="G147" s="417"/>
      <c r="H147" s="417"/>
      <c r="I147" s="62" t="s">
        <v>191</v>
      </c>
      <c r="J147" s="417"/>
      <c r="K147" s="417"/>
      <c r="L147" s="417"/>
      <c r="M147" s="417"/>
      <c r="N147" s="417"/>
      <c r="O147" s="417"/>
      <c r="P147" s="417"/>
      <c r="Q147" s="417"/>
      <c r="R147" s="417"/>
      <c r="S147" s="417"/>
      <c r="T147" s="417"/>
      <c r="U147" s="417"/>
      <c r="V147" s="417"/>
      <c r="W147" s="417"/>
      <c r="X147" s="417"/>
      <c r="Y147" s="417"/>
      <c r="Z147" s="417"/>
      <c r="AA147" s="417"/>
      <c r="AB147" s="417"/>
      <c r="AC147" s="417"/>
      <c r="AD147" s="417"/>
      <c r="AE147" s="417"/>
      <c r="AF147" s="417"/>
      <c r="AG147" s="63">
        <f t="shared" si="48"/>
        <v>5</v>
      </c>
      <c r="AH147" s="417"/>
      <c r="AI147" s="417"/>
      <c r="AJ147" s="417"/>
      <c r="AK147" s="25">
        <v>4</v>
      </c>
      <c r="AL147" s="26" t="s">
        <v>226</v>
      </c>
      <c r="AM147" s="27"/>
      <c r="AN147" s="27" t="str">
        <f t="shared" si="75"/>
        <v/>
      </c>
      <c r="AO147" s="27"/>
      <c r="AP147" s="27" t="str">
        <f t="shared" si="76"/>
        <v/>
      </c>
      <c r="AQ147" s="27"/>
      <c r="AR147" s="27" t="str">
        <f t="shared" si="77"/>
        <v/>
      </c>
      <c r="AS147" s="27"/>
      <c r="AT147" s="27" t="str">
        <f t="shared" si="78"/>
        <v/>
      </c>
      <c r="AU147" s="27"/>
      <c r="AV147" s="27" t="str">
        <f t="shared" si="79"/>
        <v/>
      </c>
      <c r="AW147" s="36"/>
      <c r="AX147" s="27" t="str">
        <f t="shared" si="80"/>
        <v/>
      </c>
      <c r="AY147" s="36"/>
      <c r="AZ147" s="27" t="str">
        <f t="shared" si="81"/>
        <v/>
      </c>
      <c r="BA147" s="150"/>
      <c r="BB147" s="27"/>
      <c r="BC147" s="27"/>
      <c r="BD147" s="27"/>
      <c r="BE147" s="65"/>
      <c r="BF147" s="417"/>
      <c r="BG147" s="417"/>
      <c r="BH147" s="417"/>
      <c r="BI147" s="417"/>
      <c r="BJ147" s="417"/>
      <c r="BK147" s="417"/>
      <c r="BL147" s="417"/>
      <c r="BM147" s="417"/>
      <c r="BN147" s="65"/>
      <c r="BO147" s="30"/>
      <c r="BP147" s="30"/>
      <c r="BQ147" s="30"/>
      <c r="BR147" s="30"/>
      <c r="BS147" s="30"/>
      <c r="BT147" s="33"/>
      <c r="BU147" s="33"/>
      <c r="BV147" s="30"/>
      <c r="BW147" s="30"/>
      <c r="BX147" s="131"/>
      <c r="BY147" s="131"/>
      <c r="BZ147" s="131"/>
      <c r="CA147" s="131"/>
      <c r="CB147" s="131"/>
      <c r="CC147" s="131"/>
      <c r="CD147" s="131"/>
      <c r="CE147" s="131"/>
      <c r="CF147" s="131"/>
      <c r="CG147" s="131"/>
      <c r="CH147" s="131"/>
      <c r="CI147" s="131"/>
      <c r="CJ147" s="131"/>
      <c r="CK147" s="131"/>
      <c r="CL147" s="131"/>
      <c r="CM147" s="131"/>
      <c r="CN147" s="131"/>
      <c r="CO147" s="131"/>
      <c r="CP147" s="131"/>
      <c r="CQ147" s="131"/>
    </row>
    <row r="148" spans="1:95" ht="16.5" customHeight="1">
      <c r="A148" s="417"/>
      <c r="B148" s="417"/>
      <c r="C148" s="417"/>
      <c r="D148" s="417"/>
      <c r="E148" s="148"/>
      <c r="F148" s="148"/>
      <c r="G148" s="417"/>
      <c r="H148" s="417"/>
      <c r="I148" s="62"/>
      <c r="J148" s="417"/>
      <c r="K148" s="417"/>
      <c r="L148" s="417"/>
      <c r="M148" s="417"/>
      <c r="N148" s="417"/>
      <c r="O148" s="417"/>
      <c r="P148" s="417"/>
      <c r="Q148" s="417"/>
      <c r="R148" s="417"/>
      <c r="S148" s="417"/>
      <c r="T148" s="417"/>
      <c r="U148" s="417"/>
      <c r="V148" s="417"/>
      <c r="W148" s="417"/>
      <c r="X148" s="417"/>
      <c r="Y148" s="417"/>
      <c r="Z148" s="417"/>
      <c r="AA148" s="417"/>
      <c r="AB148" s="417"/>
      <c r="AC148" s="417"/>
      <c r="AD148" s="417"/>
      <c r="AE148" s="417"/>
      <c r="AF148" s="417"/>
      <c r="AG148" s="63">
        <f t="shared" si="48"/>
        <v>5</v>
      </c>
      <c r="AH148" s="417"/>
      <c r="AI148" s="417"/>
      <c r="AJ148" s="417"/>
      <c r="AK148" s="25">
        <v>5</v>
      </c>
      <c r="AL148" s="26" t="s">
        <v>226</v>
      </c>
      <c r="AM148" s="27"/>
      <c r="AN148" s="27" t="str">
        <f t="shared" si="75"/>
        <v/>
      </c>
      <c r="AO148" s="27"/>
      <c r="AP148" s="27" t="str">
        <f t="shared" si="76"/>
        <v/>
      </c>
      <c r="AQ148" s="27"/>
      <c r="AR148" s="27" t="str">
        <f t="shared" si="77"/>
        <v/>
      </c>
      <c r="AS148" s="27"/>
      <c r="AT148" s="27" t="str">
        <f t="shared" si="78"/>
        <v/>
      </c>
      <c r="AU148" s="27"/>
      <c r="AV148" s="27" t="str">
        <f t="shared" si="79"/>
        <v/>
      </c>
      <c r="AW148" s="36"/>
      <c r="AX148" s="27" t="str">
        <f t="shared" si="80"/>
        <v/>
      </c>
      <c r="AY148" s="36"/>
      <c r="AZ148" s="27" t="str">
        <f t="shared" si="81"/>
        <v/>
      </c>
      <c r="BA148" s="150"/>
      <c r="BB148" s="27"/>
      <c r="BC148" s="27"/>
      <c r="BD148" s="27"/>
      <c r="BE148" s="65"/>
      <c r="BF148" s="417"/>
      <c r="BG148" s="417"/>
      <c r="BH148" s="417"/>
      <c r="BI148" s="417"/>
      <c r="BJ148" s="417"/>
      <c r="BK148" s="417"/>
      <c r="BL148" s="417"/>
      <c r="BM148" s="417"/>
      <c r="BN148" s="65"/>
      <c r="BO148" s="30"/>
      <c r="BP148" s="30"/>
      <c r="BQ148" s="30"/>
      <c r="BR148" s="30"/>
      <c r="BS148" s="30"/>
      <c r="BT148" s="33"/>
      <c r="BU148" s="33"/>
      <c r="BV148" s="30"/>
      <c r="BW148" s="30"/>
      <c r="BX148" s="131"/>
      <c r="BY148" s="131"/>
      <c r="BZ148" s="131"/>
      <c r="CA148" s="131"/>
      <c r="CB148" s="131"/>
      <c r="CC148" s="131"/>
      <c r="CD148" s="131"/>
      <c r="CE148" s="131"/>
      <c r="CF148" s="131"/>
      <c r="CG148" s="131"/>
      <c r="CH148" s="131"/>
      <c r="CI148" s="131"/>
      <c r="CJ148" s="131"/>
      <c r="CK148" s="131"/>
      <c r="CL148" s="131"/>
      <c r="CM148" s="131"/>
      <c r="CN148" s="131"/>
      <c r="CO148" s="131"/>
      <c r="CP148" s="131"/>
      <c r="CQ148" s="131"/>
    </row>
    <row r="149" spans="1:95" ht="117" customHeight="1">
      <c r="A149" s="418"/>
      <c r="B149" s="418"/>
      <c r="C149" s="418"/>
      <c r="D149" s="418"/>
      <c r="E149" s="149"/>
      <c r="F149" s="149"/>
      <c r="G149" s="418"/>
      <c r="H149" s="418"/>
      <c r="I149" s="62"/>
      <c r="J149" s="418"/>
      <c r="K149" s="418"/>
      <c r="L149" s="418"/>
      <c r="M149" s="418"/>
      <c r="N149" s="418"/>
      <c r="O149" s="418"/>
      <c r="P149" s="418"/>
      <c r="Q149" s="418"/>
      <c r="R149" s="418"/>
      <c r="S149" s="418"/>
      <c r="T149" s="418"/>
      <c r="U149" s="418"/>
      <c r="V149" s="418"/>
      <c r="W149" s="418"/>
      <c r="X149" s="418"/>
      <c r="Y149" s="418"/>
      <c r="Z149" s="418"/>
      <c r="AA149" s="418"/>
      <c r="AB149" s="418"/>
      <c r="AC149" s="418"/>
      <c r="AD149" s="418"/>
      <c r="AE149" s="418"/>
      <c r="AF149" s="418"/>
      <c r="AG149" s="63">
        <f t="shared" si="48"/>
        <v>5</v>
      </c>
      <c r="AH149" s="418"/>
      <c r="AI149" s="418"/>
      <c r="AJ149" s="418"/>
      <c r="AK149" s="25">
        <v>6</v>
      </c>
      <c r="AL149" s="26" t="s">
        <v>226</v>
      </c>
      <c r="AM149" s="27"/>
      <c r="AN149" s="27" t="str">
        <f t="shared" si="75"/>
        <v/>
      </c>
      <c r="AO149" s="27"/>
      <c r="AP149" s="27" t="str">
        <f t="shared" si="76"/>
        <v/>
      </c>
      <c r="AQ149" s="27"/>
      <c r="AR149" s="27" t="str">
        <f t="shared" si="77"/>
        <v/>
      </c>
      <c r="AS149" s="27"/>
      <c r="AT149" s="27" t="str">
        <f t="shared" si="78"/>
        <v/>
      </c>
      <c r="AU149" s="27"/>
      <c r="AV149" s="27" t="str">
        <f t="shared" si="79"/>
        <v/>
      </c>
      <c r="AW149" s="36"/>
      <c r="AX149" s="27" t="str">
        <f t="shared" si="80"/>
        <v/>
      </c>
      <c r="AY149" s="36"/>
      <c r="AZ149" s="27" t="str">
        <f t="shared" si="81"/>
        <v/>
      </c>
      <c r="BA149" s="150"/>
      <c r="BB149" s="27"/>
      <c r="BC149" s="27"/>
      <c r="BD149" s="27"/>
      <c r="BE149" s="27"/>
      <c r="BF149" s="418"/>
      <c r="BG149" s="418"/>
      <c r="BH149" s="418"/>
      <c r="BI149" s="418"/>
      <c r="BJ149" s="418"/>
      <c r="BK149" s="418"/>
      <c r="BL149" s="418"/>
      <c r="BM149" s="418"/>
      <c r="BN149" s="65"/>
      <c r="BO149" s="30"/>
      <c r="BP149" s="30"/>
      <c r="BQ149" s="30"/>
      <c r="BR149" s="30"/>
      <c r="BS149" s="30"/>
      <c r="BT149" s="33"/>
      <c r="BU149" s="33"/>
      <c r="BV149" s="30"/>
      <c r="BW149" s="30"/>
      <c r="BX149" s="131"/>
      <c r="BY149" s="131"/>
      <c r="BZ149" s="131"/>
      <c r="CA149" s="131"/>
      <c r="CB149" s="131"/>
      <c r="CC149" s="131"/>
      <c r="CD149" s="131"/>
      <c r="CE149" s="131"/>
      <c r="CF149" s="131"/>
      <c r="CG149" s="131"/>
      <c r="CH149" s="131"/>
      <c r="CI149" s="131"/>
      <c r="CJ149" s="131"/>
      <c r="CK149" s="131"/>
      <c r="CL149" s="131"/>
      <c r="CM149" s="131"/>
      <c r="CN149" s="131"/>
      <c r="CO149" s="131"/>
      <c r="CP149" s="131"/>
      <c r="CQ149" s="131"/>
    </row>
    <row r="150" spans="1:95" ht="15.75" customHeight="1">
      <c r="A150" s="482">
        <v>25</v>
      </c>
      <c r="B150" s="452" t="s">
        <v>605</v>
      </c>
      <c r="C150" s="452" t="s">
        <v>606</v>
      </c>
      <c r="D150" s="452" t="s">
        <v>607</v>
      </c>
      <c r="E150" s="452" t="s">
        <v>608</v>
      </c>
      <c r="F150" s="452" t="s">
        <v>609</v>
      </c>
      <c r="G150" s="452" t="s">
        <v>610</v>
      </c>
      <c r="H150" s="452" t="s">
        <v>190</v>
      </c>
      <c r="I150" s="452" t="s">
        <v>214</v>
      </c>
      <c r="J150" s="456">
        <v>3</v>
      </c>
      <c r="K150" s="480" t="str">
        <f>IF(J150&lt;=0,"",IF(J150=1,"Rara vez",IF(J150=2,"Improbable",IF(J150=3,"Posible",IF(J150=4,"Probable",IF(J150=5,"Casi Seguro"))))))</f>
        <v>Posible</v>
      </c>
      <c r="L150" s="416">
        <f>IF(K150="","",IF(K150="Rara vez",0.2,IF(K150="Improbable",0.4,IF(K150="Posible",0.6,IF(K150="Probable",0.8,IF(K150="Casi seguro",1,))))))</f>
        <v>0.6</v>
      </c>
      <c r="M150" s="416" t="s">
        <v>192</v>
      </c>
      <c r="N150" s="416" t="s">
        <v>192</v>
      </c>
      <c r="O150" s="416" t="s">
        <v>192</v>
      </c>
      <c r="P150" s="416" t="s">
        <v>192</v>
      </c>
      <c r="Q150" s="416" t="s">
        <v>192</v>
      </c>
      <c r="R150" s="416" t="s">
        <v>193</v>
      </c>
      <c r="S150" s="416" t="s">
        <v>193</v>
      </c>
      <c r="T150" s="416" t="s">
        <v>192</v>
      </c>
      <c r="U150" s="416" t="s">
        <v>193</v>
      </c>
      <c r="V150" s="416" t="s">
        <v>192</v>
      </c>
      <c r="W150" s="416" t="s">
        <v>192</v>
      </c>
      <c r="X150" s="416" t="s">
        <v>192</v>
      </c>
      <c r="Y150" s="416" t="s">
        <v>192</v>
      </c>
      <c r="Z150" s="416" t="s">
        <v>192</v>
      </c>
      <c r="AA150" s="416" t="s">
        <v>192</v>
      </c>
      <c r="AB150" s="416" t="s">
        <v>192</v>
      </c>
      <c r="AC150" s="416" t="s">
        <v>192</v>
      </c>
      <c r="AD150" s="416" t="s">
        <v>192</v>
      </c>
      <c r="AE150" s="416" t="s">
        <v>193</v>
      </c>
      <c r="AF150" s="425" t="str">
        <f>IF(AB150="Si","19",COUNTIF(M150:AE151,"si"))</f>
        <v>19</v>
      </c>
      <c r="AG150" s="484">
        <f t="shared" si="48"/>
        <v>20</v>
      </c>
      <c r="AH150" s="480" t="str">
        <f>IF(AG150=5,"Moderado",IF(AG150=10,"Mayor",IF(AG150=20,"Catastrófico",0)))</f>
        <v>Catastrófico</v>
      </c>
      <c r="AI150" s="416">
        <f>IF(AH150="","",IF(AH150="Moderado",0.6,IF(AH150="Mayor",0.8,IF(AH150="Catastrófico",1,))))</f>
        <v>1</v>
      </c>
      <c r="AJ150" s="480" t="str">
        <f>IF(OR(AND(K150="Rara vez",AH150="Moderado"),AND(K150="Improbable",AH150="Moderado")),"Moderado",IF(OR(AND(K150="Rara vez",AH150="Mayor"),AND(K150="Improbable",AH150="Mayor"),AND(K150="Posible",AH150="Moderado"),AND(K150="Probable",AH150="Moderado")),"Alta",IF(OR(AND(K150="Rara vez",AH150="Catastrófico"),AND(K150="Improbable",AH150="Catastrófico"),AND(K150="Posible",AH150="Catastrófico"),AND(K150="Probable",AH150="Catastrófico"),AND(K150="Casi seguro",AH150="Catastrófico"),AND(K150="Posible",AH150="Moderado"),AND(K150="Probable",AH150="Moderado"),AND(K150="Casi seguro",AH150="Moderado"),AND(K150="Posible",AH150="Mayor"),AND(K150="Probable",AH150="Mayor"),AND(K150="Casi seguro",AH150="Mayor")),"Extremo",)))</f>
        <v>Extremo</v>
      </c>
      <c r="AK150" s="456">
        <v>1</v>
      </c>
      <c r="AL150" s="485" t="s">
        <v>611</v>
      </c>
      <c r="AM150" s="422" t="s">
        <v>195</v>
      </c>
      <c r="AN150" s="27">
        <v>15</v>
      </c>
      <c r="AO150" s="27" t="s">
        <v>196</v>
      </c>
      <c r="AP150" s="27">
        <v>15</v>
      </c>
      <c r="AQ150" s="27" t="s">
        <v>197</v>
      </c>
      <c r="AR150" s="27">
        <v>15</v>
      </c>
      <c r="AS150" s="27" t="s">
        <v>230</v>
      </c>
      <c r="AT150" s="27">
        <v>15</v>
      </c>
      <c r="AU150" s="27" t="s">
        <v>199</v>
      </c>
      <c r="AV150" s="27">
        <v>15</v>
      </c>
      <c r="AW150" s="36" t="s">
        <v>200</v>
      </c>
      <c r="AX150" s="27">
        <v>15</v>
      </c>
      <c r="AY150" s="36" t="s">
        <v>201</v>
      </c>
      <c r="AZ150" s="27">
        <v>15</v>
      </c>
      <c r="BA150" s="150">
        <f>SUM(AN150,AP150,AR150,AT150,AV150,AX150,AZ150)</f>
        <v>105</v>
      </c>
      <c r="BB150" s="27" t="str">
        <f>IF(BA150&gt;=96,"Fuerte",IF(AND(BA150&gt;=86, BA150&lt;96),"Moderado",IF(BA150&lt;86,"Débil")))</f>
        <v>Fuerte</v>
      </c>
      <c r="BC150" s="27" t="s">
        <v>202</v>
      </c>
      <c r="BD150" s="27">
        <f>VALUE(IF(OR(AND(BB150="Fuerte",BC150="Fuerte")),"100",IF(OR(AND(BB150="Fuerte",BC150="Moderado"),AND(BB150="Moderado",BC150="Fuerte"),AND(BB150="Moderado",BC150="Moderado")),"50",IF(OR(AND(BB150="Fuerte",BC150="Débil"),AND(BB150="Moderado",BC150="Débil"),AND(BB150="Débil",BC150="Fuerte"),AND(BB150="Débil",BC150="Moderado"),AND(BB150="Débil",BC150="Débil")),"0",))))</f>
        <v>100</v>
      </c>
      <c r="BE150" s="65" t="str">
        <f>IF(BD150=100,"Fuerte",IF(BD150=50,"Moderado",IF(BD150=0,"Débil")))</f>
        <v>Fuerte</v>
      </c>
      <c r="BF150" s="422">
        <f>AVERAGE(BD150:BD155)</f>
        <v>100</v>
      </c>
      <c r="BG150" s="422" t="str">
        <f>IF(BF150=100,"Fuerte",IF(AND(BF150&lt;=99, BF150&gt;=50),"Moderado",IF(BF150&lt;50,"Débil")))</f>
        <v>Fuerte</v>
      </c>
      <c r="BH150" s="440">
        <f>IF(BG150="Fuerte",(J150-2),IF(BG150="Moderado",(J150-1), IF(BG150="Débil",((J150-0)))))</f>
        <v>1</v>
      </c>
      <c r="BI150" s="440" t="str">
        <f>IF(BH150&lt;=0,"",IF(BH150=1,"Rara vez",IF(BH150=2,"Improbable",IF(BH150=3,"Posible",IF(BH150=4,"Probable",IF(BH150=5,"Casi Seguro"))))))</f>
        <v>Rara vez</v>
      </c>
      <c r="BJ150" s="457">
        <f>IF(BI150="","",IF(BI150="Rara vez",0.2,IF(BI150="Improbable",0.4,IF(BI150="Posible",0.6,IF(BI150="Probable",0.8,IF(BI150="Casi seguro",1,))))))</f>
        <v>0.2</v>
      </c>
      <c r="BK150" s="483" t="str">
        <f>IFERROR(IF(AG150=5,"Moderado",IF(AG150=10,"Mayor",IF(AG150=20,"Catastrófico",0))),"")</f>
        <v>Catastrófico</v>
      </c>
      <c r="BL150" s="457">
        <f>IF(AH150="","",IF(AH150="Moderado",0.6,IF(AH150="Mayor",0.8,IF(AH150="Catastrófico",1,))))</f>
        <v>1</v>
      </c>
      <c r="BM150" s="481" t="str">
        <f>IF(OR(AND(KBI150="Rara vez",BK150="Moderado"),AND(BI150="Improbable",BK150="Moderado")),"Moderado",IF(OR(AND(BI150="Rara vez",BK150="Mayor"),AND(BI150="Improbable",BK150="Mayor"),AND(BI150="Posible",BK150="Moderado"),AND(BI150="Probable",BK150="Moderado")),"Alta",IF(OR(AND(BI150="Rara vez",BK150="Catastrófico"),AND(BI150="Improbable",BK150="Catastrófico"),AND(BI150="Posible",BK150="Catastrófico"),AND(BI150="Probable",BK150="Catastrófico"),AND(BI150="Casi seguro",BK150="Catastrófico"),AND(BI150="Posible",BK150="Moderado"),AND(BI150="Probable",BK150="Moderado"),AND(BI150="Casi seguro",BK150="Moderado"),AND(BI150="Posible",BK150="Mayor"),AND(BI150="Probable",BK150="Mayor"),AND(BI150="Casi seguro",BK150="Mayor")),"Extremo",)))</f>
        <v>Extremo</v>
      </c>
      <c r="BN150" s="65" t="s">
        <v>241</v>
      </c>
      <c r="BO150" s="452" t="s">
        <v>612</v>
      </c>
      <c r="BP150" s="452" t="s">
        <v>613</v>
      </c>
      <c r="BQ150" s="452" t="s">
        <v>614</v>
      </c>
      <c r="BR150" s="452" t="s">
        <v>615</v>
      </c>
      <c r="BS150" s="452" t="s">
        <v>616</v>
      </c>
      <c r="BT150" s="33"/>
      <c r="BU150" s="33"/>
      <c r="BV150" s="30"/>
      <c r="BW150" s="25"/>
      <c r="BX150" s="131"/>
      <c r="BY150" s="131"/>
      <c r="BZ150" s="131"/>
      <c r="CA150" s="131"/>
      <c r="CB150" s="131"/>
      <c r="CC150" s="131"/>
      <c r="CD150" s="131"/>
      <c r="CE150" s="131"/>
      <c r="CF150" s="131"/>
      <c r="CG150" s="131"/>
      <c r="CH150" s="131"/>
      <c r="CI150" s="131"/>
      <c r="CJ150" s="131"/>
      <c r="CK150" s="131"/>
      <c r="CL150" s="131"/>
      <c r="CM150" s="131"/>
      <c r="CN150" s="131"/>
      <c r="CO150" s="131"/>
      <c r="CP150" s="131"/>
      <c r="CQ150" s="131"/>
    </row>
    <row r="151" spans="1:95" ht="16.5" customHeight="1">
      <c r="A151" s="460"/>
      <c r="B151" s="417"/>
      <c r="C151" s="417"/>
      <c r="D151" s="417"/>
      <c r="E151" s="417"/>
      <c r="F151" s="417"/>
      <c r="G151" s="417"/>
      <c r="H151" s="417"/>
      <c r="I151" s="417"/>
      <c r="J151" s="417"/>
      <c r="K151" s="417"/>
      <c r="L151" s="417"/>
      <c r="M151" s="417"/>
      <c r="N151" s="417"/>
      <c r="O151" s="417"/>
      <c r="P151" s="417"/>
      <c r="Q151" s="417"/>
      <c r="R151" s="417"/>
      <c r="S151" s="417"/>
      <c r="T151" s="417"/>
      <c r="U151" s="417"/>
      <c r="V151" s="417"/>
      <c r="W151" s="417"/>
      <c r="X151" s="417"/>
      <c r="Y151" s="417"/>
      <c r="Z151" s="417"/>
      <c r="AA151" s="417"/>
      <c r="AB151" s="417"/>
      <c r="AC151" s="417"/>
      <c r="AD151" s="417"/>
      <c r="AE151" s="417"/>
      <c r="AF151" s="417"/>
      <c r="AG151" s="417"/>
      <c r="AH151" s="417"/>
      <c r="AI151" s="417"/>
      <c r="AJ151" s="417"/>
      <c r="AK151" s="417"/>
      <c r="AL151" s="417"/>
      <c r="AM151" s="417"/>
      <c r="AN151" s="27" t="str">
        <f t="shared" ref="AN151:AN161" si="86">IF(AM151="","",IF(AM151="Asignado",15,IF(AM151="No asignado",0,)))</f>
        <v/>
      </c>
      <c r="AO151" s="27"/>
      <c r="AP151" s="27" t="str">
        <f t="shared" ref="AP151:AP161" si="87">IF(AO151="","",IF(AO151="Adecuado",15,IF(AO151="Inadecuado",0,)))</f>
        <v/>
      </c>
      <c r="AQ151" s="27"/>
      <c r="AR151" s="27" t="str">
        <f t="shared" ref="AR151:AR161" si="88">IF(AQ151="","",IF(AQ151="Oportuna",15,IF(AQ151="Inoportuna",0,)))</f>
        <v/>
      </c>
      <c r="AS151" s="27"/>
      <c r="AT151" s="27" t="str">
        <f t="shared" ref="AT151:AT161" si="89">IF(AS151="","",IF(AS151="Prevenir",15,IF(AS151="Detectar",10,IF(AS151="No es un control",0,))))</f>
        <v/>
      </c>
      <c r="AU151" s="27"/>
      <c r="AV151" s="27" t="str">
        <f t="shared" ref="AV151:AV161" si="90">IF(AU151="","",IF(AU151="Confiable",15,IF(AU151="No confiable",0,)))</f>
        <v/>
      </c>
      <c r="AW151" s="36"/>
      <c r="AX151" s="27" t="str">
        <f t="shared" ref="AX151:AX161" si="91">IF(AW151="","",IF(AW151="Se investigan y  resuelven oportunamente",15,IF(AW151="No se investigan y resuelven oportunamente",0,)))</f>
        <v/>
      </c>
      <c r="AY151" s="36"/>
      <c r="AZ151" s="27" t="str">
        <f t="shared" ref="AZ151:AZ161" si="92">IF(AY151="","",IF(AY151="Completa",15,IF(AY151="Incompleta",10,IF(AY151="No existe",0,))))</f>
        <v/>
      </c>
      <c r="BA151" s="150"/>
      <c r="BB151" s="27"/>
      <c r="BC151" s="27"/>
      <c r="BD151" s="27"/>
      <c r="BE151" s="65"/>
      <c r="BF151" s="417"/>
      <c r="BG151" s="417"/>
      <c r="BH151" s="417"/>
      <c r="BI151" s="417"/>
      <c r="BJ151" s="417"/>
      <c r="BK151" s="417"/>
      <c r="BL151" s="417"/>
      <c r="BM151" s="417"/>
      <c r="BN151" s="65"/>
      <c r="BO151" s="417"/>
      <c r="BP151" s="417"/>
      <c r="BQ151" s="417"/>
      <c r="BR151" s="417"/>
      <c r="BS151" s="417"/>
      <c r="BT151" s="33"/>
      <c r="BU151" s="33"/>
      <c r="BV151" s="30"/>
      <c r="BW151" s="25"/>
      <c r="BX151" s="131"/>
      <c r="BY151" s="131"/>
      <c r="BZ151" s="131"/>
      <c r="CA151" s="131"/>
      <c r="CB151" s="131"/>
      <c r="CC151" s="131"/>
      <c r="CD151" s="131"/>
      <c r="CE151" s="131"/>
      <c r="CF151" s="131"/>
      <c r="CG151" s="131"/>
      <c r="CH151" s="131"/>
      <c r="CI151" s="131"/>
      <c r="CJ151" s="131"/>
      <c r="CK151" s="131"/>
      <c r="CL151" s="131"/>
      <c r="CM151" s="131"/>
      <c r="CN151" s="131"/>
      <c r="CO151" s="131"/>
      <c r="CP151" s="131"/>
      <c r="CQ151" s="131"/>
    </row>
    <row r="152" spans="1:95" ht="16.5" customHeight="1">
      <c r="A152" s="460"/>
      <c r="B152" s="417"/>
      <c r="C152" s="417"/>
      <c r="D152" s="417"/>
      <c r="E152" s="417"/>
      <c r="F152" s="417"/>
      <c r="G152" s="417"/>
      <c r="H152" s="417"/>
      <c r="I152" s="417"/>
      <c r="J152" s="417"/>
      <c r="K152" s="417"/>
      <c r="L152" s="417"/>
      <c r="M152" s="417"/>
      <c r="N152" s="417"/>
      <c r="O152" s="417"/>
      <c r="P152" s="417"/>
      <c r="Q152" s="417"/>
      <c r="R152" s="417"/>
      <c r="S152" s="417"/>
      <c r="T152" s="417"/>
      <c r="U152" s="417"/>
      <c r="V152" s="417"/>
      <c r="W152" s="417"/>
      <c r="X152" s="417"/>
      <c r="Y152" s="417"/>
      <c r="Z152" s="417"/>
      <c r="AA152" s="417"/>
      <c r="AB152" s="417"/>
      <c r="AC152" s="417"/>
      <c r="AD152" s="417"/>
      <c r="AE152" s="417"/>
      <c r="AF152" s="417"/>
      <c r="AG152" s="417"/>
      <c r="AH152" s="417"/>
      <c r="AI152" s="417"/>
      <c r="AJ152" s="417"/>
      <c r="AK152" s="417"/>
      <c r="AL152" s="417"/>
      <c r="AM152" s="417"/>
      <c r="AN152" s="27" t="str">
        <f t="shared" si="86"/>
        <v/>
      </c>
      <c r="AO152" s="27"/>
      <c r="AP152" s="27" t="str">
        <f t="shared" si="87"/>
        <v/>
      </c>
      <c r="AQ152" s="27"/>
      <c r="AR152" s="27" t="str">
        <f t="shared" si="88"/>
        <v/>
      </c>
      <c r="AS152" s="27"/>
      <c r="AT152" s="27" t="str">
        <f t="shared" si="89"/>
        <v/>
      </c>
      <c r="AU152" s="27"/>
      <c r="AV152" s="27" t="str">
        <f t="shared" si="90"/>
        <v/>
      </c>
      <c r="AW152" s="36"/>
      <c r="AX152" s="27" t="str">
        <f t="shared" si="91"/>
        <v/>
      </c>
      <c r="AY152" s="36"/>
      <c r="AZ152" s="27" t="str">
        <f t="shared" si="92"/>
        <v/>
      </c>
      <c r="BA152" s="150"/>
      <c r="BB152" s="27"/>
      <c r="BC152" s="27"/>
      <c r="BD152" s="27"/>
      <c r="BE152" s="65"/>
      <c r="BF152" s="417"/>
      <c r="BG152" s="417"/>
      <c r="BH152" s="417"/>
      <c r="BI152" s="417"/>
      <c r="BJ152" s="417"/>
      <c r="BK152" s="417"/>
      <c r="BL152" s="417"/>
      <c r="BM152" s="417"/>
      <c r="BN152" s="65"/>
      <c r="BO152" s="417"/>
      <c r="BP152" s="417"/>
      <c r="BQ152" s="417"/>
      <c r="BR152" s="417"/>
      <c r="BS152" s="417"/>
      <c r="BT152" s="33"/>
      <c r="BU152" s="33"/>
      <c r="BV152" s="30"/>
      <c r="BW152" s="25"/>
      <c r="BX152" s="131"/>
      <c r="BY152" s="131"/>
      <c r="BZ152" s="131"/>
      <c r="CA152" s="131"/>
      <c r="CB152" s="131"/>
      <c r="CC152" s="131"/>
      <c r="CD152" s="131"/>
      <c r="CE152" s="131"/>
      <c r="CF152" s="131"/>
      <c r="CG152" s="131"/>
      <c r="CH152" s="131"/>
      <c r="CI152" s="131"/>
      <c r="CJ152" s="131"/>
      <c r="CK152" s="131"/>
      <c r="CL152" s="131"/>
      <c r="CM152" s="131"/>
      <c r="CN152" s="131"/>
      <c r="CO152" s="131"/>
      <c r="CP152" s="131"/>
      <c r="CQ152" s="131"/>
    </row>
    <row r="153" spans="1:95" ht="16.5" customHeight="1">
      <c r="A153" s="460"/>
      <c r="B153" s="417"/>
      <c r="C153" s="417"/>
      <c r="D153" s="417"/>
      <c r="E153" s="417"/>
      <c r="F153" s="417"/>
      <c r="G153" s="417"/>
      <c r="H153" s="417"/>
      <c r="I153" s="417"/>
      <c r="J153" s="417"/>
      <c r="K153" s="417"/>
      <c r="L153" s="417"/>
      <c r="M153" s="417"/>
      <c r="N153" s="417"/>
      <c r="O153" s="417"/>
      <c r="P153" s="417"/>
      <c r="Q153" s="417"/>
      <c r="R153" s="417"/>
      <c r="S153" s="417"/>
      <c r="T153" s="417"/>
      <c r="U153" s="417"/>
      <c r="V153" s="417"/>
      <c r="W153" s="417"/>
      <c r="X153" s="417"/>
      <c r="Y153" s="417"/>
      <c r="Z153" s="417"/>
      <c r="AA153" s="417"/>
      <c r="AB153" s="417"/>
      <c r="AC153" s="417"/>
      <c r="AD153" s="417"/>
      <c r="AE153" s="417"/>
      <c r="AF153" s="417"/>
      <c r="AG153" s="417"/>
      <c r="AH153" s="417"/>
      <c r="AI153" s="417"/>
      <c r="AJ153" s="417"/>
      <c r="AK153" s="417"/>
      <c r="AL153" s="417"/>
      <c r="AM153" s="417"/>
      <c r="AN153" s="27" t="str">
        <f t="shared" si="86"/>
        <v/>
      </c>
      <c r="AO153" s="27"/>
      <c r="AP153" s="27" t="str">
        <f t="shared" si="87"/>
        <v/>
      </c>
      <c r="AQ153" s="27"/>
      <c r="AR153" s="27" t="str">
        <f t="shared" si="88"/>
        <v/>
      </c>
      <c r="AS153" s="27"/>
      <c r="AT153" s="27" t="str">
        <f t="shared" si="89"/>
        <v/>
      </c>
      <c r="AU153" s="27"/>
      <c r="AV153" s="27" t="str">
        <f t="shared" si="90"/>
        <v/>
      </c>
      <c r="AW153" s="36"/>
      <c r="AX153" s="27" t="str">
        <f t="shared" si="91"/>
        <v/>
      </c>
      <c r="AY153" s="36"/>
      <c r="AZ153" s="27" t="str">
        <f t="shared" si="92"/>
        <v/>
      </c>
      <c r="BA153" s="150"/>
      <c r="BB153" s="27"/>
      <c r="BC153" s="27"/>
      <c r="BD153" s="27"/>
      <c r="BE153" s="65"/>
      <c r="BF153" s="417"/>
      <c r="BG153" s="417"/>
      <c r="BH153" s="417"/>
      <c r="BI153" s="417"/>
      <c r="BJ153" s="417"/>
      <c r="BK153" s="417"/>
      <c r="BL153" s="417"/>
      <c r="BM153" s="417"/>
      <c r="BN153" s="65"/>
      <c r="BO153" s="417"/>
      <c r="BP153" s="418"/>
      <c r="BQ153" s="418"/>
      <c r="BR153" s="418"/>
      <c r="BS153" s="418"/>
      <c r="BT153" s="33"/>
      <c r="BU153" s="33"/>
      <c r="BV153" s="30"/>
      <c r="BW153" s="25"/>
      <c r="BX153" s="131"/>
      <c r="BY153" s="131"/>
      <c r="BZ153" s="131"/>
      <c r="CA153" s="131"/>
      <c r="CB153" s="131"/>
      <c r="CC153" s="131"/>
      <c r="CD153" s="131"/>
      <c r="CE153" s="131"/>
      <c r="CF153" s="131"/>
      <c r="CG153" s="131"/>
      <c r="CH153" s="131"/>
      <c r="CI153" s="131"/>
      <c r="CJ153" s="131"/>
      <c r="CK153" s="131"/>
      <c r="CL153" s="131"/>
      <c r="CM153" s="131"/>
      <c r="CN153" s="131"/>
      <c r="CO153" s="131"/>
      <c r="CP153" s="131"/>
      <c r="CQ153" s="131"/>
    </row>
    <row r="154" spans="1:95" ht="15.75" customHeight="1">
      <c r="A154" s="460"/>
      <c r="B154" s="417"/>
      <c r="C154" s="417"/>
      <c r="D154" s="417"/>
      <c r="E154" s="417"/>
      <c r="F154" s="417"/>
      <c r="G154" s="417"/>
      <c r="H154" s="417"/>
      <c r="I154" s="418"/>
      <c r="J154" s="417"/>
      <c r="K154" s="417"/>
      <c r="L154" s="417"/>
      <c r="M154" s="417"/>
      <c r="N154" s="417"/>
      <c r="O154" s="417"/>
      <c r="P154" s="417"/>
      <c r="Q154" s="417"/>
      <c r="R154" s="417"/>
      <c r="S154" s="417"/>
      <c r="T154" s="417"/>
      <c r="U154" s="417"/>
      <c r="V154" s="417"/>
      <c r="W154" s="417"/>
      <c r="X154" s="417"/>
      <c r="Y154" s="417"/>
      <c r="Z154" s="417"/>
      <c r="AA154" s="417"/>
      <c r="AB154" s="417"/>
      <c r="AC154" s="417"/>
      <c r="AD154" s="417"/>
      <c r="AE154" s="417"/>
      <c r="AF154" s="417"/>
      <c r="AG154" s="418"/>
      <c r="AH154" s="417"/>
      <c r="AI154" s="417"/>
      <c r="AJ154" s="417"/>
      <c r="AK154" s="418"/>
      <c r="AL154" s="418"/>
      <c r="AM154" s="418"/>
      <c r="AN154" s="27" t="str">
        <f t="shared" si="86"/>
        <v/>
      </c>
      <c r="AO154" s="27"/>
      <c r="AP154" s="27" t="str">
        <f t="shared" si="87"/>
        <v/>
      </c>
      <c r="AQ154" s="27"/>
      <c r="AR154" s="27" t="str">
        <f t="shared" si="88"/>
        <v/>
      </c>
      <c r="AS154" s="27"/>
      <c r="AT154" s="27" t="str">
        <f t="shared" si="89"/>
        <v/>
      </c>
      <c r="AU154" s="27"/>
      <c r="AV154" s="27" t="str">
        <f t="shared" si="90"/>
        <v/>
      </c>
      <c r="AW154" s="36"/>
      <c r="AX154" s="27" t="str">
        <f t="shared" si="91"/>
        <v/>
      </c>
      <c r="AY154" s="36"/>
      <c r="AZ154" s="27" t="str">
        <f t="shared" si="92"/>
        <v/>
      </c>
      <c r="BA154" s="150"/>
      <c r="BB154" s="27"/>
      <c r="BC154" s="27"/>
      <c r="BD154" s="27"/>
      <c r="BE154" s="65"/>
      <c r="BF154" s="417"/>
      <c r="BG154" s="417"/>
      <c r="BH154" s="417"/>
      <c r="BI154" s="417"/>
      <c r="BJ154" s="417"/>
      <c r="BK154" s="417"/>
      <c r="BL154" s="417"/>
      <c r="BM154" s="417"/>
      <c r="BN154" s="65"/>
      <c r="BO154" s="418"/>
      <c r="BP154" s="30"/>
      <c r="BQ154" s="30"/>
      <c r="BR154" s="30"/>
      <c r="BS154" s="30"/>
      <c r="BT154" s="33"/>
      <c r="BU154" s="33"/>
      <c r="BV154" s="30"/>
      <c r="BW154" s="25"/>
      <c r="BX154" s="131"/>
      <c r="BY154" s="131"/>
      <c r="BZ154" s="131"/>
      <c r="CA154" s="131"/>
      <c r="CB154" s="131"/>
      <c r="CC154" s="131"/>
      <c r="CD154" s="131"/>
      <c r="CE154" s="131"/>
      <c r="CF154" s="131"/>
      <c r="CG154" s="131"/>
      <c r="CH154" s="131"/>
      <c r="CI154" s="131"/>
      <c r="CJ154" s="131"/>
      <c r="CK154" s="131"/>
      <c r="CL154" s="131"/>
      <c r="CM154" s="131"/>
      <c r="CN154" s="131"/>
      <c r="CO154" s="131"/>
      <c r="CP154" s="131"/>
      <c r="CQ154" s="131"/>
    </row>
    <row r="155" spans="1:95" ht="46.5" customHeight="1">
      <c r="A155" s="460"/>
      <c r="B155" s="418"/>
      <c r="C155" s="418"/>
      <c r="D155" s="418"/>
      <c r="E155" s="149"/>
      <c r="F155" s="149"/>
      <c r="G155" s="418"/>
      <c r="H155" s="418"/>
      <c r="I155" s="62"/>
      <c r="J155" s="418"/>
      <c r="K155" s="418"/>
      <c r="L155" s="418"/>
      <c r="M155" s="418"/>
      <c r="N155" s="418"/>
      <c r="O155" s="418"/>
      <c r="P155" s="418"/>
      <c r="Q155" s="418"/>
      <c r="R155" s="418"/>
      <c r="S155" s="418"/>
      <c r="T155" s="418"/>
      <c r="U155" s="418"/>
      <c r="V155" s="418"/>
      <c r="W155" s="418"/>
      <c r="X155" s="418"/>
      <c r="Y155" s="418"/>
      <c r="Z155" s="418"/>
      <c r="AA155" s="418"/>
      <c r="AB155" s="418"/>
      <c r="AC155" s="418"/>
      <c r="AD155" s="418"/>
      <c r="AE155" s="418"/>
      <c r="AF155" s="418"/>
      <c r="AG155" s="63">
        <f>VALUE(IF(AF155&lt;=5,5,IF(AND(AF155&gt;5,AF155&lt;=11),10,IF(AF155&gt;11,20,0))))</f>
        <v>5</v>
      </c>
      <c r="AH155" s="418"/>
      <c r="AI155" s="418"/>
      <c r="AJ155" s="418"/>
      <c r="AK155" s="25">
        <v>6</v>
      </c>
      <c r="AL155" s="26" t="s">
        <v>226</v>
      </c>
      <c r="AM155" s="27"/>
      <c r="AN155" s="27" t="str">
        <f t="shared" si="86"/>
        <v/>
      </c>
      <c r="AO155" s="27"/>
      <c r="AP155" s="27" t="str">
        <f t="shared" si="87"/>
        <v/>
      </c>
      <c r="AQ155" s="27"/>
      <c r="AR155" s="27" t="str">
        <f t="shared" si="88"/>
        <v/>
      </c>
      <c r="AS155" s="27"/>
      <c r="AT155" s="27" t="str">
        <f t="shared" si="89"/>
        <v/>
      </c>
      <c r="AU155" s="27"/>
      <c r="AV155" s="27" t="str">
        <f t="shared" si="90"/>
        <v/>
      </c>
      <c r="AW155" s="36"/>
      <c r="AX155" s="27" t="str">
        <f t="shared" si="91"/>
        <v/>
      </c>
      <c r="AY155" s="36"/>
      <c r="AZ155" s="27" t="str">
        <f t="shared" si="92"/>
        <v/>
      </c>
      <c r="BA155" s="150"/>
      <c r="BB155" s="27"/>
      <c r="BC155" s="27"/>
      <c r="BD155" s="27"/>
      <c r="BE155" s="65"/>
      <c r="BF155" s="418"/>
      <c r="BG155" s="418"/>
      <c r="BH155" s="418"/>
      <c r="BI155" s="418"/>
      <c r="BJ155" s="418"/>
      <c r="BK155" s="418"/>
      <c r="BL155" s="418"/>
      <c r="BM155" s="418"/>
      <c r="BN155" s="65"/>
      <c r="BO155" s="30"/>
      <c r="BP155" s="30"/>
      <c r="BQ155" s="30"/>
      <c r="BR155" s="30"/>
      <c r="BS155" s="30"/>
      <c r="BT155" s="33"/>
      <c r="BU155" s="33"/>
      <c r="BV155" s="30"/>
      <c r="BW155" s="25"/>
      <c r="BX155" s="131"/>
      <c r="BY155" s="131"/>
      <c r="BZ155" s="131"/>
      <c r="CA155" s="131"/>
      <c r="CB155" s="131"/>
      <c r="CC155" s="131"/>
      <c r="CD155" s="131"/>
      <c r="CE155" s="131"/>
      <c r="CF155" s="131"/>
      <c r="CG155" s="131"/>
      <c r="CH155" s="131"/>
      <c r="CI155" s="131"/>
      <c r="CJ155" s="131"/>
      <c r="CK155" s="131"/>
      <c r="CL155" s="131"/>
      <c r="CM155" s="131"/>
      <c r="CN155" s="131"/>
      <c r="CO155" s="131"/>
      <c r="CP155" s="131"/>
      <c r="CQ155" s="131"/>
    </row>
    <row r="156" spans="1:95" ht="15.75" customHeight="1">
      <c r="A156" s="460"/>
      <c r="B156" s="452" t="s">
        <v>605</v>
      </c>
      <c r="C156" s="452" t="s">
        <v>606</v>
      </c>
      <c r="D156" s="452" t="s">
        <v>607</v>
      </c>
      <c r="E156" s="452" t="s">
        <v>608</v>
      </c>
      <c r="F156" s="452" t="s">
        <v>609</v>
      </c>
      <c r="G156" s="452" t="s">
        <v>617</v>
      </c>
      <c r="H156" s="452" t="s">
        <v>190</v>
      </c>
      <c r="I156" s="452" t="s">
        <v>303</v>
      </c>
      <c r="J156" s="456">
        <v>3</v>
      </c>
      <c r="K156" s="480" t="str">
        <f>IF(J156&lt;=0,"",IF(J156=1,"Rara vez",IF(J156=2,"Improbable",IF(J156=3,"Posible",IF(J156=4,"Probable",IF(J156=5,"Casi Seguro"))))))</f>
        <v>Posible</v>
      </c>
      <c r="L156" s="416">
        <f>IF(K156="","",IF(K156="Rara vez",0.2,IF(K156="Improbable",0.4,IF(K156="Posible",0.6,IF(K156="Probable",0.8,IF(K156="Casi seguro",1,))))))</f>
        <v>0.6</v>
      </c>
      <c r="M156" s="416" t="s">
        <v>192</v>
      </c>
      <c r="N156" s="416" t="s">
        <v>192</v>
      </c>
      <c r="O156" s="416" t="s">
        <v>192</v>
      </c>
      <c r="P156" s="416" t="s">
        <v>192</v>
      </c>
      <c r="Q156" s="416" t="s">
        <v>192</v>
      </c>
      <c r="R156" s="416" t="s">
        <v>192</v>
      </c>
      <c r="S156" s="416" t="s">
        <v>193</v>
      </c>
      <c r="T156" s="416" t="s">
        <v>192</v>
      </c>
      <c r="U156" s="416" t="s">
        <v>193</v>
      </c>
      <c r="V156" s="416" t="s">
        <v>192</v>
      </c>
      <c r="W156" s="416" t="s">
        <v>192</v>
      </c>
      <c r="X156" s="416" t="s">
        <v>192</v>
      </c>
      <c r="Y156" s="416" t="s">
        <v>192</v>
      </c>
      <c r="Z156" s="416" t="s">
        <v>192</v>
      </c>
      <c r="AA156" s="416" t="s">
        <v>192</v>
      </c>
      <c r="AB156" s="416" t="s">
        <v>192</v>
      </c>
      <c r="AC156" s="416" t="s">
        <v>192</v>
      </c>
      <c r="AD156" s="416" t="s">
        <v>192</v>
      </c>
      <c r="AE156" s="416" t="s">
        <v>193</v>
      </c>
      <c r="AF156" s="425" t="str">
        <f>IF(AB156="Si","19",COUNTIF(M156:AE157,"si"))</f>
        <v>19</v>
      </c>
      <c r="AG156" s="484">
        <v>10</v>
      </c>
      <c r="AH156" s="480" t="str">
        <f>IF(AG156=5,"Moderado",IF(AG156=10,"Mayor",IF(AG156=20,"Catastrófico",0)))</f>
        <v>Mayor</v>
      </c>
      <c r="AI156" s="416">
        <f>IF(AH156="","",IF(AH156="Leve",0.2,IF(AH156="Menor",0.4,IF(AH156="Moderado",0.6,IF(AH156="Mayor",0.8,IF(AH156="Catastrófico",1,))))))</f>
        <v>0.8</v>
      </c>
      <c r="AJ156" s="480" t="str">
        <f>IF(OR(AND(K156="Rara vez",AH156="Moderado"),AND(K156="Improbable",AH156="Moderado")),"Moderado",IF(OR(AND(K156="Rara vez",AH156="Mayor"),AND(K156="Improbable",AH156="Mayor"),AND(K156="Posible",AH156="Moderado"),AND(K156="Probable",AH156="Moderado")),"Alta",IF(OR(AND(K156="Rara vez",AH156="Catastrófico"),AND(K156="Improbable",AH156="Catastrófico"),AND(K156="Posible",AH156="Catastrófico"),AND(K156="Probable",AH156="Catastrófico"),AND(K156="Casi seguro",AH156="Catastrófico"),AND(K156="Posible",AH156="Moderado"),AND(K156="Probable",AH156="Moderado"),AND(K156="Casi seguro",AH156="Moderado"),AND(K156="Posible",AH156="Mayor"),AND(K156="Probable",AH156="Mayor"),AND(K156="Casi seguro",AH156="Mayor")),"Extremo",)))</f>
        <v>Extremo</v>
      </c>
      <c r="AK156" s="456">
        <v>2</v>
      </c>
      <c r="AL156" s="485" t="s">
        <v>618</v>
      </c>
      <c r="AM156" s="422" t="s">
        <v>195</v>
      </c>
      <c r="AN156" s="27">
        <f t="shared" si="86"/>
        <v>15</v>
      </c>
      <c r="AO156" s="422" t="s">
        <v>196</v>
      </c>
      <c r="AP156" s="27">
        <f t="shared" si="87"/>
        <v>15</v>
      </c>
      <c r="AQ156" s="422" t="s">
        <v>197</v>
      </c>
      <c r="AR156" s="27">
        <f t="shared" si="88"/>
        <v>15</v>
      </c>
      <c r="AS156" s="422" t="s">
        <v>230</v>
      </c>
      <c r="AT156" s="27">
        <f t="shared" si="89"/>
        <v>15</v>
      </c>
      <c r="AU156" s="422" t="s">
        <v>199</v>
      </c>
      <c r="AV156" s="27">
        <f t="shared" si="90"/>
        <v>15</v>
      </c>
      <c r="AW156" s="423" t="s">
        <v>200</v>
      </c>
      <c r="AX156" s="27">
        <f t="shared" si="91"/>
        <v>15</v>
      </c>
      <c r="AY156" s="423" t="s">
        <v>201</v>
      </c>
      <c r="AZ156" s="27">
        <f t="shared" si="92"/>
        <v>15</v>
      </c>
      <c r="BA156" s="150">
        <f>SUM(AN156,AP156,AR156,AT156,AV156,AX156,AZ156)</f>
        <v>105</v>
      </c>
      <c r="BB156" s="27" t="str">
        <f>IF(BA156&gt;=96,"Fuerte",IF(AND(BA156&gt;=86, BA156&lt;96),"Moderado",IF(BA156&lt;86,"Débil")))</f>
        <v>Fuerte</v>
      </c>
      <c r="BC156" s="27" t="s">
        <v>202</v>
      </c>
      <c r="BD156" s="27">
        <f>VALUE(IF(OR(AND(BB156="Fuerte",BC156="Fuerte")),"100",IF(OR(AND(BB156="Fuerte",BC156="Moderado"),AND(BB156="Moderado",BC156="Fuerte"),AND(BB156="Moderado",BC156="Moderado")),"50",IF(OR(AND(BB156="Fuerte",BC156="Débil"),AND(BB156="Moderado",BC156="Débil"),AND(BB156="Débil",BC156="Fuerte"),AND(BB156="Débil",BC156="Moderado"),AND(BB156="Débil",BC156="Débil")),"0",))))</f>
        <v>100</v>
      </c>
      <c r="BE156" s="65" t="str">
        <f>IF(BD156=100,"Fuerte",IF(BD156=50,"Moderado",IF(BD156=0,"Débil")))</f>
        <v>Fuerte</v>
      </c>
      <c r="BF156" s="422">
        <f>AVERAGE(BD156:BD161)</f>
        <v>100</v>
      </c>
      <c r="BG156" s="422" t="str">
        <f>IF(BF156=100,"Fuerte",IF(AND(BF156&lt;=99, BF156&gt;=50),"Moderado",IF(BF156&lt;50,"Débil")))</f>
        <v>Fuerte</v>
      </c>
      <c r="BH156" s="440">
        <f>IF(BG156="Fuerte",(J156-2),IF(BG156="Moderado",(J156-1), IF(BG156="Débil",((J156-0)))))</f>
        <v>1</v>
      </c>
      <c r="BI156" s="440" t="str">
        <f>IF(BH156&lt;=0,"",IF(BH156=1,"Rara vez",IF(BH156=2,"Improbable",IF(BH156=3,"Posible",IF(BH156=4,"Probable",IF(BH156=5,"Casi Seguro"))))))</f>
        <v>Rara vez</v>
      </c>
      <c r="BJ156" s="457">
        <f>IF(BI156="","",IF(BI156="Rara vez",0.2,IF(BI156="Improbable",0.4,IF(BI156="Posible",0.6,IF(BI156="Probable",0.8,IF(BI156="Casi seguro",1,))))))</f>
        <v>0.2</v>
      </c>
      <c r="BK156" s="483" t="str">
        <f>IFERROR(IF(AG156=5,"Moderado",IF(AG156=10,"Mayor",IF(AG156=20,"Catastrófico",0))),"")</f>
        <v>Mayor</v>
      </c>
      <c r="BL156" s="457">
        <f>IF(AH156="","",IF(AH156="Moderado",0.6,IF(AH156="Mayor",0.8,IF(AH156="Catastrófico",1,))))</f>
        <v>0.8</v>
      </c>
      <c r="BM156" s="481" t="str">
        <f>IF(OR(AND(KBI156="Rara vez",BK156="Moderado"),AND(BI156="Improbable",BK156="Moderado")),"Moderado",IF(OR(AND(BI156="Rara vez",BK156="Mayor"),AND(BI156="Improbable",BK156="Mayor"),AND(BI156="Posible",BK156="Moderado"),AND(BI156="Probable",BK156="Moderado")),"Alta",IF(OR(AND(BI156="Rara vez",BK156="Catastrófico"),AND(BI156="Improbable",BK156="Catastrófico"),AND(BI156="Posible",BK156="Catastrófico"),AND(BI156="Probable",BK156="Catastrófico"),AND(BI156="Casi seguro",BK156="Catastrófico"),AND(BI156="Posible",BK156="Moderado"),AND(BI156="Probable",BK156="Moderado"),AND(BI156="Casi seguro",BK156="Moderado"),AND(BI156="Posible",BK156="Mayor"),AND(BI156="Probable",BK156="Mayor"),AND(BI156="Casi seguro",BK156="Mayor")),"Extremo",)))</f>
        <v>Alta</v>
      </c>
      <c r="BN156" s="65"/>
      <c r="BO156" s="452" t="s">
        <v>619</v>
      </c>
      <c r="BP156" s="452" t="s">
        <v>616</v>
      </c>
      <c r="BQ156" s="452" t="s">
        <v>620</v>
      </c>
      <c r="BR156" s="452" t="s">
        <v>621</v>
      </c>
      <c r="BS156" s="452" t="s">
        <v>616</v>
      </c>
      <c r="BT156" s="33"/>
      <c r="BU156" s="33"/>
      <c r="BV156" s="30"/>
      <c r="BW156" s="25"/>
      <c r="BX156" s="131"/>
      <c r="BY156" s="131"/>
      <c r="BZ156" s="131"/>
      <c r="CA156" s="131"/>
      <c r="CB156" s="131"/>
      <c r="CC156" s="131"/>
      <c r="CD156" s="131"/>
      <c r="CE156" s="131"/>
      <c r="CF156" s="131"/>
      <c r="CG156" s="131"/>
      <c r="CH156" s="131"/>
      <c r="CI156" s="131"/>
      <c r="CJ156" s="131"/>
      <c r="CK156" s="131"/>
      <c r="CL156" s="131"/>
      <c r="CM156" s="131"/>
      <c r="CN156" s="131"/>
      <c r="CO156" s="131"/>
      <c r="CP156" s="131"/>
      <c r="CQ156" s="131"/>
    </row>
    <row r="157" spans="1:95" ht="16.5" customHeight="1">
      <c r="A157" s="460"/>
      <c r="B157" s="417"/>
      <c r="C157" s="417"/>
      <c r="D157" s="417"/>
      <c r="E157" s="417"/>
      <c r="F157" s="417"/>
      <c r="G157" s="417"/>
      <c r="H157" s="417"/>
      <c r="I157" s="417"/>
      <c r="J157" s="417"/>
      <c r="K157" s="417"/>
      <c r="L157" s="417"/>
      <c r="M157" s="417"/>
      <c r="N157" s="417"/>
      <c r="O157" s="417"/>
      <c r="P157" s="417"/>
      <c r="Q157" s="417"/>
      <c r="R157" s="417"/>
      <c r="S157" s="417"/>
      <c r="T157" s="417"/>
      <c r="U157" s="417"/>
      <c r="V157" s="417"/>
      <c r="W157" s="417"/>
      <c r="X157" s="417"/>
      <c r="Y157" s="417"/>
      <c r="Z157" s="417"/>
      <c r="AA157" s="417"/>
      <c r="AB157" s="417"/>
      <c r="AC157" s="417"/>
      <c r="AD157" s="417"/>
      <c r="AE157" s="417"/>
      <c r="AF157" s="417"/>
      <c r="AG157" s="417"/>
      <c r="AH157" s="417"/>
      <c r="AI157" s="417"/>
      <c r="AJ157" s="417"/>
      <c r="AK157" s="417"/>
      <c r="AL157" s="417"/>
      <c r="AM157" s="417"/>
      <c r="AN157" s="27" t="str">
        <f t="shared" si="86"/>
        <v/>
      </c>
      <c r="AO157" s="417"/>
      <c r="AP157" s="27" t="str">
        <f t="shared" si="87"/>
        <v/>
      </c>
      <c r="AQ157" s="417"/>
      <c r="AR157" s="27" t="str">
        <f t="shared" si="88"/>
        <v/>
      </c>
      <c r="AS157" s="417"/>
      <c r="AT157" s="27" t="str">
        <f t="shared" si="89"/>
        <v/>
      </c>
      <c r="AU157" s="417"/>
      <c r="AV157" s="27" t="str">
        <f t="shared" si="90"/>
        <v/>
      </c>
      <c r="AW157" s="417"/>
      <c r="AX157" s="27" t="str">
        <f t="shared" si="91"/>
        <v/>
      </c>
      <c r="AY157" s="417"/>
      <c r="AZ157" s="27" t="str">
        <f t="shared" si="92"/>
        <v/>
      </c>
      <c r="BA157" s="150"/>
      <c r="BB157" s="27"/>
      <c r="BC157" s="27"/>
      <c r="BD157" s="27"/>
      <c r="BE157" s="65"/>
      <c r="BF157" s="417"/>
      <c r="BG157" s="417"/>
      <c r="BH157" s="417"/>
      <c r="BI157" s="417"/>
      <c r="BJ157" s="417"/>
      <c r="BK157" s="417"/>
      <c r="BL157" s="417"/>
      <c r="BM157" s="417"/>
      <c r="BN157" s="65"/>
      <c r="BO157" s="417"/>
      <c r="BP157" s="417"/>
      <c r="BQ157" s="417"/>
      <c r="BR157" s="417"/>
      <c r="BS157" s="417"/>
      <c r="BT157" s="33"/>
      <c r="BU157" s="33"/>
      <c r="BV157" s="30"/>
      <c r="BW157" s="25"/>
      <c r="BX157" s="131"/>
      <c r="BY157" s="131"/>
      <c r="BZ157" s="131"/>
      <c r="CA157" s="131"/>
      <c r="CB157" s="131"/>
      <c r="CC157" s="131"/>
      <c r="CD157" s="131"/>
      <c r="CE157" s="131"/>
      <c r="CF157" s="131"/>
      <c r="CG157" s="131"/>
      <c r="CH157" s="131"/>
      <c r="CI157" s="131"/>
      <c r="CJ157" s="131"/>
      <c r="CK157" s="131"/>
      <c r="CL157" s="131"/>
      <c r="CM157" s="131"/>
      <c r="CN157" s="131"/>
      <c r="CO157" s="131"/>
      <c r="CP157" s="131"/>
      <c r="CQ157" s="131"/>
    </row>
    <row r="158" spans="1:95" ht="16.5" customHeight="1">
      <c r="A158" s="460"/>
      <c r="B158" s="417"/>
      <c r="C158" s="417"/>
      <c r="D158" s="417"/>
      <c r="E158" s="417"/>
      <c r="F158" s="417"/>
      <c r="G158" s="417"/>
      <c r="H158" s="417"/>
      <c r="I158" s="417"/>
      <c r="J158" s="417"/>
      <c r="K158" s="417"/>
      <c r="L158" s="417"/>
      <c r="M158" s="417"/>
      <c r="N158" s="417"/>
      <c r="O158" s="417"/>
      <c r="P158" s="417"/>
      <c r="Q158" s="417"/>
      <c r="R158" s="417"/>
      <c r="S158" s="417"/>
      <c r="T158" s="417"/>
      <c r="U158" s="417"/>
      <c r="V158" s="417"/>
      <c r="W158" s="417"/>
      <c r="X158" s="417"/>
      <c r="Y158" s="417"/>
      <c r="Z158" s="417"/>
      <c r="AA158" s="417"/>
      <c r="AB158" s="417"/>
      <c r="AC158" s="417"/>
      <c r="AD158" s="417"/>
      <c r="AE158" s="417"/>
      <c r="AF158" s="417"/>
      <c r="AG158" s="417"/>
      <c r="AH158" s="417"/>
      <c r="AI158" s="417"/>
      <c r="AJ158" s="417"/>
      <c r="AK158" s="417"/>
      <c r="AL158" s="417"/>
      <c r="AM158" s="417"/>
      <c r="AN158" s="27" t="str">
        <f t="shared" si="86"/>
        <v/>
      </c>
      <c r="AO158" s="417"/>
      <c r="AP158" s="27" t="str">
        <f t="shared" si="87"/>
        <v/>
      </c>
      <c r="AQ158" s="417"/>
      <c r="AR158" s="27" t="str">
        <f t="shared" si="88"/>
        <v/>
      </c>
      <c r="AS158" s="417"/>
      <c r="AT158" s="27" t="str">
        <f t="shared" si="89"/>
        <v/>
      </c>
      <c r="AU158" s="417"/>
      <c r="AV158" s="27" t="str">
        <f t="shared" si="90"/>
        <v/>
      </c>
      <c r="AW158" s="417"/>
      <c r="AX158" s="27" t="str">
        <f t="shared" si="91"/>
        <v/>
      </c>
      <c r="AY158" s="417"/>
      <c r="AZ158" s="27" t="str">
        <f t="shared" si="92"/>
        <v/>
      </c>
      <c r="BA158" s="150"/>
      <c r="BB158" s="27"/>
      <c r="BC158" s="27"/>
      <c r="BD158" s="27"/>
      <c r="BE158" s="65"/>
      <c r="BF158" s="417"/>
      <c r="BG158" s="417"/>
      <c r="BH158" s="417"/>
      <c r="BI158" s="417"/>
      <c r="BJ158" s="417"/>
      <c r="BK158" s="417"/>
      <c r="BL158" s="417"/>
      <c r="BM158" s="417"/>
      <c r="BN158" s="65"/>
      <c r="BO158" s="417"/>
      <c r="BP158" s="417"/>
      <c r="BQ158" s="417"/>
      <c r="BR158" s="417"/>
      <c r="BS158" s="417"/>
      <c r="BT158" s="33"/>
      <c r="BU158" s="33"/>
      <c r="BV158" s="30"/>
      <c r="BW158" s="25"/>
      <c r="BX158" s="131"/>
      <c r="BY158" s="131"/>
      <c r="BZ158" s="131"/>
      <c r="CA158" s="131"/>
      <c r="CB158" s="131"/>
      <c r="CC158" s="131"/>
      <c r="CD158" s="131"/>
      <c r="CE158" s="131"/>
      <c r="CF158" s="131"/>
      <c r="CG158" s="131"/>
      <c r="CH158" s="131"/>
      <c r="CI158" s="131"/>
      <c r="CJ158" s="131"/>
      <c r="CK158" s="131"/>
      <c r="CL158" s="131"/>
      <c r="CM158" s="131"/>
      <c r="CN158" s="131"/>
      <c r="CO158" s="131"/>
      <c r="CP158" s="131"/>
      <c r="CQ158" s="131"/>
    </row>
    <row r="159" spans="1:95" ht="16.5" customHeight="1">
      <c r="A159" s="460"/>
      <c r="B159" s="417"/>
      <c r="C159" s="417"/>
      <c r="D159" s="417"/>
      <c r="E159" s="417"/>
      <c r="F159" s="417"/>
      <c r="G159" s="417"/>
      <c r="H159" s="417"/>
      <c r="I159" s="417"/>
      <c r="J159" s="417"/>
      <c r="K159" s="417"/>
      <c r="L159" s="417"/>
      <c r="M159" s="417"/>
      <c r="N159" s="417"/>
      <c r="O159" s="417"/>
      <c r="P159" s="417"/>
      <c r="Q159" s="417"/>
      <c r="R159" s="417"/>
      <c r="S159" s="417"/>
      <c r="T159" s="417"/>
      <c r="U159" s="417"/>
      <c r="V159" s="417"/>
      <c r="W159" s="417"/>
      <c r="X159" s="417"/>
      <c r="Y159" s="417"/>
      <c r="Z159" s="417"/>
      <c r="AA159" s="417"/>
      <c r="AB159" s="417"/>
      <c r="AC159" s="417"/>
      <c r="AD159" s="417"/>
      <c r="AE159" s="417"/>
      <c r="AF159" s="417"/>
      <c r="AG159" s="417"/>
      <c r="AH159" s="417"/>
      <c r="AI159" s="417"/>
      <c r="AJ159" s="417"/>
      <c r="AK159" s="417"/>
      <c r="AL159" s="417"/>
      <c r="AM159" s="418"/>
      <c r="AN159" s="27" t="str">
        <f t="shared" si="86"/>
        <v/>
      </c>
      <c r="AO159" s="418"/>
      <c r="AP159" s="27" t="str">
        <f t="shared" si="87"/>
        <v/>
      </c>
      <c r="AQ159" s="418"/>
      <c r="AR159" s="27" t="str">
        <f t="shared" si="88"/>
        <v/>
      </c>
      <c r="AS159" s="418"/>
      <c r="AT159" s="27" t="str">
        <f t="shared" si="89"/>
        <v/>
      </c>
      <c r="AU159" s="418"/>
      <c r="AV159" s="27" t="str">
        <f t="shared" si="90"/>
        <v/>
      </c>
      <c r="AW159" s="418"/>
      <c r="AX159" s="27" t="str">
        <f t="shared" si="91"/>
        <v/>
      </c>
      <c r="AY159" s="418"/>
      <c r="AZ159" s="27" t="str">
        <f t="shared" si="92"/>
        <v/>
      </c>
      <c r="BA159" s="150"/>
      <c r="BB159" s="27"/>
      <c r="BC159" s="27"/>
      <c r="BD159" s="27"/>
      <c r="BE159" s="65"/>
      <c r="BF159" s="417"/>
      <c r="BG159" s="417"/>
      <c r="BH159" s="417"/>
      <c r="BI159" s="417"/>
      <c r="BJ159" s="417"/>
      <c r="BK159" s="417"/>
      <c r="BL159" s="417"/>
      <c r="BM159" s="417"/>
      <c r="BN159" s="65"/>
      <c r="BO159" s="417"/>
      <c r="BP159" s="418"/>
      <c r="BQ159" s="418"/>
      <c r="BR159" s="418"/>
      <c r="BS159" s="418"/>
      <c r="BT159" s="33"/>
      <c r="BU159" s="33"/>
      <c r="BV159" s="30"/>
      <c r="BW159" s="25"/>
      <c r="BX159" s="131"/>
      <c r="BY159" s="131"/>
      <c r="BZ159" s="131"/>
      <c r="CA159" s="131"/>
      <c r="CB159" s="131"/>
      <c r="CC159" s="131"/>
      <c r="CD159" s="131"/>
      <c r="CE159" s="131"/>
      <c r="CF159" s="131"/>
      <c r="CG159" s="131"/>
      <c r="CH159" s="131"/>
      <c r="CI159" s="131"/>
      <c r="CJ159" s="131"/>
      <c r="CK159" s="131"/>
      <c r="CL159" s="131"/>
      <c r="CM159" s="131"/>
      <c r="CN159" s="131"/>
      <c r="CO159" s="131"/>
      <c r="CP159" s="131"/>
      <c r="CQ159" s="131"/>
    </row>
    <row r="160" spans="1:95" ht="16.5" customHeight="1">
      <c r="A160" s="460"/>
      <c r="B160" s="417"/>
      <c r="C160" s="417"/>
      <c r="D160" s="417"/>
      <c r="E160" s="417"/>
      <c r="F160" s="417"/>
      <c r="G160" s="417"/>
      <c r="H160" s="417"/>
      <c r="I160" s="417"/>
      <c r="J160" s="417"/>
      <c r="K160" s="417"/>
      <c r="L160" s="417"/>
      <c r="M160" s="417"/>
      <c r="N160" s="417"/>
      <c r="O160" s="417"/>
      <c r="P160" s="417"/>
      <c r="Q160" s="417"/>
      <c r="R160" s="417"/>
      <c r="S160" s="417"/>
      <c r="T160" s="417"/>
      <c r="U160" s="417"/>
      <c r="V160" s="417"/>
      <c r="W160" s="417"/>
      <c r="X160" s="417"/>
      <c r="Y160" s="417"/>
      <c r="Z160" s="417"/>
      <c r="AA160" s="417"/>
      <c r="AB160" s="417"/>
      <c r="AC160" s="417"/>
      <c r="AD160" s="417"/>
      <c r="AE160" s="417"/>
      <c r="AF160" s="417"/>
      <c r="AG160" s="417"/>
      <c r="AH160" s="417"/>
      <c r="AI160" s="417"/>
      <c r="AJ160" s="417"/>
      <c r="AK160" s="417"/>
      <c r="AL160" s="417"/>
      <c r="AM160" s="27"/>
      <c r="AN160" s="27" t="str">
        <f t="shared" si="86"/>
        <v/>
      </c>
      <c r="AO160" s="27"/>
      <c r="AP160" s="27" t="str">
        <f t="shared" si="87"/>
        <v/>
      </c>
      <c r="AQ160" s="27"/>
      <c r="AR160" s="27" t="str">
        <f t="shared" si="88"/>
        <v/>
      </c>
      <c r="AS160" s="27"/>
      <c r="AT160" s="27" t="str">
        <f t="shared" si="89"/>
        <v/>
      </c>
      <c r="AU160" s="27"/>
      <c r="AV160" s="27" t="str">
        <f t="shared" si="90"/>
        <v/>
      </c>
      <c r="AW160" s="36"/>
      <c r="AX160" s="27" t="str">
        <f t="shared" si="91"/>
        <v/>
      </c>
      <c r="AY160" s="36"/>
      <c r="AZ160" s="27" t="str">
        <f t="shared" si="92"/>
        <v/>
      </c>
      <c r="BA160" s="150"/>
      <c r="BB160" s="27"/>
      <c r="BC160" s="27"/>
      <c r="BD160" s="27"/>
      <c r="BE160" s="65"/>
      <c r="BF160" s="417"/>
      <c r="BG160" s="417"/>
      <c r="BH160" s="417"/>
      <c r="BI160" s="417"/>
      <c r="BJ160" s="417"/>
      <c r="BK160" s="417"/>
      <c r="BL160" s="417"/>
      <c r="BM160" s="417"/>
      <c r="BN160" s="65"/>
      <c r="BO160" s="417"/>
      <c r="BP160" s="30"/>
      <c r="BQ160" s="30"/>
      <c r="BR160" s="30"/>
      <c r="BS160" s="30"/>
      <c r="BT160" s="33"/>
      <c r="BU160" s="33"/>
      <c r="BV160" s="30"/>
      <c r="BW160" s="25"/>
      <c r="BX160" s="131"/>
      <c r="BY160" s="131"/>
      <c r="BZ160" s="131"/>
      <c r="CA160" s="131"/>
      <c r="CB160" s="131"/>
      <c r="CC160" s="131"/>
      <c r="CD160" s="131"/>
      <c r="CE160" s="131"/>
      <c r="CF160" s="131"/>
      <c r="CG160" s="131"/>
      <c r="CH160" s="131"/>
      <c r="CI160" s="131"/>
      <c r="CJ160" s="131"/>
      <c r="CK160" s="131"/>
      <c r="CL160" s="131"/>
      <c r="CM160" s="131"/>
      <c r="CN160" s="131"/>
      <c r="CO160" s="131"/>
      <c r="CP160" s="131"/>
      <c r="CQ160" s="131"/>
    </row>
    <row r="161" spans="1:95" ht="16.5" customHeight="1">
      <c r="A161" s="460"/>
      <c r="B161" s="418"/>
      <c r="C161" s="418"/>
      <c r="D161" s="418"/>
      <c r="E161" s="418"/>
      <c r="F161" s="418"/>
      <c r="G161" s="418"/>
      <c r="H161" s="418"/>
      <c r="I161" s="418"/>
      <c r="J161" s="418"/>
      <c r="K161" s="418"/>
      <c r="L161" s="418"/>
      <c r="M161" s="418"/>
      <c r="N161" s="418"/>
      <c r="O161" s="418"/>
      <c r="P161" s="418"/>
      <c r="Q161" s="418"/>
      <c r="R161" s="418"/>
      <c r="S161" s="418"/>
      <c r="T161" s="418"/>
      <c r="U161" s="418"/>
      <c r="V161" s="418"/>
      <c r="W161" s="418"/>
      <c r="X161" s="418"/>
      <c r="Y161" s="418"/>
      <c r="Z161" s="418"/>
      <c r="AA161" s="418"/>
      <c r="AB161" s="418"/>
      <c r="AC161" s="418"/>
      <c r="AD161" s="418"/>
      <c r="AE161" s="418"/>
      <c r="AF161" s="418"/>
      <c r="AG161" s="418"/>
      <c r="AH161" s="418"/>
      <c r="AI161" s="418"/>
      <c r="AJ161" s="418"/>
      <c r="AK161" s="418"/>
      <c r="AL161" s="418"/>
      <c r="AM161" s="27"/>
      <c r="AN161" s="27" t="str">
        <f t="shared" si="86"/>
        <v/>
      </c>
      <c r="AO161" s="27"/>
      <c r="AP161" s="27" t="str">
        <f t="shared" si="87"/>
        <v/>
      </c>
      <c r="AQ161" s="27"/>
      <c r="AR161" s="27" t="str">
        <f t="shared" si="88"/>
        <v/>
      </c>
      <c r="AS161" s="27"/>
      <c r="AT161" s="27" t="str">
        <f t="shared" si="89"/>
        <v/>
      </c>
      <c r="AU161" s="27"/>
      <c r="AV161" s="27" t="str">
        <f t="shared" si="90"/>
        <v/>
      </c>
      <c r="AW161" s="36"/>
      <c r="AX161" s="27" t="str">
        <f t="shared" si="91"/>
        <v/>
      </c>
      <c r="AY161" s="36"/>
      <c r="AZ161" s="27" t="str">
        <f t="shared" si="92"/>
        <v/>
      </c>
      <c r="BA161" s="150"/>
      <c r="BB161" s="27"/>
      <c r="BC161" s="27"/>
      <c r="BD161" s="27"/>
      <c r="BE161" s="65"/>
      <c r="BF161" s="418"/>
      <c r="BG161" s="418"/>
      <c r="BH161" s="418"/>
      <c r="BI161" s="418"/>
      <c r="BJ161" s="418"/>
      <c r="BK161" s="418"/>
      <c r="BL161" s="418"/>
      <c r="BM161" s="418"/>
      <c r="BN161" s="65"/>
      <c r="BO161" s="418"/>
      <c r="BP161" s="30"/>
      <c r="BQ161" s="30"/>
      <c r="BR161" s="30"/>
      <c r="BS161" s="30"/>
      <c r="BT161" s="33"/>
      <c r="BU161" s="33"/>
      <c r="BV161" s="30"/>
      <c r="BW161" s="25"/>
      <c r="BX161" s="131"/>
      <c r="BY161" s="131"/>
      <c r="BZ161" s="131"/>
      <c r="CA161" s="131"/>
      <c r="CB161" s="131"/>
      <c r="CC161" s="131"/>
      <c r="CD161" s="131"/>
      <c r="CE161" s="131"/>
      <c r="CF161" s="131"/>
      <c r="CG161" s="131"/>
      <c r="CH161" s="131"/>
      <c r="CI161" s="131"/>
      <c r="CJ161" s="131"/>
      <c r="CK161" s="131"/>
      <c r="CL161" s="131"/>
      <c r="CM161" s="131"/>
      <c r="CN161" s="131"/>
      <c r="CO161" s="131"/>
      <c r="CP161" s="131"/>
      <c r="CQ161" s="131"/>
    </row>
    <row r="162" spans="1:95" ht="16.5" customHeight="1">
      <c r="A162" s="134"/>
      <c r="B162" s="134"/>
      <c r="C162" s="134"/>
      <c r="D162" s="134"/>
      <c r="E162" s="134"/>
      <c r="F162" s="134"/>
      <c r="G162" s="131"/>
      <c r="H162" s="135"/>
      <c r="I162" s="135"/>
      <c r="J162" s="131"/>
      <c r="K162" s="131"/>
      <c r="L162" s="131"/>
      <c r="M162" s="131"/>
      <c r="N162" s="131"/>
      <c r="O162" s="131"/>
      <c r="P162" s="131"/>
      <c r="Q162" s="131"/>
      <c r="R162" s="131"/>
      <c r="S162" s="131"/>
      <c r="T162" s="131"/>
      <c r="U162" s="131"/>
      <c r="V162" s="131"/>
      <c r="W162" s="131"/>
      <c r="X162" s="131"/>
      <c r="Y162" s="131"/>
      <c r="Z162" s="131"/>
      <c r="AA162" s="131"/>
      <c r="AB162" s="131"/>
      <c r="AC162" s="131"/>
      <c r="AD162" s="131"/>
      <c r="AE162" s="131"/>
      <c r="AF162" s="131"/>
      <c r="AG162" s="131"/>
      <c r="AH162" s="131"/>
      <c r="AI162" s="131"/>
      <c r="AJ162" s="131"/>
      <c r="AK162" s="131"/>
      <c r="AL162" s="131"/>
      <c r="AM162" s="131"/>
      <c r="AN162" s="131"/>
      <c r="AO162" s="131"/>
      <c r="AP162" s="131"/>
      <c r="AQ162" s="131"/>
      <c r="AR162" s="131"/>
      <c r="AS162" s="131"/>
      <c r="AT162" s="131"/>
      <c r="AU162" s="131"/>
      <c r="AV162" s="131"/>
      <c r="AW162" s="131"/>
      <c r="AX162" s="131"/>
      <c r="AY162" s="131"/>
      <c r="AZ162" s="131"/>
      <c r="BA162" s="131"/>
      <c r="BB162" s="131"/>
      <c r="BC162" s="131"/>
      <c r="BD162" s="131"/>
      <c r="BE162" s="131"/>
      <c r="BF162" s="131"/>
      <c r="BG162" s="131"/>
      <c r="BH162" s="131"/>
      <c r="BI162" s="131"/>
      <c r="BJ162" s="131"/>
      <c r="BK162" s="131"/>
      <c r="BL162" s="131"/>
      <c r="BM162" s="131"/>
      <c r="BN162" s="131"/>
      <c r="BO162" s="131"/>
      <c r="BP162" s="131"/>
      <c r="BQ162" s="131"/>
      <c r="BR162" s="131"/>
      <c r="BS162" s="131"/>
      <c r="BT162" s="131"/>
      <c r="BU162" s="131"/>
      <c r="BV162" s="131"/>
      <c r="BW162" s="131"/>
      <c r="BX162" s="131"/>
      <c r="BY162" s="131"/>
      <c r="BZ162" s="131"/>
      <c r="CA162" s="131"/>
      <c r="CB162" s="131"/>
      <c r="CC162" s="131"/>
      <c r="CD162" s="131"/>
      <c r="CE162" s="131"/>
      <c r="CF162" s="131"/>
      <c r="CG162" s="131"/>
      <c r="CH162" s="131"/>
      <c r="CI162" s="131"/>
      <c r="CJ162" s="131"/>
      <c r="CK162" s="131"/>
      <c r="CL162" s="131"/>
      <c r="CM162" s="131"/>
      <c r="CN162" s="131"/>
      <c r="CO162" s="131"/>
      <c r="CP162" s="131"/>
      <c r="CQ162" s="131"/>
    </row>
    <row r="163" spans="1:95" ht="16.5" customHeight="1">
      <c r="A163" s="134"/>
      <c r="B163" s="134"/>
      <c r="C163" s="134"/>
      <c r="D163" s="134"/>
      <c r="E163" s="134"/>
      <c r="F163" s="134"/>
      <c r="G163" s="131"/>
      <c r="H163" s="135"/>
      <c r="I163" s="135"/>
      <c r="J163" s="131"/>
      <c r="K163" s="131"/>
      <c r="L163" s="131"/>
      <c r="M163" s="131"/>
      <c r="N163" s="131"/>
      <c r="O163" s="131"/>
      <c r="P163" s="131"/>
      <c r="Q163" s="131"/>
      <c r="R163" s="131"/>
      <c r="S163" s="131"/>
      <c r="T163" s="131"/>
      <c r="U163" s="131"/>
      <c r="V163" s="131"/>
      <c r="W163" s="131"/>
      <c r="X163" s="131"/>
      <c r="Y163" s="131"/>
      <c r="Z163" s="131"/>
      <c r="AA163" s="131"/>
      <c r="AB163" s="131"/>
      <c r="AC163" s="131"/>
      <c r="AD163" s="131"/>
      <c r="AE163" s="131"/>
      <c r="AF163" s="131"/>
      <c r="AG163" s="131"/>
      <c r="AH163" s="131"/>
      <c r="AI163" s="131"/>
      <c r="AJ163" s="131"/>
      <c r="AK163" s="131"/>
      <c r="AL163" s="131"/>
      <c r="AM163" s="131"/>
      <c r="AN163" s="131"/>
      <c r="AO163" s="131"/>
      <c r="AP163" s="131"/>
      <c r="AQ163" s="131"/>
      <c r="AR163" s="131"/>
      <c r="AS163" s="131"/>
      <c r="AT163" s="131"/>
      <c r="AU163" s="131"/>
      <c r="AV163" s="131"/>
      <c r="AW163" s="131"/>
      <c r="AX163" s="131"/>
      <c r="AY163" s="131"/>
      <c r="AZ163" s="131"/>
      <c r="BA163" s="131"/>
      <c r="BB163" s="131"/>
      <c r="BC163" s="131"/>
      <c r="BD163" s="131"/>
      <c r="BE163" s="131"/>
      <c r="BF163" s="131"/>
      <c r="BG163" s="131"/>
      <c r="BH163" s="131"/>
      <c r="BI163" s="131"/>
      <c r="BJ163" s="131"/>
      <c r="BK163" s="131"/>
      <c r="BL163" s="131"/>
      <c r="BM163" s="131"/>
      <c r="BN163" s="131"/>
      <c r="BO163" s="131"/>
      <c r="BP163" s="131"/>
      <c r="BQ163" s="131"/>
      <c r="BR163" s="131"/>
      <c r="BS163" s="131"/>
      <c r="BT163" s="131"/>
      <c r="BU163" s="131"/>
      <c r="BV163" s="131"/>
      <c r="BW163" s="131"/>
      <c r="BX163" s="131"/>
      <c r="BY163" s="131"/>
      <c r="BZ163" s="131"/>
      <c r="CA163" s="131"/>
      <c r="CB163" s="131"/>
      <c r="CC163" s="131"/>
      <c r="CD163" s="131"/>
      <c r="CE163" s="131"/>
      <c r="CF163" s="131"/>
      <c r="CG163" s="131"/>
      <c r="CH163" s="131"/>
      <c r="CI163" s="131"/>
      <c r="CJ163" s="131"/>
      <c r="CK163" s="131"/>
      <c r="CL163" s="131"/>
      <c r="CM163" s="131"/>
      <c r="CN163" s="131"/>
      <c r="CO163" s="131"/>
      <c r="CP163" s="131"/>
      <c r="CQ163" s="131"/>
    </row>
    <row r="164" spans="1:95" ht="16.5" customHeight="1">
      <c r="A164" s="134"/>
      <c r="B164" s="134"/>
      <c r="C164" s="134"/>
      <c r="D164" s="134"/>
      <c r="E164" s="134"/>
      <c r="F164" s="134"/>
      <c r="G164" s="131"/>
      <c r="H164" s="135"/>
      <c r="I164" s="135"/>
      <c r="J164" s="131"/>
      <c r="K164" s="131"/>
      <c r="L164" s="131"/>
      <c r="M164" s="131"/>
      <c r="N164" s="131"/>
      <c r="O164" s="131"/>
      <c r="P164" s="131"/>
      <c r="Q164" s="131"/>
      <c r="R164" s="131"/>
      <c r="S164" s="131"/>
      <c r="T164" s="131"/>
      <c r="U164" s="131"/>
      <c r="V164" s="131"/>
      <c r="W164" s="131"/>
      <c r="X164" s="131"/>
      <c r="Y164" s="131"/>
      <c r="Z164" s="131"/>
      <c r="AA164" s="131"/>
      <c r="AB164" s="131"/>
      <c r="AC164" s="131"/>
      <c r="AD164" s="131"/>
      <c r="AE164" s="131"/>
      <c r="AF164" s="131"/>
      <c r="AG164" s="131"/>
      <c r="AH164" s="131"/>
      <c r="AI164" s="131"/>
      <c r="AJ164" s="131"/>
      <c r="AK164" s="131"/>
      <c r="AL164" s="131"/>
      <c r="AM164" s="131"/>
      <c r="AN164" s="131"/>
      <c r="AO164" s="131"/>
      <c r="AP164" s="131"/>
      <c r="AQ164" s="131"/>
      <c r="AR164" s="131"/>
      <c r="AS164" s="131"/>
      <c r="AT164" s="131"/>
      <c r="AU164" s="131"/>
      <c r="AV164" s="131"/>
      <c r="AW164" s="131"/>
      <c r="AX164" s="131"/>
      <c r="AY164" s="131"/>
      <c r="AZ164" s="131"/>
      <c r="BA164" s="131"/>
      <c r="BB164" s="131"/>
      <c r="BC164" s="131"/>
      <c r="BD164" s="131"/>
      <c r="BE164" s="131"/>
      <c r="BF164" s="131"/>
      <c r="BG164" s="131"/>
      <c r="BH164" s="131"/>
      <c r="BI164" s="131"/>
      <c r="BJ164" s="131"/>
      <c r="BK164" s="131"/>
      <c r="BL164" s="131"/>
      <c r="BM164" s="131"/>
      <c r="BN164" s="131"/>
      <c r="BO164" s="131"/>
      <c r="BP164" s="131"/>
      <c r="BQ164" s="131"/>
      <c r="BR164" s="131"/>
      <c r="BS164" s="131"/>
      <c r="BT164" s="131"/>
      <c r="BU164" s="131"/>
      <c r="BV164" s="131"/>
      <c r="BW164" s="131"/>
      <c r="BX164" s="131"/>
      <c r="BY164" s="131"/>
      <c r="BZ164" s="131"/>
      <c r="CA164" s="131"/>
      <c r="CB164" s="131"/>
      <c r="CC164" s="131"/>
      <c r="CD164" s="131"/>
      <c r="CE164" s="131"/>
      <c r="CF164" s="131"/>
      <c r="CG164" s="131"/>
      <c r="CH164" s="131"/>
      <c r="CI164" s="131"/>
      <c r="CJ164" s="131"/>
      <c r="CK164" s="131"/>
      <c r="CL164" s="131"/>
      <c r="CM164" s="131"/>
      <c r="CN164" s="131"/>
      <c r="CO164" s="131"/>
      <c r="CP164" s="131"/>
      <c r="CQ164" s="131"/>
    </row>
    <row r="165" spans="1:95" ht="16.5" customHeight="1">
      <c r="A165" s="134"/>
      <c r="B165" s="134"/>
      <c r="C165" s="134"/>
      <c r="D165" s="134"/>
      <c r="E165" s="134"/>
      <c r="F165" s="134"/>
      <c r="G165" s="131"/>
      <c r="H165" s="135"/>
      <c r="I165" s="135"/>
      <c r="J165" s="131"/>
      <c r="K165" s="131"/>
      <c r="L165" s="131"/>
      <c r="M165" s="131"/>
      <c r="N165" s="131"/>
      <c r="O165" s="131"/>
      <c r="P165" s="131"/>
      <c r="Q165" s="131"/>
      <c r="R165" s="131"/>
      <c r="S165" s="131"/>
      <c r="T165" s="131"/>
      <c r="U165" s="131"/>
      <c r="V165" s="131"/>
      <c r="W165" s="131"/>
      <c r="X165" s="131"/>
      <c r="Y165" s="131"/>
      <c r="Z165" s="131"/>
      <c r="AA165" s="131"/>
      <c r="AB165" s="131"/>
      <c r="AC165" s="131"/>
      <c r="AD165" s="131"/>
      <c r="AE165" s="131"/>
      <c r="AF165" s="131"/>
      <c r="AG165" s="131"/>
      <c r="AH165" s="131"/>
      <c r="AI165" s="131"/>
      <c r="AJ165" s="131"/>
      <c r="AK165" s="131"/>
      <c r="AL165" s="131"/>
      <c r="AM165" s="131"/>
      <c r="AN165" s="131"/>
      <c r="AO165" s="131"/>
      <c r="AP165" s="131"/>
      <c r="AQ165" s="131"/>
      <c r="AR165" s="131"/>
      <c r="AS165" s="131"/>
      <c r="AT165" s="131"/>
      <c r="AU165" s="131"/>
      <c r="AV165" s="131"/>
      <c r="AW165" s="131"/>
      <c r="AX165" s="131"/>
      <c r="AY165" s="131"/>
      <c r="AZ165" s="131"/>
      <c r="BA165" s="131"/>
      <c r="BB165" s="131"/>
      <c r="BC165" s="131"/>
      <c r="BD165" s="131"/>
      <c r="BE165" s="131"/>
      <c r="BF165" s="131"/>
      <c r="BG165" s="131"/>
      <c r="BH165" s="131"/>
      <c r="BI165" s="131"/>
      <c r="BJ165" s="131"/>
      <c r="BK165" s="131"/>
      <c r="BL165" s="131"/>
      <c r="BM165" s="131"/>
      <c r="BN165" s="131"/>
      <c r="BO165" s="131"/>
      <c r="BP165" s="131"/>
      <c r="BQ165" s="131"/>
      <c r="BR165" s="131"/>
      <c r="BS165" s="131"/>
      <c r="BT165" s="131"/>
      <c r="BU165" s="131"/>
      <c r="BV165" s="131"/>
      <c r="BW165" s="131"/>
      <c r="BX165" s="131"/>
      <c r="BY165" s="131"/>
      <c r="BZ165" s="131"/>
      <c r="CA165" s="131"/>
      <c r="CB165" s="131"/>
      <c r="CC165" s="131"/>
      <c r="CD165" s="131"/>
      <c r="CE165" s="131"/>
      <c r="CF165" s="131"/>
      <c r="CG165" s="131"/>
      <c r="CH165" s="131"/>
      <c r="CI165" s="131"/>
      <c r="CJ165" s="131"/>
      <c r="CK165" s="131"/>
      <c r="CL165" s="131"/>
      <c r="CM165" s="131"/>
      <c r="CN165" s="131"/>
      <c r="CO165" s="131"/>
      <c r="CP165" s="131"/>
      <c r="CQ165" s="131"/>
    </row>
    <row r="166" spans="1:95" ht="16.5" customHeight="1">
      <c r="A166" s="134"/>
      <c r="B166" s="134"/>
      <c r="C166" s="134"/>
      <c r="D166" s="134"/>
      <c r="E166" s="134"/>
      <c r="F166" s="134"/>
      <c r="G166" s="131"/>
      <c r="H166" s="135"/>
      <c r="I166" s="135"/>
      <c r="J166" s="131"/>
      <c r="K166" s="131"/>
      <c r="L166" s="131"/>
      <c r="M166" s="131"/>
      <c r="N166" s="131"/>
      <c r="O166" s="131"/>
      <c r="P166" s="131"/>
      <c r="Q166" s="131"/>
      <c r="R166" s="131"/>
      <c r="S166" s="131"/>
      <c r="T166" s="131"/>
      <c r="U166" s="131"/>
      <c r="V166" s="131"/>
      <c r="W166" s="131"/>
      <c r="X166" s="131"/>
      <c r="Y166" s="131"/>
      <c r="Z166" s="131"/>
      <c r="AA166" s="131"/>
      <c r="AB166" s="131"/>
      <c r="AC166" s="131"/>
      <c r="AD166" s="131"/>
      <c r="AE166" s="131"/>
      <c r="AF166" s="131"/>
      <c r="AG166" s="131"/>
      <c r="AH166" s="131"/>
      <c r="AI166" s="131"/>
      <c r="AJ166" s="131"/>
      <c r="AK166" s="131"/>
      <c r="AL166" s="131"/>
      <c r="AM166" s="131"/>
      <c r="AN166" s="131"/>
      <c r="AO166" s="131"/>
      <c r="AP166" s="131"/>
      <c r="AQ166" s="131"/>
      <c r="AR166" s="131"/>
      <c r="AS166" s="131"/>
      <c r="AT166" s="131"/>
      <c r="AU166" s="131"/>
      <c r="AV166" s="131"/>
      <c r="AW166" s="131"/>
      <c r="AX166" s="131"/>
      <c r="AY166" s="131"/>
      <c r="AZ166" s="131"/>
      <c r="BA166" s="131"/>
      <c r="BB166" s="131"/>
      <c r="BC166" s="131"/>
      <c r="BD166" s="131"/>
      <c r="BE166" s="131"/>
      <c r="BF166" s="131"/>
      <c r="BG166" s="131"/>
      <c r="BH166" s="131"/>
      <c r="BI166" s="131"/>
      <c r="BJ166" s="131"/>
      <c r="BK166" s="131"/>
      <c r="BL166" s="131"/>
      <c r="BM166" s="131"/>
      <c r="BN166" s="131"/>
      <c r="BO166" s="131"/>
      <c r="BP166" s="131"/>
      <c r="BQ166" s="131"/>
      <c r="BR166" s="131"/>
      <c r="BS166" s="131"/>
      <c r="BT166" s="131"/>
      <c r="BU166" s="131"/>
      <c r="BV166" s="131"/>
      <c r="BW166" s="131"/>
      <c r="BX166" s="131"/>
      <c r="BY166" s="131"/>
      <c r="BZ166" s="131"/>
      <c r="CA166" s="131"/>
      <c r="CB166" s="131"/>
      <c r="CC166" s="131"/>
      <c r="CD166" s="131"/>
      <c r="CE166" s="131"/>
      <c r="CF166" s="131"/>
      <c r="CG166" s="131"/>
      <c r="CH166" s="131"/>
      <c r="CI166" s="131"/>
      <c r="CJ166" s="131"/>
      <c r="CK166" s="131"/>
      <c r="CL166" s="131"/>
      <c r="CM166" s="131"/>
      <c r="CN166" s="131"/>
      <c r="CO166" s="131"/>
      <c r="CP166" s="131"/>
      <c r="CQ166" s="131"/>
    </row>
    <row r="167" spans="1:95" ht="16.5" customHeight="1">
      <c r="A167" s="134"/>
      <c r="B167" s="134"/>
      <c r="C167" s="134"/>
      <c r="D167" s="134"/>
      <c r="E167" s="134"/>
      <c r="F167" s="134"/>
      <c r="G167" s="131"/>
      <c r="H167" s="135"/>
      <c r="I167" s="135"/>
      <c r="J167" s="131"/>
      <c r="K167" s="131"/>
      <c r="L167" s="131"/>
      <c r="M167" s="131"/>
      <c r="N167" s="131"/>
      <c r="O167" s="131"/>
      <c r="P167" s="131"/>
      <c r="Q167" s="131"/>
      <c r="R167" s="131"/>
      <c r="S167" s="131"/>
      <c r="T167" s="131"/>
      <c r="U167" s="131"/>
      <c r="V167" s="131"/>
      <c r="W167" s="131"/>
      <c r="X167" s="131"/>
      <c r="Y167" s="131"/>
      <c r="Z167" s="131"/>
      <c r="AA167" s="131"/>
      <c r="AB167" s="131"/>
      <c r="AC167" s="131"/>
      <c r="AD167" s="131"/>
      <c r="AE167" s="131"/>
      <c r="AF167" s="131"/>
      <c r="AG167" s="131"/>
      <c r="AH167" s="131"/>
      <c r="AI167" s="131"/>
      <c r="AJ167" s="131"/>
      <c r="AK167" s="131"/>
      <c r="AL167" s="131"/>
      <c r="AM167" s="131"/>
      <c r="AN167" s="131"/>
      <c r="AO167" s="131"/>
      <c r="AP167" s="131"/>
      <c r="AQ167" s="131"/>
      <c r="AR167" s="131"/>
      <c r="AS167" s="131"/>
      <c r="AT167" s="131"/>
      <c r="AU167" s="131"/>
      <c r="AV167" s="131"/>
      <c r="AW167" s="131"/>
      <c r="AX167" s="131"/>
      <c r="AY167" s="131"/>
      <c r="AZ167" s="131"/>
      <c r="BA167" s="131"/>
      <c r="BB167" s="131"/>
      <c r="BC167" s="131"/>
      <c r="BD167" s="131"/>
      <c r="BE167" s="131"/>
      <c r="BF167" s="131"/>
      <c r="BG167" s="131"/>
      <c r="BH167" s="131"/>
      <c r="BI167" s="131"/>
      <c r="BJ167" s="131"/>
      <c r="BK167" s="131"/>
      <c r="BL167" s="131"/>
      <c r="BM167" s="131"/>
      <c r="BN167" s="131"/>
      <c r="BO167" s="131"/>
      <c r="BP167" s="131"/>
      <c r="BQ167" s="131"/>
      <c r="BR167" s="131"/>
      <c r="BS167" s="131"/>
      <c r="BT167" s="131"/>
      <c r="BU167" s="131"/>
      <c r="BV167" s="131"/>
      <c r="BW167" s="131"/>
      <c r="BX167" s="131"/>
      <c r="BY167" s="131"/>
      <c r="BZ167" s="131"/>
      <c r="CA167" s="131"/>
      <c r="CB167" s="131"/>
      <c r="CC167" s="131"/>
      <c r="CD167" s="131"/>
      <c r="CE167" s="131"/>
      <c r="CF167" s="131"/>
      <c r="CG167" s="131"/>
      <c r="CH167" s="131"/>
      <c r="CI167" s="131"/>
      <c r="CJ167" s="131"/>
      <c r="CK167" s="131"/>
      <c r="CL167" s="131"/>
      <c r="CM167" s="131"/>
      <c r="CN167" s="131"/>
      <c r="CO167" s="131"/>
      <c r="CP167" s="131"/>
      <c r="CQ167" s="131"/>
    </row>
    <row r="168" spans="1:95" ht="16.5" customHeight="1">
      <c r="A168" s="134"/>
      <c r="B168" s="176" t="s">
        <v>622</v>
      </c>
      <c r="C168" s="134"/>
      <c r="D168" s="134"/>
      <c r="E168" s="134"/>
      <c r="F168" s="134"/>
      <c r="G168" s="131"/>
      <c r="H168" s="135"/>
      <c r="I168" s="135"/>
      <c r="J168" s="131"/>
      <c r="K168" s="131"/>
      <c r="L168" s="131"/>
      <c r="M168" s="131"/>
      <c r="N168" s="131"/>
      <c r="O168" s="131"/>
      <c r="P168" s="131"/>
      <c r="Q168" s="131"/>
      <c r="R168" s="131"/>
      <c r="S168" s="131"/>
      <c r="T168" s="131"/>
      <c r="U168" s="131"/>
      <c r="V168" s="131"/>
      <c r="W168" s="131"/>
      <c r="X168" s="131"/>
      <c r="Y168" s="131"/>
      <c r="Z168" s="131"/>
      <c r="AA168" s="131"/>
      <c r="AB168" s="131"/>
      <c r="AC168" s="131"/>
      <c r="AD168" s="131"/>
      <c r="AE168" s="131"/>
      <c r="AF168" s="131"/>
      <c r="AG168" s="131"/>
      <c r="AH168" s="131"/>
      <c r="AI168" s="131"/>
      <c r="AJ168" s="131"/>
      <c r="AK168" s="131"/>
      <c r="AL168" s="131"/>
      <c r="AM168" s="131"/>
      <c r="AN168" s="131"/>
      <c r="AO168" s="131"/>
      <c r="AP168" s="131"/>
      <c r="AQ168" s="131"/>
      <c r="AR168" s="131"/>
      <c r="AS168" s="131"/>
      <c r="AT168" s="131"/>
      <c r="AU168" s="131"/>
      <c r="AV168" s="131"/>
      <c r="AW168" s="131"/>
      <c r="AX168" s="131"/>
      <c r="AY168" s="131"/>
      <c r="AZ168" s="131"/>
      <c r="BA168" s="131"/>
      <c r="BB168" s="131"/>
      <c r="BC168" s="131"/>
      <c r="BD168" s="131"/>
      <c r="BE168" s="131"/>
      <c r="BF168" s="131"/>
      <c r="BG168" s="131"/>
      <c r="BH168" s="131"/>
      <c r="BI168" s="131"/>
      <c r="BJ168" s="131"/>
      <c r="BK168" s="131"/>
      <c r="BL168" s="131"/>
      <c r="BM168" s="131"/>
      <c r="BN168" s="131"/>
      <c r="BO168" s="131"/>
      <c r="BP168" s="131"/>
      <c r="BQ168" s="131"/>
      <c r="BR168" s="131"/>
      <c r="BS168" s="131"/>
      <c r="BT168" s="131"/>
      <c r="BU168" s="131"/>
      <c r="BV168" s="131"/>
      <c r="BW168" s="131"/>
      <c r="BX168" s="131"/>
      <c r="BY168" s="131"/>
      <c r="BZ168" s="131"/>
      <c r="CA168" s="131"/>
      <c r="CB168" s="131"/>
      <c r="CC168" s="131"/>
      <c r="CD168" s="131"/>
      <c r="CE168" s="131"/>
      <c r="CF168" s="131"/>
      <c r="CG168" s="131"/>
      <c r="CH168" s="131"/>
      <c r="CI168" s="131"/>
      <c r="CJ168" s="131"/>
      <c r="CK168" s="131"/>
      <c r="CL168" s="131"/>
      <c r="CM168" s="131"/>
      <c r="CN168" s="131"/>
      <c r="CO168" s="131"/>
      <c r="CP168" s="131"/>
      <c r="CQ168" s="131"/>
    </row>
    <row r="169" spans="1:95" ht="16.5" customHeight="1">
      <c r="A169" s="134"/>
      <c r="B169" s="177" t="s">
        <v>623</v>
      </c>
      <c r="C169" s="134"/>
      <c r="D169" s="134"/>
      <c r="E169" s="134"/>
      <c r="F169" s="134"/>
      <c r="G169" s="131"/>
      <c r="H169" s="135"/>
      <c r="I169" s="135"/>
      <c r="J169" s="131"/>
      <c r="K169" s="131"/>
      <c r="L169" s="131"/>
      <c r="M169" s="131"/>
      <c r="N169" s="131"/>
      <c r="O169" s="131"/>
      <c r="P169" s="131"/>
      <c r="Q169" s="131"/>
      <c r="R169" s="131"/>
      <c r="S169" s="131"/>
      <c r="T169" s="131"/>
      <c r="U169" s="131"/>
      <c r="V169" s="131"/>
      <c r="W169" s="131"/>
      <c r="X169" s="131"/>
      <c r="Y169" s="131"/>
      <c r="Z169" s="131"/>
      <c r="AA169" s="131"/>
      <c r="AB169" s="131"/>
      <c r="AC169" s="131"/>
      <c r="AD169" s="131"/>
      <c r="AE169" s="131"/>
      <c r="AF169" s="131"/>
      <c r="AG169" s="131"/>
      <c r="AH169" s="131"/>
      <c r="AI169" s="131"/>
      <c r="AJ169" s="131"/>
      <c r="AK169" s="131"/>
      <c r="AL169" s="131"/>
      <c r="AM169" s="131"/>
      <c r="AN169" s="131"/>
      <c r="AO169" s="131"/>
      <c r="AP169" s="131"/>
      <c r="AQ169" s="131"/>
      <c r="AR169" s="131"/>
      <c r="AS169" s="131"/>
      <c r="AT169" s="131"/>
      <c r="AU169" s="131"/>
      <c r="AV169" s="131"/>
      <c r="AW169" s="131"/>
      <c r="AX169" s="131"/>
      <c r="AY169" s="131"/>
      <c r="AZ169" s="131"/>
      <c r="BA169" s="131"/>
      <c r="BB169" s="131"/>
      <c r="BC169" s="131"/>
      <c r="BD169" s="131"/>
      <c r="BE169" s="131"/>
      <c r="BF169" s="131"/>
      <c r="BG169" s="131"/>
      <c r="BH169" s="131"/>
      <c r="BI169" s="131"/>
      <c r="BJ169" s="131"/>
      <c r="BK169" s="131"/>
      <c r="BL169" s="131"/>
      <c r="BM169" s="131"/>
      <c r="BN169" s="131"/>
      <c r="BO169" s="131"/>
      <c r="BP169" s="131"/>
      <c r="BQ169" s="131"/>
      <c r="BR169" s="131"/>
      <c r="BS169" s="131"/>
      <c r="BT169" s="131"/>
      <c r="BU169" s="131"/>
      <c r="BV169" s="131"/>
      <c r="BW169" s="131"/>
      <c r="BX169" s="131"/>
      <c r="BY169" s="131"/>
      <c r="BZ169" s="131"/>
      <c r="CA169" s="131"/>
      <c r="CB169" s="131"/>
      <c r="CC169" s="131"/>
      <c r="CD169" s="131"/>
      <c r="CE169" s="131"/>
      <c r="CF169" s="131"/>
      <c r="CG169" s="131"/>
      <c r="CH169" s="131"/>
      <c r="CI169" s="131"/>
      <c r="CJ169" s="131"/>
      <c r="CK169" s="131"/>
      <c r="CL169" s="131"/>
      <c r="CM169" s="131"/>
      <c r="CN169" s="131"/>
      <c r="CO169" s="131"/>
      <c r="CP169" s="131"/>
      <c r="CQ169" s="131"/>
    </row>
    <row r="170" spans="1:95" ht="16.5" customHeight="1">
      <c r="A170" s="134"/>
      <c r="B170" s="134"/>
      <c r="C170" s="134"/>
      <c r="D170" s="134"/>
      <c r="E170" s="134"/>
      <c r="F170" s="134"/>
      <c r="G170" s="131"/>
      <c r="H170" s="135"/>
      <c r="I170" s="135"/>
      <c r="J170" s="131"/>
      <c r="K170" s="131"/>
      <c r="L170" s="131"/>
      <c r="M170" s="131"/>
      <c r="N170" s="131"/>
      <c r="O170" s="131"/>
      <c r="P170" s="131"/>
      <c r="Q170" s="131"/>
      <c r="R170" s="131"/>
      <c r="S170" s="131"/>
      <c r="T170" s="131"/>
      <c r="U170" s="131"/>
      <c r="V170" s="131"/>
      <c r="W170" s="131"/>
      <c r="X170" s="131"/>
      <c r="Y170" s="131"/>
      <c r="Z170" s="131"/>
      <c r="AA170" s="131"/>
      <c r="AB170" s="131"/>
      <c r="AC170" s="131"/>
      <c r="AD170" s="131"/>
      <c r="AE170" s="131"/>
      <c r="AF170" s="131"/>
      <c r="AG170" s="131"/>
      <c r="AH170" s="131"/>
      <c r="AI170" s="131"/>
      <c r="AJ170" s="131"/>
      <c r="AK170" s="131"/>
      <c r="AL170" s="131"/>
      <c r="AM170" s="131"/>
      <c r="AN170" s="131"/>
      <c r="AO170" s="131"/>
      <c r="AP170" s="131"/>
      <c r="AQ170" s="131"/>
      <c r="AR170" s="131"/>
      <c r="AS170" s="131"/>
      <c r="AT170" s="131"/>
      <c r="AU170" s="131"/>
      <c r="AV170" s="131"/>
      <c r="AW170" s="131"/>
      <c r="AX170" s="131"/>
      <c r="AY170" s="131"/>
      <c r="AZ170" s="131"/>
      <c r="BA170" s="131"/>
      <c r="BB170" s="131"/>
      <c r="BC170" s="131"/>
      <c r="BD170" s="131"/>
      <c r="BE170" s="131"/>
      <c r="BF170" s="131"/>
      <c r="BG170" s="131"/>
      <c r="BH170" s="131"/>
      <c r="BI170" s="131"/>
      <c r="BJ170" s="131"/>
      <c r="BK170" s="131"/>
      <c r="BL170" s="131"/>
      <c r="BM170" s="131"/>
      <c r="BN170" s="131"/>
      <c r="BO170" s="131"/>
      <c r="BP170" s="131"/>
      <c r="BQ170" s="131"/>
      <c r="BR170" s="131"/>
      <c r="BS170" s="131"/>
      <c r="BT170" s="131"/>
      <c r="BU170" s="131"/>
      <c r="BV170" s="131"/>
      <c r="BW170" s="131"/>
      <c r="BX170" s="131"/>
      <c r="BY170" s="131"/>
      <c r="BZ170" s="131"/>
      <c r="CA170" s="131"/>
      <c r="CB170" s="131"/>
      <c r="CC170" s="131"/>
      <c r="CD170" s="131"/>
      <c r="CE170" s="131"/>
      <c r="CF170" s="131"/>
      <c r="CG170" s="131"/>
      <c r="CH170" s="131"/>
      <c r="CI170" s="131"/>
      <c r="CJ170" s="131"/>
      <c r="CK170" s="131"/>
      <c r="CL170" s="131"/>
      <c r="CM170" s="131"/>
      <c r="CN170" s="131"/>
      <c r="CO170" s="131"/>
      <c r="CP170" s="131"/>
      <c r="CQ170" s="131"/>
    </row>
    <row r="171" spans="1:95" ht="16.5" customHeight="1">
      <c r="A171" s="134"/>
      <c r="B171" s="134"/>
      <c r="C171" s="134"/>
      <c r="D171" s="134"/>
      <c r="E171" s="134"/>
      <c r="F171" s="134"/>
      <c r="G171" s="131"/>
      <c r="H171" s="135"/>
      <c r="I171" s="135"/>
      <c r="J171" s="131"/>
      <c r="K171" s="131"/>
      <c r="L171" s="131"/>
      <c r="M171" s="131"/>
      <c r="N171" s="131"/>
      <c r="O171" s="131"/>
      <c r="P171" s="131"/>
      <c r="Q171" s="131"/>
      <c r="R171" s="131"/>
      <c r="S171" s="131"/>
      <c r="T171" s="131"/>
      <c r="U171" s="131"/>
      <c r="V171" s="131"/>
      <c r="W171" s="131"/>
      <c r="X171" s="131"/>
      <c r="Y171" s="131"/>
      <c r="Z171" s="131"/>
      <c r="AA171" s="131"/>
      <c r="AB171" s="131"/>
      <c r="AC171" s="131"/>
      <c r="AD171" s="131"/>
      <c r="AE171" s="131"/>
      <c r="AF171" s="131"/>
      <c r="AG171" s="131"/>
      <c r="AH171" s="131"/>
      <c r="AI171" s="131"/>
      <c r="AJ171" s="131"/>
      <c r="AK171" s="131"/>
      <c r="AL171" s="131"/>
      <c r="AM171" s="131"/>
      <c r="AN171" s="131"/>
      <c r="AO171" s="131"/>
      <c r="AP171" s="131"/>
      <c r="AQ171" s="131"/>
      <c r="AR171" s="131"/>
      <c r="AS171" s="131"/>
      <c r="AT171" s="131"/>
      <c r="AU171" s="131"/>
      <c r="AV171" s="131"/>
      <c r="AW171" s="131"/>
      <c r="AX171" s="131"/>
      <c r="AY171" s="131"/>
      <c r="AZ171" s="131"/>
      <c r="BA171" s="131"/>
      <c r="BB171" s="131"/>
      <c r="BC171" s="131"/>
      <c r="BD171" s="131"/>
      <c r="BE171" s="131"/>
      <c r="BF171" s="131"/>
      <c r="BG171" s="131"/>
      <c r="BH171" s="131"/>
      <c r="BI171" s="131"/>
      <c r="BJ171" s="131"/>
      <c r="BK171" s="131"/>
      <c r="BL171" s="131"/>
      <c r="BM171" s="131"/>
      <c r="BN171" s="131"/>
      <c r="BO171" s="131"/>
      <c r="BP171" s="131"/>
      <c r="BQ171" s="131"/>
      <c r="BR171" s="131"/>
      <c r="BS171" s="131"/>
      <c r="BT171" s="131"/>
      <c r="BU171" s="131"/>
      <c r="BV171" s="131"/>
      <c r="BW171" s="131"/>
      <c r="BX171" s="131"/>
      <c r="BY171" s="131"/>
      <c r="BZ171" s="131"/>
      <c r="CA171" s="131"/>
      <c r="CB171" s="131"/>
      <c r="CC171" s="131"/>
      <c r="CD171" s="131"/>
      <c r="CE171" s="131"/>
      <c r="CF171" s="131"/>
      <c r="CG171" s="131"/>
      <c r="CH171" s="131"/>
      <c r="CI171" s="131"/>
      <c r="CJ171" s="131"/>
      <c r="CK171" s="131"/>
      <c r="CL171" s="131"/>
      <c r="CM171" s="131"/>
      <c r="CN171" s="131"/>
      <c r="CO171" s="131"/>
      <c r="CP171" s="131"/>
      <c r="CQ171" s="131"/>
    </row>
    <row r="172" spans="1:95" ht="16.5" customHeight="1">
      <c r="A172" s="134"/>
      <c r="B172" s="134"/>
      <c r="C172" s="134"/>
      <c r="D172" s="134"/>
      <c r="E172" s="134"/>
      <c r="F172" s="134"/>
      <c r="G172" s="131"/>
      <c r="H172" s="135"/>
      <c r="I172" s="135"/>
      <c r="J172" s="131"/>
      <c r="K172" s="131"/>
      <c r="L172" s="131"/>
      <c r="M172" s="131"/>
      <c r="N172" s="131"/>
      <c r="O172" s="131"/>
      <c r="P172" s="131"/>
      <c r="Q172" s="131"/>
      <c r="R172" s="131"/>
      <c r="S172" s="131"/>
      <c r="T172" s="131"/>
      <c r="U172" s="131"/>
      <c r="V172" s="131"/>
      <c r="W172" s="131"/>
      <c r="X172" s="131"/>
      <c r="Y172" s="131"/>
      <c r="Z172" s="131"/>
      <c r="AA172" s="131"/>
      <c r="AB172" s="131"/>
      <c r="AC172" s="131"/>
      <c r="AD172" s="131"/>
      <c r="AE172" s="131"/>
      <c r="AF172" s="131"/>
      <c r="AG172" s="131"/>
      <c r="AH172" s="131"/>
      <c r="AI172" s="131"/>
      <c r="AJ172" s="131"/>
      <c r="AK172" s="131"/>
      <c r="AL172" s="131"/>
      <c r="AM172" s="131"/>
      <c r="AN172" s="131"/>
      <c r="AO172" s="131"/>
      <c r="AP172" s="131"/>
      <c r="AQ172" s="131"/>
      <c r="AR172" s="131"/>
      <c r="AS172" s="131"/>
      <c r="AT172" s="131"/>
      <c r="AU172" s="131"/>
      <c r="AV172" s="131"/>
      <c r="AW172" s="131"/>
      <c r="AX172" s="131"/>
      <c r="AY172" s="131"/>
      <c r="AZ172" s="131"/>
      <c r="BA172" s="131"/>
      <c r="BB172" s="131"/>
      <c r="BC172" s="131"/>
      <c r="BD172" s="131"/>
      <c r="BE172" s="131"/>
      <c r="BF172" s="131"/>
      <c r="BG172" s="131"/>
      <c r="BH172" s="131"/>
      <c r="BI172" s="131"/>
      <c r="BJ172" s="131"/>
      <c r="BK172" s="131"/>
      <c r="BL172" s="131"/>
      <c r="BM172" s="131"/>
      <c r="BN172" s="131"/>
      <c r="BO172" s="131"/>
      <c r="BP172" s="131"/>
      <c r="BQ172" s="131"/>
      <c r="BR172" s="131"/>
      <c r="BS172" s="131"/>
      <c r="BT172" s="131"/>
      <c r="BU172" s="131"/>
      <c r="BV172" s="131"/>
      <c r="BW172" s="131"/>
      <c r="BX172" s="131"/>
      <c r="BY172" s="131"/>
      <c r="BZ172" s="131"/>
      <c r="CA172" s="131"/>
      <c r="CB172" s="131"/>
      <c r="CC172" s="131"/>
      <c r="CD172" s="131"/>
      <c r="CE172" s="131"/>
      <c r="CF172" s="131"/>
      <c r="CG172" s="131"/>
      <c r="CH172" s="131"/>
      <c r="CI172" s="131"/>
      <c r="CJ172" s="131"/>
      <c r="CK172" s="131"/>
      <c r="CL172" s="131"/>
      <c r="CM172" s="131"/>
      <c r="CN172" s="131"/>
      <c r="CO172" s="131"/>
      <c r="CP172" s="131"/>
      <c r="CQ172" s="131"/>
    </row>
    <row r="173" spans="1:95" ht="16.5" customHeight="1">
      <c r="A173" s="134"/>
      <c r="B173" s="134"/>
      <c r="C173" s="134"/>
      <c r="D173" s="134"/>
      <c r="E173" s="134"/>
      <c r="F173" s="134"/>
      <c r="G173" s="131"/>
      <c r="H173" s="135"/>
      <c r="I173" s="135"/>
      <c r="J173" s="131"/>
      <c r="K173" s="131"/>
      <c r="L173" s="131"/>
      <c r="M173" s="131"/>
      <c r="N173" s="131"/>
      <c r="O173" s="131"/>
      <c r="P173" s="131"/>
      <c r="Q173" s="131"/>
      <c r="R173" s="131"/>
      <c r="S173" s="131"/>
      <c r="T173" s="131"/>
      <c r="U173" s="131"/>
      <c r="V173" s="131"/>
      <c r="W173" s="131"/>
      <c r="X173" s="131"/>
      <c r="Y173" s="131"/>
      <c r="Z173" s="131"/>
      <c r="AA173" s="131"/>
      <c r="AB173" s="131"/>
      <c r="AC173" s="131"/>
      <c r="AD173" s="131"/>
      <c r="AE173" s="131"/>
      <c r="AF173" s="131"/>
      <c r="AG173" s="131"/>
      <c r="AH173" s="131"/>
      <c r="AI173" s="131"/>
      <c r="AJ173" s="131"/>
      <c r="AK173" s="131"/>
      <c r="AL173" s="131"/>
      <c r="AM173" s="131"/>
      <c r="AN173" s="131"/>
      <c r="AO173" s="131"/>
      <c r="AP173" s="131"/>
      <c r="AQ173" s="131"/>
      <c r="AR173" s="131"/>
      <c r="AS173" s="131"/>
      <c r="AT173" s="131"/>
      <c r="AU173" s="131"/>
      <c r="AV173" s="131"/>
      <c r="AW173" s="131"/>
      <c r="AX173" s="131"/>
      <c r="AY173" s="131"/>
      <c r="AZ173" s="131"/>
      <c r="BA173" s="131"/>
      <c r="BB173" s="131"/>
      <c r="BC173" s="131"/>
      <c r="BD173" s="131"/>
      <c r="BE173" s="131"/>
      <c r="BF173" s="131"/>
      <c r="BG173" s="131"/>
      <c r="BH173" s="131"/>
      <c r="BI173" s="131"/>
      <c r="BJ173" s="131"/>
      <c r="BK173" s="131"/>
      <c r="BL173" s="131"/>
      <c r="BM173" s="131"/>
      <c r="BN173" s="131"/>
      <c r="BO173" s="131"/>
      <c r="BP173" s="131"/>
      <c r="BQ173" s="131"/>
      <c r="BR173" s="131"/>
      <c r="BS173" s="131"/>
      <c r="BT173" s="131"/>
      <c r="BU173" s="131"/>
      <c r="BV173" s="131"/>
      <c r="BW173" s="131"/>
      <c r="BX173" s="131"/>
      <c r="BY173" s="131"/>
      <c r="BZ173" s="131"/>
      <c r="CA173" s="131"/>
      <c r="CB173" s="131"/>
      <c r="CC173" s="131"/>
      <c r="CD173" s="131"/>
      <c r="CE173" s="131"/>
      <c r="CF173" s="131"/>
      <c r="CG173" s="131"/>
      <c r="CH173" s="131"/>
      <c r="CI173" s="131"/>
      <c r="CJ173" s="131"/>
      <c r="CK173" s="131"/>
      <c r="CL173" s="131"/>
      <c r="CM173" s="131"/>
      <c r="CN173" s="131"/>
      <c r="CO173" s="131"/>
      <c r="CP173" s="131"/>
      <c r="CQ173" s="131"/>
    </row>
    <row r="174" spans="1:95" ht="16.5" customHeight="1">
      <c r="A174" s="134"/>
      <c r="B174" s="134"/>
      <c r="C174" s="134"/>
      <c r="D174" s="134"/>
      <c r="E174" s="134"/>
      <c r="F174" s="134"/>
      <c r="G174" s="131"/>
      <c r="H174" s="135"/>
      <c r="I174" s="135"/>
      <c r="J174" s="131"/>
      <c r="K174" s="131"/>
      <c r="L174" s="131"/>
      <c r="M174" s="131"/>
      <c r="N174" s="131"/>
      <c r="O174" s="131"/>
      <c r="P174" s="131"/>
      <c r="Q174" s="131"/>
      <c r="R174" s="131"/>
      <c r="S174" s="131"/>
      <c r="T174" s="131"/>
      <c r="U174" s="131"/>
      <c r="V174" s="131"/>
      <c r="W174" s="131"/>
      <c r="X174" s="131"/>
      <c r="Y174" s="131"/>
      <c r="Z174" s="131"/>
      <c r="AA174" s="131"/>
      <c r="AB174" s="131"/>
      <c r="AC174" s="131"/>
      <c r="AD174" s="131"/>
      <c r="AE174" s="131"/>
      <c r="AF174" s="131"/>
      <c r="AG174" s="131"/>
      <c r="AH174" s="131"/>
      <c r="AI174" s="131"/>
      <c r="AJ174" s="131"/>
      <c r="AK174" s="131"/>
      <c r="AL174" s="131"/>
      <c r="AM174" s="131"/>
      <c r="AN174" s="131"/>
      <c r="AO174" s="131"/>
      <c r="AP174" s="131"/>
      <c r="AQ174" s="131"/>
      <c r="AR174" s="131"/>
      <c r="AS174" s="131"/>
      <c r="AT174" s="131"/>
      <c r="AU174" s="131"/>
      <c r="AV174" s="131"/>
      <c r="AW174" s="131"/>
      <c r="AX174" s="131"/>
      <c r="AY174" s="131"/>
      <c r="AZ174" s="131"/>
      <c r="BA174" s="131"/>
      <c r="BB174" s="131"/>
      <c r="BC174" s="131"/>
      <c r="BD174" s="131"/>
      <c r="BE174" s="131"/>
      <c r="BF174" s="131"/>
      <c r="BG174" s="131"/>
      <c r="BH174" s="131"/>
      <c r="BI174" s="131"/>
      <c r="BJ174" s="131"/>
      <c r="BK174" s="131"/>
      <c r="BL174" s="131"/>
      <c r="BM174" s="131"/>
      <c r="BN174" s="131"/>
      <c r="BO174" s="131"/>
      <c r="BP174" s="131"/>
      <c r="BQ174" s="131"/>
      <c r="BR174" s="131"/>
      <c r="BS174" s="131"/>
      <c r="BT174" s="131"/>
      <c r="BU174" s="131"/>
      <c r="BV174" s="131"/>
      <c r="BW174" s="131"/>
      <c r="BX174" s="131"/>
      <c r="BY174" s="131"/>
      <c r="BZ174" s="131"/>
      <c r="CA174" s="131"/>
      <c r="CB174" s="131"/>
      <c r="CC174" s="131"/>
      <c r="CD174" s="131"/>
      <c r="CE174" s="131"/>
      <c r="CF174" s="131"/>
      <c r="CG174" s="131"/>
      <c r="CH174" s="131"/>
      <c r="CI174" s="131"/>
      <c r="CJ174" s="131"/>
      <c r="CK174" s="131"/>
      <c r="CL174" s="131"/>
      <c r="CM174" s="131"/>
      <c r="CN174" s="131"/>
      <c r="CO174" s="131"/>
      <c r="CP174" s="131"/>
      <c r="CQ174" s="131"/>
    </row>
    <row r="175" spans="1:95" ht="16.5" customHeight="1">
      <c r="A175" s="134"/>
      <c r="B175" s="134"/>
      <c r="C175" s="134"/>
      <c r="D175" s="134"/>
      <c r="E175" s="134"/>
      <c r="F175" s="134"/>
      <c r="G175" s="131"/>
      <c r="H175" s="135"/>
      <c r="I175" s="135"/>
      <c r="J175" s="131"/>
      <c r="K175" s="131"/>
      <c r="L175" s="131"/>
      <c r="M175" s="131"/>
      <c r="N175" s="131"/>
      <c r="O175" s="131"/>
      <c r="P175" s="131"/>
      <c r="Q175" s="131"/>
      <c r="R175" s="131"/>
      <c r="S175" s="131"/>
      <c r="T175" s="131"/>
      <c r="U175" s="131"/>
      <c r="V175" s="131"/>
      <c r="W175" s="131"/>
      <c r="X175" s="131"/>
      <c r="Y175" s="131"/>
      <c r="Z175" s="131"/>
      <c r="AA175" s="131"/>
      <c r="AB175" s="131"/>
      <c r="AC175" s="131"/>
      <c r="AD175" s="131"/>
      <c r="AE175" s="131"/>
      <c r="AF175" s="131"/>
      <c r="AG175" s="131"/>
      <c r="AH175" s="131"/>
      <c r="AI175" s="131"/>
      <c r="AJ175" s="131"/>
      <c r="AK175" s="131"/>
      <c r="AL175" s="131"/>
      <c r="AM175" s="131"/>
      <c r="AN175" s="131"/>
      <c r="AO175" s="131"/>
      <c r="AP175" s="131"/>
      <c r="AQ175" s="131"/>
      <c r="AR175" s="131"/>
      <c r="AS175" s="131"/>
      <c r="AT175" s="131"/>
      <c r="AU175" s="131"/>
      <c r="AV175" s="131"/>
      <c r="AW175" s="131"/>
      <c r="AX175" s="131"/>
      <c r="AY175" s="131"/>
      <c r="AZ175" s="131"/>
      <c r="BA175" s="131"/>
      <c r="BB175" s="131"/>
      <c r="BC175" s="131"/>
      <c r="BD175" s="131"/>
      <c r="BE175" s="131"/>
      <c r="BF175" s="131"/>
      <c r="BG175" s="131"/>
      <c r="BH175" s="131"/>
      <c r="BI175" s="131"/>
      <c r="BJ175" s="131"/>
      <c r="BK175" s="131"/>
      <c r="BL175" s="131"/>
      <c r="BM175" s="131"/>
      <c r="BN175" s="131"/>
      <c r="BO175" s="131"/>
      <c r="BP175" s="131"/>
      <c r="BQ175" s="131"/>
      <c r="BR175" s="131"/>
      <c r="BS175" s="131"/>
      <c r="BT175" s="131"/>
      <c r="BU175" s="131"/>
      <c r="BV175" s="131"/>
      <c r="BW175" s="131"/>
      <c r="BX175" s="131"/>
      <c r="BY175" s="131"/>
      <c r="BZ175" s="131"/>
      <c r="CA175" s="131"/>
      <c r="CB175" s="131"/>
      <c r="CC175" s="131"/>
      <c r="CD175" s="131"/>
      <c r="CE175" s="131"/>
      <c r="CF175" s="131"/>
      <c r="CG175" s="131"/>
      <c r="CH175" s="131"/>
      <c r="CI175" s="131"/>
      <c r="CJ175" s="131"/>
      <c r="CK175" s="131"/>
      <c r="CL175" s="131"/>
      <c r="CM175" s="131"/>
      <c r="CN175" s="131"/>
      <c r="CO175" s="131"/>
      <c r="CP175" s="131"/>
      <c r="CQ175" s="131"/>
    </row>
    <row r="176" spans="1:95" ht="16.5" customHeight="1">
      <c r="A176" s="134"/>
      <c r="B176" s="134"/>
      <c r="C176" s="134"/>
      <c r="D176" s="134"/>
      <c r="E176" s="134"/>
      <c r="F176" s="134"/>
      <c r="G176" s="131"/>
      <c r="H176" s="135"/>
      <c r="I176" s="135"/>
      <c r="J176" s="131"/>
      <c r="K176" s="131"/>
      <c r="L176" s="131"/>
      <c r="M176" s="131"/>
      <c r="N176" s="131"/>
      <c r="O176" s="131"/>
      <c r="P176" s="131"/>
      <c r="Q176" s="131"/>
      <c r="R176" s="131"/>
      <c r="S176" s="131"/>
      <c r="T176" s="131"/>
      <c r="U176" s="131"/>
      <c r="V176" s="131"/>
      <c r="W176" s="131"/>
      <c r="X176" s="131"/>
      <c r="Y176" s="131"/>
      <c r="Z176" s="131"/>
      <c r="AA176" s="131"/>
      <c r="AB176" s="131"/>
      <c r="AC176" s="131"/>
      <c r="AD176" s="131"/>
      <c r="AE176" s="131"/>
      <c r="AF176" s="131"/>
      <c r="AG176" s="131"/>
      <c r="AH176" s="131"/>
      <c r="AI176" s="131"/>
      <c r="AJ176" s="131"/>
      <c r="AK176" s="131"/>
      <c r="AL176" s="131"/>
      <c r="AM176" s="131"/>
      <c r="AN176" s="131"/>
      <c r="AO176" s="131"/>
      <c r="AP176" s="131"/>
      <c r="AQ176" s="131"/>
      <c r="AR176" s="131"/>
      <c r="AS176" s="131"/>
      <c r="AT176" s="131"/>
      <c r="AU176" s="131"/>
      <c r="AV176" s="131"/>
      <c r="AW176" s="131"/>
      <c r="AX176" s="131"/>
      <c r="AY176" s="131"/>
      <c r="AZ176" s="131"/>
      <c r="BA176" s="131"/>
      <c r="BB176" s="131"/>
      <c r="BC176" s="131"/>
      <c r="BD176" s="131"/>
      <c r="BE176" s="131"/>
      <c r="BF176" s="131"/>
      <c r="BG176" s="131"/>
      <c r="BH176" s="131"/>
      <c r="BI176" s="131"/>
      <c r="BJ176" s="131"/>
      <c r="BK176" s="131"/>
      <c r="BL176" s="131"/>
      <c r="BM176" s="131"/>
      <c r="BN176" s="131"/>
      <c r="BO176" s="131"/>
      <c r="BP176" s="131"/>
      <c r="BQ176" s="131"/>
      <c r="BR176" s="131"/>
      <c r="BS176" s="131"/>
      <c r="BT176" s="131"/>
      <c r="BU176" s="131"/>
      <c r="BV176" s="131"/>
      <c r="BW176" s="131"/>
      <c r="BX176" s="131"/>
      <c r="BY176" s="131"/>
      <c r="BZ176" s="131"/>
      <c r="CA176" s="131"/>
      <c r="CB176" s="131"/>
      <c r="CC176" s="131"/>
      <c r="CD176" s="131"/>
      <c r="CE176" s="131"/>
      <c r="CF176" s="131"/>
      <c r="CG176" s="131"/>
      <c r="CH176" s="131"/>
      <c r="CI176" s="131"/>
      <c r="CJ176" s="131"/>
      <c r="CK176" s="131"/>
      <c r="CL176" s="131"/>
      <c r="CM176" s="131"/>
      <c r="CN176" s="131"/>
      <c r="CO176" s="131"/>
      <c r="CP176" s="131"/>
      <c r="CQ176" s="131"/>
    </row>
    <row r="177" spans="1:95" ht="16.5" customHeight="1">
      <c r="A177" s="134"/>
      <c r="B177" s="134"/>
      <c r="C177" s="134"/>
      <c r="D177" s="134"/>
      <c r="E177" s="134"/>
      <c r="F177" s="134"/>
      <c r="G177" s="131"/>
      <c r="H177" s="135"/>
      <c r="I177" s="135"/>
      <c r="J177" s="131"/>
      <c r="K177" s="131"/>
      <c r="L177" s="131"/>
      <c r="M177" s="131"/>
      <c r="N177" s="131"/>
      <c r="O177" s="131"/>
      <c r="P177" s="131"/>
      <c r="Q177" s="131"/>
      <c r="R177" s="131"/>
      <c r="S177" s="131"/>
      <c r="T177" s="131"/>
      <c r="U177" s="131"/>
      <c r="V177" s="131"/>
      <c r="W177" s="131"/>
      <c r="X177" s="131"/>
      <c r="Y177" s="131"/>
      <c r="Z177" s="131"/>
      <c r="AA177" s="131"/>
      <c r="AB177" s="131"/>
      <c r="AC177" s="131"/>
      <c r="AD177" s="131"/>
      <c r="AE177" s="131"/>
      <c r="AF177" s="131"/>
      <c r="AG177" s="131"/>
      <c r="AH177" s="131"/>
      <c r="AI177" s="131"/>
      <c r="AJ177" s="131"/>
      <c r="AK177" s="131"/>
      <c r="AL177" s="131"/>
      <c r="AM177" s="131"/>
      <c r="AN177" s="131"/>
      <c r="AO177" s="131"/>
      <c r="AP177" s="131"/>
      <c r="AQ177" s="131"/>
      <c r="AR177" s="131"/>
      <c r="AS177" s="131"/>
      <c r="AT177" s="131"/>
      <c r="AU177" s="131"/>
      <c r="AV177" s="131"/>
      <c r="AW177" s="131"/>
      <c r="AX177" s="131"/>
      <c r="AY177" s="131"/>
      <c r="AZ177" s="131"/>
      <c r="BA177" s="131"/>
      <c r="BB177" s="131"/>
      <c r="BC177" s="131"/>
      <c r="BD177" s="131"/>
      <c r="BE177" s="131"/>
      <c r="BF177" s="131"/>
      <c r="BG177" s="131"/>
      <c r="BH177" s="131"/>
      <c r="BI177" s="131"/>
      <c r="BJ177" s="131"/>
      <c r="BK177" s="131"/>
      <c r="BL177" s="131"/>
      <c r="BM177" s="131"/>
      <c r="BN177" s="131"/>
      <c r="BO177" s="131"/>
      <c r="BP177" s="131"/>
      <c r="BQ177" s="131"/>
      <c r="BR177" s="131"/>
      <c r="BS177" s="131"/>
      <c r="BT177" s="131"/>
      <c r="BU177" s="131"/>
      <c r="BV177" s="131"/>
      <c r="BW177" s="131"/>
      <c r="BX177" s="131"/>
      <c r="BY177" s="131"/>
      <c r="BZ177" s="131"/>
      <c r="CA177" s="131"/>
      <c r="CB177" s="131"/>
      <c r="CC177" s="131"/>
      <c r="CD177" s="131"/>
      <c r="CE177" s="131"/>
      <c r="CF177" s="131"/>
      <c r="CG177" s="131"/>
      <c r="CH177" s="131"/>
      <c r="CI177" s="131"/>
      <c r="CJ177" s="131"/>
      <c r="CK177" s="131"/>
      <c r="CL177" s="131"/>
      <c r="CM177" s="131"/>
      <c r="CN177" s="131"/>
      <c r="CO177" s="131"/>
      <c r="CP177" s="131"/>
      <c r="CQ177" s="131"/>
    </row>
    <row r="178" spans="1:95" ht="16.5" customHeight="1">
      <c r="A178" s="134"/>
      <c r="B178" s="134"/>
      <c r="C178" s="134"/>
      <c r="D178" s="134"/>
      <c r="E178" s="134"/>
      <c r="F178" s="134"/>
      <c r="G178" s="131"/>
      <c r="H178" s="135"/>
      <c r="I178" s="135"/>
      <c r="J178" s="131"/>
      <c r="K178" s="131"/>
      <c r="L178" s="131"/>
      <c r="M178" s="131"/>
      <c r="N178" s="131"/>
      <c r="O178" s="131"/>
      <c r="P178" s="131"/>
      <c r="Q178" s="131"/>
      <c r="R178" s="131"/>
      <c r="S178" s="131"/>
      <c r="T178" s="131"/>
      <c r="U178" s="131"/>
      <c r="V178" s="131"/>
      <c r="W178" s="131"/>
      <c r="X178" s="131"/>
      <c r="Y178" s="131"/>
      <c r="Z178" s="131"/>
      <c r="AA178" s="131"/>
      <c r="AB178" s="131"/>
      <c r="AC178" s="131"/>
      <c r="AD178" s="131"/>
      <c r="AE178" s="131"/>
      <c r="AF178" s="131"/>
      <c r="AG178" s="131"/>
      <c r="AH178" s="131"/>
      <c r="AI178" s="131"/>
      <c r="AJ178" s="131"/>
      <c r="AK178" s="131"/>
      <c r="AL178" s="131"/>
      <c r="AM178" s="131"/>
      <c r="AN178" s="131"/>
      <c r="AO178" s="131"/>
      <c r="AP178" s="131"/>
      <c r="AQ178" s="131"/>
      <c r="AR178" s="131"/>
      <c r="AS178" s="131"/>
      <c r="AT178" s="131"/>
      <c r="AU178" s="131"/>
      <c r="AV178" s="131"/>
      <c r="AW178" s="131"/>
      <c r="AX178" s="131"/>
      <c r="AY178" s="131"/>
      <c r="AZ178" s="131"/>
      <c r="BA178" s="131"/>
      <c r="BB178" s="131"/>
      <c r="BC178" s="131"/>
      <c r="BD178" s="131"/>
      <c r="BE178" s="131"/>
      <c r="BF178" s="131"/>
      <c r="BG178" s="131"/>
      <c r="BH178" s="131"/>
      <c r="BI178" s="131"/>
      <c r="BJ178" s="131"/>
      <c r="BK178" s="131"/>
      <c r="BL178" s="131"/>
      <c r="BM178" s="131"/>
      <c r="BN178" s="131"/>
      <c r="BO178" s="131"/>
      <c r="BP178" s="131"/>
      <c r="BQ178" s="131"/>
      <c r="BR178" s="131"/>
      <c r="BS178" s="131"/>
      <c r="BT178" s="131"/>
      <c r="BU178" s="131"/>
      <c r="BV178" s="131"/>
      <c r="BW178" s="131"/>
      <c r="BX178" s="131"/>
      <c r="BY178" s="131"/>
      <c r="BZ178" s="131"/>
      <c r="CA178" s="131"/>
      <c r="CB178" s="131"/>
      <c r="CC178" s="131"/>
      <c r="CD178" s="131"/>
      <c r="CE178" s="131"/>
      <c r="CF178" s="131"/>
      <c r="CG178" s="131"/>
      <c r="CH178" s="131"/>
      <c r="CI178" s="131"/>
      <c r="CJ178" s="131"/>
      <c r="CK178" s="131"/>
      <c r="CL178" s="131"/>
      <c r="CM178" s="131"/>
      <c r="CN178" s="131"/>
      <c r="CO178" s="131"/>
      <c r="CP178" s="131"/>
      <c r="CQ178" s="131"/>
    </row>
    <row r="179" spans="1:95" ht="16.5" customHeight="1">
      <c r="A179" s="134"/>
      <c r="B179" s="134"/>
      <c r="C179" s="134"/>
      <c r="D179" s="134"/>
      <c r="E179" s="134"/>
      <c r="F179" s="134"/>
      <c r="G179" s="131"/>
      <c r="H179" s="135"/>
      <c r="I179" s="135"/>
      <c r="J179" s="131"/>
      <c r="K179" s="131"/>
      <c r="L179" s="131"/>
      <c r="M179" s="131"/>
      <c r="N179" s="131"/>
      <c r="O179" s="131"/>
      <c r="P179" s="131"/>
      <c r="Q179" s="131"/>
      <c r="R179" s="131"/>
      <c r="S179" s="131"/>
      <c r="T179" s="131"/>
      <c r="U179" s="131"/>
      <c r="V179" s="131"/>
      <c r="W179" s="131"/>
      <c r="X179" s="131"/>
      <c r="Y179" s="131"/>
      <c r="Z179" s="131"/>
      <c r="AA179" s="131"/>
      <c r="AB179" s="131"/>
      <c r="AC179" s="131"/>
      <c r="AD179" s="131"/>
      <c r="AE179" s="131"/>
      <c r="AF179" s="131"/>
      <c r="AG179" s="131"/>
      <c r="AH179" s="131"/>
      <c r="AI179" s="131"/>
      <c r="AJ179" s="131"/>
      <c r="AK179" s="131"/>
      <c r="AL179" s="131"/>
      <c r="AM179" s="131"/>
      <c r="AN179" s="131"/>
      <c r="AO179" s="131"/>
      <c r="AP179" s="131"/>
      <c r="AQ179" s="131"/>
      <c r="AR179" s="131"/>
      <c r="AS179" s="131"/>
      <c r="AT179" s="131"/>
      <c r="AU179" s="131"/>
      <c r="AV179" s="131"/>
      <c r="AW179" s="131"/>
      <c r="AX179" s="131"/>
      <c r="AY179" s="131"/>
      <c r="AZ179" s="131"/>
      <c r="BA179" s="131"/>
      <c r="BB179" s="131"/>
      <c r="BC179" s="131"/>
      <c r="BD179" s="131"/>
      <c r="BE179" s="131"/>
      <c r="BF179" s="131"/>
      <c r="BG179" s="131"/>
      <c r="BH179" s="131"/>
      <c r="BI179" s="131"/>
      <c r="BJ179" s="131"/>
      <c r="BK179" s="131"/>
      <c r="BL179" s="131"/>
      <c r="BM179" s="131"/>
      <c r="BN179" s="131"/>
      <c r="BO179" s="131"/>
      <c r="BP179" s="131"/>
      <c r="BQ179" s="131"/>
      <c r="BR179" s="131"/>
      <c r="BS179" s="131"/>
      <c r="BT179" s="131"/>
      <c r="BU179" s="131"/>
      <c r="BV179" s="131"/>
      <c r="BW179" s="131"/>
      <c r="BX179" s="131"/>
      <c r="BY179" s="131"/>
      <c r="BZ179" s="131"/>
      <c r="CA179" s="131"/>
      <c r="CB179" s="131"/>
      <c r="CC179" s="131"/>
      <c r="CD179" s="131"/>
      <c r="CE179" s="131"/>
      <c r="CF179" s="131"/>
      <c r="CG179" s="131"/>
      <c r="CH179" s="131"/>
      <c r="CI179" s="131"/>
      <c r="CJ179" s="131"/>
      <c r="CK179" s="131"/>
      <c r="CL179" s="131"/>
      <c r="CM179" s="131"/>
      <c r="CN179" s="131"/>
      <c r="CO179" s="131"/>
      <c r="CP179" s="131"/>
      <c r="CQ179" s="131"/>
    </row>
    <row r="180" spans="1:95" ht="16.5" customHeight="1">
      <c r="A180" s="134"/>
      <c r="B180" s="134"/>
      <c r="C180" s="134"/>
      <c r="D180" s="134"/>
      <c r="E180" s="134"/>
      <c r="F180" s="134"/>
      <c r="G180" s="131"/>
      <c r="H180" s="135"/>
      <c r="I180" s="135"/>
      <c r="J180" s="131"/>
      <c r="K180" s="131"/>
      <c r="L180" s="131"/>
      <c r="M180" s="131"/>
      <c r="N180" s="131"/>
      <c r="O180" s="131"/>
      <c r="P180" s="131"/>
      <c r="Q180" s="131"/>
      <c r="R180" s="131"/>
      <c r="S180" s="131"/>
      <c r="T180" s="131"/>
      <c r="U180" s="131"/>
      <c r="V180" s="131"/>
      <c r="W180" s="131"/>
      <c r="X180" s="131"/>
      <c r="Y180" s="131"/>
      <c r="Z180" s="131"/>
      <c r="AA180" s="131"/>
      <c r="AB180" s="131"/>
      <c r="AC180" s="131"/>
      <c r="AD180" s="131"/>
      <c r="AE180" s="131"/>
      <c r="AF180" s="131"/>
      <c r="AG180" s="131"/>
      <c r="AH180" s="131"/>
      <c r="AI180" s="131"/>
      <c r="AJ180" s="131"/>
      <c r="AK180" s="131"/>
      <c r="AL180" s="131"/>
      <c r="AM180" s="131"/>
      <c r="AN180" s="131"/>
      <c r="AO180" s="131"/>
      <c r="AP180" s="131"/>
      <c r="AQ180" s="131"/>
      <c r="AR180" s="131"/>
      <c r="AS180" s="131"/>
      <c r="AT180" s="131"/>
      <c r="AU180" s="131"/>
      <c r="AV180" s="131"/>
      <c r="AW180" s="131"/>
      <c r="AX180" s="131"/>
      <c r="AY180" s="131"/>
      <c r="AZ180" s="131"/>
      <c r="BA180" s="131"/>
      <c r="BB180" s="131"/>
      <c r="BC180" s="131"/>
      <c r="BD180" s="131"/>
      <c r="BE180" s="131"/>
      <c r="BF180" s="131"/>
      <c r="BG180" s="131"/>
      <c r="BH180" s="131"/>
      <c r="BI180" s="131"/>
      <c r="BJ180" s="131"/>
      <c r="BK180" s="131"/>
      <c r="BL180" s="131"/>
      <c r="BM180" s="131"/>
      <c r="BN180" s="131"/>
      <c r="BO180" s="131"/>
      <c r="BP180" s="131"/>
      <c r="BQ180" s="131"/>
      <c r="BR180" s="131"/>
      <c r="BS180" s="131"/>
      <c r="BT180" s="131"/>
      <c r="BU180" s="131"/>
      <c r="BV180" s="131"/>
      <c r="BW180" s="131"/>
      <c r="BX180" s="131"/>
      <c r="BY180" s="131"/>
      <c r="BZ180" s="131"/>
      <c r="CA180" s="131"/>
      <c r="CB180" s="131"/>
      <c r="CC180" s="131"/>
      <c r="CD180" s="131"/>
      <c r="CE180" s="131"/>
      <c r="CF180" s="131"/>
      <c r="CG180" s="131"/>
      <c r="CH180" s="131"/>
      <c r="CI180" s="131"/>
      <c r="CJ180" s="131"/>
      <c r="CK180" s="131"/>
      <c r="CL180" s="131"/>
      <c r="CM180" s="131"/>
      <c r="CN180" s="131"/>
      <c r="CO180" s="131"/>
      <c r="CP180" s="131"/>
      <c r="CQ180" s="131"/>
    </row>
    <row r="181" spans="1:95" ht="16.5" customHeight="1">
      <c r="A181" s="134"/>
      <c r="B181" s="134"/>
      <c r="C181" s="134"/>
      <c r="D181" s="134"/>
      <c r="E181" s="134"/>
      <c r="F181" s="134"/>
      <c r="G181" s="131"/>
      <c r="H181" s="135"/>
      <c r="I181" s="135"/>
      <c r="J181" s="131"/>
      <c r="K181" s="131"/>
      <c r="L181" s="131"/>
      <c r="M181" s="131"/>
      <c r="N181" s="131"/>
      <c r="O181" s="131"/>
      <c r="P181" s="131"/>
      <c r="Q181" s="131"/>
      <c r="R181" s="131"/>
      <c r="S181" s="131"/>
      <c r="T181" s="131"/>
      <c r="U181" s="131"/>
      <c r="V181" s="131"/>
      <c r="W181" s="131"/>
      <c r="X181" s="131"/>
      <c r="Y181" s="131"/>
      <c r="Z181" s="131"/>
      <c r="AA181" s="131"/>
      <c r="AB181" s="131"/>
      <c r="AC181" s="131"/>
      <c r="AD181" s="131"/>
      <c r="AE181" s="131"/>
      <c r="AF181" s="131"/>
      <c r="AG181" s="131"/>
      <c r="AH181" s="131"/>
      <c r="AI181" s="131"/>
      <c r="AJ181" s="131"/>
      <c r="AK181" s="131"/>
      <c r="AL181" s="131"/>
      <c r="AM181" s="131"/>
      <c r="AN181" s="131"/>
      <c r="AO181" s="131"/>
      <c r="AP181" s="131"/>
      <c r="AQ181" s="131"/>
      <c r="AR181" s="131"/>
      <c r="AS181" s="131"/>
      <c r="AT181" s="131"/>
      <c r="AU181" s="131"/>
      <c r="AV181" s="131"/>
      <c r="AW181" s="131"/>
      <c r="AX181" s="131"/>
      <c r="AY181" s="131"/>
      <c r="AZ181" s="131"/>
      <c r="BA181" s="131"/>
      <c r="BB181" s="131"/>
      <c r="BC181" s="131"/>
      <c r="BD181" s="131"/>
      <c r="BE181" s="131"/>
      <c r="BF181" s="131"/>
      <c r="BG181" s="131"/>
      <c r="BH181" s="131"/>
      <c r="BI181" s="131"/>
      <c r="BJ181" s="131"/>
      <c r="BK181" s="131"/>
      <c r="BL181" s="131"/>
      <c r="BM181" s="131"/>
      <c r="BN181" s="131"/>
      <c r="BO181" s="131"/>
      <c r="BP181" s="131"/>
      <c r="BQ181" s="131"/>
      <c r="BR181" s="131"/>
      <c r="BS181" s="131"/>
      <c r="BT181" s="131"/>
      <c r="BU181" s="131"/>
      <c r="BV181" s="131"/>
      <c r="BW181" s="131"/>
      <c r="BX181" s="131"/>
      <c r="BY181" s="131"/>
      <c r="BZ181" s="131"/>
      <c r="CA181" s="131"/>
      <c r="CB181" s="131"/>
      <c r="CC181" s="131"/>
      <c r="CD181" s="131"/>
      <c r="CE181" s="131"/>
      <c r="CF181" s="131"/>
      <c r="CG181" s="131"/>
      <c r="CH181" s="131"/>
      <c r="CI181" s="131"/>
      <c r="CJ181" s="131"/>
      <c r="CK181" s="131"/>
      <c r="CL181" s="131"/>
      <c r="CM181" s="131"/>
      <c r="CN181" s="131"/>
      <c r="CO181" s="131"/>
      <c r="CP181" s="131"/>
      <c r="CQ181" s="131"/>
    </row>
    <row r="182" spans="1:95" ht="16.5" customHeight="1">
      <c r="A182" s="134"/>
      <c r="B182" s="134"/>
      <c r="C182" s="134"/>
      <c r="D182" s="134"/>
      <c r="E182" s="134"/>
      <c r="F182" s="134"/>
      <c r="G182" s="131"/>
      <c r="H182" s="135"/>
      <c r="I182" s="135"/>
      <c r="J182" s="131"/>
      <c r="K182" s="131"/>
      <c r="L182" s="131"/>
      <c r="M182" s="131"/>
      <c r="N182" s="131"/>
      <c r="O182" s="131"/>
      <c r="P182" s="131"/>
      <c r="Q182" s="131"/>
      <c r="R182" s="131"/>
      <c r="S182" s="131"/>
      <c r="T182" s="131"/>
      <c r="U182" s="131"/>
      <c r="V182" s="131"/>
      <c r="W182" s="131"/>
      <c r="X182" s="131"/>
      <c r="Y182" s="131"/>
      <c r="Z182" s="131"/>
      <c r="AA182" s="131"/>
      <c r="AB182" s="131"/>
      <c r="AC182" s="131"/>
      <c r="AD182" s="131"/>
      <c r="AE182" s="131"/>
      <c r="AF182" s="131"/>
      <c r="AG182" s="131"/>
      <c r="AH182" s="131"/>
      <c r="AI182" s="131"/>
      <c r="AJ182" s="131"/>
      <c r="AK182" s="131"/>
      <c r="AL182" s="131"/>
      <c r="AM182" s="131"/>
      <c r="AN182" s="131"/>
      <c r="AO182" s="131"/>
      <c r="AP182" s="131"/>
      <c r="AQ182" s="131"/>
      <c r="AR182" s="131"/>
      <c r="AS182" s="131"/>
      <c r="AT182" s="131"/>
      <c r="AU182" s="131"/>
      <c r="AV182" s="131"/>
      <c r="AW182" s="131"/>
      <c r="AX182" s="131"/>
      <c r="AY182" s="131"/>
      <c r="AZ182" s="131"/>
      <c r="BA182" s="131"/>
      <c r="BB182" s="131"/>
      <c r="BC182" s="131"/>
      <c r="BD182" s="131"/>
      <c r="BE182" s="131"/>
      <c r="BF182" s="131"/>
      <c r="BG182" s="131"/>
      <c r="BH182" s="131"/>
      <c r="BI182" s="131"/>
      <c r="BJ182" s="131"/>
      <c r="BK182" s="131"/>
      <c r="BL182" s="131"/>
      <c r="BM182" s="131"/>
      <c r="BN182" s="131"/>
      <c r="BO182" s="131"/>
      <c r="BP182" s="131"/>
      <c r="BQ182" s="131"/>
      <c r="BR182" s="131"/>
      <c r="BS182" s="131"/>
      <c r="BT182" s="131"/>
      <c r="BU182" s="131"/>
      <c r="BV182" s="131"/>
      <c r="BW182" s="131"/>
      <c r="BX182" s="131"/>
      <c r="BY182" s="131"/>
      <c r="BZ182" s="131"/>
      <c r="CA182" s="131"/>
      <c r="CB182" s="131"/>
      <c r="CC182" s="131"/>
      <c r="CD182" s="131"/>
      <c r="CE182" s="131"/>
      <c r="CF182" s="131"/>
      <c r="CG182" s="131"/>
      <c r="CH182" s="131"/>
      <c r="CI182" s="131"/>
      <c r="CJ182" s="131"/>
      <c r="CK182" s="131"/>
      <c r="CL182" s="131"/>
      <c r="CM182" s="131"/>
      <c r="CN182" s="131"/>
      <c r="CO182" s="131"/>
      <c r="CP182" s="131"/>
      <c r="CQ182" s="131"/>
    </row>
    <row r="183" spans="1:95" ht="16.5" customHeight="1">
      <c r="A183" s="134"/>
      <c r="B183" s="134"/>
      <c r="C183" s="134"/>
      <c r="D183" s="134"/>
      <c r="E183" s="134"/>
      <c r="F183" s="134"/>
      <c r="G183" s="131"/>
      <c r="H183" s="135"/>
      <c r="I183" s="135"/>
      <c r="J183" s="131"/>
      <c r="K183" s="131"/>
      <c r="L183" s="131"/>
      <c r="M183" s="131"/>
      <c r="N183" s="131"/>
      <c r="O183" s="131"/>
      <c r="P183" s="131"/>
      <c r="Q183" s="131"/>
      <c r="R183" s="131"/>
      <c r="S183" s="131"/>
      <c r="T183" s="131"/>
      <c r="U183" s="131"/>
      <c r="V183" s="131"/>
      <c r="W183" s="131"/>
      <c r="X183" s="131"/>
      <c r="Y183" s="131"/>
      <c r="Z183" s="131"/>
      <c r="AA183" s="131"/>
      <c r="AB183" s="131"/>
      <c r="AC183" s="131"/>
      <c r="AD183" s="131"/>
      <c r="AE183" s="131"/>
      <c r="AF183" s="131"/>
      <c r="AG183" s="131"/>
      <c r="AH183" s="131"/>
      <c r="AI183" s="131"/>
      <c r="AJ183" s="131"/>
      <c r="AK183" s="131"/>
      <c r="AL183" s="131"/>
      <c r="AM183" s="131"/>
      <c r="AN183" s="131"/>
      <c r="AO183" s="131"/>
      <c r="AP183" s="131"/>
      <c r="AQ183" s="131"/>
      <c r="AR183" s="131"/>
      <c r="AS183" s="131"/>
      <c r="AT183" s="131"/>
      <c r="AU183" s="131"/>
      <c r="AV183" s="131"/>
      <c r="AW183" s="131"/>
      <c r="AX183" s="131"/>
      <c r="AY183" s="131"/>
      <c r="AZ183" s="131"/>
      <c r="BA183" s="131"/>
      <c r="BB183" s="131"/>
      <c r="BC183" s="131"/>
      <c r="BD183" s="131"/>
      <c r="BE183" s="131"/>
      <c r="BF183" s="131"/>
      <c r="BG183" s="131"/>
      <c r="BH183" s="131"/>
      <c r="BI183" s="131"/>
      <c r="BJ183" s="131"/>
      <c r="BK183" s="131"/>
      <c r="BL183" s="131"/>
      <c r="BM183" s="131"/>
      <c r="BN183" s="131"/>
      <c r="BO183" s="131"/>
      <c r="BP183" s="131"/>
      <c r="BQ183" s="131"/>
      <c r="BR183" s="131"/>
      <c r="BS183" s="131"/>
      <c r="BT183" s="131"/>
      <c r="BU183" s="131"/>
      <c r="BV183" s="131"/>
      <c r="BW183" s="131"/>
      <c r="BX183" s="131"/>
      <c r="BY183" s="131"/>
      <c r="BZ183" s="131"/>
      <c r="CA183" s="131"/>
      <c r="CB183" s="131"/>
      <c r="CC183" s="131"/>
      <c r="CD183" s="131"/>
      <c r="CE183" s="131"/>
      <c r="CF183" s="131"/>
      <c r="CG183" s="131"/>
      <c r="CH183" s="131"/>
      <c r="CI183" s="131"/>
      <c r="CJ183" s="131"/>
      <c r="CK183" s="131"/>
      <c r="CL183" s="131"/>
      <c r="CM183" s="131"/>
      <c r="CN183" s="131"/>
      <c r="CO183" s="131"/>
      <c r="CP183" s="131"/>
      <c r="CQ183" s="131"/>
    </row>
    <row r="184" spans="1:95" ht="16.5" customHeight="1">
      <c r="A184" s="134"/>
      <c r="B184" s="134"/>
      <c r="C184" s="134"/>
      <c r="D184" s="134"/>
      <c r="E184" s="134"/>
      <c r="F184" s="134"/>
      <c r="G184" s="131"/>
      <c r="H184" s="135"/>
      <c r="I184" s="135"/>
      <c r="J184" s="131"/>
      <c r="K184" s="131"/>
      <c r="L184" s="131"/>
      <c r="M184" s="131"/>
      <c r="N184" s="131"/>
      <c r="O184" s="131"/>
      <c r="P184" s="131"/>
      <c r="Q184" s="131"/>
      <c r="R184" s="131"/>
      <c r="S184" s="131"/>
      <c r="T184" s="131"/>
      <c r="U184" s="131"/>
      <c r="V184" s="131"/>
      <c r="W184" s="131"/>
      <c r="X184" s="131"/>
      <c r="Y184" s="131"/>
      <c r="Z184" s="131"/>
      <c r="AA184" s="131"/>
      <c r="AB184" s="131"/>
      <c r="AC184" s="131"/>
      <c r="AD184" s="131"/>
      <c r="AE184" s="131"/>
      <c r="AF184" s="131"/>
      <c r="AG184" s="131"/>
      <c r="AH184" s="131"/>
      <c r="AI184" s="131"/>
      <c r="AJ184" s="131"/>
      <c r="AK184" s="131"/>
      <c r="AL184" s="131"/>
      <c r="AM184" s="131"/>
      <c r="AN184" s="131"/>
      <c r="AO184" s="131"/>
      <c r="AP184" s="131"/>
      <c r="AQ184" s="131"/>
      <c r="AR184" s="131"/>
      <c r="AS184" s="131"/>
      <c r="AT184" s="131"/>
      <c r="AU184" s="131"/>
      <c r="AV184" s="131"/>
      <c r="AW184" s="131"/>
      <c r="AX184" s="131"/>
      <c r="AY184" s="131"/>
      <c r="AZ184" s="131"/>
      <c r="BA184" s="131"/>
      <c r="BB184" s="131"/>
      <c r="BC184" s="131"/>
      <c r="BD184" s="131"/>
      <c r="BE184" s="131"/>
      <c r="BF184" s="131"/>
      <c r="BG184" s="131"/>
      <c r="BH184" s="131"/>
      <c r="BI184" s="131"/>
      <c r="BJ184" s="131"/>
      <c r="BK184" s="131"/>
      <c r="BL184" s="131"/>
      <c r="BM184" s="131"/>
      <c r="BN184" s="131"/>
      <c r="BO184" s="131"/>
      <c r="BP184" s="131"/>
      <c r="BQ184" s="131"/>
      <c r="BR184" s="131"/>
      <c r="BS184" s="131"/>
      <c r="BT184" s="131"/>
      <c r="BU184" s="131"/>
      <c r="BV184" s="131"/>
      <c r="BW184" s="131"/>
      <c r="BX184" s="131"/>
      <c r="BY184" s="131"/>
      <c r="BZ184" s="131"/>
      <c r="CA184" s="131"/>
      <c r="CB184" s="131"/>
      <c r="CC184" s="131"/>
      <c r="CD184" s="131"/>
      <c r="CE184" s="131"/>
      <c r="CF184" s="131"/>
      <c r="CG184" s="131"/>
      <c r="CH184" s="131"/>
      <c r="CI184" s="131"/>
      <c r="CJ184" s="131"/>
      <c r="CK184" s="131"/>
      <c r="CL184" s="131"/>
      <c r="CM184" s="131"/>
      <c r="CN184" s="131"/>
      <c r="CO184" s="131"/>
      <c r="CP184" s="131"/>
      <c r="CQ184" s="131"/>
    </row>
    <row r="185" spans="1:95" ht="16.5" customHeight="1">
      <c r="A185" s="134"/>
      <c r="B185" s="134"/>
      <c r="C185" s="134"/>
      <c r="D185" s="134"/>
      <c r="E185" s="134"/>
      <c r="F185" s="134"/>
      <c r="G185" s="131"/>
      <c r="H185" s="135"/>
      <c r="I185" s="135"/>
      <c r="J185" s="131"/>
      <c r="K185" s="131"/>
      <c r="L185" s="131"/>
      <c r="M185" s="131"/>
      <c r="N185" s="131"/>
      <c r="O185" s="131"/>
      <c r="P185" s="131"/>
      <c r="Q185" s="131"/>
      <c r="R185" s="131"/>
      <c r="S185" s="131"/>
      <c r="T185" s="131"/>
      <c r="U185" s="131"/>
      <c r="V185" s="131"/>
      <c r="W185" s="131"/>
      <c r="X185" s="131"/>
      <c r="Y185" s="131"/>
      <c r="Z185" s="131"/>
      <c r="AA185" s="131"/>
      <c r="AB185" s="131"/>
      <c r="AC185" s="131"/>
      <c r="AD185" s="131"/>
      <c r="AE185" s="131"/>
      <c r="AF185" s="131"/>
      <c r="AG185" s="131"/>
      <c r="AH185" s="131"/>
      <c r="AI185" s="131"/>
      <c r="AJ185" s="131"/>
      <c r="AK185" s="131"/>
      <c r="AL185" s="131"/>
      <c r="AM185" s="131"/>
      <c r="AN185" s="131"/>
      <c r="AO185" s="131"/>
      <c r="AP185" s="131"/>
      <c r="AQ185" s="131"/>
      <c r="AR185" s="131"/>
      <c r="AS185" s="131"/>
      <c r="AT185" s="131"/>
      <c r="AU185" s="131"/>
      <c r="AV185" s="131"/>
      <c r="AW185" s="131"/>
      <c r="AX185" s="131"/>
      <c r="AY185" s="131"/>
      <c r="AZ185" s="131"/>
      <c r="BA185" s="131"/>
      <c r="BB185" s="131"/>
      <c r="BC185" s="131"/>
      <c r="BD185" s="131"/>
      <c r="BE185" s="131"/>
      <c r="BF185" s="131"/>
      <c r="BG185" s="131"/>
      <c r="BH185" s="131"/>
      <c r="BI185" s="131"/>
      <c r="BJ185" s="131"/>
      <c r="BK185" s="131"/>
      <c r="BL185" s="131"/>
      <c r="BM185" s="131"/>
      <c r="BN185" s="131"/>
      <c r="BO185" s="131"/>
      <c r="BP185" s="131"/>
      <c r="BQ185" s="131"/>
      <c r="BR185" s="131"/>
      <c r="BS185" s="131"/>
      <c r="BT185" s="131"/>
      <c r="BU185" s="131"/>
      <c r="BV185" s="131"/>
      <c r="BW185" s="131"/>
      <c r="BX185" s="131"/>
      <c r="BY185" s="131"/>
      <c r="BZ185" s="131"/>
      <c r="CA185" s="131"/>
      <c r="CB185" s="131"/>
      <c r="CC185" s="131"/>
      <c r="CD185" s="131"/>
      <c r="CE185" s="131"/>
      <c r="CF185" s="131"/>
      <c r="CG185" s="131"/>
      <c r="CH185" s="131"/>
      <c r="CI185" s="131"/>
      <c r="CJ185" s="131"/>
      <c r="CK185" s="131"/>
      <c r="CL185" s="131"/>
      <c r="CM185" s="131"/>
      <c r="CN185" s="131"/>
      <c r="CO185" s="131"/>
      <c r="CP185" s="131"/>
      <c r="CQ185" s="131"/>
    </row>
    <row r="186" spans="1:95" ht="16.5" customHeight="1">
      <c r="A186" s="134"/>
      <c r="B186" s="134"/>
      <c r="C186" s="134"/>
      <c r="D186" s="134"/>
      <c r="E186" s="134"/>
      <c r="F186" s="134"/>
      <c r="G186" s="131"/>
      <c r="H186" s="135"/>
      <c r="I186" s="135"/>
      <c r="J186" s="131"/>
      <c r="K186" s="131"/>
      <c r="L186" s="131"/>
      <c r="M186" s="131"/>
      <c r="N186" s="131"/>
      <c r="O186" s="131"/>
      <c r="P186" s="131"/>
      <c r="Q186" s="131"/>
      <c r="R186" s="131"/>
      <c r="S186" s="131"/>
      <c r="T186" s="131"/>
      <c r="U186" s="131"/>
      <c r="V186" s="131"/>
      <c r="W186" s="131"/>
      <c r="X186" s="131"/>
      <c r="Y186" s="131"/>
      <c r="Z186" s="131"/>
      <c r="AA186" s="131"/>
      <c r="AB186" s="131"/>
      <c r="AC186" s="131"/>
      <c r="AD186" s="131"/>
      <c r="AE186" s="131"/>
      <c r="AF186" s="131"/>
      <c r="AG186" s="131"/>
      <c r="AH186" s="131"/>
      <c r="AI186" s="131"/>
      <c r="AJ186" s="131"/>
      <c r="AK186" s="131"/>
      <c r="AL186" s="131"/>
      <c r="AM186" s="131"/>
      <c r="AN186" s="131"/>
      <c r="AO186" s="131"/>
      <c r="AP186" s="131"/>
      <c r="AQ186" s="131"/>
      <c r="AR186" s="131"/>
      <c r="AS186" s="131"/>
      <c r="AT186" s="131"/>
      <c r="AU186" s="131"/>
      <c r="AV186" s="131"/>
      <c r="AW186" s="131"/>
      <c r="AX186" s="131"/>
      <c r="AY186" s="131"/>
      <c r="AZ186" s="131"/>
      <c r="BA186" s="131"/>
      <c r="BB186" s="131"/>
      <c r="BC186" s="131"/>
      <c r="BD186" s="131"/>
      <c r="BE186" s="131"/>
      <c r="BF186" s="131"/>
      <c r="BG186" s="131"/>
      <c r="BH186" s="131"/>
      <c r="BI186" s="131"/>
      <c r="BJ186" s="131"/>
      <c r="BK186" s="131"/>
      <c r="BL186" s="131"/>
      <c r="BM186" s="131"/>
      <c r="BN186" s="131"/>
      <c r="BO186" s="131"/>
      <c r="BP186" s="131"/>
      <c r="BQ186" s="131"/>
      <c r="BR186" s="131"/>
      <c r="BS186" s="131"/>
      <c r="BT186" s="131"/>
      <c r="BU186" s="131"/>
      <c r="BV186" s="131"/>
      <c r="BW186" s="131"/>
      <c r="BX186" s="131"/>
      <c r="BY186" s="131"/>
      <c r="BZ186" s="131"/>
      <c r="CA186" s="131"/>
      <c r="CB186" s="131"/>
      <c r="CC186" s="131"/>
      <c r="CD186" s="131"/>
      <c r="CE186" s="131"/>
      <c r="CF186" s="131"/>
      <c r="CG186" s="131"/>
      <c r="CH186" s="131"/>
      <c r="CI186" s="131"/>
      <c r="CJ186" s="131"/>
      <c r="CK186" s="131"/>
      <c r="CL186" s="131"/>
      <c r="CM186" s="131"/>
      <c r="CN186" s="131"/>
      <c r="CO186" s="131"/>
      <c r="CP186" s="131"/>
      <c r="CQ186" s="131"/>
    </row>
    <row r="187" spans="1:95" ht="16.5" customHeight="1">
      <c r="A187" s="134"/>
      <c r="B187" s="134"/>
      <c r="C187" s="134"/>
      <c r="D187" s="134"/>
      <c r="E187" s="134"/>
      <c r="F187" s="134"/>
      <c r="G187" s="131"/>
      <c r="H187" s="135"/>
      <c r="I187" s="135"/>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c r="AF187" s="131"/>
      <c r="AG187" s="131"/>
      <c r="AH187" s="131"/>
      <c r="AI187" s="131"/>
      <c r="AJ187" s="131"/>
      <c r="AK187" s="131"/>
      <c r="AL187" s="131"/>
      <c r="AM187" s="131"/>
      <c r="AN187" s="131"/>
      <c r="AO187" s="131"/>
      <c r="AP187" s="131"/>
      <c r="AQ187" s="131"/>
      <c r="AR187" s="131"/>
      <c r="AS187" s="131"/>
      <c r="AT187" s="131"/>
      <c r="AU187" s="131"/>
      <c r="AV187" s="131"/>
      <c r="AW187" s="131"/>
      <c r="AX187" s="131"/>
      <c r="AY187" s="131"/>
      <c r="AZ187" s="131"/>
      <c r="BA187" s="131"/>
      <c r="BB187" s="131"/>
      <c r="BC187" s="131"/>
      <c r="BD187" s="131"/>
      <c r="BE187" s="131"/>
      <c r="BF187" s="131"/>
      <c r="BG187" s="131"/>
      <c r="BH187" s="131"/>
      <c r="BI187" s="131"/>
      <c r="BJ187" s="131"/>
      <c r="BK187" s="131"/>
      <c r="BL187" s="131"/>
      <c r="BM187" s="131"/>
      <c r="BN187" s="131"/>
      <c r="BO187" s="131"/>
      <c r="BP187" s="131"/>
      <c r="BQ187" s="131"/>
      <c r="BR187" s="131"/>
      <c r="BS187" s="131"/>
      <c r="BT187" s="131"/>
      <c r="BU187" s="131"/>
      <c r="BV187" s="131"/>
      <c r="BW187" s="131"/>
      <c r="BX187" s="131"/>
      <c r="BY187" s="131"/>
      <c r="BZ187" s="131"/>
      <c r="CA187" s="131"/>
      <c r="CB187" s="131"/>
      <c r="CC187" s="131"/>
      <c r="CD187" s="131"/>
      <c r="CE187" s="131"/>
      <c r="CF187" s="131"/>
      <c r="CG187" s="131"/>
      <c r="CH187" s="131"/>
      <c r="CI187" s="131"/>
      <c r="CJ187" s="131"/>
      <c r="CK187" s="131"/>
      <c r="CL187" s="131"/>
      <c r="CM187" s="131"/>
      <c r="CN187" s="131"/>
      <c r="CO187" s="131"/>
      <c r="CP187" s="131"/>
      <c r="CQ187" s="131"/>
    </row>
    <row r="188" spans="1:95" ht="16.5" customHeight="1">
      <c r="A188" s="134"/>
      <c r="B188" s="134"/>
      <c r="C188" s="134"/>
      <c r="D188" s="134"/>
      <c r="E188" s="134"/>
      <c r="F188" s="134"/>
      <c r="G188" s="131"/>
      <c r="H188" s="135"/>
      <c r="I188" s="135"/>
      <c r="J188" s="131"/>
      <c r="K188" s="131"/>
      <c r="L188" s="131"/>
      <c r="M188" s="131"/>
      <c r="N188" s="131"/>
      <c r="O188" s="131"/>
      <c r="P188" s="131"/>
      <c r="Q188" s="131"/>
      <c r="R188" s="131"/>
      <c r="S188" s="131"/>
      <c r="T188" s="131"/>
      <c r="U188" s="131"/>
      <c r="V188" s="131"/>
      <c r="W188" s="131"/>
      <c r="X188" s="131"/>
      <c r="Y188" s="131"/>
      <c r="Z188" s="131"/>
      <c r="AA188" s="131"/>
      <c r="AB188" s="131"/>
      <c r="AC188" s="131"/>
      <c r="AD188" s="131"/>
      <c r="AE188" s="131"/>
      <c r="AF188" s="131"/>
      <c r="AG188" s="131"/>
      <c r="AH188" s="131"/>
      <c r="AI188" s="131"/>
      <c r="AJ188" s="131"/>
      <c r="AK188" s="131"/>
      <c r="AL188" s="131"/>
      <c r="AM188" s="131"/>
      <c r="AN188" s="131"/>
      <c r="AO188" s="131"/>
      <c r="AP188" s="131"/>
      <c r="AQ188" s="131"/>
      <c r="AR188" s="131"/>
      <c r="AS188" s="131"/>
      <c r="AT188" s="131"/>
      <c r="AU188" s="131"/>
      <c r="AV188" s="131"/>
      <c r="AW188" s="131"/>
      <c r="AX188" s="131"/>
      <c r="AY188" s="131"/>
      <c r="AZ188" s="131"/>
      <c r="BA188" s="131"/>
      <c r="BB188" s="131"/>
      <c r="BC188" s="131"/>
      <c r="BD188" s="131"/>
      <c r="BE188" s="131"/>
      <c r="BF188" s="131"/>
      <c r="BG188" s="131"/>
      <c r="BH188" s="131"/>
      <c r="BI188" s="131"/>
      <c r="BJ188" s="131"/>
      <c r="BK188" s="131"/>
      <c r="BL188" s="131"/>
      <c r="BM188" s="131"/>
      <c r="BN188" s="131"/>
      <c r="BO188" s="131"/>
      <c r="BP188" s="131"/>
      <c r="BQ188" s="131"/>
      <c r="BR188" s="131"/>
      <c r="BS188" s="131"/>
      <c r="BT188" s="131"/>
      <c r="BU188" s="131"/>
      <c r="BV188" s="131"/>
      <c r="BW188" s="131"/>
      <c r="BX188" s="131"/>
      <c r="BY188" s="131"/>
      <c r="BZ188" s="131"/>
      <c r="CA188" s="131"/>
      <c r="CB188" s="131"/>
      <c r="CC188" s="131"/>
      <c r="CD188" s="131"/>
      <c r="CE188" s="131"/>
      <c r="CF188" s="131"/>
      <c r="CG188" s="131"/>
      <c r="CH188" s="131"/>
      <c r="CI188" s="131"/>
      <c r="CJ188" s="131"/>
      <c r="CK188" s="131"/>
      <c r="CL188" s="131"/>
      <c r="CM188" s="131"/>
      <c r="CN188" s="131"/>
      <c r="CO188" s="131"/>
      <c r="CP188" s="131"/>
      <c r="CQ188" s="131"/>
    </row>
    <row r="189" spans="1:95" ht="16.5" customHeight="1">
      <c r="A189" s="134"/>
      <c r="B189" s="134"/>
      <c r="C189" s="134"/>
      <c r="D189" s="134"/>
      <c r="E189" s="134"/>
      <c r="F189" s="134"/>
      <c r="G189" s="131"/>
      <c r="H189" s="135"/>
      <c r="I189" s="135"/>
      <c r="J189" s="131"/>
      <c r="K189" s="131"/>
      <c r="L189" s="131"/>
      <c r="M189" s="131"/>
      <c r="N189" s="131"/>
      <c r="O189" s="131"/>
      <c r="P189" s="131"/>
      <c r="Q189" s="131"/>
      <c r="R189" s="131"/>
      <c r="S189" s="131"/>
      <c r="T189" s="131"/>
      <c r="U189" s="131"/>
      <c r="V189" s="131"/>
      <c r="W189" s="131"/>
      <c r="X189" s="131"/>
      <c r="Y189" s="131"/>
      <c r="Z189" s="131"/>
      <c r="AA189" s="131"/>
      <c r="AB189" s="131"/>
      <c r="AC189" s="131"/>
      <c r="AD189" s="131"/>
      <c r="AE189" s="131"/>
      <c r="AF189" s="131"/>
      <c r="AG189" s="131"/>
      <c r="AH189" s="131"/>
      <c r="AI189" s="131"/>
      <c r="AJ189" s="131"/>
      <c r="AK189" s="131"/>
      <c r="AL189" s="131"/>
      <c r="AM189" s="131"/>
      <c r="AN189" s="131"/>
      <c r="AO189" s="131"/>
      <c r="AP189" s="131"/>
      <c r="AQ189" s="131"/>
      <c r="AR189" s="131"/>
      <c r="AS189" s="131"/>
      <c r="AT189" s="131"/>
      <c r="AU189" s="131"/>
      <c r="AV189" s="131"/>
      <c r="AW189" s="131"/>
      <c r="AX189" s="131"/>
      <c r="AY189" s="131"/>
      <c r="AZ189" s="131"/>
      <c r="BA189" s="131"/>
      <c r="BB189" s="131"/>
      <c r="BC189" s="131"/>
      <c r="BD189" s="131"/>
      <c r="BE189" s="131"/>
      <c r="BF189" s="131"/>
      <c r="BG189" s="131"/>
      <c r="BH189" s="131"/>
      <c r="BI189" s="131"/>
      <c r="BJ189" s="131"/>
      <c r="BK189" s="131"/>
      <c r="BL189" s="131"/>
      <c r="BM189" s="131"/>
      <c r="BN189" s="131"/>
      <c r="BO189" s="131"/>
      <c r="BP189" s="131"/>
      <c r="BQ189" s="131"/>
      <c r="BR189" s="131"/>
      <c r="BS189" s="131"/>
      <c r="BT189" s="131"/>
      <c r="BU189" s="131"/>
      <c r="BV189" s="131"/>
      <c r="BW189" s="131"/>
      <c r="BX189" s="131"/>
      <c r="BY189" s="131"/>
      <c r="BZ189" s="131"/>
      <c r="CA189" s="131"/>
      <c r="CB189" s="131"/>
      <c r="CC189" s="131"/>
      <c r="CD189" s="131"/>
      <c r="CE189" s="131"/>
      <c r="CF189" s="131"/>
      <c r="CG189" s="131"/>
      <c r="CH189" s="131"/>
      <c r="CI189" s="131"/>
      <c r="CJ189" s="131"/>
      <c r="CK189" s="131"/>
      <c r="CL189" s="131"/>
      <c r="CM189" s="131"/>
      <c r="CN189" s="131"/>
      <c r="CO189" s="131"/>
      <c r="CP189" s="131"/>
      <c r="CQ189" s="131"/>
    </row>
    <row r="190" spans="1:95" ht="16.5" customHeight="1">
      <c r="A190" s="134"/>
      <c r="B190" s="134"/>
      <c r="C190" s="134"/>
      <c r="D190" s="134"/>
      <c r="E190" s="134"/>
      <c r="F190" s="134"/>
      <c r="G190" s="131"/>
      <c r="H190" s="135"/>
      <c r="I190" s="135"/>
      <c r="J190" s="131"/>
      <c r="K190" s="131"/>
      <c r="L190" s="131"/>
      <c r="M190" s="131"/>
      <c r="N190" s="131"/>
      <c r="O190" s="131"/>
      <c r="P190" s="131"/>
      <c r="Q190" s="131"/>
      <c r="R190" s="131"/>
      <c r="S190" s="131"/>
      <c r="T190" s="131"/>
      <c r="U190" s="131"/>
      <c r="V190" s="131"/>
      <c r="W190" s="131"/>
      <c r="X190" s="131"/>
      <c r="Y190" s="131"/>
      <c r="Z190" s="131"/>
      <c r="AA190" s="131"/>
      <c r="AB190" s="131"/>
      <c r="AC190" s="131"/>
      <c r="AD190" s="131"/>
      <c r="AE190" s="131"/>
      <c r="AF190" s="131"/>
      <c r="AG190" s="131"/>
      <c r="AH190" s="131"/>
      <c r="AI190" s="131"/>
      <c r="AJ190" s="131"/>
      <c r="AK190" s="131"/>
      <c r="AL190" s="131"/>
      <c r="AM190" s="131"/>
      <c r="AN190" s="131"/>
      <c r="AO190" s="131"/>
      <c r="AP190" s="131"/>
      <c r="AQ190" s="131"/>
      <c r="AR190" s="131"/>
      <c r="AS190" s="131"/>
      <c r="AT190" s="131"/>
      <c r="AU190" s="131"/>
      <c r="AV190" s="131"/>
      <c r="AW190" s="131"/>
      <c r="AX190" s="131"/>
      <c r="AY190" s="131"/>
      <c r="AZ190" s="131"/>
      <c r="BA190" s="131"/>
      <c r="BB190" s="131"/>
      <c r="BC190" s="131"/>
      <c r="BD190" s="131"/>
      <c r="BE190" s="131"/>
      <c r="BF190" s="131"/>
      <c r="BG190" s="131"/>
      <c r="BH190" s="131"/>
      <c r="BI190" s="131"/>
      <c r="BJ190" s="131"/>
      <c r="BK190" s="131"/>
      <c r="BL190" s="131"/>
      <c r="BM190" s="131"/>
      <c r="BN190" s="131"/>
      <c r="BO190" s="131"/>
      <c r="BP190" s="131"/>
      <c r="BQ190" s="131"/>
      <c r="BR190" s="131"/>
      <c r="BS190" s="131"/>
      <c r="BT190" s="131"/>
      <c r="BU190" s="131"/>
      <c r="BV190" s="131"/>
      <c r="BW190" s="131"/>
      <c r="BX190" s="131"/>
      <c r="BY190" s="131"/>
      <c r="BZ190" s="131"/>
      <c r="CA190" s="131"/>
      <c r="CB190" s="131"/>
      <c r="CC190" s="131"/>
      <c r="CD190" s="131"/>
      <c r="CE190" s="131"/>
      <c r="CF190" s="131"/>
      <c r="CG190" s="131"/>
      <c r="CH190" s="131"/>
      <c r="CI190" s="131"/>
      <c r="CJ190" s="131"/>
      <c r="CK190" s="131"/>
      <c r="CL190" s="131"/>
      <c r="CM190" s="131"/>
      <c r="CN190" s="131"/>
      <c r="CO190" s="131"/>
      <c r="CP190" s="131"/>
      <c r="CQ190" s="131"/>
    </row>
    <row r="191" spans="1:95" ht="16.5" customHeight="1">
      <c r="A191" s="134"/>
      <c r="B191" s="134"/>
      <c r="C191" s="134"/>
      <c r="D191" s="134"/>
      <c r="E191" s="134"/>
      <c r="F191" s="134"/>
      <c r="G191" s="131"/>
      <c r="H191" s="135"/>
      <c r="I191" s="135"/>
      <c r="J191" s="131"/>
      <c r="K191" s="131"/>
      <c r="L191" s="131"/>
      <c r="M191" s="131"/>
      <c r="N191" s="131"/>
      <c r="O191" s="131"/>
      <c r="P191" s="131"/>
      <c r="Q191" s="131"/>
      <c r="R191" s="131"/>
      <c r="S191" s="131"/>
      <c r="T191" s="131"/>
      <c r="U191" s="131"/>
      <c r="V191" s="131"/>
      <c r="W191" s="131"/>
      <c r="X191" s="131"/>
      <c r="Y191" s="131"/>
      <c r="Z191" s="131"/>
      <c r="AA191" s="131"/>
      <c r="AB191" s="131"/>
      <c r="AC191" s="131"/>
      <c r="AD191" s="131"/>
      <c r="AE191" s="131"/>
      <c r="AF191" s="131"/>
      <c r="AG191" s="131"/>
      <c r="AH191" s="131"/>
      <c r="AI191" s="131"/>
      <c r="AJ191" s="131"/>
      <c r="AK191" s="131"/>
      <c r="AL191" s="131"/>
      <c r="AM191" s="131"/>
      <c r="AN191" s="131"/>
      <c r="AO191" s="131"/>
      <c r="AP191" s="131"/>
      <c r="AQ191" s="131"/>
      <c r="AR191" s="131"/>
      <c r="AS191" s="131"/>
      <c r="AT191" s="131"/>
      <c r="AU191" s="131"/>
      <c r="AV191" s="131"/>
      <c r="AW191" s="131"/>
      <c r="AX191" s="131"/>
      <c r="AY191" s="131"/>
      <c r="AZ191" s="131"/>
      <c r="BA191" s="131"/>
      <c r="BB191" s="131"/>
      <c r="BC191" s="131"/>
      <c r="BD191" s="131"/>
      <c r="BE191" s="131"/>
      <c r="BF191" s="131"/>
      <c r="BG191" s="131"/>
      <c r="BH191" s="131"/>
      <c r="BI191" s="131"/>
      <c r="BJ191" s="131"/>
      <c r="BK191" s="131"/>
      <c r="BL191" s="131"/>
      <c r="BM191" s="131"/>
      <c r="BN191" s="131"/>
      <c r="BO191" s="131"/>
      <c r="BP191" s="131"/>
      <c r="BQ191" s="131"/>
      <c r="BR191" s="131"/>
      <c r="BS191" s="131"/>
      <c r="BT191" s="131"/>
      <c r="BU191" s="131"/>
      <c r="BV191" s="131"/>
      <c r="BW191" s="131"/>
      <c r="BX191" s="131"/>
      <c r="BY191" s="131"/>
      <c r="BZ191" s="131"/>
      <c r="CA191" s="131"/>
      <c r="CB191" s="131"/>
      <c r="CC191" s="131"/>
      <c r="CD191" s="131"/>
      <c r="CE191" s="131"/>
      <c r="CF191" s="131"/>
      <c r="CG191" s="131"/>
      <c r="CH191" s="131"/>
      <c r="CI191" s="131"/>
      <c r="CJ191" s="131"/>
      <c r="CK191" s="131"/>
      <c r="CL191" s="131"/>
      <c r="CM191" s="131"/>
      <c r="CN191" s="131"/>
      <c r="CO191" s="131"/>
      <c r="CP191" s="131"/>
      <c r="CQ191" s="131"/>
    </row>
    <row r="192" spans="1:95" ht="16.5" customHeight="1">
      <c r="A192" s="134"/>
      <c r="B192" s="134"/>
      <c r="C192" s="134"/>
      <c r="D192" s="134"/>
      <c r="E192" s="134"/>
      <c r="F192" s="134"/>
      <c r="G192" s="131"/>
      <c r="H192" s="135"/>
      <c r="I192" s="135"/>
      <c r="J192" s="131"/>
      <c r="K192" s="131"/>
      <c r="L192" s="131"/>
      <c r="M192" s="131"/>
      <c r="N192" s="131"/>
      <c r="O192" s="131"/>
      <c r="P192" s="131"/>
      <c r="Q192" s="131"/>
      <c r="R192" s="131"/>
      <c r="S192" s="131"/>
      <c r="T192" s="131"/>
      <c r="U192" s="131"/>
      <c r="V192" s="131"/>
      <c r="W192" s="131"/>
      <c r="X192" s="131"/>
      <c r="Y192" s="131"/>
      <c r="Z192" s="131"/>
      <c r="AA192" s="131"/>
      <c r="AB192" s="131"/>
      <c r="AC192" s="131"/>
      <c r="AD192" s="131"/>
      <c r="AE192" s="131"/>
      <c r="AF192" s="131"/>
      <c r="AG192" s="131"/>
      <c r="AH192" s="131"/>
      <c r="AI192" s="131"/>
      <c r="AJ192" s="131"/>
      <c r="AK192" s="131"/>
      <c r="AL192" s="131"/>
      <c r="AM192" s="131"/>
      <c r="AN192" s="131"/>
      <c r="AO192" s="131"/>
      <c r="AP192" s="131"/>
      <c r="AQ192" s="131"/>
      <c r="AR192" s="131"/>
      <c r="AS192" s="131"/>
      <c r="AT192" s="131"/>
      <c r="AU192" s="131"/>
      <c r="AV192" s="131"/>
      <c r="AW192" s="131"/>
      <c r="AX192" s="131"/>
      <c r="AY192" s="131"/>
      <c r="AZ192" s="131"/>
      <c r="BA192" s="131"/>
      <c r="BB192" s="131"/>
      <c r="BC192" s="131"/>
      <c r="BD192" s="131"/>
      <c r="BE192" s="131"/>
      <c r="BF192" s="131"/>
      <c r="BG192" s="131"/>
      <c r="BH192" s="131"/>
      <c r="BI192" s="131"/>
      <c r="BJ192" s="131"/>
      <c r="BK192" s="131"/>
      <c r="BL192" s="131"/>
      <c r="BM192" s="131"/>
      <c r="BN192" s="131"/>
      <c r="BO192" s="131"/>
      <c r="BP192" s="131"/>
      <c r="BQ192" s="131"/>
      <c r="BR192" s="131"/>
      <c r="BS192" s="131"/>
      <c r="BT192" s="131"/>
      <c r="BU192" s="131"/>
      <c r="BV192" s="131"/>
      <c r="BW192" s="131"/>
      <c r="BX192" s="131"/>
      <c r="BY192" s="131"/>
      <c r="BZ192" s="131"/>
      <c r="CA192" s="131"/>
      <c r="CB192" s="131"/>
      <c r="CC192" s="131"/>
      <c r="CD192" s="131"/>
      <c r="CE192" s="131"/>
      <c r="CF192" s="131"/>
      <c r="CG192" s="131"/>
      <c r="CH192" s="131"/>
      <c r="CI192" s="131"/>
      <c r="CJ192" s="131"/>
      <c r="CK192" s="131"/>
      <c r="CL192" s="131"/>
      <c r="CM192" s="131"/>
      <c r="CN192" s="131"/>
      <c r="CO192" s="131"/>
      <c r="CP192" s="131"/>
      <c r="CQ192" s="131"/>
    </row>
    <row r="193" spans="1:95" ht="16.5" customHeight="1">
      <c r="A193" s="134"/>
      <c r="B193" s="134"/>
      <c r="C193" s="134"/>
      <c r="D193" s="134"/>
      <c r="E193" s="134"/>
      <c r="F193" s="134"/>
      <c r="G193" s="131"/>
      <c r="H193" s="135"/>
      <c r="I193" s="135"/>
      <c r="J193" s="131"/>
      <c r="K193" s="131"/>
      <c r="L193" s="131"/>
      <c r="M193" s="131"/>
      <c r="N193" s="131"/>
      <c r="O193" s="131"/>
      <c r="P193" s="131"/>
      <c r="Q193" s="131"/>
      <c r="R193" s="131"/>
      <c r="S193" s="131"/>
      <c r="T193" s="131"/>
      <c r="U193" s="131"/>
      <c r="V193" s="131"/>
      <c r="W193" s="131"/>
      <c r="X193" s="131"/>
      <c r="Y193" s="131"/>
      <c r="Z193" s="131"/>
      <c r="AA193" s="131"/>
      <c r="AB193" s="131"/>
      <c r="AC193" s="131"/>
      <c r="AD193" s="131"/>
      <c r="AE193" s="131"/>
      <c r="AF193" s="131"/>
      <c r="AG193" s="131"/>
      <c r="AH193" s="131"/>
      <c r="AI193" s="131"/>
      <c r="AJ193" s="131"/>
      <c r="AK193" s="131"/>
      <c r="AL193" s="131"/>
      <c r="AM193" s="131"/>
      <c r="AN193" s="131"/>
      <c r="AO193" s="131"/>
      <c r="AP193" s="131"/>
      <c r="AQ193" s="131"/>
      <c r="AR193" s="131"/>
      <c r="AS193" s="131"/>
      <c r="AT193" s="131"/>
      <c r="AU193" s="131"/>
      <c r="AV193" s="131"/>
      <c r="AW193" s="131"/>
      <c r="AX193" s="131"/>
      <c r="AY193" s="131"/>
      <c r="AZ193" s="131"/>
      <c r="BA193" s="131"/>
      <c r="BB193" s="131"/>
      <c r="BC193" s="131"/>
      <c r="BD193" s="131"/>
      <c r="BE193" s="131"/>
      <c r="BF193" s="131"/>
      <c r="BG193" s="131"/>
      <c r="BH193" s="131"/>
      <c r="BI193" s="131"/>
      <c r="BJ193" s="131"/>
      <c r="BK193" s="131"/>
      <c r="BL193" s="131"/>
      <c r="BM193" s="131"/>
      <c r="BN193" s="131"/>
      <c r="BO193" s="131"/>
      <c r="BP193" s="131"/>
      <c r="BQ193" s="131"/>
      <c r="BR193" s="131"/>
      <c r="BS193" s="131"/>
      <c r="BT193" s="131"/>
      <c r="BU193" s="131"/>
      <c r="BV193" s="131"/>
      <c r="BW193" s="131"/>
      <c r="BX193" s="131"/>
      <c r="BY193" s="131"/>
      <c r="BZ193" s="131"/>
      <c r="CA193" s="131"/>
      <c r="CB193" s="131"/>
      <c r="CC193" s="131"/>
      <c r="CD193" s="131"/>
      <c r="CE193" s="131"/>
      <c r="CF193" s="131"/>
      <c r="CG193" s="131"/>
      <c r="CH193" s="131"/>
      <c r="CI193" s="131"/>
      <c r="CJ193" s="131"/>
      <c r="CK193" s="131"/>
      <c r="CL193" s="131"/>
      <c r="CM193" s="131"/>
      <c r="CN193" s="131"/>
      <c r="CO193" s="131"/>
      <c r="CP193" s="131"/>
      <c r="CQ193" s="131"/>
    </row>
    <row r="194" spans="1:95" ht="16.5" customHeight="1">
      <c r="A194" s="134"/>
      <c r="B194" s="134"/>
      <c r="C194" s="134"/>
      <c r="D194" s="134"/>
      <c r="E194" s="134"/>
      <c r="F194" s="134"/>
      <c r="G194" s="131"/>
      <c r="H194" s="135"/>
      <c r="I194" s="135"/>
      <c r="J194" s="131"/>
      <c r="K194" s="131"/>
      <c r="L194" s="131"/>
      <c r="M194" s="131"/>
      <c r="N194" s="131"/>
      <c r="O194" s="131"/>
      <c r="P194" s="131"/>
      <c r="Q194" s="131"/>
      <c r="R194" s="131"/>
      <c r="S194" s="131"/>
      <c r="T194" s="131"/>
      <c r="U194" s="131"/>
      <c r="V194" s="131"/>
      <c r="W194" s="131"/>
      <c r="X194" s="131"/>
      <c r="Y194" s="131"/>
      <c r="Z194" s="131"/>
      <c r="AA194" s="131"/>
      <c r="AB194" s="131"/>
      <c r="AC194" s="131"/>
      <c r="AD194" s="131"/>
      <c r="AE194" s="131"/>
      <c r="AF194" s="131"/>
      <c r="AG194" s="131"/>
      <c r="AH194" s="131"/>
      <c r="AI194" s="131"/>
      <c r="AJ194" s="131"/>
      <c r="AK194" s="131"/>
      <c r="AL194" s="131"/>
      <c r="AM194" s="131"/>
      <c r="AN194" s="131"/>
      <c r="AO194" s="131"/>
      <c r="AP194" s="131"/>
      <c r="AQ194" s="131"/>
      <c r="AR194" s="131"/>
      <c r="AS194" s="131"/>
      <c r="AT194" s="131"/>
      <c r="AU194" s="131"/>
      <c r="AV194" s="131"/>
      <c r="AW194" s="131"/>
      <c r="AX194" s="131"/>
      <c r="AY194" s="131"/>
      <c r="AZ194" s="131"/>
      <c r="BA194" s="131"/>
      <c r="BB194" s="131"/>
      <c r="BC194" s="131"/>
      <c r="BD194" s="131"/>
      <c r="BE194" s="131"/>
      <c r="BF194" s="131"/>
      <c r="BG194" s="131"/>
      <c r="BH194" s="131"/>
      <c r="BI194" s="131"/>
      <c r="BJ194" s="131"/>
      <c r="BK194" s="131"/>
      <c r="BL194" s="131"/>
      <c r="BM194" s="131"/>
      <c r="BN194" s="131"/>
      <c r="BO194" s="131"/>
      <c r="BP194" s="131"/>
      <c r="BQ194" s="131"/>
      <c r="BR194" s="131"/>
      <c r="BS194" s="131"/>
      <c r="BT194" s="131"/>
      <c r="BU194" s="131"/>
      <c r="BV194" s="131"/>
      <c r="BW194" s="131"/>
      <c r="BX194" s="131"/>
      <c r="BY194" s="131"/>
      <c r="BZ194" s="131"/>
      <c r="CA194" s="131"/>
      <c r="CB194" s="131"/>
      <c r="CC194" s="131"/>
      <c r="CD194" s="131"/>
      <c r="CE194" s="131"/>
      <c r="CF194" s="131"/>
      <c r="CG194" s="131"/>
      <c r="CH194" s="131"/>
      <c r="CI194" s="131"/>
      <c r="CJ194" s="131"/>
      <c r="CK194" s="131"/>
      <c r="CL194" s="131"/>
      <c r="CM194" s="131"/>
      <c r="CN194" s="131"/>
      <c r="CO194" s="131"/>
      <c r="CP194" s="131"/>
      <c r="CQ194" s="131"/>
    </row>
    <row r="195" spans="1:95" ht="16.5" customHeight="1">
      <c r="A195" s="134"/>
      <c r="B195" s="134"/>
      <c r="C195" s="134"/>
      <c r="D195" s="134"/>
      <c r="E195" s="134"/>
      <c r="F195" s="134"/>
      <c r="G195" s="131"/>
      <c r="H195" s="135"/>
      <c r="I195" s="135"/>
      <c r="J195" s="131"/>
      <c r="K195" s="131"/>
      <c r="L195" s="131"/>
      <c r="M195" s="131"/>
      <c r="N195" s="131"/>
      <c r="O195" s="131"/>
      <c r="P195" s="131"/>
      <c r="Q195" s="131"/>
      <c r="R195" s="131"/>
      <c r="S195" s="131"/>
      <c r="T195" s="131"/>
      <c r="U195" s="131"/>
      <c r="V195" s="131"/>
      <c r="W195" s="131"/>
      <c r="X195" s="131"/>
      <c r="Y195" s="131"/>
      <c r="Z195" s="131"/>
      <c r="AA195" s="131"/>
      <c r="AB195" s="131"/>
      <c r="AC195" s="131"/>
      <c r="AD195" s="131"/>
      <c r="AE195" s="131"/>
      <c r="AF195" s="131"/>
      <c r="AG195" s="131"/>
      <c r="AH195" s="131"/>
      <c r="AI195" s="131"/>
      <c r="AJ195" s="131"/>
      <c r="AK195" s="131"/>
      <c r="AL195" s="131"/>
      <c r="AM195" s="131"/>
      <c r="AN195" s="131"/>
      <c r="AO195" s="131"/>
      <c r="AP195" s="131"/>
      <c r="AQ195" s="131"/>
      <c r="AR195" s="131"/>
      <c r="AS195" s="131"/>
      <c r="AT195" s="131"/>
      <c r="AU195" s="131"/>
      <c r="AV195" s="131"/>
      <c r="AW195" s="131"/>
      <c r="AX195" s="131"/>
      <c r="AY195" s="131"/>
      <c r="AZ195" s="131"/>
      <c r="BA195" s="131"/>
      <c r="BB195" s="131"/>
      <c r="BC195" s="131"/>
      <c r="BD195" s="131"/>
      <c r="BE195" s="131"/>
      <c r="BF195" s="131"/>
      <c r="BG195" s="131"/>
      <c r="BH195" s="131"/>
      <c r="BI195" s="131"/>
      <c r="BJ195" s="131"/>
      <c r="BK195" s="131"/>
      <c r="BL195" s="131"/>
      <c r="BM195" s="131"/>
      <c r="BN195" s="131"/>
      <c r="BO195" s="131"/>
      <c r="BP195" s="131"/>
      <c r="BQ195" s="131"/>
      <c r="BR195" s="131"/>
      <c r="BS195" s="131"/>
      <c r="BT195" s="131"/>
      <c r="BU195" s="131"/>
      <c r="BV195" s="131"/>
      <c r="BW195" s="131"/>
      <c r="BX195" s="131"/>
      <c r="BY195" s="131"/>
      <c r="BZ195" s="131"/>
      <c r="CA195" s="131"/>
      <c r="CB195" s="131"/>
      <c r="CC195" s="131"/>
      <c r="CD195" s="131"/>
      <c r="CE195" s="131"/>
      <c r="CF195" s="131"/>
      <c r="CG195" s="131"/>
      <c r="CH195" s="131"/>
      <c r="CI195" s="131"/>
      <c r="CJ195" s="131"/>
      <c r="CK195" s="131"/>
      <c r="CL195" s="131"/>
      <c r="CM195" s="131"/>
      <c r="CN195" s="131"/>
      <c r="CO195" s="131"/>
      <c r="CP195" s="131"/>
      <c r="CQ195" s="131"/>
    </row>
    <row r="196" spans="1:95" ht="16.5" customHeight="1">
      <c r="A196" s="134"/>
      <c r="B196" s="134"/>
      <c r="C196" s="134"/>
      <c r="D196" s="134"/>
      <c r="E196" s="134"/>
      <c r="F196" s="134"/>
      <c r="G196" s="131"/>
      <c r="H196" s="135"/>
      <c r="I196" s="135"/>
      <c r="J196" s="131"/>
      <c r="K196" s="131"/>
      <c r="L196" s="131"/>
      <c r="M196" s="131"/>
      <c r="N196" s="131"/>
      <c r="O196" s="131"/>
      <c r="P196" s="131"/>
      <c r="Q196" s="131"/>
      <c r="R196" s="131"/>
      <c r="S196" s="131"/>
      <c r="T196" s="131"/>
      <c r="U196" s="131"/>
      <c r="V196" s="131"/>
      <c r="W196" s="131"/>
      <c r="X196" s="131"/>
      <c r="Y196" s="131"/>
      <c r="Z196" s="131"/>
      <c r="AA196" s="131"/>
      <c r="AB196" s="131"/>
      <c r="AC196" s="131"/>
      <c r="AD196" s="131"/>
      <c r="AE196" s="131"/>
      <c r="AF196" s="131"/>
      <c r="AG196" s="131"/>
      <c r="AH196" s="131"/>
      <c r="AI196" s="131"/>
      <c r="AJ196" s="131"/>
      <c r="AK196" s="131"/>
      <c r="AL196" s="131"/>
      <c r="AM196" s="131"/>
      <c r="AN196" s="131"/>
      <c r="AO196" s="131"/>
      <c r="AP196" s="131"/>
      <c r="AQ196" s="131"/>
      <c r="AR196" s="131"/>
      <c r="AS196" s="131"/>
      <c r="AT196" s="131"/>
      <c r="AU196" s="131"/>
      <c r="AV196" s="131"/>
      <c r="AW196" s="131"/>
      <c r="AX196" s="131"/>
      <c r="AY196" s="131"/>
      <c r="AZ196" s="131"/>
      <c r="BA196" s="131"/>
      <c r="BB196" s="131"/>
      <c r="BC196" s="131"/>
      <c r="BD196" s="131"/>
      <c r="BE196" s="131"/>
      <c r="BF196" s="131"/>
      <c r="BG196" s="131"/>
      <c r="BH196" s="131"/>
      <c r="BI196" s="131"/>
      <c r="BJ196" s="131"/>
      <c r="BK196" s="131"/>
      <c r="BL196" s="131"/>
      <c r="BM196" s="131"/>
      <c r="BN196" s="131"/>
      <c r="BO196" s="131"/>
      <c r="BP196" s="131"/>
      <c r="BQ196" s="131"/>
      <c r="BR196" s="131"/>
      <c r="BS196" s="131"/>
      <c r="BT196" s="131"/>
      <c r="BU196" s="131"/>
      <c r="BV196" s="131"/>
      <c r="BW196" s="131"/>
      <c r="BX196" s="131"/>
      <c r="BY196" s="131"/>
      <c r="BZ196" s="131"/>
      <c r="CA196" s="131"/>
      <c r="CB196" s="131"/>
      <c r="CC196" s="131"/>
      <c r="CD196" s="131"/>
      <c r="CE196" s="131"/>
      <c r="CF196" s="131"/>
      <c r="CG196" s="131"/>
      <c r="CH196" s="131"/>
      <c r="CI196" s="131"/>
      <c r="CJ196" s="131"/>
      <c r="CK196" s="131"/>
      <c r="CL196" s="131"/>
      <c r="CM196" s="131"/>
      <c r="CN196" s="131"/>
      <c r="CO196" s="131"/>
      <c r="CP196" s="131"/>
      <c r="CQ196" s="131"/>
    </row>
    <row r="197" spans="1:95" ht="16.5" customHeight="1">
      <c r="A197" s="134"/>
      <c r="B197" s="134"/>
      <c r="C197" s="134"/>
      <c r="D197" s="134"/>
      <c r="E197" s="134"/>
      <c r="F197" s="134"/>
      <c r="G197" s="131"/>
      <c r="H197" s="135"/>
      <c r="I197" s="135"/>
      <c r="J197" s="131"/>
      <c r="K197" s="131"/>
      <c r="L197" s="131"/>
      <c r="M197" s="131"/>
      <c r="N197" s="131"/>
      <c r="O197" s="131"/>
      <c r="P197" s="131"/>
      <c r="Q197" s="131"/>
      <c r="R197" s="131"/>
      <c r="S197" s="131"/>
      <c r="T197" s="131"/>
      <c r="U197" s="131"/>
      <c r="V197" s="131"/>
      <c r="W197" s="131"/>
      <c r="X197" s="131"/>
      <c r="Y197" s="131"/>
      <c r="Z197" s="131"/>
      <c r="AA197" s="131"/>
      <c r="AB197" s="131"/>
      <c r="AC197" s="131"/>
      <c r="AD197" s="131"/>
      <c r="AE197" s="131"/>
      <c r="AF197" s="131"/>
      <c r="AG197" s="131"/>
      <c r="AH197" s="131"/>
      <c r="AI197" s="131"/>
      <c r="AJ197" s="131"/>
      <c r="AK197" s="131"/>
      <c r="AL197" s="131"/>
      <c r="AM197" s="131"/>
      <c r="AN197" s="131"/>
      <c r="AO197" s="131"/>
      <c r="AP197" s="131"/>
      <c r="AQ197" s="131"/>
      <c r="AR197" s="131"/>
      <c r="AS197" s="131"/>
      <c r="AT197" s="131"/>
      <c r="AU197" s="131"/>
      <c r="AV197" s="131"/>
      <c r="AW197" s="131"/>
      <c r="AX197" s="131"/>
      <c r="AY197" s="131"/>
      <c r="AZ197" s="131"/>
      <c r="BA197" s="131"/>
      <c r="BB197" s="131"/>
      <c r="BC197" s="131"/>
      <c r="BD197" s="131"/>
      <c r="BE197" s="131"/>
      <c r="BF197" s="131"/>
      <c r="BG197" s="131"/>
      <c r="BH197" s="131"/>
      <c r="BI197" s="131"/>
      <c r="BJ197" s="131"/>
      <c r="BK197" s="131"/>
      <c r="BL197" s="131"/>
      <c r="BM197" s="131"/>
      <c r="BN197" s="131"/>
      <c r="BO197" s="131"/>
      <c r="BP197" s="131"/>
      <c r="BQ197" s="131"/>
      <c r="BR197" s="131"/>
      <c r="BS197" s="131"/>
      <c r="BT197" s="131"/>
      <c r="BU197" s="131"/>
      <c r="BV197" s="131"/>
      <c r="BW197" s="131"/>
      <c r="BX197" s="131"/>
      <c r="BY197" s="131"/>
      <c r="BZ197" s="131"/>
      <c r="CA197" s="131"/>
      <c r="CB197" s="131"/>
      <c r="CC197" s="131"/>
      <c r="CD197" s="131"/>
      <c r="CE197" s="131"/>
      <c r="CF197" s="131"/>
      <c r="CG197" s="131"/>
      <c r="CH197" s="131"/>
      <c r="CI197" s="131"/>
      <c r="CJ197" s="131"/>
      <c r="CK197" s="131"/>
      <c r="CL197" s="131"/>
      <c r="CM197" s="131"/>
      <c r="CN197" s="131"/>
      <c r="CO197" s="131"/>
      <c r="CP197" s="131"/>
      <c r="CQ197" s="131"/>
    </row>
    <row r="198" spans="1:95" ht="16.5" customHeight="1">
      <c r="A198" s="134"/>
      <c r="B198" s="134"/>
      <c r="C198" s="134"/>
      <c r="D198" s="134"/>
      <c r="E198" s="134"/>
      <c r="F198" s="134"/>
      <c r="G198" s="131"/>
      <c r="H198" s="135"/>
      <c r="I198" s="135"/>
      <c r="J198" s="131"/>
      <c r="K198" s="131"/>
      <c r="L198" s="131"/>
      <c r="M198" s="131"/>
      <c r="N198" s="131"/>
      <c r="O198" s="131"/>
      <c r="P198" s="131"/>
      <c r="Q198" s="131"/>
      <c r="R198" s="131"/>
      <c r="S198" s="131"/>
      <c r="T198" s="131"/>
      <c r="U198" s="131"/>
      <c r="V198" s="131"/>
      <c r="W198" s="131"/>
      <c r="X198" s="131"/>
      <c r="Y198" s="131"/>
      <c r="Z198" s="131"/>
      <c r="AA198" s="131"/>
      <c r="AB198" s="131"/>
      <c r="AC198" s="131"/>
      <c r="AD198" s="131"/>
      <c r="AE198" s="131"/>
      <c r="AF198" s="131"/>
      <c r="AG198" s="131"/>
      <c r="AH198" s="131"/>
      <c r="AI198" s="131"/>
      <c r="AJ198" s="131"/>
      <c r="AK198" s="131"/>
      <c r="AL198" s="131"/>
      <c r="AM198" s="131"/>
      <c r="AN198" s="131"/>
      <c r="AO198" s="131"/>
      <c r="AP198" s="131"/>
      <c r="AQ198" s="131"/>
      <c r="AR198" s="131"/>
      <c r="AS198" s="131"/>
      <c r="AT198" s="131"/>
      <c r="AU198" s="131"/>
      <c r="AV198" s="131"/>
      <c r="AW198" s="131"/>
      <c r="AX198" s="131"/>
      <c r="AY198" s="131"/>
      <c r="AZ198" s="131"/>
      <c r="BA198" s="131"/>
      <c r="BB198" s="131"/>
      <c r="BC198" s="131"/>
      <c r="BD198" s="131"/>
      <c r="BE198" s="131"/>
      <c r="BF198" s="131"/>
      <c r="BG198" s="131"/>
      <c r="BH198" s="131"/>
      <c r="BI198" s="131"/>
      <c r="BJ198" s="131"/>
      <c r="BK198" s="131"/>
      <c r="BL198" s="131"/>
      <c r="BM198" s="131"/>
      <c r="BN198" s="131"/>
      <c r="BO198" s="131"/>
      <c r="BP198" s="131"/>
      <c r="BQ198" s="131"/>
      <c r="BR198" s="131"/>
      <c r="BS198" s="131"/>
      <c r="BT198" s="131"/>
      <c r="BU198" s="131"/>
      <c r="BV198" s="131"/>
      <c r="BW198" s="131"/>
      <c r="BX198" s="131"/>
      <c r="BY198" s="131"/>
      <c r="BZ198" s="131"/>
      <c r="CA198" s="131"/>
      <c r="CB198" s="131"/>
      <c r="CC198" s="131"/>
      <c r="CD198" s="131"/>
      <c r="CE198" s="131"/>
      <c r="CF198" s="131"/>
      <c r="CG198" s="131"/>
      <c r="CH198" s="131"/>
      <c r="CI198" s="131"/>
      <c r="CJ198" s="131"/>
      <c r="CK198" s="131"/>
      <c r="CL198" s="131"/>
      <c r="CM198" s="131"/>
      <c r="CN198" s="131"/>
      <c r="CO198" s="131"/>
      <c r="CP198" s="131"/>
      <c r="CQ198" s="131"/>
    </row>
    <row r="199" spans="1:95" ht="16.5" customHeight="1">
      <c r="A199" s="134"/>
      <c r="B199" s="134"/>
      <c r="C199" s="134"/>
      <c r="D199" s="134"/>
      <c r="E199" s="134"/>
      <c r="F199" s="134"/>
      <c r="G199" s="131"/>
      <c r="H199" s="135"/>
      <c r="I199" s="135"/>
      <c r="J199" s="131"/>
      <c r="K199" s="131"/>
      <c r="L199" s="131"/>
      <c r="M199" s="131"/>
      <c r="N199" s="131"/>
      <c r="O199" s="131"/>
      <c r="P199" s="131"/>
      <c r="Q199" s="131"/>
      <c r="R199" s="131"/>
      <c r="S199" s="131"/>
      <c r="T199" s="131"/>
      <c r="U199" s="131"/>
      <c r="V199" s="131"/>
      <c r="W199" s="131"/>
      <c r="X199" s="131"/>
      <c r="Y199" s="131"/>
      <c r="Z199" s="131"/>
      <c r="AA199" s="131"/>
      <c r="AB199" s="131"/>
      <c r="AC199" s="131"/>
      <c r="AD199" s="131"/>
      <c r="AE199" s="131"/>
      <c r="AF199" s="131"/>
      <c r="AG199" s="131"/>
      <c r="AH199" s="131"/>
      <c r="AI199" s="131"/>
      <c r="AJ199" s="131"/>
      <c r="AK199" s="131"/>
      <c r="AL199" s="131"/>
      <c r="AM199" s="131"/>
      <c r="AN199" s="131"/>
      <c r="AO199" s="131"/>
      <c r="AP199" s="131"/>
      <c r="AQ199" s="131"/>
      <c r="AR199" s="131"/>
      <c r="AS199" s="131"/>
      <c r="AT199" s="131"/>
      <c r="AU199" s="131"/>
      <c r="AV199" s="131"/>
      <c r="AW199" s="131"/>
      <c r="AX199" s="131"/>
      <c r="AY199" s="131"/>
      <c r="AZ199" s="131"/>
      <c r="BA199" s="131"/>
      <c r="BB199" s="131"/>
      <c r="BC199" s="131"/>
      <c r="BD199" s="131"/>
      <c r="BE199" s="131"/>
      <c r="BF199" s="131"/>
      <c r="BG199" s="131"/>
      <c r="BH199" s="131"/>
      <c r="BI199" s="131"/>
      <c r="BJ199" s="131"/>
      <c r="BK199" s="131"/>
      <c r="BL199" s="131"/>
      <c r="BM199" s="131"/>
      <c r="BN199" s="131"/>
      <c r="BO199" s="131"/>
      <c r="BP199" s="131"/>
      <c r="BQ199" s="131"/>
      <c r="BR199" s="131"/>
      <c r="BS199" s="131"/>
      <c r="BT199" s="131"/>
      <c r="BU199" s="131"/>
      <c r="BV199" s="131"/>
      <c r="BW199" s="131"/>
      <c r="BX199" s="131"/>
      <c r="BY199" s="131"/>
      <c r="BZ199" s="131"/>
      <c r="CA199" s="131"/>
      <c r="CB199" s="131"/>
      <c r="CC199" s="131"/>
      <c r="CD199" s="131"/>
      <c r="CE199" s="131"/>
      <c r="CF199" s="131"/>
      <c r="CG199" s="131"/>
      <c r="CH199" s="131"/>
      <c r="CI199" s="131"/>
      <c r="CJ199" s="131"/>
      <c r="CK199" s="131"/>
      <c r="CL199" s="131"/>
      <c r="CM199" s="131"/>
      <c r="CN199" s="131"/>
      <c r="CO199" s="131"/>
      <c r="CP199" s="131"/>
      <c r="CQ199" s="131"/>
    </row>
    <row r="200" spans="1:95" ht="16.5" customHeight="1">
      <c r="A200" s="134"/>
      <c r="B200" s="134"/>
      <c r="C200" s="134"/>
      <c r="D200" s="134"/>
      <c r="E200" s="134"/>
      <c r="F200" s="134"/>
      <c r="G200" s="131"/>
      <c r="H200" s="135"/>
      <c r="I200" s="135"/>
      <c r="J200" s="131"/>
      <c r="K200" s="131"/>
      <c r="L200" s="131"/>
      <c r="M200" s="131"/>
      <c r="N200" s="131"/>
      <c r="O200" s="131"/>
      <c r="P200" s="131"/>
      <c r="Q200" s="131"/>
      <c r="R200" s="131"/>
      <c r="S200" s="131"/>
      <c r="T200" s="131"/>
      <c r="U200" s="131"/>
      <c r="V200" s="131"/>
      <c r="W200" s="131"/>
      <c r="X200" s="131"/>
      <c r="Y200" s="131"/>
      <c r="Z200" s="131"/>
      <c r="AA200" s="131"/>
      <c r="AB200" s="131"/>
      <c r="AC200" s="131"/>
      <c r="AD200" s="131"/>
      <c r="AE200" s="131"/>
      <c r="AF200" s="131"/>
      <c r="AG200" s="131"/>
      <c r="AH200" s="131"/>
      <c r="AI200" s="131"/>
      <c r="AJ200" s="131"/>
      <c r="AK200" s="131"/>
      <c r="AL200" s="131"/>
      <c r="AM200" s="131"/>
      <c r="AN200" s="131"/>
      <c r="AO200" s="131"/>
      <c r="AP200" s="131"/>
      <c r="AQ200" s="131"/>
      <c r="AR200" s="131"/>
      <c r="AS200" s="131"/>
      <c r="AT200" s="131"/>
      <c r="AU200" s="131"/>
      <c r="AV200" s="131"/>
      <c r="AW200" s="131"/>
      <c r="AX200" s="131"/>
      <c r="AY200" s="131"/>
      <c r="AZ200" s="131"/>
      <c r="BA200" s="131"/>
      <c r="BB200" s="131"/>
      <c r="BC200" s="131"/>
      <c r="BD200" s="131"/>
      <c r="BE200" s="131"/>
      <c r="BF200" s="131"/>
      <c r="BG200" s="131"/>
      <c r="BH200" s="131"/>
      <c r="BI200" s="131"/>
      <c r="BJ200" s="131"/>
      <c r="BK200" s="131"/>
      <c r="BL200" s="131"/>
      <c r="BM200" s="131"/>
      <c r="BN200" s="131"/>
      <c r="BO200" s="131"/>
      <c r="BP200" s="131"/>
      <c r="BQ200" s="131"/>
      <c r="BR200" s="131"/>
      <c r="BS200" s="131"/>
      <c r="BT200" s="131"/>
      <c r="BU200" s="131"/>
      <c r="BV200" s="131"/>
      <c r="BW200" s="131"/>
      <c r="BX200" s="131"/>
      <c r="BY200" s="131"/>
      <c r="BZ200" s="131"/>
      <c r="CA200" s="131"/>
      <c r="CB200" s="131"/>
      <c r="CC200" s="131"/>
      <c r="CD200" s="131"/>
      <c r="CE200" s="131"/>
      <c r="CF200" s="131"/>
      <c r="CG200" s="131"/>
      <c r="CH200" s="131"/>
      <c r="CI200" s="131"/>
      <c r="CJ200" s="131"/>
      <c r="CK200" s="131"/>
      <c r="CL200" s="131"/>
      <c r="CM200" s="131"/>
      <c r="CN200" s="131"/>
      <c r="CO200" s="131"/>
      <c r="CP200" s="131"/>
      <c r="CQ200" s="131"/>
    </row>
    <row r="201" spans="1:95" ht="16.5" customHeight="1">
      <c r="A201" s="134"/>
      <c r="B201" s="134"/>
      <c r="C201" s="134"/>
      <c r="D201" s="134"/>
      <c r="E201" s="134"/>
      <c r="F201" s="134"/>
      <c r="G201" s="131"/>
      <c r="H201" s="135"/>
      <c r="I201" s="135"/>
      <c r="J201" s="131"/>
      <c r="K201" s="131"/>
      <c r="L201" s="131"/>
      <c r="M201" s="131"/>
      <c r="N201" s="131"/>
      <c r="O201" s="131"/>
      <c r="P201" s="131"/>
      <c r="Q201" s="131"/>
      <c r="R201" s="131"/>
      <c r="S201" s="131"/>
      <c r="T201" s="131"/>
      <c r="U201" s="131"/>
      <c r="V201" s="131"/>
      <c r="W201" s="131"/>
      <c r="X201" s="131"/>
      <c r="Y201" s="131"/>
      <c r="Z201" s="131"/>
      <c r="AA201" s="131"/>
      <c r="AB201" s="131"/>
      <c r="AC201" s="131"/>
      <c r="AD201" s="131"/>
      <c r="AE201" s="131"/>
      <c r="AF201" s="131"/>
      <c r="AG201" s="131"/>
      <c r="AH201" s="131"/>
      <c r="AI201" s="131"/>
      <c r="AJ201" s="131"/>
      <c r="AK201" s="131"/>
      <c r="AL201" s="131"/>
      <c r="AM201" s="131"/>
      <c r="AN201" s="131"/>
      <c r="AO201" s="131"/>
      <c r="AP201" s="131"/>
      <c r="AQ201" s="131"/>
      <c r="AR201" s="131"/>
      <c r="AS201" s="131"/>
      <c r="AT201" s="131"/>
      <c r="AU201" s="131"/>
      <c r="AV201" s="131"/>
      <c r="AW201" s="131"/>
      <c r="AX201" s="131"/>
      <c r="AY201" s="131"/>
      <c r="AZ201" s="131"/>
      <c r="BA201" s="131"/>
      <c r="BB201" s="131"/>
      <c r="BC201" s="131"/>
      <c r="BD201" s="131"/>
      <c r="BE201" s="131"/>
      <c r="BF201" s="131"/>
      <c r="BG201" s="131"/>
      <c r="BH201" s="131"/>
      <c r="BI201" s="131"/>
      <c r="BJ201" s="131"/>
      <c r="BK201" s="131"/>
      <c r="BL201" s="131"/>
      <c r="BM201" s="131"/>
      <c r="BN201" s="131"/>
      <c r="BO201" s="131"/>
      <c r="BP201" s="131"/>
      <c r="BQ201" s="131"/>
      <c r="BR201" s="131"/>
      <c r="BS201" s="131"/>
      <c r="BT201" s="131"/>
      <c r="BU201" s="131"/>
      <c r="BV201" s="131"/>
      <c r="BW201" s="131"/>
      <c r="BX201" s="131"/>
      <c r="BY201" s="131"/>
      <c r="BZ201" s="131"/>
      <c r="CA201" s="131"/>
      <c r="CB201" s="131"/>
      <c r="CC201" s="131"/>
      <c r="CD201" s="131"/>
      <c r="CE201" s="131"/>
      <c r="CF201" s="131"/>
      <c r="CG201" s="131"/>
      <c r="CH201" s="131"/>
      <c r="CI201" s="131"/>
      <c r="CJ201" s="131"/>
      <c r="CK201" s="131"/>
      <c r="CL201" s="131"/>
      <c r="CM201" s="131"/>
      <c r="CN201" s="131"/>
      <c r="CO201" s="131"/>
      <c r="CP201" s="131"/>
      <c r="CQ201" s="131"/>
    </row>
    <row r="202" spans="1:95" ht="16.5" customHeight="1">
      <c r="A202" s="134"/>
      <c r="B202" s="134"/>
      <c r="C202" s="134"/>
      <c r="D202" s="134"/>
      <c r="E202" s="134"/>
      <c r="F202" s="134"/>
      <c r="G202" s="131"/>
      <c r="H202" s="135"/>
      <c r="I202" s="135"/>
      <c r="J202" s="131"/>
      <c r="K202" s="131"/>
      <c r="L202" s="131"/>
      <c r="M202" s="131"/>
      <c r="N202" s="131"/>
      <c r="O202" s="131"/>
      <c r="P202" s="131"/>
      <c r="Q202" s="131"/>
      <c r="R202" s="131"/>
      <c r="S202" s="131"/>
      <c r="T202" s="131"/>
      <c r="U202" s="131"/>
      <c r="V202" s="131"/>
      <c r="W202" s="131"/>
      <c r="X202" s="131"/>
      <c r="Y202" s="131"/>
      <c r="Z202" s="131"/>
      <c r="AA202" s="131"/>
      <c r="AB202" s="131"/>
      <c r="AC202" s="131"/>
      <c r="AD202" s="131"/>
      <c r="AE202" s="131"/>
      <c r="AF202" s="131"/>
      <c r="AG202" s="131"/>
      <c r="AH202" s="131"/>
      <c r="AI202" s="131"/>
      <c r="AJ202" s="131"/>
      <c r="AK202" s="131"/>
      <c r="AL202" s="131"/>
      <c r="AM202" s="131"/>
      <c r="AN202" s="131"/>
      <c r="AO202" s="131"/>
      <c r="AP202" s="131"/>
      <c r="AQ202" s="131"/>
      <c r="AR202" s="131"/>
      <c r="AS202" s="131"/>
      <c r="AT202" s="131"/>
      <c r="AU202" s="131"/>
      <c r="AV202" s="131"/>
      <c r="AW202" s="131"/>
      <c r="AX202" s="131"/>
      <c r="AY202" s="131"/>
      <c r="AZ202" s="131"/>
      <c r="BA202" s="131"/>
      <c r="BB202" s="131"/>
      <c r="BC202" s="131"/>
      <c r="BD202" s="131"/>
      <c r="BE202" s="131"/>
      <c r="BF202" s="131"/>
      <c r="BG202" s="131"/>
      <c r="BH202" s="131"/>
      <c r="BI202" s="131"/>
      <c r="BJ202" s="131"/>
      <c r="BK202" s="131"/>
      <c r="BL202" s="131"/>
      <c r="BM202" s="131"/>
      <c r="BN202" s="131"/>
      <c r="BO202" s="131"/>
      <c r="BP202" s="131"/>
      <c r="BQ202" s="131"/>
      <c r="BR202" s="131"/>
      <c r="BS202" s="131"/>
      <c r="BT202" s="131"/>
      <c r="BU202" s="131"/>
      <c r="BV202" s="131"/>
      <c r="BW202" s="131"/>
      <c r="BX202" s="131"/>
      <c r="BY202" s="131"/>
      <c r="BZ202" s="131"/>
      <c r="CA202" s="131"/>
      <c r="CB202" s="131"/>
      <c r="CC202" s="131"/>
      <c r="CD202" s="131"/>
      <c r="CE202" s="131"/>
      <c r="CF202" s="131"/>
      <c r="CG202" s="131"/>
      <c r="CH202" s="131"/>
      <c r="CI202" s="131"/>
      <c r="CJ202" s="131"/>
      <c r="CK202" s="131"/>
      <c r="CL202" s="131"/>
      <c r="CM202" s="131"/>
      <c r="CN202" s="131"/>
      <c r="CO202" s="131"/>
      <c r="CP202" s="131"/>
      <c r="CQ202" s="131"/>
    </row>
    <row r="203" spans="1:95" ht="16.5" customHeight="1">
      <c r="A203" s="134"/>
      <c r="B203" s="134"/>
      <c r="C203" s="134"/>
      <c r="D203" s="134"/>
      <c r="E203" s="134"/>
      <c r="F203" s="134"/>
      <c r="G203" s="131"/>
      <c r="H203" s="135"/>
      <c r="I203" s="135"/>
      <c r="J203" s="131"/>
      <c r="K203" s="131"/>
      <c r="L203" s="131"/>
      <c r="M203" s="131"/>
      <c r="N203" s="131"/>
      <c r="O203" s="131"/>
      <c r="P203" s="131"/>
      <c r="Q203" s="131"/>
      <c r="R203" s="131"/>
      <c r="S203" s="131"/>
      <c r="T203" s="131"/>
      <c r="U203" s="131"/>
      <c r="V203" s="131"/>
      <c r="W203" s="131"/>
      <c r="X203" s="131"/>
      <c r="Y203" s="131"/>
      <c r="Z203" s="131"/>
      <c r="AA203" s="131"/>
      <c r="AB203" s="131"/>
      <c r="AC203" s="131"/>
      <c r="AD203" s="131"/>
      <c r="AE203" s="131"/>
      <c r="AF203" s="131"/>
      <c r="AG203" s="131"/>
      <c r="AH203" s="131"/>
      <c r="AI203" s="131"/>
      <c r="AJ203" s="131"/>
      <c r="AK203" s="131"/>
      <c r="AL203" s="131"/>
      <c r="AM203" s="131"/>
      <c r="AN203" s="131"/>
      <c r="AO203" s="131"/>
      <c r="AP203" s="131"/>
      <c r="AQ203" s="131"/>
      <c r="AR203" s="131"/>
      <c r="AS203" s="131"/>
      <c r="AT203" s="131"/>
      <c r="AU203" s="131"/>
      <c r="AV203" s="131"/>
      <c r="AW203" s="131"/>
      <c r="AX203" s="131"/>
      <c r="AY203" s="131"/>
      <c r="AZ203" s="131"/>
      <c r="BA203" s="131"/>
      <c r="BB203" s="131"/>
      <c r="BC203" s="131"/>
      <c r="BD203" s="131"/>
      <c r="BE203" s="131"/>
      <c r="BF203" s="131"/>
      <c r="BG203" s="131"/>
      <c r="BH203" s="131"/>
      <c r="BI203" s="131"/>
      <c r="BJ203" s="131"/>
      <c r="BK203" s="131"/>
      <c r="BL203" s="131"/>
      <c r="BM203" s="131"/>
      <c r="BN203" s="131"/>
      <c r="BO203" s="131"/>
      <c r="BP203" s="131"/>
      <c r="BQ203" s="131"/>
      <c r="BR203" s="131"/>
      <c r="BS203" s="131"/>
      <c r="BT203" s="131"/>
      <c r="BU203" s="131"/>
      <c r="BV203" s="131"/>
      <c r="BW203" s="131"/>
      <c r="BX203" s="131"/>
      <c r="BY203" s="131"/>
      <c r="BZ203" s="131"/>
      <c r="CA203" s="131"/>
      <c r="CB203" s="131"/>
      <c r="CC203" s="131"/>
      <c r="CD203" s="131"/>
      <c r="CE203" s="131"/>
      <c r="CF203" s="131"/>
      <c r="CG203" s="131"/>
      <c r="CH203" s="131"/>
      <c r="CI203" s="131"/>
      <c r="CJ203" s="131"/>
      <c r="CK203" s="131"/>
      <c r="CL203" s="131"/>
      <c r="CM203" s="131"/>
      <c r="CN203" s="131"/>
      <c r="CO203" s="131"/>
      <c r="CP203" s="131"/>
      <c r="CQ203" s="131"/>
    </row>
    <row r="204" spans="1:95" ht="16.5" customHeight="1">
      <c r="A204" s="134"/>
      <c r="B204" s="134"/>
      <c r="C204" s="134"/>
      <c r="D204" s="134"/>
      <c r="E204" s="134"/>
      <c r="F204" s="134"/>
      <c r="G204" s="131"/>
      <c r="H204" s="135"/>
      <c r="I204" s="135"/>
      <c r="J204" s="131"/>
      <c r="K204" s="131"/>
      <c r="L204" s="131"/>
      <c r="M204" s="131"/>
      <c r="N204" s="131"/>
      <c r="O204" s="131"/>
      <c r="P204" s="131"/>
      <c r="Q204" s="131"/>
      <c r="R204" s="131"/>
      <c r="S204" s="131"/>
      <c r="T204" s="131"/>
      <c r="U204" s="131"/>
      <c r="V204" s="131"/>
      <c r="W204" s="131"/>
      <c r="X204" s="131"/>
      <c r="Y204" s="131"/>
      <c r="Z204" s="131"/>
      <c r="AA204" s="131"/>
      <c r="AB204" s="131"/>
      <c r="AC204" s="131"/>
      <c r="AD204" s="131"/>
      <c r="AE204" s="131"/>
      <c r="AF204" s="131"/>
      <c r="AG204" s="131"/>
      <c r="AH204" s="131"/>
      <c r="AI204" s="131"/>
      <c r="AJ204" s="131"/>
      <c r="AK204" s="131"/>
      <c r="AL204" s="131"/>
      <c r="AM204" s="131"/>
      <c r="AN204" s="131"/>
      <c r="AO204" s="131"/>
      <c r="AP204" s="131"/>
      <c r="AQ204" s="131"/>
      <c r="AR204" s="131"/>
      <c r="AS204" s="131"/>
      <c r="AT204" s="131"/>
      <c r="AU204" s="131"/>
      <c r="AV204" s="131"/>
      <c r="AW204" s="131"/>
      <c r="AX204" s="131"/>
      <c r="AY204" s="131"/>
      <c r="AZ204" s="131"/>
      <c r="BA204" s="131"/>
      <c r="BB204" s="131"/>
      <c r="BC204" s="131"/>
      <c r="BD204" s="131"/>
      <c r="BE204" s="131"/>
      <c r="BF204" s="131"/>
      <c r="BG204" s="131"/>
      <c r="BH204" s="131"/>
      <c r="BI204" s="131"/>
      <c r="BJ204" s="131"/>
      <c r="BK204" s="131"/>
      <c r="BL204" s="131"/>
      <c r="BM204" s="131"/>
      <c r="BN204" s="131"/>
      <c r="BO204" s="131"/>
      <c r="BP204" s="131"/>
      <c r="BQ204" s="131"/>
      <c r="BR204" s="131"/>
      <c r="BS204" s="131"/>
      <c r="BT204" s="131"/>
      <c r="BU204" s="131"/>
      <c r="BV204" s="131"/>
      <c r="BW204" s="131"/>
      <c r="BX204" s="131"/>
      <c r="BY204" s="131"/>
      <c r="BZ204" s="131"/>
      <c r="CA204" s="131"/>
      <c r="CB204" s="131"/>
      <c r="CC204" s="131"/>
      <c r="CD204" s="131"/>
      <c r="CE204" s="131"/>
      <c r="CF204" s="131"/>
      <c r="CG204" s="131"/>
      <c r="CH204" s="131"/>
      <c r="CI204" s="131"/>
      <c r="CJ204" s="131"/>
      <c r="CK204" s="131"/>
      <c r="CL204" s="131"/>
      <c r="CM204" s="131"/>
      <c r="CN204" s="131"/>
      <c r="CO204" s="131"/>
      <c r="CP204" s="131"/>
      <c r="CQ204" s="131"/>
    </row>
    <row r="205" spans="1:95" ht="16.5" customHeight="1">
      <c r="A205" s="134"/>
      <c r="B205" s="134"/>
      <c r="C205" s="134"/>
      <c r="D205" s="134"/>
      <c r="E205" s="134"/>
      <c r="F205" s="134"/>
      <c r="G205" s="131"/>
      <c r="H205" s="135"/>
      <c r="I205" s="135"/>
      <c r="J205" s="131"/>
      <c r="K205" s="131"/>
      <c r="L205" s="131"/>
      <c r="M205" s="131"/>
      <c r="N205" s="131"/>
      <c r="O205" s="131"/>
      <c r="P205" s="131"/>
      <c r="Q205" s="131"/>
      <c r="R205" s="131"/>
      <c r="S205" s="131"/>
      <c r="T205" s="131"/>
      <c r="U205" s="131"/>
      <c r="V205" s="131"/>
      <c r="W205" s="131"/>
      <c r="X205" s="131"/>
      <c r="Y205" s="131"/>
      <c r="Z205" s="131"/>
      <c r="AA205" s="131"/>
      <c r="AB205" s="131"/>
      <c r="AC205" s="131"/>
      <c r="AD205" s="131"/>
      <c r="AE205" s="131"/>
      <c r="AF205" s="131"/>
      <c r="AG205" s="131"/>
      <c r="AH205" s="131"/>
      <c r="AI205" s="131"/>
      <c r="AJ205" s="131"/>
      <c r="AK205" s="131"/>
      <c r="AL205" s="131"/>
      <c r="AM205" s="131"/>
      <c r="AN205" s="131"/>
      <c r="AO205" s="131"/>
      <c r="AP205" s="131"/>
      <c r="AQ205" s="131"/>
      <c r="AR205" s="131"/>
      <c r="AS205" s="131"/>
      <c r="AT205" s="131"/>
      <c r="AU205" s="131"/>
      <c r="AV205" s="131"/>
      <c r="AW205" s="131"/>
      <c r="AX205" s="131"/>
      <c r="AY205" s="131"/>
      <c r="AZ205" s="131"/>
      <c r="BA205" s="131"/>
      <c r="BB205" s="131"/>
      <c r="BC205" s="131"/>
      <c r="BD205" s="131"/>
      <c r="BE205" s="131"/>
      <c r="BF205" s="131"/>
      <c r="BG205" s="131"/>
      <c r="BH205" s="131"/>
      <c r="BI205" s="131"/>
      <c r="BJ205" s="131"/>
      <c r="BK205" s="131"/>
      <c r="BL205" s="131"/>
      <c r="BM205" s="131"/>
      <c r="BN205" s="131"/>
      <c r="BO205" s="131"/>
      <c r="BP205" s="131"/>
      <c r="BQ205" s="131"/>
      <c r="BR205" s="131"/>
      <c r="BS205" s="131"/>
      <c r="BT205" s="131"/>
      <c r="BU205" s="131"/>
      <c r="BV205" s="131"/>
      <c r="BW205" s="131"/>
      <c r="BX205" s="131"/>
      <c r="BY205" s="131"/>
      <c r="BZ205" s="131"/>
      <c r="CA205" s="131"/>
      <c r="CB205" s="131"/>
      <c r="CC205" s="131"/>
      <c r="CD205" s="131"/>
      <c r="CE205" s="131"/>
      <c r="CF205" s="131"/>
      <c r="CG205" s="131"/>
      <c r="CH205" s="131"/>
      <c r="CI205" s="131"/>
      <c r="CJ205" s="131"/>
      <c r="CK205" s="131"/>
      <c r="CL205" s="131"/>
      <c r="CM205" s="131"/>
      <c r="CN205" s="131"/>
      <c r="CO205" s="131"/>
      <c r="CP205" s="131"/>
      <c r="CQ205" s="131"/>
    </row>
    <row r="206" spans="1:95" ht="16.5" customHeight="1">
      <c r="A206" s="134"/>
      <c r="B206" s="134"/>
      <c r="C206" s="134"/>
      <c r="D206" s="134"/>
      <c r="E206" s="134"/>
      <c r="F206" s="134"/>
      <c r="G206" s="131"/>
      <c r="H206" s="135"/>
      <c r="I206" s="135"/>
      <c r="J206" s="131"/>
      <c r="K206" s="131"/>
      <c r="L206" s="131"/>
      <c r="M206" s="131"/>
      <c r="N206" s="131"/>
      <c r="O206" s="131"/>
      <c r="P206" s="131"/>
      <c r="Q206" s="131"/>
      <c r="R206" s="131"/>
      <c r="S206" s="131"/>
      <c r="T206" s="131"/>
      <c r="U206" s="131"/>
      <c r="V206" s="131"/>
      <c r="W206" s="131"/>
      <c r="X206" s="131"/>
      <c r="Y206" s="131"/>
      <c r="Z206" s="131"/>
      <c r="AA206" s="131"/>
      <c r="AB206" s="131"/>
      <c r="AC206" s="131"/>
      <c r="AD206" s="131"/>
      <c r="AE206" s="131"/>
      <c r="AF206" s="131"/>
      <c r="AG206" s="131"/>
      <c r="AH206" s="131"/>
      <c r="AI206" s="131"/>
      <c r="AJ206" s="131"/>
      <c r="AK206" s="131"/>
      <c r="AL206" s="131"/>
      <c r="AM206" s="131"/>
      <c r="AN206" s="131"/>
      <c r="AO206" s="131"/>
      <c r="AP206" s="131"/>
      <c r="AQ206" s="131"/>
      <c r="AR206" s="131"/>
      <c r="AS206" s="131"/>
      <c r="AT206" s="131"/>
      <c r="AU206" s="131"/>
      <c r="AV206" s="131"/>
      <c r="AW206" s="131"/>
      <c r="AX206" s="131"/>
      <c r="AY206" s="131"/>
      <c r="AZ206" s="131"/>
      <c r="BA206" s="131"/>
      <c r="BB206" s="131"/>
      <c r="BC206" s="131"/>
      <c r="BD206" s="131"/>
      <c r="BE206" s="131"/>
      <c r="BF206" s="131"/>
      <c r="BG206" s="131"/>
      <c r="BH206" s="131"/>
      <c r="BI206" s="131"/>
      <c r="BJ206" s="131"/>
      <c r="BK206" s="131"/>
      <c r="BL206" s="131"/>
      <c r="BM206" s="131"/>
      <c r="BN206" s="131"/>
      <c r="BO206" s="131"/>
      <c r="BP206" s="131"/>
      <c r="BQ206" s="131"/>
      <c r="BR206" s="131"/>
      <c r="BS206" s="131"/>
      <c r="BT206" s="131"/>
      <c r="BU206" s="131"/>
      <c r="BV206" s="131"/>
      <c r="BW206" s="131"/>
      <c r="BX206" s="131"/>
      <c r="BY206" s="131"/>
      <c r="BZ206" s="131"/>
      <c r="CA206" s="131"/>
      <c r="CB206" s="131"/>
      <c r="CC206" s="131"/>
      <c r="CD206" s="131"/>
      <c r="CE206" s="131"/>
      <c r="CF206" s="131"/>
      <c r="CG206" s="131"/>
      <c r="CH206" s="131"/>
      <c r="CI206" s="131"/>
      <c r="CJ206" s="131"/>
      <c r="CK206" s="131"/>
      <c r="CL206" s="131"/>
      <c r="CM206" s="131"/>
      <c r="CN206" s="131"/>
      <c r="CO206" s="131"/>
      <c r="CP206" s="131"/>
      <c r="CQ206" s="131"/>
    </row>
    <row r="207" spans="1:95" ht="16.5" customHeight="1">
      <c r="A207" s="134"/>
      <c r="B207" s="134"/>
      <c r="C207" s="134"/>
      <c r="D207" s="134"/>
      <c r="E207" s="134"/>
      <c r="F207" s="134"/>
      <c r="G207" s="131"/>
      <c r="H207" s="135"/>
      <c r="I207" s="135"/>
      <c r="J207" s="131"/>
      <c r="K207" s="131"/>
      <c r="L207" s="131"/>
      <c r="M207" s="131"/>
      <c r="N207" s="131"/>
      <c r="O207" s="131"/>
      <c r="P207" s="131"/>
      <c r="Q207" s="131"/>
      <c r="R207" s="131"/>
      <c r="S207" s="131"/>
      <c r="T207" s="131"/>
      <c r="U207" s="131"/>
      <c r="V207" s="131"/>
      <c r="W207" s="131"/>
      <c r="X207" s="131"/>
      <c r="Y207" s="131"/>
      <c r="Z207" s="131"/>
      <c r="AA207" s="131"/>
      <c r="AB207" s="131"/>
      <c r="AC207" s="131"/>
      <c r="AD207" s="131"/>
      <c r="AE207" s="131"/>
      <c r="AF207" s="131"/>
      <c r="AG207" s="131"/>
      <c r="AH207" s="131"/>
      <c r="AI207" s="131"/>
      <c r="AJ207" s="131"/>
      <c r="AK207" s="131"/>
      <c r="AL207" s="131"/>
      <c r="AM207" s="131"/>
      <c r="AN207" s="131"/>
      <c r="AO207" s="131"/>
      <c r="AP207" s="131"/>
      <c r="AQ207" s="131"/>
      <c r="AR207" s="131"/>
      <c r="AS207" s="131"/>
      <c r="AT207" s="131"/>
      <c r="AU207" s="131"/>
      <c r="AV207" s="131"/>
      <c r="AW207" s="131"/>
      <c r="AX207" s="131"/>
      <c r="AY207" s="131"/>
      <c r="AZ207" s="131"/>
      <c r="BA207" s="131"/>
      <c r="BB207" s="131"/>
      <c r="BC207" s="131"/>
      <c r="BD207" s="131"/>
      <c r="BE207" s="131"/>
      <c r="BF207" s="131"/>
      <c r="BG207" s="131"/>
      <c r="BH207" s="131"/>
      <c r="BI207" s="131"/>
      <c r="BJ207" s="131"/>
      <c r="BK207" s="131"/>
      <c r="BL207" s="131"/>
      <c r="BM207" s="131"/>
      <c r="BN207" s="131"/>
      <c r="BO207" s="131"/>
      <c r="BP207" s="131"/>
      <c r="BQ207" s="131"/>
      <c r="BR207" s="131"/>
      <c r="BS207" s="131"/>
      <c r="BT207" s="131"/>
      <c r="BU207" s="131"/>
      <c r="BV207" s="131"/>
      <c r="BW207" s="131"/>
      <c r="BX207" s="131"/>
      <c r="BY207" s="131"/>
      <c r="BZ207" s="131"/>
      <c r="CA207" s="131"/>
      <c r="CB207" s="131"/>
      <c r="CC207" s="131"/>
      <c r="CD207" s="131"/>
      <c r="CE207" s="131"/>
      <c r="CF207" s="131"/>
      <c r="CG207" s="131"/>
      <c r="CH207" s="131"/>
      <c r="CI207" s="131"/>
      <c r="CJ207" s="131"/>
      <c r="CK207" s="131"/>
      <c r="CL207" s="131"/>
      <c r="CM207" s="131"/>
      <c r="CN207" s="131"/>
      <c r="CO207" s="131"/>
      <c r="CP207" s="131"/>
      <c r="CQ207" s="131"/>
    </row>
    <row r="208" spans="1:95" ht="16.5" customHeight="1">
      <c r="A208" s="134"/>
      <c r="B208" s="134"/>
      <c r="C208" s="134"/>
      <c r="D208" s="134"/>
      <c r="E208" s="134"/>
      <c r="F208" s="134"/>
      <c r="G208" s="131"/>
      <c r="H208" s="135"/>
      <c r="I208" s="135"/>
      <c r="J208" s="131"/>
      <c r="K208" s="131"/>
      <c r="L208" s="131"/>
      <c r="M208" s="131"/>
      <c r="N208" s="131"/>
      <c r="O208" s="131"/>
      <c r="P208" s="131"/>
      <c r="Q208" s="131"/>
      <c r="R208" s="131"/>
      <c r="S208" s="131"/>
      <c r="T208" s="131"/>
      <c r="U208" s="131"/>
      <c r="V208" s="131"/>
      <c r="W208" s="131"/>
      <c r="X208" s="131"/>
      <c r="Y208" s="131"/>
      <c r="Z208" s="131"/>
      <c r="AA208" s="131"/>
      <c r="AB208" s="131"/>
      <c r="AC208" s="131"/>
      <c r="AD208" s="131"/>
      <c r="AE208" s="131"/>
      <c r="AF208" s="131"/>
      <c r="AG208" s="131"/>
      <c r="AH208" s="131"/>
      <c r="AI208" s="131"/>
      <c r="AJ208" s="131"/>
      <c r="AK208" s="131"/>
      <c r="AL208" s="131"/>
      <c r="AM208" s="131"/>
      <c r="AN208" s="131"/>
      <c r="AO208" s="131"/>
      <c r="AP208" s="131"/>
      <c r="AQ208" s="131"/>
      <c r="AR208" s="131"/>
      <c r="AS208" s="131"/>
      <c r="AT208" s="131"/>
      <c r="AU208" s="131"/>
      <c r="AV208" s="131"/>
      <c r="AW208" s="131"/>
      <c r="AX208" s="131"/>
      <c r="AY208" s="131"/>
      <c r="AZ208" s="131"/>
      <c r="BA208" s="131"/>
      <c r="BB208" s="131"/>
      <c r="BC208" s="131"/>
      <c r="BD208" s="131"/>
      <c r="BE208" s="131"/>
      <c r="BF208" s="131"/>
      <c r="BG208" s="131"/>
      <c r="BH208" s="131"/>
      <c r="BI208" s="131"/>
      <c r="BJ208" s="131"/>
      <c r="BK208" s="131"/>
      <c r="BL208" s="131"/>
      <c r="BM208" s="131"/>
      <c r="BN208" s="131"/>
      <c r="BO208" s="131"/>
      <c r="BP208" s="131"/>
      <c r="BQ208" s="131"/>
      <c r="BR208" s="131"/>
      <c r="BS208" s="131"/>
      <c r="BT208" s="131"/>
      <c r="BU208" s="131"/>
      <c r="BV208" s="131"/>
      <c r="BW208" s="131"/>
      <c r="BX208" s="131"/>
      <c r="BY208" s="131"/>
      <c r="BZ208" s="131"/>
      <c r="CA208" s="131"/>
      <c r="CB208" s="131"/>
      <c r="CC208" s="131"/>
      <c r="CD208" s="131"/>
      <c r="CE208" s="131"/>
      <c r="CF208" s="131"/>
      <c r="CG208" s="131"/>
      <c r="CH208" s="131"/>
      <c r="CI208" s="131"/>
      <c r="CJ208" s="131"/>
      <c r="CK208" s="131"/>
      <c r="CL208" s="131"/>
      <c r="CM208" s="131"/>
      <c r="CN208" s="131"/>
      <c r="CO208" s="131"/>
      <c r="CP208" s="131"/>
      <c r="CQ208" s="131"/>
    </row>
    <row r="209" spans="1:95" ht="16.5" customHeight="1">
      <c r="A209" s="134"/>
      <c r="B209" s="134"/>
      <c r="C209" s="134"/>
      <c r="D209" s="134"/>
      <c r="E209" s="134"/>
      <c r="F209" s="134"/>
      <c r="G209" s="131"/>
      <c r="H209" s="135"/>
      <c r="I209" s="135"/>
      <c r="J209" s="131"/>
      <c r="K209" s="131"/>
      <c r="L209" s="131"/>
      <c r="M209" s="131"/>
      <c r="N209" s="131"/>
      <c r="O209" s="131"/>
      <c r="P209" s="131"/>
      <c r="Q209" s="131"/>
      <c r="R209" s="131"/>
      <c r="S209" s="131"/>
      <c r="T209" s="131"/>
      <c r="U209" s="131"/>
      <c r="V209" s="131"/>
      <c r="W209" s="131"/>
      <c r="X209" s="131"/>
      <c r="Y209" s="131"/>
      <c r="Z209" s="131"/>
      <c r="AA209" s="131"/>
      <c r="AB209" s="131"/>
      <c r="AC209" s="131"/>
      <c r="AD209" s="131"/>
      <c r="AE209" s="131"/>
      <c r="AF209" s="131"/>
      <c r="AG209" s="131"/>
      <c r="AH209" s="131"/>
      <c r="AI209" s="131"/>
      <c r="AJ209" s="131"/>
      <c r="AK209" s="131"/>
      <c r="AL209" s="131"/>
      <c r="AM209" s="131"/>
      <c r="AN209" s="131"/>
      <c r="AO209" s="131"/>
      <c r="AP209" s="131"/>
      <c r="AQ209" s="131"/>
      <c r="AR209" s="131"/>
      <c r="AS209" s="131"/>
      <c r="AT209" s="131"/>
      <c r="AU209" s="131"/>
      <c r="AV209" s="131"/>
      <c r="AW209" s="131"/>
      <c r="AX209" s="131"/>
      <c r="AY209" s="131"/>
      <c r="AZ209" s="131"/>
      <c r="BA209" s="131"/>
      <c r="BB209" s="131"/>
      <c r="BC209" s="131"/>
      <c r="BD209" s="131"/>
      <c r="BE209" s="131"/>
      <c r="BF209" s="131"/>
      <c r="BG209" s="131"/>
      <c r="BH209" s="131"/>
      <c r="BI209" s="131"/>
      <c r="BJ209" s="131"/>
      <c r="BK209" s="131"/>
      <c r="BL209" s="131"/>
      <c r="BM209" s="131"/>
      <c r="BN209" s="131"/>
      <c r="BO209" s="131"/>
      <c r="BP209" s="131"/>
      <c r="BQ209" s="131"/>
      <c r="BR209" s="131"/>
      <c r="BS209" s="131"/>
      <c r="BT209" s="131"/>
      <c r="BU209" s="131"/>
      <c r="BV209" s="131"/>
      <c r="BW209" s="131"/>
      <c r="BX209" s="131"/>
      <c r="BY209" s="131"/>
      <c r="BZ209" s="131"/>
      <c r="CA209" s="131"/>
      <c r="CB209" s="131"/>
      <c r="CC209" s="131"/>
      <c r="CD209" s="131"/>
      <c r="CE209" s="131"/>
      <c r="CF209" s="131"/>
      <c r="CG209" s="131"/>
      <c r="CH209" s="131"/>
      <c r="CI209" s="131"/>
      <c r="CJ209" s="131"/>
      <c r="CK209" s="131"/>
      <c r="CL209" s="131"/>
      <c r="CM209" s="131"/>
      <c r="CN209" s="131"/>
      <c r="CO209" s="131"/>
      <c r="CP209" s="131"/>
      <c r="CQ209" s="131"/>
    </row>
    <row r="210" spans="1:95" ht="16.5" customHeight="1">
      <c r="A210" s="134"/>
      <c r="B210" s="134"/>
      <c r="C210" s="134"/>
      <c r="D210" s="134"/>
      <c r="E210" s="134"/>
      <c r="F210" s="134"/>
      <c r="G210" s="131"/>
      <c r="H210" s="135"/>
      <c r="I210" s="135"/>
      <c r="J210" s="131"/>
      <c r="K210" s="131"/>
      <c r="L210" s="131"/>
      <c r="M210" s="131"/>
      <c r="N210" s="131"/>
      <c r="O210" s="131"/>
      <c r="P210" s="131"/>
      <c r="Q210" s="131"/>
      <c r="R210" s="131"/>
      <c r="S210" s="131"/>
      <c r="T210" s="131"/>
      <c r="U210" s="131"/>
      <c r="V210" s="131"/>
      <c r="W210" s="131"/>
      <c r="X210" s="131"/>
      <c r="Y210" s="131"/>
      <c r="Z210" s="131"/>
      <c r="AA210" s="131"/>
      <c r="AB210" s="131"/>
      <c r="AC210" s="131"/>
      <c r="AD210" s="131"/>
      <c r="AE210" s="131"/>
      <c r="AF210" s="131"/>
      <c r="AG210" s="131"/>
      <c r="AH210" s="131"/>
      <c r="AI210" s="131"/>
      <c r="AJ210" s="131"/>
      <c r="AK210" s="131"/>
      <c r="AL210" s="131"/>
      <c r="AM210" s="131"/>
      <c r="AN210" s="131"/>
      <c r="AO210" s="131"/>
      <c r="AP210" s="131"/>
      <c r="AQ210" s="131"/>
      <c r="AR210" s="131"/>
      <c r="AS210" s="131"/>
      <c r="AT210" s="131"/>
      <c r="AU210" s="131"/>
      <c r="AV210" s="131"/>
      <c r="AW210" s="131"/>
      <c r="AX210" s="131"/>
      <c r="AY210" s="131"/>
      <c r="AZ210" s="131"/>
      <c r="BA210" s="131"/>
      <c r="BB210" s="131"/>
      <c r="BC210" s="131"/>
      <c r="BD210" s="131"/>
      <c r="BE210" s="131"/>
      <c r="BF210" s="131"/>
      <c r="BG210" s="131"/>
      <c r="BH210" s="131"/>
      <c r="BI210" s="131"/>
      <c r="BJ210" s="131"/>
      <c r="BK210" s="131"/>
      <c r="BL210" s="131"/>
      <c r="BM210" s="131"/>
      <c r="BN210" s="131"/>
      <c r="BO210" s="131"/>
      <c r="BP210" s="131"/>
      <c r="BQ210" s="131"/>
      <c r="BR210" s="131"/>
      <c r="BS210" s="131"/>
      <c r="BT210" s="131"/>
      <c r="BU210" s="131"/>
      <c r="BV210" s="131"/>
      <c r="BW210" s="131"/>
      <c r="BX210" s="131"/>
      <c r="BY210" s="131"/>
      <c r="BZ210" s="131"/>
      <c r="CA210" s="131"/>
      <c r="CB210" s="131"/>
      <c r="CC210" s="131"/>
      <c r="CD210" s="131"/>
      <c r="CE210" s="131"/>
      <c r="CF210" s="131"/>
      <c r="CG210" s="131"/>
      <c r="CH210" s="131"/>
      <c r="CI210" s="131"/>
      <c r="CJ210" s="131"/>
      <c r="CK210" s="131"/>
      <c r="CL210" s="131"/>
      <c r="CM210" s="131"/>
      <c r="CN210" s="131"/>
      <c r="CO210" s="131"/>
      <c r="CP210" s="131"/>
      <c r="CQ210" s="131"/>
    </row>
    <row r="211" spans="1:95" ht="16.5" customHeight="1">
      <c r="A211" s="134"/>
      <c r="B211" s="134"/>
      <c r="C211" s="134"/>
      <c r="D211" s="134"/>
      <c r="E211" s="134"/>
      <c r="F211" s="134"/>
      <c r="G211" s="131"/>
      <c r="H211" s="135"/>
      <c r="I211" s="135"/>
      <c r="J211" s="131"/>
      <c r="K211" s="131"/>
      <c r="L211" s="131"/>
      <c r="M211" s="131"/>
      <c r="N211" s="131"/>
      <c r="O211" s="131"/>
      <c r="P211" s="131"/>
      <c r="Q211" s="131"/>
      <c r="R211" s="131"/>
      <c r="S211" s="131"/>
      <c r="T211" s="131"/>
      <c r="U211" s="131"/>
      <c r="V211" s="131"/>
      <c r="W211" s="131"/>
      <c r="X211" s="131"/>
      <c r="Y211" s="131"/>
      <c r="Z211" s="131"/>
      <c r="AA211" s="131"/>
      <c r="AB211" s="131"/>
      <c r="AC211" s="131"/>
      <c r="AD211" s="131"/>
      <c r="AE211" s="131"/>
      <c r="AF211" s="131"/>
      <c r="AG211" s="131"/>
      <c r="AH211" s="131"/>
      <c r="AI211" s="131"/>
      <c r="AJ211" s="131"/>
      <c r="AK211" s="131"/>
      <c r="AL211" s="131"/>
      <c r="AM211" s="131"/>
      <c r="AN211" s="131"/>
      <c r="AO211" s="131"/>
      <c r="AP211" s="131"/>
      <c r="AQ211" s="131"/>
      <c r="AR211" s="131"/>
      <c r="AS211" s="131"/>
      <c r="AT211" s="131"/>
      <c r="AU211" s="131"/>
      <c r="AV211" s="131"/>
      <c r="AW211" s="131"/>
      <c r="AX211" s="131"/>
      <c r="AY211" s="131"/>
      <c r="AZ211" s="131"/>
      <c r="BA211" s="131"/>
      <c r="BB211" s="131"/>
      <c r="BC211" s="131"/>
      <c r="BD211" s="131"/>
      <c r="BE211" s="131"/>
      <c r="BF211" s="131"/>
      <c r="BG211" s="131"/>
      <c r="BH211" s="131"/>
      <c r="BI211" s="131"/>
      <c r="BJ211" s="131"/>
      <c r="BK211" s="131"/>
      <c r="BL211" s="131"/>
      <c r="BM211" s="131"/>
      <c r="BN211" s="131"/>
      <c r="BO211" s="131"/>
      <c r="BP211" s="131"/>
      <c r="BQ211" s="131"/>
      <c r="BR211" s="131"/>
      <c r="BS211" s="131"/>
      <c r="BT211" s="131"/>
      <c r="BU211" s="131"/>
      <c r="BV211" s="131"/>
      <c r="BW211" s="131"/>
      <c r="BX211" s="131"/>
      <c r="BY211" s="131"/>
      <c r="BZ211" s="131"/>
      <c r="CA211" s="131"/>
      <c r="CB211" s="131"/>
      <c r="CC211" s="131"/>
      <c r="CD211" s="131"/>
      <c r="CE211" s="131"/>
      <c r="CF211" s="131"/>
      <c r="CG211" s="131"/>
      <c r="CH211" s="131"/>
      <c r="CI211" s="131"/>
      <c r="CJ211" s="131"/>
      <c r="CK211" s="131"/>
      <c r="CL211" s="131"/>
      <c r="CM211" s="131"/>
      <c r="CN211" s="131"/>
      <c r="CO211" s="131"/>
      <c r="CP211" s="131"/>
      <c r="CQ211" s="131"/>
    </row>
    <row r="212" spans="1:95" ht="16.5" customHeight="1">
      <c r="A212" s="134"/>
      <c r="B212" s="134"/>
      <c r="C212" s="134"/>
      <c r="D212" s="134"/>
      <c r="E212" s="134"/>
      <c r="F212" s="134"/>
      <c r="G212" s="131"/>
      <c r="H212" s="135"/>
      <c r="I212" s="135"/>
      <c r="J212" s="131"/>
      <c r="K212" s="131"/>
      <c r="L212" s="131"/>
      <c r="M212" s="131"/>
      <c r="N212" s="131"/>
      <c r="O212" s="131"/>
      <c r="P212" s="131"/>
      <c r="Q212" s="131"/>
      <c r="R212" s="131"/>
      <c r="S212" s="131"/>
      <c r="T212" s="131"/>
      <c r="U212" s="131"/>
      <c r="V212" s="131"/>
      <c r="W212" s="131"/>
      <c r="X212" s="131"/>
      <c r="Y212" s="131"/>
      <c r="Z212" s="131"/>
      <c r="AA212" s="131"/>
      <c r="AB212" s="131"/>
      <c r="AC212" s="131"/>
      <c r="AD212" s="131"/>
      <c r="AE212" s="131"/>
      <c r="AF212" s="131"/>
      <c r="AG212" s="131"/>
      <c r="AH212" s="131"/>
      <c r="AI212" s="131"/>
      <c r="AJ212" s="131"/>
      <c r="AK212" s="131"/>
      <c r="AL212" s="131"/>
      <c r="AM212" s="131"/>
      <c r="AN212" s="131"/>
      <c r="AO212" s="131"/>
      <c r="AP212" s="131"/>
      <c r="AQ212" s="131"/>
      <c r="AR212" s="131"/>
      <c r="AS212" s="131"/>
      <c r="AT212" s="131"/>
      <c r="AU212" s="131"/>
      <c r="AV212" s="131"/>
      <c r="AW212" s="131"/>
      <c r="AX212" s="131"/>
      <c r="AY212" s="131"/>
      <c r="AZ212" s="131"/>
      <c r="BA212" s="131"/>
      <c r="BB212" s="131"/>
      <c r="BC212" s="131"/>
      <c r="BD212" s="131"/>
      <c r="BE212" s="131"/>
      <c r="BF212" s="131"/>
      <c r="BG212" s="131"/>
      <c r="BH212" s="131"/>
      <c r="BI212" s="131"/>
      <c r="BJ212" s="131"/>
      <c r="BK212" s="131"/>
      <c r="BL212" s="131"/>
      <c r="BM212" s="131"/>
      <c r="BN212" s="131"/>
      <c r="BO212" s="131"/>
      <c r="BP212" s="131"/>
      <c r="BQ212" s="131"/>
      <c r="BR212" s="131"/>
      <c r="BS212" s="131"/>
      <c r="BT212" s="131"/>
      <c r="BU212" s="131"/>
      <c r="BV212" s="131"/>
      <c r="BW212" s="131"/>
      <c r="BX212" s="131"/>
      <c r="BY212" s="131"/>
      <c r="BZ212" s="131"/>
      <c r="CA212" s="131"/>
      <c r="CB212" s="131"/>
      <c r="CC212" s="131"/>
      <c r="CD212" s="131"/>
      <c r="CE212" s="131"/>
      <c r="CF212" s="131"/>
      <c r="CG212" s="131"/>
      <c r="CH212" s="131"/>
      <c r="CI212" s="131"/>
      <c r="CJ212" s="131"/>
      <c r="CK212" s="131"/>
      <c r="CL212" s="131"/>
      <c r="CM212" s="131"/>
      <c r="CN212" s="131"/>
      <c r="CO212" s="131"/>
      <c r="CP212" s="131"/>
      <c r="CQ212" s="131"/>
    </row>
    <row r="213" spans="1:95" ht="16.5" customHeight="1">
      <c r="A213" s="134"/>
      <c r="B213" s="134"/>
      <c r="C213" s="134"/>
      <c r="D213" s="134"/>
      <c r="E213" s="134"/>
      <c r="F213" s="134"/>
      <c r="G213" s="131"/>
      <c r="H213" s="135"/>
      <c r="I213" s="135"/>
      <c r="J213" s="131"/>
      <c r="K213" s="131"/>
      <c r="L213" s="131"/>
      <c r="M213" s="131"/>
      <c r="N213" s="131"/>
      <c r="O213" s="131"/>
      <c r="P213" s="131"/>
      <c r="Q213" s="131"/>
      <c r="R213" s="131"/>
      <c r="S213" s="131"/>
      <c r="T213" s="131"/>
      <c r="U213" s="131"/>
      <c r="V213" s="131"/>
      <c r="W213" s="131"/>
      <c r="X213" s="131"/>
      <c r="Y213" s="131"/>
      <c r="Z213" s="131"/>
      <c r="AA213" s="131"/>
      <c r="AB213" s="131"/>
      <c r="AC213" s="131"/>
      <c r="AD213" s="131"/>
      <c r="AE213" s="131"/>
      <c r="AF213" s="131"/>
      <c r="AG213" s="131"/>
      <c r="AH213" s="131"/>
      <c r="AI213" s="131"/>
      <c r="AJ213" s="131"/>
      <c r="AK213" s="131"/>
      <c r="AL213" s="131"/>
      <c r="AM213" s="131"/>
      <c r="AN213" s="131"/>
      <c r="AO213" s="131"/>
      <c r="AP213" s="131"/>
      <c r="AQ213" s="131"/>
      <c r="AR213" s="131"/>
      <c r="AS213" s="131"/>
      <c r="AT213" s="131"/>
      <c r="AU213" s="131"/>
      <c r="AV213" s="131"/>
      <c r="AW213" s="131"/>
      <c r="AX213" s="131"/>
      <c r="AY213" s="131"/>
      <c r="AZ213" s="131"/>
      <c r="BA213" s="131"/>
      <c r="BB213" s="131"/>
      <c r="BC213" s="131"/>
      <c r="BD213" s="131"/>
      <c r="BE213" s="131"/>
      <c r="BF213" s="131"/>
      <c r="BG213" s="131"/>
      <c r="BH213" s="131"/>
      <c r="BI213" s="131"/>
      <c r="BJ213" s="131"/>
      <c r="BK213" s="131"/>
      <c r="BL213" s="131"/>
      <c r="BM213" s="131"/>
      <c r="BN213" s="131"/>
      <c r="BO213" s="131"/>
      <c r="BP213" s="131"/>
      <c r="BQ213" s="131"/>
      <c r="BR213" s="131"/>
      <c r="BS213" s="131"/>
      <c r="BT213" s="131"/>
      <c r="BU213" s="131"/>
      <c r="BV213" s="131"/>
      <c r="BW213" s="131"/>
      <c r="BX213" s="131"/>
      <c r="BY213" s="131"/>
      <c r="BZ213" s="131"/>
      <c r="CA213" s="131"/>
      <c r="CB213" s="131"/>
      <c r="CC213" s="131"/>
      <c r="CD213" s="131"/>
      <c r="CE213" s="131"/>
      <c r="CF213" s="131"/>
      <c r="CG213" s="131"/>
      <c r="CH213" s="131"/>
      <c r="CI213" s="131"/>
      <c r="CJ213" s="131"/>
      <c r="CK213" s="131"/>
      <c r="CL213" s="131"/>
      <c r="CM213" s="131"/>
      <c r="CN213" s="131"/>
      <c r="CO213" s="131"/>
      <c r="CP213" s="131"/>
      <c r="CQ213" s="131"/>
    </row>
    <row r="214" spans="1:95" ht="16.5" customHeight="1">
      <c r="A214" s="134"/>
      <c r="B214" s="134"/>
      <c r="C214" s="134"/>
      <c r="D214" s="134"/>
      <c r="E214" s="134"/>
      <c r="F214" s="134"/>
      <c r="G214" s="131"/>
      <c r="H214" s="135"/>
      <c r="I214" s="135"/>
      <c r="J214" s="131"/>
      <c r="K214" s="131"/>
      <c r="L214" s="131"/>
      <c r="M214" s="131"/>
      <c r="N214" s="131"/>
      <c r="O214" s="131"/>
      <c r="P214" s="131"/>
      <c r="Q214" s="131"/>
      <c r="R214" s="131"/>
      <c r="S214" s="131"/>
      <c r="T214" s="131"/>
      <c r="U214" s="131"/>
      <c r="V214" s="131"/>
      <c r="W214" s="131"/>
      <c r="X214" s="131"/>
      <c r="Y214" s="131"/>
      <c r="Z214" s="131"/>
      <c r="AA214" s="131"/>
      <c r="AB214" s="131"/>
      <c r="AC214" s="131"/>
      <c r="AD214" s="131"/>
      <c r="AE214" s="131"/>
      <c r="AF214" s="131"/>
      <c r="AG214" s="131"/>
      <c r="AH214" s="131"/>
      <c r="AI214" s="131"/>
      <c r="AJ214" s="131"/>
      <c r="AK214" s="131"/>
      <c r="AL214" s="131"/>
      <c r="AM214" s="131"/>
      <c r="AN214" s="131"/>
      <c r="AO214" s="131"/>
      <c r="AP214" s="131"/>
      <c r="AQ214" s="131"/>
      <c r="AR214" s="131"/>
      <c r="AS214" s="131"/>
      <c r="AT214" s="131"/>
      <c r="AU214" s="131"/>
      <c r="AV214" s="131"/>
      <c r="AW214" s="131"/>
      <c r="AX214" s="131"/>
      <c r="AY214" s="131"/>
      <c r="AZ214" s="131"/>
      <c r="BA214" s="131"/>
      <c r="BB214" s="131"/>
      <c r="BC214" s="131"/>
      <c r="BD214" s="131"/>
      <c r="BE214" s="131"/>
      <c r="BF214" s="131"/>
      <c r="BG214" s="131"/>
      <c r="BH214" s="131"/>
      <c r="BI214" s="131"/>
      <c r="BJ214" s="131"/>
      <c r="BK214" s="131"/>
      <c r="BL214" s="131"/>
      <c r="BM214" s="131"/>
      <c r="BN214" s="131"/>
      <c r="BO214" s="131"/>
      <c r="BP214" s="131"/>
      <c r="BQ214" s="131"/>
      <c r="BR214" s="131"/>
      <c r="BS214" s="131"/>
      <c r="BT214" s="131"/>
      <c r="BU214" s="131"/>
      <c r="BV214" s="131"/>
      <c r="BW214" s="131"/>
      <c r="BX214" s="131"/>
      <c r="BY214" s="131"/>
      <c r="BZ214" s="131"/>
      <c r="CA214" s="131"/>
      <c r="CB214" s="131"/>
      <c r="CC214" s="131"/>
      <c r="CD214" s="131"/>
      <c r="CE214" s="131"/>
      <c r="CF214" s="131"/>
      <c r="CG214" s="131"/>
      <c r="CH214" s="131"/>
      <c r="CI214" s="131"/>
      <c r="CJ214" s="131"/>
      <c r="CK214" s="131"/>
      <c r="CL214" s="131"/>
      <c r="CM214" s="131"/>
      <c r="CN214" s="131"/>
      <c r="CO214" s="131"/>
      <c r="CP214" s="131"/>
      <c r="CQ214" s="131"/>
    </row>
    <row r="215" spans="1:95" ht="16.5" customHeight="1">
      <c r="A215" s="134"/>
      <c r="B215" s="134"/>
      <c r="C215" s="134"/>
      <c r="D215" s="134"/>
      <c r="E215" s="134"/>
      <c r="F215" s="134"/>
      <c r="G215" s="131"/>
      <c r="H215" s="135"/>
      <c r="I215" s="135"/>
      <c r="J215" s="131"/>
      <c r="K215" s="131"/>
      <c r="L215" s="131"/>
      <c r="M215" s="131"/>
      <c r="N215" s="131"/>
      <c r="O215" s="131"/>
      <c r="P215" s="131"/>
      <c r="Q215" s="131"/>
      <c r="R215" s="131"/>
      <c r="S215" s="131"/>
      <c r="T215" s="131"/>
      <c r="U215" s="131"/>
      <c r="V215" s="131"/>
      <c r="W215" s="131"/>
      <c r="X215" s="131"/>
      <c r="Y215" s="131"/>
      <c r="Z215" s="131"/>
      <c r="AA215" s="131"/>
      <c r="AB215" s="131"/>
      <c r="AC215" s="131"/>
      <c r="AD215" s="131"/>
      <c r="AE215" s="131"/>
      <c r="AF215" s="131"/>
      <c r="AG215" s="131"/>
      <c r="AH215" s="131"/>
      <c r="AI215" s="131"/>
      <c r="AJ215" s="131"/>
      <c r="AK215" s="131"/>
      <c r="AL215" s="131"/>
      <c r="AM215" s="131"/>
      <c r="AN215" s="131"/>
      <c r="AO215" s="131"/>
      <c r="AP215" s="131"/>
      <c r="AQ215" s="131"/>
      <c r="AR215" s="131"/>
      <c r="AS215" s="131"/>
      <c r="AT215" s="131"/>
      <c r="AU215" s="131"/>
      <c r="AV215" s="131"/>
      <c r="AW215" s="131"/>
      <c r="AX215" s="131"/>
      <c r="AY215" s="131"/>
      <c r="AZ215" s="131"/>
      <c r="BA215" s="131"/>
      <c r="BB215" s="131"/>
      <c r="BC215" s="131"/>
      <c r="BD215" s="131"/>
      <c r="BE215" s="131"/>
      <c r="BF215" s="131"/>
      <c r="BG215" s="131"/>
      <c r="BH215" s="131"/>
      <c r="BI215" s="131"/>
      <c r="BJ215" s="131"/>
      <c r="BK215" s="131"/>
      <c r="BL215" s="131"/>
      <c r="BM215" s="131"/>
      <c r="BN215" s="131"/>
      <c r="BO215" s="131"/>
      <c r="BP215" s="131"/>
      <c r="BQ215" s="131"/>
      <c r="BR215" s="131"/>
      <c r="BS215" s="131"/>
      <c r="BT215" s="131"/>
      <c r="BU215" s="131"/>
      <c r="BV215" s="131"/>
      <c r="BW215" s="131"/>
      <c r="BX215" s="131"/>
      <c r="BY215" s="131"/>
      <c r="BZ215" s="131"/>
      <c r="CA215" s="131"/>
      <c r="CB215" s="131"/>
      <c r="CC215" s="131"/>
      <c r="CD215" s="131"/>
      <c r="CE215" s="131"/>
      <c r="CF215" s="131"/>
      <c r="CG215" s="131"/>
      <c r="CH215" s="131"/>
      <c r="CI215" s="131"/>
      <c r="CJ215" s="131"/>
      <c r="CK215" s="131"/>
      <c r="CL215" s="131"/>
      <c r="CM215" s="131"/>
      <c r="CN215" s="131"/>
      <c r="CO215" s="131"/>
      <c r="CP215" s="131"/>
      <c r="CQ215" s="131"/>
    </row>
    <row r="216" spans="1:95" ht="16.5" customHeight="1">
      <c r="A216" s="134"/>
      <c r="B216" s="134"/>
      <c r="C216" s="134"/>
      <c r="D216" s="134"/>
      <c r="E216" s="134"/>
      <c r="F216" s="134"/>
      <c r="G216" s="131"/>
      <c r="H216" s="135"/>
      <c r="I216" s="135"/>
      <c r="J216" s="131"/>
      <c r="K216" s="131"/>
      <c r="L216" s="131"/>
      <c r="M216" s="131"/>
      <c r="N216" s="131"/>
      <c r="O216" s="131"/>
      <c r="P216" s="131"/>
      <c r="Q216" s="131"/>
      <c r="R216" s="131"/>
      <c r="S216" s="131"/>
      <c r="T216" s="131"/>
      <c r="U216" s="131"/>
      <c r="V216" s="131"/>
      <c r="W216" s="131"/>
      <c r="X216" s="131"/>
      <c r="Y216" s="131"/>
      <c r="Z216" s="131"/>
      <c r="AA216" s="131"/>
      <c r="AB216" s="131"/>
      <c r="AC216" s="131"/>
      <c r="AD216" s="131"/>
      <c r="AE216" s="131"/>
      <c r="AF216" s="131"/>
      <c r="AG216" s="131"/>
      <c r="AH216" s="131"/>
      <c r="AI216" s="131"/>
      <c r="AJ216" s="131"/>
      <c r="AK216" s="131"/>
      <c r="AL216" s="131"/>
      <c r="AM216" s="131"/>
      <c r="AN216" s="131"/>
      <c r="AO216" s="131"/>
      <c r="AP216" s="131"/>
      <c r="AQ216" s="131"/>
      <c r="AR216" s="131"/>
      <c r="AS216" s="131"/>
      <c r="AT216" s="131"/>
      <c r="AU216" s="131"/>
      <c r="AV216" s="131"/>
      <c r="AW216" s="131"/>
      <c r="AX216" s="131"/>
      <c r="AY216" s="131"/>
      <c r="AZ216" s="131"/>
      <c r="BA216" s="131"/>
      <c r="BB216" s="131"/>
      <c r="BC216" s="131"/>
      <c r="BD216" s="131"/>
      <c r="BE216" s="131"/>
      <c r="BF216" s="131"/>
      <c r="BG216" s="131"/>
      <c r="BH216" s="131"/>
      <c r="BI216" s="131"/>
      <c r="BJ216" s="131"/>
      <c r="BK216" s="131"/>
      <c r="BL216" s="131"/>
      <c r="BM216" s="131"/>
      <c r="BN216" s="131"/>
      <c r="BO216" s="131"/>
      <c r="BP216" s="131"/>
      <c r="BQ216" s="131"/>
      <c r="BR216" s="131"/>
      <c r="BS216" s="131"/>
      <c r="BT216" s="131"/>
      <c r="BU216" s="131"/>
      <c r="BV216" s="131"/>
      <c r="BW216" s="131"/>
      <c r="BX216" s="131"/>
      <c r="BY216" s="131"/>
      <c r="BZ216" s="131"/>
      <c r="CA216" s="131"/>
      <c r="CB216" s="131"/>
      <c r="CC216" s="131"/>
      <c r="CD216" s="131"/>
      <c r="CE216" s="131"/>
      <c r="CF216" s="131"/>
      <c r="CG216" s="131"/>
      <c r="CH216" s="131"/>
      <c r="CI216" s="131"/>
      <c r="CJ216" s="131"/>
      <c r="CK216" s="131"/>
      <c r="CL216" s="131"/>
      <c r="CM216" s="131"/>
      <c r="CN216" s="131"/>
      <c r="CO216" s="131"/>
      <c r="CP216" s="131"/>
      <c r="CQ216" s="131"/>
    </row>
    <row r="217" spans="1:95" ht="16.5" customHeight="1">
      <c r="A217" s="134"/>
      <c r="B217" s="134"/>
      <c r="C217" s="134"/>
      <c r="D217" s="134"/>
      <c r="E217" s="134"/>
      <c r="F217" s="134"/>
      <c r="G217" s="131"/>
      <c r="H217" s="135"/>
      <c r="I217" s="135"/>
      <c r="J217" s="131"/>
      <c r="K217" s="131"/>
      <c r="L217" s="131"/>
      <c r="M217" s="131"/>
      <c r="N217" s="131"/>
      <c r="O217" s="131"/>
      <c r="P217" s="131"/>
      <c r="Q217" s="131"/>
      <c r="R217" s="131"/>
      <c r="S217" s="131"/>
      <c r="T217" s="131"/>
      <c r="U217" s="131"/>
      <c r="V217" s="131"/>
      <c r="W217" s="131"/>
      <c r="X217" s="131"/>
      <c r="Y217" s="131"/>
      <c r="Z217" s="131"/>
      <c r="AA217" s="131"/>
      <c r="AB217" s="131"/>
      <c r="AC217" s="131"/>
      <c r="AD217" s="131"/>
      <c r="AE217" s="131"/>
      <c r="AF217" s="131"/>
      <c r="AG217" s="131"/>
      <c r="AH217" s="131"/>
      <c r="AI217" s="131"/>
      <c r="AJ217" s="131"/>
      <c r="AK217" s="131"/>
      <c r="AL217" s="131"/>
      <c r="AM217" s="131"/>
      <c r="AN217" s="131"/>
      <c r="AO217" s="131"/>
      <c r="AP217" s="131"/>
      <c r="AQ217" s="131"/>
      <c r="AR217" s="131"/>
      <c r="AS217" s="131"/>
      <c r="AT217" s="131"/>
      <c r="AU217" s="131"/>
      <c r="AV217" s="131"/>
      <c r="AW217" s="131"/>
      <c r="AX217" s="131"/>
      <c r="AY217" s="131"/>
      <c r="AZ217" s="131"/>
      <c r="BA217" s="131"/>
      <c r="BB217" s="131"/>
      <c r="BC217" s="131"/>
      <c r="BD217" s="131"/>
      <c r="BE217" s="131"/>
      <c r="BF217" s="131"/>
      <c r="BG217" s="131"/>
      <c r="BH217" s="131"/>
      <c r="BI217" s="131"/>
      <c r="BJ217" s="131"/>
      <c r="BK217" s="131"/>
      <c r="BL217" s="131"/>
      <c r="BM217" s="131"/>
      <c r="BN217" s="131"/>
      <c r="BO217" s="131"/>
      <c r="BP217" s="131"/>
      <c r="BQ217" s="131"/>
      <c r="BR217" s="131"/>
      <c r="BS217" s="131"/>
      <c r="BT217" s="131"/>
      <c r="BU217" s="131"/>
      <c r="BV217" s="131"/>
      <c r="BW217" s="131"/>
      <c r="BX217" s="131"/>
      <c r="BY217" s="131"/>
      <c r="BZ217" s="131"/>
      <c r="CA217" s="131"/>
      <c r="CB217" s="131"/>
      <c r="CC217" s="131"/>
      <c r="CD217" s="131"/>
      <c r="CE217" s="131"/>
      <c r="CF217" s="131"/>
      <c r="CG217" s="131"/>
      <c r="CH217" s="131"/>
      <c r="CI217" s="131"/>
      <c r="CJ217" s="131"/>
      <c r="CK217" s="131"/>
      <c r="CL217" s="131"/>
      <c r="CM217" s="131"/>
      <c r="CN217" s="131"/>
      <c r="CO217" s="131"/>
      <c r="CP217" s="131"/>
      <c r="CQ217" s="131"/>
    </row>
    <row r="218" spans="1:95" ht="16.5" customHeight="1">
      <c r="A218" s="134"/>
      <c r="B218" s="134"/>
      <c r="C218" s="134"/>
      <c r="D218" s="134"/>
      <c r="E218" s="134"/>
      <c r="F218" s="134"/>
      <c r="G218" s="131"/>
      <c r="H218" s="135"/>
      <c r="I218" s="135"/>
      <c r="J218" s="131"/>
      <c r="K218" s="131"/>
      <c r="L218" s="131"/>
      <c r="M218" s="131"/>
      <c r="N218" s="131"/>
      <c r="O218" s="131"/>
      <c r="P218" s="131"/>
      <c r="Q218" s="131"/>
      <c r="R218" s="131"/>
      <c r="S218" s="131"/>
      <c r="T218" s="131"/>
      <c r="U218" s="131"/>
      <c r="V218" s="131"/>
      <c r="W218" s="131"/>
      <c r="X218" s="131"/>
      <c r="Y218" s="131"/>
      <c r="Z218" s="131"/>
      <c r="AA218" s="131"/>
      <c r="AB218" s="131"/>
      <c r="AC218" s="131"/>
      <c r="AD218" s="131"/>
      <c r="AE218" s="131"/>
      <c r="AF218" s="131"/>
      <c r="AG218" s="131"/>
      <c r="AH218" s="131"/>
      <c r="AI218" s="131"/>
      <c r="AJ218" s="131"/>
      <c r="AK218" s="131"/>
      <c r="AL218" s="131"/>
      <c r="AM218" s="131"/>
      <c r="AN218" s="131"/>
      <c r="AO218" s="131"/>
      <c r="AP218" s="131"/>
      <c r="AQ218" s="131"/>
      <c r="AR218" s="131"/>
      <c r="AS218" s="131"/>
      <c r="AT218" s="131"/>
      <c r="AU218" s="131"/>
      <c r="AV218" s="131"/>
      <c r="AW218" s="131"/>
      <c r="AX218" s="131"/>
      <c r="AY218" s="131"/>
      <c r="AZ218" s="131"/>
      <c r="BA218" s="131"/>
      <c r="BB218" s="131"/>
      <c r="BC218" s="131"/>
      <c r="BD218" s="131"/>
      <c r="BE218" s="131"/>
      <c r="BF218" s="131"/>
      <c r="BG218" s="131"/>
      <c r="BH218" s="131"/>
      <c r="BI218" s="131"/>
      <c r="BJ218" s="131"/>
      <c r="BK218" s="131"/>
      <c r="BL218" s="131"/>
      <c r="BM218" s="131"/>
      <c r="BN218" s="131"/>
      <c r="BO218" s="131"/>
      <c r="BP218" s="131"/>
      <c r="BQ218" s="131"/>
      <c r="BR218" s="131"/>
      <c r="BS218" s="131"/>
      <c r="BT218" s="131"/>
      <c r="BU218" s="131"/>
      <c r="BV218" s="131"/>
      <c r="BW218" s="131"/>
      <c r="BX218" s="131"/>
      <c r="BY218" s="131"/>
      <c r="BZ218" s="131"/>
      <c r="CA218" s="131"/>
      <c r="CB218" s="131"/>
      <c r="CC218" s="131"/>
      <c r="CD218" s="131"/>
      <c r="CE218" s="131"/>
      <c r="CF218" s="131"/>
      <c r="CG218" s="131"/>
      <c r="CH218" s="131"/>
      <c r="CI218" s="131"/>
      <c r="CJ218" s="131"/>
      <c r="CK218" s="131"/>
      <c r="CL218" s="131"/>
      <c r="CM218" s="131"/>
      <c r="CN218" s="131"/>
      <c r="CO218" s="131"/>
      <c r="CP218" s="131"/>
      <c r="CQ218" s="131"/>
    </row>
    <row r="219" spans="1:95" ht="16.5" customHeight="1">
      <c r="A219" s="134"/>
      <c r="B219" s="134"/>
      <c r="C219" s="134"/>
      <c r="D219" s="134"/>
      <c r="E219" s="134"/>
      <c r="F219" s="134"/>
      <c r="G219" s="131"/>
      <c r="H219" s="135"/>
      <c r="I219" s="135"/>
      <c r="J219" s="131"/>
      <c r="K219" s="131"/>
      <c r="L219" s="131"/>
      <c r="M219" s="131"/>
      <c r="N219" s="131"/>
      <c r="O219" s="131"/>
      <c r="P219" s="131"/>
      <c r="Q219" s="131"/>
      <c r="R219" s="131"/>
      <c r="S219" s="131"/>
      <c r="T219" s="131"/>
      <c r="U219" s="131"/>
      <c r="V219" s="131"/>
      <c r="W219" s="131"/>
      <c r="X219" s="131"/>
      <c r="Y219" s="131"/>
      <c r="Z219" s="131"/>
      <c r="AA219" s="131"/>
      <c r="AB219" s="131"/>
      <c r="AC219" s="131"/>
      <c r="AD219" s="131"/>
      <c r="AE219" s="131"/>
      <c r="AF219" s="131"/>
      <c r="AG219" s="131"/>
      <c r="AH219" s="131"/>
      <c r="AI219" s="131"/>
      <c r="AJ219" s="131"/>
      <c r="AK219" s="131"/>
      <c r="AL219" s="131"/>
      <c r="AM219" s="131"/>
      <c r="AN219" s="131"/>
      <c r="AO219" s="131"/>
      <c r="AP219" s="131"/>
      <c r="AQ219" s="131"/>
      <c r="AR219" s="131"/>
      <c r="AS219" s="131"/>
      <c r="AT219" s="131"/>
      <c r="AU219" s="131"/>
      <c r="AV219" s="131"/>
      <c r="AW219" s="131"/>
      <c r="AX219" s="131"/>
      <c r="AY219" s="131"/>
      <c r="AZ219" s="131"/>
      <c r="BA219" s="131"/>
      <c r="BB219" s="131"/>
      <c r="BC219" s="131"/>
      <c r="BD219" s="131"/>
      <c r="BE219" s="131"/>
      <c r="BF219" s="131"/>
      <c r="BG219" s="131"/>
      <c r="BH219" s="131"/>
      <c r="BI219" s="131"/>
      <c r="BJ219" s="131"/>
      <c r="BK219" s="131"/>
      <c r="BL219" s="131"/>
      <c r="BM219" s="131"/>
      <c r="BN219" s="131"/>
      <c r="BO219" s="131"/>
      <c r="BP219" s="131"/>
      <c r="BQ219" s="131"/>
      <c r="BR219" s="131"/>
      <c r="BS219" s="131"/>
      <c r="BT219" s="131"/>
      <c r="BU219" s="131"/>
      <c r="BV219" s="131"/>
      <c r="BW219" s="131"/>
      <c r="BX219" s="131"/>
      <c r="BY219" s="131"/>
      <c r="BZ219" s="131"/>
      <c r="CA219" s="131"/>
      <c r="CB219" s="131"/>
      <c r="CC219" s="131"/>
      <c r="CD219" s="131"/>
      <c r="CE219" s="131"/>
      <c r="CF219" s="131"/>
      <c r="CG219" s="131"/>
      <c r="CH219" s="131"/>
      <c r="CI219" s="131"/>
      <c r="CJ219" s="131"/>
      <c r="CK219" s="131"/>
      <c r="CL219" s="131"/>
      <c r="CM219" s="131"/>
      <c r="CN219" s="131"/>
      <c r="CO219" s="131"/>
      <c r="CP219" s="131"/>
      <c r="CQ219" s="131"/>
    </row>
    <row r="220" spans="1:95" ht="16.5" customHeight="1">
      <c r="A220" s="134"/>
      <c r="B220" s="134"/>
      <c r="C220" s="134"/>
      <c r="D220" s="134"/>
      <c r="E220" s="134"/>
      <c r="F220" s="134"/>
      <c r="G220" s="131"/>
      <c r="H220" s="135"/>
      <c r="I220" s="135"/>
      <c r="J220" s="131"/>
      <c r="K220" s="131"/>
      <c r="L220" s="131"/>
      <c r="M220" s="131"/>
      <c r="N220" s="131"/>
      <c r="O220" s="131"/>
      <c r="P220" s="131"/>
      <c r="Q220" s="131"/>
      <c r="R220" s="131"/>
      <c r="S220" s="131"/>
      <c r="T220" s="131"/>
      <c r="U220" s="131"/>
      <c r="V220" s="131"/>
      <c r="W220" s="131"/>
      <c r="X220" s="131"/>
      <c r="Y220" s="131"/>
      <c r="Z220" s="131"/>
      <c r="AA220" s="131"/>
      <c r="AB220" s="131"/>
      <c r="AC220" s="131"/>
      <c r="AD220" s="131"/>
      <c r="AE220" s="131"/>
      <c r="AF220" s="131"/>
      <c r="AG220" s="131"/>
      <c r="AH220" s="131"/>
      <c r="AI220" s="131"/>
      <c r="AJ220" s="131"/>
      <c r="AK220" s="131"/>
      <c r="AL220" s="131"/>
      <c r="AM220" s="131"/>
      <c r="AN220" s="131"/>
      <c r="AO220" s="131"/>
      <c r="AP220" s="131"/>
      <c r="AQ220" s="131"/>
      <c r="AR220" s="131"/>
      <c r="AS220" s="131"/>
      <c r="AT220" s="131"/>
      <c r="AU220" s="131"/>
      <c r="AV220" s="131"/>
      <c r="AW220" s="131"/>
      <c r="AX220" s="131"/>
      <c r="AY220" s="131"/>
      <c r="AZ220" s="131"/>
      <c r="BA220" s="131"/>
      <c r="BB220" s="131"/>
      <c r="BC220" s="131"/>
      <c r="BD220" s="131"/>
      <c r="BE220" s="131"/>
      <c r="BF220" s="131"/>
      <c r="BG220" s="131"/>
      <c r="BH220" s="131"/>
      <c r="BI220" s="131"/>
      <c r="BJ220" s="131"/>
      <c r="BK220" s="131"/>
      <c r="BL220" s="131"/>
      <c r="BM220" s="131"/>
      <c r="BN220" s="131"/>
      <c r="BO220" s="131"/>
      <c r="BP220" s="131"/>
      <c r="BQ220" s="131"/>
      <c r="BR220" s="131"/>
      <c r="BS220" s="131"/>
      <c r="BT220" s="131"/>
      <c r="BU220" s="131"/>
      <c r="BV220" s="131"/>
      <c r="BW220" s="131"/>
      <c r="BX220" s="131"/>
      <c r="BY220" s="131"/>
      <c r="BZ220" s="131"/>
      <c r="CA220" s="131"/>
      <c r="CB220" s="131"/>
      <c r="CC220" s="131"/>
      <c r="CD220" s="131"/>
      <c r="CE220" s="131"/>
      <c r="CF220" s="131"/>
      <c r="CG220" s="131"/>
      <c r="CH220" s="131"/>
      <c r="CI220" s="131"/>
      <c r="CJ220" s="131"/>
      <c r="CK220" s="131"/>
      <c r="CL220" s="131"/>
      <c r="CM220" s="131"/>
      <c r="CN220" s="131"/>
      <c r="CO220" s="131"/>
      <c r="CP220" s="131"/>
      <c r="CQ220" s="131"/>
    </row>
    <row r="221" spans="1:95" ht="16.5" customHeight="1">
      <c r="A221" s="134"/>
      <c r="B221" s="134"/>
      <c r="C221" s="134"/>
      <c r="D221" s="134"/>
      <c r="E221" s="134"/>
      <c r="F221" s="134"/>
      <c r="G221" s="131"/>
      <c r="H221" s="135"/>
      <c r="I221" s="135"/>
      <c r="J221" s="131"/>
      <c r="K221" s="131"/>
      <c r="L221" s="131"/>
      <c r="M221" s="131"/>
      <c r="N221" s="131"/>
      <c r="O221" s="131"/>
      <c r="P221" s="131"/>
      <c r="Q221" s="131"/>
      <c r="R221" s="131"/>
      <c r="S221" s="131"/>
      <c r="T221" s="131"/>
      <c r="U221" s="131"/>
      <c r="V221" s="131"/>
      <c r="W221" s="131"/>
      <c r="X221" s="131"/>
      <c r="Y221" s="131"/>
      <c r="Z221" s="131"/>
      <c r="AA221" s="131"/>
      <c r="AB221" s="131"/>
      <c r="AC221" s="131"/>
      <c r="AD221" s="131"/>
      <c r="AE221" s="131"/>
      <c r="AF221" s="131"/>
      <c r="AG221" s="131"/>
      <c r="AH221" s="131"/>
      <c r="AI221" s="131"/>
      <c r="AJ221" s="131"/>
      <c r="AK221" s="131"/>
      <c r="AL221" s="131"/>
      <c r="AM221" s="131"/>
      <c r="AN221" s="131"/>
      <c r="AO221" s="131"/>
      <c r="AP221" s="131"/>
      <c r="AQ221" s="131"/>
      <c r="AR221" s="131"/>
      <c r="AS221" s="131"/>
      <c r="AT221" s="131"/>
      <c r="AU221" s="131"/>
      <c r="AV221" s="131"/>
      <c r="AW221" s="131"/>
      <c r="AX221" s="131"/>
      <c r="AY221" s="131"/>
      <c r="AZ221" s="131"/>
      <c r="BA221" s="131"/>
      <c r="BB221" s="131"/>
      <c r="BC221" s="131"/>
      <c r="BD221" s="131"/>
      <c r="BE221" s="131"/>
      <c r="BF221" s="131"/>
      <c r="BG221" s="131"/>
      <c r="BH221" s="131"/>
      <c r="BI221" s="131"/>
      <c r="BJ221" s="131"/>
      <c r="BK221" s="131"/>
      <c r="BL221" s="131"/>
      <c r="BM221" s="131"/>
      <c r="BN221" s="131"/>
      <c r="BO221" s="131"/>
      <c r="BP221" s="131"/>
      <c r="BQ221" s="131"/>
      <c r="BR221" s="131"/>
      <c r="BS221" s="131"/>
      <c r="BT221" s="131"/>
      <c r="BU221" s="131"/>
      <c r="BV221" s="131"/>
      <c r="BW221" s="131"/>
      <c r="BX221" s="131"/>
      <c r="BY221" s="131"/>
      <c r="BZ221" s="131"/>
      <c r="CA221" s="131"/>
      <c r="CB221" s="131"/>
      <c r="CC221" s="131"/>
      <c r="CD221" s="131"/>
      <c r="CE221" s="131"/>
      <c r="CF221" s="131"/>
      <c r="CG221" s="131"/>
      <c r="CH221" s="131"/>
      <c r="CI221" s="131"/>
      <c r="CJ221" s="131"/>
      <c r="CK221" s="131"/>
      <c r="CL221" s="131"/>
      <c r="CM221" s="131"/>
      <c r="CN221" s="131"/>
      <c r="CO221" s="131"/>
      <c r="CP221" s="131"/>
      <c r="CQ221" s="131"/>
    </row>
    <row r="222" spans="1:95" ht="16.5" customHeight="1">
      <c r="A222" s="134"/>
      <c r="B222" s="134"/>
      <c r="C222" s="134"/>
      <c r="D222" s="134"/>
      <c r="E222" s="134"/>
      <c r="F222" s="134"/>
      <c r="G222" s="131"/>
      <c r="H222" s="135"/>
      <c r="I222" s="135"/>
      <c r="J222" s="131"/>
      <c r="K222" s="131"/>
      <c r="L222" s="131"/>
      <c r="M222" s="131"/>
      <c r="N222" s="131"/>
      <c r="O222" s="131"/>
      <c r="P222" s="131"/>
      <c r="Q222" s="131"/>
      <c r="R222" s="131"/>
      <c r="S222" s="131"/>
      <c r="T222" s="131"/>
      <c r="U222" s="131"/>
      <c r="V222" s="131"/>
      <c r="W222" s="131"/>
      <c r="X222" s="131"/>
      <c r="Y222" s="131"/>
      <c r="Z222" s="131"/>
      <c r="AA222" s="131"/>
      <c r="AB222" s="131"/>
      <c r="AC222" s="131"/>
      <c r="AD222" s="131"/>
      <c r="AE222" s="131"/>
      <c r="AF222" s="131"/>
      <c r="AG222" s="131"/>
      <c r="AH222" s="131"/>
      <c r="AI222" s="131"/>
      <c r="AJ222" s="131"/>
      <c r="AK222" s="131"/>
      <c r="AL222" s="131"/>
      <c r="AM222" s="131"/>
      <c r="AN222" s="131"/>
      <c r="AO222" s="131"/>
      <c r="AP222" s="131"/>
      <c r="AQ222" s="131"/>
      <c r="AR222" s="131"/>
      <c r="AS222" s="131"/>
      <c r="AT222" s="131"/>
      <c r="AU222" s="131"/>
      <c r="AV222" s="131"/>
      <c r="AW222" s="131"/>
      <c r="AX222" s="131"/>
      <c r="AY222" s="131"/>
      <c r="AZ222" s="131"/>
      <c r="BA222" s="131"/>
      <c r="BB222" s="131"/>
      <c r="BC222" s="131"/>
      <c r="BD222" s="131"/>
      <c r="BE222" s="131"/>
      <c r="BF222" s="131"/>
      <c r="BG222" s="131"/>
      <c r="BH222" s="131"/>
      <c r="BI222" s="131"/>
      <c r="BJ222" s="131"/>
      <c r="BK222" s="131"/>
      <c r="BL222" s="131"/>
      <c r="BM222" s="131"/>
      <c r="BN222" s="131"/>
      <c r="BO222" s="131"/>
      <c r="BP222" s="131"/>
      <c r="BQ222" s="131"/>
      <c r="BR222" s="131"/>
      <c r="BS222" s="131"/>
      <c r="BT222" s="131"/>
      <c r="BU222" s="131"/>
      <c r="BV222" s="131"/>
      <c r="BW222" s="131"/>
      <c r="BX222" s="131"/>
      <c r="BY222" s="131"/>
      <c r="BZ222" s="131"/>
      <c r="CA222" s="131"/>
      <c r="CB222" s="131"/>
      <c r="CC222" s="131"/>
      <c r="CD222" s="131"/>
      <c r="CE222" s="131"/>
      <c r="CF222" s="131"/>
      <c r="CG222" s="131"/>
      <c r="CH222" s="131"/>
      <c r="CI222" s="131"/>
      <c r="CJ222" s="131"/>
      <c r="CK222" s="131"/>
      <c r="CL222" s="131"/>
      <c r="CM222" s="131"/>
      <c r="CN222" s="131"/>
      <c r="CO222" s="131"/>
      <c r="CP222" s="131"/>
      <c r="CQ222" s="131"/>
    </row>
    <row r="223" spans="1:95" ht="16.5" customHeight="1">
      <c r="A223" s="134"/>
      <c r="B223" s="134"/>
      <c r="C223" s="134"/>
      <c r="D223" s="134"/>
      <c r="E223" s="134"/>
      <c r="F223" s="134"/>
      <c r="G223" s="131"/>
      <c r="H223" s="135"/>
      <c r="I223" s="135"/>
      <c r="J223" s="131"/>
      <c r="K223" s="131"/>
      <c r="L223" s="131"/>
      <c r="M223" s="131"/>
      <c r="N223" s="131"/>
      <c r="O223" s="131"/>
      <c r="P223" s="131"/>
      <c r="Q223" s="131"/>
      <c r="R223" s="131"/>
      <c r="S223" s="131"/>
      <c r="T223" s="131"/>
      <c r="U223" s="131"/>
      <c r="V223" s="131"/>
      <c r="W223" s="131"/>
      <c r="X223" s="131"/>
      <c r="Y223" s="131"/>
      <c r="Z223" s="131"/>
      <c r="AA223" s="131"/>
      <c r="AB223" s="131"/>
      <c r="AC223" s="131"/>
      <c r="AD223" s="131"/>
      <c r="AE223" s="131"/>
      <c r="AF223" s="131"/>
      <c r="AG223" s="131"/>
      <c r="AH223" s="131"/>
      <c r="AI223" s="131"/>
      <c r="AJ223" s="131"/>
      <c r="AK223" s="131"/>
      <c r="AL223" s="131"/>
      <c r="AM223" s="131"/>
      <c r="AN223" s="131"/>
      <c r="AO223" s="131"/>
      <c r="AP223" s="131"/>
      <c r="AQ223" s="131"/>
      <c r="AR223" s="131"/>
      <c r="AS223" s="131"/>
      <c r="AT223" s="131"/>
      <c r="AU223" s="131"/>
      <c r="AV223" s="131"/>
      <c r="AW223" s="131"/>
      <c r="AX223" s="131"/>
      <c r="AY223" s="131"/>
      <c r="AZ223" s="131"/>
      <c r="BA223" s="131"/>
      <c r="BB223" s="131"/>
      <c r="BC223" s="131"/>
      <c r="BD223" s="131"/>
      <c r="BE223" s="131"/>
      <c r="BF223" s="131"/>
      <c r="BG223" s="131"/>
      <c r="BH223" s="131"/>
      <c r="BI223" s="131"/>
      <c r="BJ223" s="131"/>
      <c r="BK223" s="131"/>
      <c r="BL223" s="131"/>
      <c r="BM223" s="131"/>
      <c r="BN223" s="131"/>
      <c r="BO223" s="131"/>
      <c r="BP223" s="131"/>
      <c r="BQ223" s="131"/>
      <c r="BR223" s="131"/>
      <c r="BS223" s="131"/>
      <c r="BT223" s="131"/>
      <c r="BU223" s="131"/>
      <c r="BV223" s="131"/>
      <c r="BW223" s="131"/>
      <c r="BX223" s="131"/>
      <c r="BY223" s="131"/>
      <c r="BZ223" s="131"/>
      <c r="CA223" s="131"/>
      <c r="CB223" s="131"/>
      <c r="CC223" s="131"/>
      <c r="CD223" s="131"/>
      <c r="CE223" s="131"/>
      <c r="CF223" s="131"/>
      <c r="CG223" s="131"/>
      <c r="CH223" s="131"/>
      <c r="CI223" s="131"/>
      <c r="CJ223" s="131"/>
      <c r="CK223" s="131"/>
      <c r="CL223" s="131"/>
      <c r="CM223" s="131"/>
      <c r="CN223" s="131"/>
      <c r="CO223" s="131"/>
      <c r="CP223" s="131"/>
      <c r="CQ223" s="131"/>
    </row>
    <row r="224" spans="1:95" ht="16.5" customHeight="1">
      <c r="A224" s="134"/>
      <c r="B224" s="134"/>
      <c r="C224" s="134"/>
      <c r="D224" s="134"/>
      <c r="E224" s="134"/>
      <c r="F224" s="134"/>
      <c r="G224" s="131"/>
      <c r="H224" s="135"/>
      <c r="I224" s="135"/>
      <c r="J224" s="131"/>
      <c r="K224" s="131"/>
      <c r="L224" s="131"/>
      <c r="M224" s="131"/>
      <c r="N224" s="131"/>
      <c r="O224" s="131"/>
      <c r="P224" s="131"/>
      <c r="Q224" s="131"/>
      <c r="R224" s="131"/>
      <c r="S224" s="131"/>
      <c r="T224" s="131"/>
      <c r="U224" s="131"/>
      <c r="V224" s="131"/>
      <c r="W224" s="131"/>
      <c r="X224" s="131"/>
      <c r="Y224" s="131"/>
      <c r="Z224" s="131"/>
      <c r="AA224" s="131"/>
      <c r="AB224" s="131"/>
      <c r="AC224" s="131"/>
      <c r="AD224" s="131"/>
      <c r="AE224" s="131"/>
      <c r="AF224" s="131"/>
      <c r="AG224" s="131"/>
      <c r="AH224" s="131"/>
      <c r="AI224" s="131"/>
      <c r="AJ224" s="131"/>
      <c r="AK224" s="131"/>
      <c r="AL224" s="131"/>
      <c r="AM224" s="131"/>
      <c r="AN224" s="131"/>
      <c r="AO224" s="131"/>
      <c r="AP224" s="131"/>
      <c r="AQ224" s="131"/>
      <c r="AR224" s="131"/>
      <c r="AS224" s="131"/>
      <c r="AT224" s="131"/>
      <c r="AU224" s="131"/>
      <c r="AV224" s="131"/>
      <c r="AW224" s="131"/>
      <c r="AX224" s="131"/>
      <c r="AY224" s="131"/>
      <c r="AZ224" s="131"/>
      <c r="BA224" s="131"/>
      <c r="BB224" s="131"/>
      <c r="BC224" s="131"/>
      <c r="BD224" s="131"/>
      <c r="BE224" s="131"/>
      <c r="BF224" s="131"/>
      <c r="BG224" s="131"/>
      <c r="BH224" s="131"/>
      <c r="BI224" s="131"/>
      <c r="BJ224" s="131"/>
      <c r="BK224" s="131"/>
      <c r="BL224" s="131"/>
      <c r="BM224" s="131"/>
      <c r="BN224" s="131"/>
      <c r="BO224" s="131"/>
      <c r="BP224" s="131"/>
      <c r="BQ224" s="131"/>
      <c r="BR224" s="131"/>
      <c r="BS224" s="131"/>
      <c r="BT224" s="131"/>
      <c r="BU224" s="131"/>
      <c r="BV224" s="131"/>
      <c r="BW224" s="131"/>
      <c r="BX224" s="131"/>
      <c r="BY224" s="131"/>
      <c r="BZ224" s="131"/>
      <c r="CA224" s="131"/>
      <c r="CB224" s="131"/>
      <c r="CC224" s="131"/>
      <c r="CD224" s="131"/>
      <c r="CE224" s="131"/>
      <c r="CF224" s="131"/>
      <c r="CG224" s="131"/>
      <c r="CH224" s="131"/>
      <c r="CI224" s="131"/>
      <c r="CJ224" s="131"/>
      <c r="CK224" s="131"/>
      <c r="CL224" s="131"/>
      <c r="CM224" s="131"/>
      <c r="CN224" s="131"/>
      <c r="CO224" s="131"/>
      <c r="CP224" s="131"/>
      <c r="CQ224" s="131"/>
    </row>
    <row r="225" spans="1:95" ht="16.5" customHeight="1">
      <c r="A225" s="134"/>
      <c r="B225" s="134"/>
      <c r="C225" s="134"/>
      <c r="D225" s="134"/>
      <c r="E225" s="134"/>
      <c r="F225" s="134"/>
      <c r="G225" s="131"/>
      <c r="H225" s="135"/>
      <c r="I225" s="135"/>
      <c r="J225" s="131"/>
      <c r="K225" s="131"/>
      <c r="L225" s="131"/>
      <c r="M225" s="131"/>
      <c r="N225" s="131"/>
      <c r="O225" s="131"/>
      <c r="P225" s="131"/>
      <c r="Q225" s="131"/>
      <c r="R225" s="131"/>
      <c r="S225" s="131"/>
      <c r="T225" s="131"/>
      <c r="U225" s="131"/>
      <c r="V225" s="131"/>
      <c r="W225" s="131"/>
      <c r="X225" s="131"/>
      <c r="Y225" s="131"/>
      <c r="Z225" s="131"/>
      <c r="AA225" s="131"/>
      <c r="AB225" s="131"/>
      <c r="AC225" s="131"/>
      <c r="AD225" s="131"/>
      <c r="AE225" s="131"/>
      <c r="AF225" s="131"/>
      <c r="AG225" s="131"/>
      <c r="AH225" s="131"/>
      <c r="AI225" s="131"/>
      <c r="AJ225" s="131"/>
      <c r="AK225" s="131"/>
      <c r="AL225" s="131"/>
      <c r="AM225" s="131"/>
      <c r="AN225" s="131"/>
      <c r="AO225" s="131"/>
      <c r="AP225" s="131"/>
      <c r="AQ225" s="131"/>
      <c r="AR225" s="131"/>
      <c r="AS225" s="131"/>
      <c r="AT225" s="131"/>
      <c r="AU225" s="131"/>
      <c r="AV225" s="131"/>
      <c r="AW225" s="131"/>
      <c r="AX225" s="131"/>
      <c r="AY225" s="131"/>
      <c r="AZ225" s="131"/>
      <c r="BA225" s="131"/>
      <c r="BB225" s="131"/>
      <c r="BC225" s="131"/>
      <c r="BD225" s="131"/>
      <c r="BE225" s="131"/>
      <c r="BF225" s="131"/>
      <c r="BG225" s="131"/>
      <c r="BH225" s="131"/>
      <c r="BI225" s="131"/>
      <c r="BJ225" s="131"/>
      <c r="BK225" s="131"/>
      <c r="BL225" s="131"/>
      <c r="BM225" s="131"/>
      <c r="BN225" s="131"/>
      <c r="BO225" s="131"/>
      <c r="BP225" s="131"/>
      <c r="BQ225" s="131"/>
      <c r="BR225" s="131"/>
      <c r="BS225" s="131"/>
      <c r="BT225" s="131"/>
      <c r="BU225" s="131"/>
      <c r="BV225" s="131"/>
      <c r="BW225" s="131"/>
      <c r="BX225" s="131"/>
      <c r="BY225" s="131"/>
      <c r="BZ225" s="131"/>
      <c r="CA225" s="131"/>
      <c r="CB225" s="131"/>
      <c r="CC225" s="131"/>
      <c r="CD225" s="131"/>
      <c r="CE225" s="131"/>
      <c r="CF225" s="131"/>
      <c r="CG225" s="131"/>
      <c r="CH225" s="131"/>
      <c r="CI225" s="131"/>
      <c r="CJ225" s="131"/>
      <c r="CK225" s="131"/>
      <c r="CL225" s="131"/>
      <c r="CM225" s="131"/>
      <c r="CN225" s="131"/>
      <c r="CO225" s="131"/>
      <c r="CP225" s="131"/>
      <c r="CQ225" s="131"/>
    </row>
    <row r="226" spans="1:95" ht="16.5" customHeight="1">
      <c r="A226" s="134"/>
      <c r="B226" s="134"/>
      <c r="C226" s="134"/>
      <c r="D226" s="134"/>
      <c r="E226" s="134"/>
      <c r="F226" s="134"/>
      <c r="G226" s="131"/>
      <c r="H226" s="135"/>
      <c r="I226" s="135"/>
      <c r="J226" s="131"/>
      <c r="K226" s="131"/>
      <c r="L226" s="131"/>
      <c r="M226" s="131"/>
      <c r="N226" s="131"/>
      <c r="O226" s="131"/>
      <c r="P226" s="131"/>
      <c r="Q226" s="131"/>
      <c r="R226" s="131"/>
      <c r="S226" s="131"/>
      <c r="T226" s="131"/>
      <c r="U226" s="131"/>
      <c r="V226" s="131"/>
      <c r="W226" s="131"/>
      <c r="X226" s="131"/>
      <c r="Y226" s="131"/>
      <c r="Z226" s="131"/>
      <c r="AA226" s="131"/>
      <c r="AB226" s="131"/>
      <c r="AC226" s="131"/>
      <c r="AD226" s="131"/>
      <c r="AE226" s="131"/>
      <c r="AF226" s="131"/>
      <c r="AG226" s="131"/>
      <c r="AH226" s="131"/>
      <c r="AI226" s="131"/>
      <c r="AJ226" s="131"/>
      <c r="AK226" s="131"/>
      <c r="AL226" s="131"/>
      <c r="AM226" s="131"/>
      <c r="AN226" s="131"/>
      <c r="AO226" s="131"/>
      <c r="AP226" s="131"/>
      <c r="AQ226" s="131"/>
      <c r="AR226" s="131"/>
      <c r="AS226" s="131"/>
      <c r="AT226" s="131"/>
      <c r="AU226" s="131"/>
      <c r="AV226" s="131"/>
      <c r="AW226" s="131"/>
      <c r="AX226" s="131"/>
      <c r="AY226" s="131"/>
      <c r="AZ226" s="131"/>
      <c r="BA226" s="131"/>
      <c r="BB226" s="131"/>
      <c r="BC226" s="131"/>
      <c r="BD226" s="131"/>
      <c r="BE226" s="131"/>
      <c r="BF226" s="131"/>
      <c r="BG226" s="131"/>
      <c r="BH226" s="131"/>
      <c r="BI226" s="131"/>
      <c r="BJ226" s="131"/>
      <c r="BK226" s="131"/>
      <c r="BL226" s="131"/>
      <c r="BM226" s="131"/>
      <c r="BN226" s="131"/>
      <c r="BO226" s="131"/>
      <c r="BP226" s="131"/>
      <c r="BQ226" s="131"/>
      <c r="BR226" s="131"/>
      <c r="BS226" s="131"/>
      <c r="BT226" s="131"/>
      <c r="BU226" s="131"/>
      <c r="BV226" s="131"/>
      <c r="BW226" s="131"/>
      <c r="BX226" s="131"/>
      <c r="BY226" s="131"/>
      <c r="BZ226" s="131"/>
      <c r="CA226" s="131"/>
      <c r="CB226" s="131"/>
      <c r="CC226" s="131"/>
      <c r="CD226" s="131"/>
      <c r="CE226" s="131"/>
      <c r="CF226" s="131"/>
      <c r="CG226" s="131"/>
      <c r="CH226" s="131"/>
      <c r="CI226" s="131"/>
      <c r="CJ226" s="131"/>
      <c r="CK226" s="131"/>
      <c r="CL226" s="131"/>
      <c r="CM226" s="131"/>
      <c r="CN226" s="131"/>
      <c r="CO226" s="131"/>
      <c r="CP226" s="131"/>
      <c r="CQ226" s="131"/>
    </row>
    <row r="227" spans="1:95" ht="16.5" customHeight="1">
      <c r="A227" s="134"/>
      <c r="B227" s="134"/>
      <c r="C227" s="134"/>
      <c r="D227" s="134"/>
      <c r="E227" s="134"/>
      <c r="F227" s="134"/>
      <c r="G227" s="131"/>
      <c r="H227" s="135"/>
      <c r="I227" s="135"/>
      <c r="J227" s="131"/>
      <c r="K227" s="131"/>
      <c r="L227" s="131"/>
      <c r="M227" s="131"/>
      <c r="N227" s="131"/>
      <c r="O227" s="131"/>
      <c r="P227" s="131"/>
      <c r="Q227" s="131"/>
      <c r="R227" s="131"/>
      <c r="S227" s="131"/>
      <c r="T227" s="131"/>
      <c r="U227" s="131"/>
      <c r="V227" s="131"/>
      <c r="W227" s="131"/>
      <c r="X227" s="131"/>
      <c r="Y227" s="131"/>
      <c r="Z227" s="131"/>
      <c r="AA227" s="131"/>
      <c r="AB227" s="131"/>
      <c r="AC227" s="131"/>
      <c r="AD227" s="131"/>
      <c r="AE227" s="131"/>
      <c r="AF227" s="131"/>
      <c r="AG227" s="131"/>
      <c r="AH227" s="131"/>
      <c r="AI227" s="131"/>
      <c r="AJ227" s="131"/>
      <c r="AK227" s="131"/>
      <c r="AL227" s="131"/>
      <c r="AM227" s="131"/>
      <c r="AN227" s="131"/>
      <c r="AO227" s="131"/>
      <c r="AP227" s="131"/>
      <c r="AQ227" s="131"/>
      <c r="AR227" s="131"/>
      <c r="AS227" s="131"/>
      <c r="AT227" s="131"/>
      <c r="AU227" s="131"/>
      <c r="AV227" s="131"/>
      <c r="AW227" s="131"/>
      <c r="AX227" s="131"/>
      <c r="AY227" s="131"/>
      <c r="AZ227" s="131"/>
      <c r="BA227" s="131"/>
      <c r="BB227" s="131"/>
      <c r="BC227" s="131"/>
      <c r="BD227" s="131"/>
      <c r="BE227" s="131"/>
      <c r="BF227" s="131"/>
      <c r="BG227" s="131"/>
      <c r="BH227" s="131"/>
      <c r="BI227" s="131"/>
      <c r="BJ227" s="131"/>
      <c r="BK227" s="131"/>
      <c r="BL227" s="131"/>
      <c r="BM227" s="131"/>
      <c r="BN227" s="131"/>
      <c r="BO227" s="131"/>
      <c r="BP227" s="131"/>
      <c r="BQ227" s="131"/>
      <c r="BR227" s="131"/>
      <c r="BS227" s="131"/>
      <c r="BT227" s="131"/>
      <c r="BU227" s="131"/>
      <c r="BV227" s="131"/>
      <c r="BW227" s="131"/>
      <c r="BX227" s="131"/>
      <c r="BY227" s="131"/>
      <c r="BZ227" s="131"/>
      <c r="CA227" s="131"/>
      <c r="CB227" s="131"/>
      <c r="CC227" s="131"/>
      <c r="CD227" s="131"/>
      <c r="CE227" s="131"/>
      <c r="CF227" s="131"/>
      <c r="CG227" s="131"/>
      <c r="CH227" s="131"/>
      <c r="CI227" s="131"/>
      <c r="CJ227" s="131"/>
      <c r="CK227" s="131"/>
      <c r="CL227" s="131"/>
      <c r="CM227" s="131"/>
      <c r="CN227" s="131"/>
      <c r="CO227" s="131"/>
      <c r="CP227" s="131"/>
      <c r="CQ227" s="131"/>
    </row>
    <row r="228" spans="1:95" ht="16.5" customHeight="1">
      <c r="A228" s="134"/>
      <c r="B228" s="134"/>
      <c r="C228" s="134"/>
      <c r="D228" s="134"/>
      <c r="E228" s="134"/>
      <c r="F228" s="134"/>
      <c r="G228" s="131"/>
      <c r="H228" s="135"/>
      <c r="I228" s="135"/>
      <c r="J228" s="131"/>
      <c r="K228" s="131"/>
      <c r="L228" s="131"/>
      <c r="M228" s="131"/>
      <c r="N228" s="131"/>
      <c r="O228" s="131"/>
      <c r="P228" s="131"/>
      <c r="Q228" s="131"/>
      <c r="R228" s="131"/>
      <c r="S228" s="131"/>
      <c r="T228" s="131"/>
      <c r="U228" s="131"/>
      <c r="V228" s="131"/>
      <c r="W228" s="131"/>
      <c r="X228" s="131"/>
      <c r="Y228" s="131"/>
      <c r="Z228" s="131"/>
      <c r="AA228" s="131"/>
      <c r="AB228" s="131"/>
      <c r="AC228" s="131"/>
      <c r="AD228" s="131"/>
      <c r="AE228" s="131"/>
      <c r="AF228" s="131"/>
      <c r="AG228" s="131"/>
      <c r="AH228" s="131"/>
      <c r="AI228" s="131"/>
      <c r="AJ228" s="131"/>
      <c r="AK228" s="131"/>
      <c r="AL228" s="131"/>
      <c r="AM228" s="131"/>
      <c r="AN228" s="131"/>
      <c r="AO228" s="131"/>
      <c r="AP228" s="131"/>
      <c r="AQ228" s="131"/>
      <c r="AR228" s="131"/>
      <c r="AS228" s="131"/>
      <c r="AT228" s="131"/>
      <c r="AU228" s="131"/>
      <c r="AV228" s="131"/>
      <c r="AW228" s="131"/>
      <c r="AX228" s="131"/>
      <c r="AY228" s="131"/>
      <c r="AZ228" s="131"/>
      <c r="BA228" s="131"/>
      <c r="BB228" s="131"/>
      <c r="BC228" s="131"/>
      <c r="BD228" s="131"/>
      <c r="BE228" s="131"/>
      <c r="BF228" s="131"/>
      <c r="BG228" s="131"/>
      <c r="BH228" s="131"/>
      <c r="BI228" s="131"/>
      <c r="BJ228" s="131"/>
      <c r="BK228" s="131"/>
      <c r="BL228" s="131"/>
      <c r="BM228" s="131"/>
      <c r="BN228" s="131"/>
      <c r="BO228" s="131"/>
      <c r="BP228" s="131"/>
      <c r="BQ228" s="131"/>
      <c r="BR228" s="131"/>
      <c r="BS228" s="131"/>
      <c r="BT228" s="131"/>
      <c r="BU228" s="131"/>
      <c r="BV228" s="131"/>
      <c r="BW228" s="131"/>
      <c r="BX228" s="131"/>
      <c r="BY228" s="131"/>
      <c r="BZ228" s="131"/>
      <c r="CA228" s="131"/>
      <c r="CB228" s="131"/>
      <c r="CC228" s="131"/>
      <c r="CD228" s="131"/>
      <c r="CE228" s="131"/>
      <c r="CF228" s="131"/>
      <c r="CG228" s="131"/>
      <c r="CH228" s="131"/>
      <c r="CI228" s="131"/>
      <c r="CJ228" s="131"/>
      <c r="CK228" s="131"/>
      <c r="CL228" s="131"/>
      <c r="CM228" s="131"/>
      <c r="CN228" s="131"/>
      <c r="CO228" s="131"/>
      <c r="CP228" s="131"/>
      <c r="CQ228" s="131"/>
    </row>
    <row r="229" spans="1:95" ht="16.5" customHeight="1">
      <c r="A229" s="134"/>
      <c r="B229" s="134"/>
      <c r="C229" s="134"/>
      <c r="D229" s="134"/>
      <c r="E229" s="134"/>
      <c r="F229" s="134"/>
      <c r="G229" s="131"/>
      <c r="H229" s="135"/>
      <c r="I229" s="135"/>
      <c r="J229" s="131"/>
      <c r="K229" s="131"/>
      <c r="L229" s="131"/>
      <c r="M229" s="131"/>
      <c r="N229" s="131"/>
      <c r="O229" s="131"/>
      <c r="P229" s="131"/>
      <c r="Q229" s="131"/>
      <c r="R229" s="131"/>
      <c r="S229" s="131"/>
      <c r="T229" s="131"/>
      <c r="U229" s="131"/>
      <c r="V229" s="131"/>
      <c r="W229" s="131"/>
      <c r="X229" s="131"/>
      <c r="Y229" s="131"/>
      <c r="Z229" s="131"/>
      <c r="AA229" s="131"/>
      <c r="AB229" s="131"/>
      <c r="AC229" s="131"/>
      <c r="AD229" s="131"/>
      <c r="AE229" s="131"/>
      <c r="AF229" s="131"/>
      <c r="AG229" s="131"/>
      <c r="AH229" s="131"/>
      <c r="AI229" s="131"/>
      <c r="AJ229" s="131"/>
      <c r="AK229" s="131"/>
      <c r="AL229" s="131"/>
      <c r="AM229" s="131"/>
      <c r="AN229" s="131"/>
      <c r="AO229" s="131"/>
      <c r="AP229" s="131"/>
      <c r="AQ229" s="131"/>
      <c r="AR229" s="131"/>
      <c r="AS229" s="131"/>
      <c r="AT229" s="131"/>
      <c r="AU229" s="131"/>
      <c r="AV229" s="131"/>
      <c r="AW229" s="131"/>
      <c r="AX229" s="131"/>
      <c r="AY229" s="131"/>
      <c r="AZ229" s="131"/>
      <c r="BA229" s="131"/>
      <c r="BB229" s="131"/>
      <c r="BC229" s="131"/>
      <c r="BD229" s="131"/>
      <c r="BE229" s="131"/>
      <c r="BF229" s="131"/>
      <c r="BG229" s="131"/>
      <c r="BH229" s="131"/>
      <c r="BI229" s="131"/>
      <c r="BJ229" s="131"/>
      <c r="BK229" s="131"/>
      <c r="BL229" s="131"/>
      <c r="BM229" s="131"/>
      <c r="BN229" s="131"/>
      <c r="BO229" s="131"/>
      <c r="BP229" s="131"/>
      <c r="BQ229" s="131"/>
      <c r="BR229" s="131"/>
      <c r="BS229" s="131"/>
      <c r="BT229" s="131"/>
      <c r="BU229" s="131"/>
      <c r="BV229" s="131"/>
      <c r="BW229" s="131"/>
      <c r="BX229" s="131"/>
      <c r="BY229" s="131"/>
      <c r="BZ229" s="131"/>
      <c r="CA229" s="131"/>
      <c r="CB229" s="131"/>
      <c r="CC229" s="131"/>
      <c r="CD229" s="131"/>
      <c r="CE229" s="131"/>
      <c r="CF229" s="131"/>
      <c r="CG229" s="131"/>
      <c r="CH229" s="131"/>
      <c r="CI229" s="131"/>
      <c r="CJ229" s="131"/>
      <c r="CK229" s="131"/>
      <c r="CL229" s="131"/>
      <c r="CM229" s="131"/>
      <c r="CN229" s="131"/>
      <c r="CO229" s="131"/>
      <c r="CP229" s="131"/>
      <c r="CQ229" s="131"/>
    </row>
    <row r="230" spans="1:95" ht="16.5" customHeight="1">
      <c r="A230" s="134"/>
      <c r="B230" s="134"/>
      <c r="C230" s="134"/>
      <c r="D230" s="134"/>
      <c r="E230" s="134"/>
      <c r="F230" s="134"/>
      <c r="G230" s="131"/>
      <c r="H230" s="135"/>
      <c r="I230" s="135"/>
      <c r="J230" s="131"/>
      <c r="K230" s="131"/>
      <c r="L230" s="131"/>
      <c r="M230" s="131"/>
      <c r="N230" s="131"/>
      <c r="O230" s="131"/>
      <c r="P230" s="131"/>
      <c r="Q230" s="131"/>
      <c r="R230" s="131"/>
      <c r="S230" s="131"/>
      <c r="T230" s="131"/>
      <c r="U230" s="131"/>
      <c r="V230" s="131"/>
      <c r="W230" s="131"/>
      <c r="X230" s="131"/>
      <c r="Y230" s="131"/>
      <c r="Z230" s="131"/>
      <c r="AA230" s="131"/>
      <c r="AB230" s="131"/>
      <c r="AC230" s="131"/>
      <c r="AD230" s="131"/>
      <c r="AE230" s="131"/>
      <c r="AF230" s="131"/>
      <c r="AG230" s="131"/>
      <c r="AH230" s="131"/>
      <c r="AI230" s="131"/>
      <c r="AJ230" s="131"/>
      <c r="AK230" s="131"/>
      <c r="AL230" s="131"/>
      <c r="AM230" s="131"/>
      <c r="AN230" s="131"/>
      <c r="AO230" s="131"/>
      <c r="AP230" s="131"/>
      <c r="AQ230" s="131"/>
      <c r="AR230" s="131"/>
      <c r="AS230" s="131"/>
      <c r="AT230" s="131"/>
      <c r="AU230" s="131"/>
      <c r="AV230" s="131"/>
      <c r="AW230" s="131"/>
      <c r="AX230" s="131"/>
      <c r="AY230" s="131"/>
      <c r="AZ230" s="131"/>
      <c r="BA230" s="131"/>
      <c r="BB230" s="131"/>
      <c r="BC230" s="131"/>
      <c r="BD230" s="131"/>
      <c r="BE230" s="131"/>
      <c r="BF230" s="131"/>
      <c r="BG230" s="131"/>
      <c r="BH230" s="131"/>
      <c r="BI230" s="131"/>
      <c r="BJ230" s="131"/>
      <c r="BK230" s="131"/>
      <c r="BL230" s="131"/>
      <c r="BM230" s="131"/>
      <c r="BN230" s="131"/>
      <c r="BO230" s="131"/>
      <c r="BP230" s="131"/>
      <c r="BQ230" s="131"/>
      <c r="BR230" s="131"/>
      <c r="BS230" s="131"/>
      <c r="BT230" s="131"/>
      <c r="BU230" s="131"/>
      <c r="BV230" s="131"/>
      <c r="BW230" s="131"/>
      <c r="BX230" s="131"/>
      <c r="BY230" s="131"/>
      <c r="BZ230" s="131"/>
      <c r="CA230" s="131"/>
      <c r="CB230" s="131"/>
      <c r="CC230" s="131"/>
      <c r="CD230" s="131"/>
      <c r="CE230" s="131"/>
      <c r="CF230" s="131"/>
      <c r="CG230" s="131"/>
      <c r="CH230" s="131"/>
      <c r="CI230" s="131"/>
      <c r="CJ230" s="131"/>
      <c r="CK230" s="131"/>
      <c r="CL230" s="131"/>
      <c r="CM230" s="131"/>
      <c r="CN230" s="131"/>
      <c r="CO230" s="131"/>
      <c r="CP230" s="131"/>
      <c r="CQ230" s="131"/>
    </row>
    <row r="231" spans="1:95" ht="16.5" customHeight="1">
      <c r="A231" s="134"/>
      <c r="B231" s="134"/>
      <c r="C231" s="134"/>
      <c r="D231" s="134"/>
      <c r="E231" s="134"/>
      <c r="F231" s="134"/>
      <c r="G231" s="131"/>
      <c r="H231" s="135"/>
      <c r="I231" s="135"/>
      <c r="J231" s="131"/>
      <c r="K231" s="131"/>
      <c r="L231" s="131"/>
      <c r="M231" s="131"/>
      <c r="N231" s="131"/>
      <c r="O231" s="131"/>
      <c r="P231" s="131"/>
      <c r="Q231" s="131"/>
      <c r="R231" s="131"/>
      <c r="S231" s="131"/>
      <c r="T231" s="131"/>
      <c r="U231" s="131"/>
      <c r="V231" s="131"/>
      <c r="W231" s="131"/>
      <c r="X231" s="131"/>
      <c r="Y231" s="131"/>
      <c r="Z231" s="131"/>
      <c r="AA231" s="131"/>
      <c r="AB231" s="131"/>
      <c r="AC231" s="131"/>
      <c r="AD231" s="131"/>
      <c r="AE231" s="131"/>
      <c r="AF231" s="131"/>
      <c r="AG231" s="131"/>
      <c r="AH231" s="131"/>
      <c r="AI231" s="131"/>
      <c r="AJ231" s="131"/>
      <c r="AK231" s="131"/>
      <c r="AL231" s="131"/>
      <c r="AM231" s="131"/>
      <c r="AN231" s="131"/>
      <c r="AO231" s="131"/>
      <c r="AP231" s="131"/>
      <c r="AQ231" s="131"/>
      <c r="AR231" s="131"/>
      <c r="AS231" s="131"/>
      <c r="AT231" s="131"/>
      <c r="AU231" s="131"/>
      <c r="AV231" s="131"/>
      <c r="AW231" s="131"/>
      <c r="AX231" s="131"/>
      <c r="AY231" s="131"/>
      <c r="AZ231" s="131"/>
      <c r="BA231" s="131"/>
      <c r="BB231" s="131"/>
      <c r="BC231" s="131"/>
      <c r="BD231" s="131"/>
      <c r="BE231" s="131"/>
      <c r="BF231" s="131"/>
      <c r="BG231" s="131"/>
      <c r="BH231" s="131"/>
      <c r="BI231" s="131"/>
      <c r="BJ231" s="131"/>
      <c r="BK231" s="131"/>
      <c r="BL231" s="131"/>
      <c r="BM231" s="131"/>
      <c r="BN231" s="131"/>
      <c r="BO231" s="131"/>
      <c r="BP231" s="131"/>
      <c r="BQ231" s="131"/>
      <c r="BR231" s="131"/>
      <c r="BS231" s="131"/>
      <c r="BT231" s="131"/>
      <c r="BU231" s="131"/>
      <c r="BV231" s="131"/>
      <c r="BW231" s="131"/>
      <c r="BX231" s="131"/>
      <c r="BY231" s="131"/>
      <c r="BZ231" s="131"/>
      <c r="CA231" s="131"/>
      <c r="CB231" s="131"/>
      <c r="CC231" s="131"/>
      <c r="CD231" s="131"/>
      <c r="CE231" s="131"/>
      <c r="CF231" s="131"/>
      <c r="CG231" s="131"/>
      <c r="CH231" s="131"/>
      <c r="CI231" s="131"/>
      <c r="CJ231" s="131"/>
      <c r="CK231" s="131"/>
      <c r="CL231" s="131"/>
      <c r="CM231" s="131"/>
      <c r="CN231" s="131"/>
      <c r="CO231" s="131"/>
      <c r="CP231" s="131"/>
      <c r="CQ231" s="131"/>
    </row>
    <row r="232" spans="1:95" ht="16.5" customHeight="1">
      <c r="A232" s="134"/>
      <c r="B232" s="134"/>
      <c r="C232" s="134"/>
      <c r="D232" s="134"/>
      <c r="E232" s="134"/>
      <c r="F232" s="134"/>
      <c r="G232" s="131"/>
      <c r="H232" s="135"/>
      <c r="I232" s="135"/>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31"/>
      <c r="AK232" s="131"/>
      <c r="AL232" s="131"/>
      <c r="AM232" s="131"/>
      <c r="AN232" s="131"/>
      <c r="AO232" s="131"/>
      <c r="AP232" s="131"/>
      <c r="AQ232" s="131"/>
      <c r="AR232" s="131"/>
      <c r="AS232" s="131"/>
      <c r="AT232" s="131"/>
      <c r="AU232" s="131"/>
      <c r="AV232" s="131"/>
      <c r="AW232" s="131"/>
      <c r="AX232" s="131"/>
      <c r="AY232" s="131"/>
      <c r="AZ232" s="131"/>
      <c r="BA232" s="131"/>
      <c r="BB232" s="131"/>
      <c r="BC232" s="131"/>
      <c r="BD232" s="131"/>
      <c r="BE232" s="131"/>
      <c r="BF232" s="131"/>
      <c r="BG232" s="131"/>
      <c r="BH232" s="131"/>
      <c r="BI232" s="131"/>
      <c r="BJ232" s="131"/>
      <c r="BK232" s="131"/>
      <c r="BL232" s="131"/>
      <c r="BM232" s="131"/>
      <c r="BN232" s="131"/>
      <c r="BO232" s="131"/>
      <c r="BP232" s="131"/>
      <c r="BQ232" s="131"/>
      <c r="BR232" s="131"/>
      <c r="BS232" s="131"/>
      <c r="BT232" s="131"/>
      <c r="BU232" s="131"/>
      <c r="BV232" s="131"/>
      <c r="BW232" s="131"/>
      <c r="BX232" s="131"/>
      <c r="BY232" s="131"/>
      <c r="BZ232" s="131"/>
      <c r="CA232" s="131"/>
      <c r="CB232" s="131"/>
      <c r="CC232" s="131"/>
      <c r="CD232" s="131"/>
      <c r="CE232" s="131"/>
      <c r="CF232" s="131"/>
      <c r="CG232" s="131"/>
      <c r="CH232" s="131"/>
      <c r="CI232" s="131"/>
      <c r="CJ232" s="131"/>
      <c r="CK232" s="131"/>
      <c r="CL232" s="131"/>
      <c r="CM232" s="131"/>
      <c r="CN232" s="131"/>
      <c r="CO232" s="131"/>
      <c r="CP232" s="131"/>
      <c r="CQ232" s="131"/>
    </row>
    <row r="233" spans="1:95" ht="16.5" customHeight="1">
      <c r="A233" s="134"/>
      <c r="B233" s="134"/>
      <c r="C233" s="134"/>
      <c r="D233" s="134"/>
      <c r="E233" s="134"/>
      <c r="F233" s="134"/>
      <c r="G233" s="131"/>
      <c r="H233" s="135"/>
      <c r="I233" s="135"/>
      <c r="J233" s="131"/>
      <c r="K233" s="131"/>
      <c r="L233" s="131"/>
      <c r="M233" s="131"/>
      <c r="N233" s="131"/>
      <c r="O233" s="131"/>
      <c r="P233" s="131"/>
      <c r="Q233" s="131"/>
      <c r="R233" s="131"/>
      <c r="S233" s="131"/>
      <c r="T233" s="131"/>
      <c r="U233" s="131"/>
      <c r="V233" s="131"/>
      <c r="W233" s="131"/>
      <c r="X233" s="131"/>
      <c r="Y233" s="131"/>
      <c r="Z233" s="131"/>
      <c r="AA233" s="131"/>
      <c r="AB233" s="131"/>
      <c r="AC233" s="131"/>
      <c r="AD233" s="131"/>
      <c r="AE233" s="131"/>
      <c r="AF233" s="131"/>
      <c r="AG233" s="131"/>
      <c r="AH233" s="131"/>
      <c r="AI233" s="131"/>
      <c r="AJ233" s="131"/>
      <c r="AK233" s="131"/>
      <c r="AL233" s="131"/>
      <c r="AM233" s="131"/>
      <c r="AN233" s="131"/>
      <c r="AO233" s="131"/>
      <c r="AP233" s="131"/>
      <c r="AQ233" s="131"/>
      <c r="AR233" s="131"/>
      <c r="AS233" s="131"/>
      <c r="AT233" s="131"/>
      <c r="AU233" s="131"/>
      <c r="AV233" s="131"/>
      <c r="AW233" s="131"/>
      <c r="AX233" s="131"/>
      <c r="AY233" s="131"/>
      <c r="AZ233" s="131"/>
      <c r="BA233" s="131"/>
      <c r="BB233" s="131"/>
      <c r="BC233" s="131"/>
      <c r="BD233" s="131"/>
      <c r="BE233" s="131"/>
      <c r="BF233" s="131"/>
      <c r="BG233" s="131"/>
      <c r="BH233" s="131"/>
      <c r="BI233" s="131"/>
      <c r="BJ233" s="131"/>
      <c r="BK233" s="131"/>
      <c r="BL233" s="131"/>
      <c r="BM233" s="131"/>
      <c r="BN233" s="131"/>
      <c r="BO233" s="131"/>
      <c r="BP233" s="131"/>
      <c r="BQ233" s="131"/>
      <c r="BR233" s="131"/>
      <c r="BS233" s="131"/>
      <c r="BT233" s="131"/>
      <c r="BU233" s="131"/>
      <c r="BV233" s="131"/>
      <c r="BW233" s="131"/>
      <c r="BX233" s="131"/>
      <c r="BY233" s="131"/>
      <c r="BZ233" s="131"/>
      <c r="CA233" s="131"/>
      <c r="CB233" s="131"/>
      <c r="CC233" s="131"/>
      <c r="CD233" s="131"/>
      <c r="CE233" s="131"/>
      <c r="CF233" s="131"/>
      <c r="CG233" s="131"/>
      <c r="CH233" s="131"/>
      <c r="CI233" s="131"/>
      <c r="CJ233" s="131"/>
      <c r="CK233" s="131"/>
      <c r="CL233" s="131"/>
      <c r="CM233" s="131"/>
      <c r="CN233" s="131"/>
      <c r="CO233" s="131"/>
      <c r="CP233" s="131"/>
      <c r="CQ233" s="131"/>
    </row>
    <row r="234" spans="1:95" ht="16.5" customHeight="1">
      <c r="A234" s="134"/>
      <c r="B234" s="134"/>
      <c r="C234" s="134"/>
      <c r="D234" s="134"/>
      <c r="E234" s="134"/>
      <c r="F234" s="134"/>
      <c r="G234" s="131"/>
      <c r="H234" s="135"/>
      <c r="I234" s="135"/>
      <c r="J234" s="131"/>
      <c r="K234" s="131"/>
      <c r="L234" s="131"/>
      <c r="M234" s="131"/>
      <c r="N234" s="131"/>
      <c r="O234" s="131"/>
      <c r="P234" s="131"/>
      <c r="Q234" s="131"/>
      <c r="R234" s="131"/>
      <c r="S234" s="131"/>
      <c r="T234" s="131"/>
      <c r="U234" s="131"/>
      <c r="V234" s="131"/>
      <c r="W234" s="131"/>
      <c r="X234" s="131"/>
      <c r="Y234" s="131"/>
      <c r="Z234" s="131"/>
      <c r="AA234" s="131"/>
      <c r="AB234" s="131"/>
      <c r="AC234" s="131"/>
      <c r="AD234" s="131"/>
      <c r="AE234" s="131"/>
      <c r="AF234" s="131"/>
      <c r="AG234" s="131"/>
      <c r="AH234" s="131"/>
      <c r="AI234" s="131"/>
      <c r="AJ234" s="131"/>
      <c r="AK234" s="131"/>
      <c r="AL234" s="131"/>
      <c r="AM234" s="131"/>
      <c r="AN234" s="131"/>
      <c r="AO234" s="131"/>
      <c r="AP234" s="131"/>
      <c r="AQ234" s="131"/>
      <c r="AR234" s="131"/>
      <c r="AS234" s="131"/>
      <c r="AT234" s="131"/>
      <c r="AU234" s="131"/>
      <c r="AV234" s="131"/>
      <c r="AW234" s="131"/>
      <c r="AX234" s="131"/>
      <c r="AY234" s="131"/>
      <c r="AZ234" s="131"/>
      <c r="BA234" s="131"/>
      <c r="BB234" s="131"/>
      <c r="BC234" s="131"/>
      <c r="BD234" s="131"/>
      <c r="BE234" s="131"/>
      <c r="BF234" s="131"/>
      <c r="BG234" s="131"/>
      <c r="BH234" s="131"/>
      <c r="BI234" s="131"/>
      <c r="BJ234" s="131"/>
      <c r="BK234" s="131"/>
      <c r="BL234" s="131"/>
      <c r="BM234" s="131"/>
      <c r="BN234" s="131"/>
      <c r="BO234" s="131"/>
      <c r="BP234" s="131"/>
      <c r="BQ234" s="131"/>
      <c r="BR234" s="131"/>
      <c r="BS234" s="131"/>
      <c r="BT234" s="131"/>
      <c r="BU234" s="131"/>
      <c r="BV234" s="131"/>
      <c r="BW234" s="131"/>
      <c r="BX234" s="131"/>
      <c r="BY234" s="131"/>
      <c r="BZ234" s="131"/>
      <c r="CA234" s="131"/>
      <c r="CB234" s="131"/>
      <c r="CC234" s="131"/>
      <c r="CD234" s="131"/>
      <c r="CE234" s="131"/>
      <c r="CF234" s="131"/>
      <c r="CG234" s="131"/>
      <c r="CH234" s="131"/>
      <c r="CI234" s="131"/>
      <c r="CJ234" s="131"/>
      <c r="CK234" s="131"/>
      <c r="CL234" s="131"/>
      <c r="CM234" s="131"/>
      <c r="CN234" s="131"/>
      <c r="CO234" s="131"/>
      <c r="CP234" s="131"/>
      <c r="CQ234" s="131"/>
    </row>
    <row r="235" spans="1:95" ht="16.5" customHeight="1">
      <c r="A235" s="134"/>
      <c r="B235" s="134"/>
      <c r="C235" s="134"/>
      <c r="D235" s="134"/>
      <c r="E235" s="134"/>
      <c r="F235" s="134"/>
      <c r="G235" s="131"/>
      <c r="H235" s="135"/>
      <c r="I235" s="135"/>
      <c r="J235" s="131"/>
      <c r="K235" s="131"/>
      <c r="L235" s="131"/>
      <c r="M235" s="131"/>
      <c r="N235" s="131"/>
      <c r="O235" s="131"/>
      <c r="P235" s="131"/>
      <c r="Q235" s="131"/>
      <c r="R235" s="131"/>
      <c r="S235" s="131"/>
      <c r="T235" s="131"/>
      <c r="U235" s="131"/>
      <c r="V235" s="131"/>
      <c r="W235" s="131"/>
      <c r="X235" s="131"/>
      <c r="Y235" s="131"/>
      <c r="Z235" s="131"/>
      <c r="AA235" s="131"/>
      <c r="AB235" s="131"/>
      <c r="AC235" s="131"/>
      <c r="AD235" s="131"/>
      <c r="AE235" s="131"/>
      <c r="AF235" s="131"/>
      <c r="AG235" s="131"/>
      <c r="AH235" s="131"/>
      <c r="AI235" s="131"/>
      <c r="AJ235" s="131"/>
      <c r="AK235" s="131"/>
      <c r="AL235" s="131"/>
      <c r="AM235" s="131"/>
      <c r="AN235" s="131"/>
      <c r="AO235" s="131"/>
      <c r="AP235" s="131"/>
      <c r="AQ235" s="131"/>
      <c r="AR235" s="131"/>
      <c r="AS235" s="131"/>
      <c r="AT235" s="131"/>
      <c r="AU235" s="131"/>
      <c r="AV235" s="131"/>
      <c r="AW235" s="131"/>
      <c r="AX235" s="131"/>
      <c r="AY235" s="131"/>
      <c r="AZ235" s="131"/>
      <c r="BA235" s="131"/>
      <c r="BB235" s="131"/>
      <c r="BC235" s="131"/>
      <c r="BD235" s="131"/>
      <c r="BE235" s="131"/>
      <c r="BF235" s="131"/>
      <c r="BG235" s="131"/>
      <c r="BH235" s="131"/>
      <c r="BI235" s="131"/>
      <c r="BJ235" s="131"/>
      <c r="BK235" s="131"/>
      <c r="BL235" s="131"/>
      <c r="BM235" s="131"/>
      <c r="BN235" s="131"/>
      <c r="BO235" s="131"/>
      <c r="BP235" s="131"/>
      <c r="BQ235" s="131"/>
      <c r="BR235" s="131"/>
      <c r="BS235" s="131"/>
      <c r="BT235" s="131"/>
      <c r="BU235" s="131"/>
      <c r="BV235" s="131"/>
      <c r="BW235" s="131"/>
      <c r="BX235" s="131"/>
      <c r="BY235" s="131"/>
      <c r="BZ235" s="131"/>
      <c r="CA235" s="131"/>
      <c r="CB235" s="131"/>
      <c r="CC235" s="131"/>
      <c r="CD235" s="131"/>
      <c r="CE235" s="131"/>
      <c r="CF235" s="131"/>
      <c r="CG235" s="131"/>
      <c r="CH235" s="131"/>
      <c r="CI235" s="131"/>
      <c r="CJ235" s="131"/>
      <c r="CK235" s="131"/>
      <c r="CL235" s="131"/>
      <c r="CM235" s="131"/>
      <c r="CN235" s="131"/>
      <c r="CO235" s="131"/>
      <c r="CP235" s="131"/>
      <c r="CQ235" s="131"/>
    </row>
    <row r="236" spans="1:95" ht="16.5" customHeight="1">
      <c r="A236" s="134"/>
      <c r="B236" s="134"/>
      <c r="C236" s="134"/>
      <c r="D236" s="134"/>
      <c r="E236" s="134"/>
      <c r="F236" s="134"/>
      <c r="G236" s="131"/>
      <c r="H236" s="135"/>
      <c r="I236" s="135"/>
      <c r="J236" s="131"/>
      <c r="K236" s="131"/>
      <c r="L236" s="131"/>
      <c r="M236" s="131"/>
      <c r="N236" s="131"/>
      <c r="O236" s="131"/>
      <c r="P236" s="131"/>
      <c r="Q236" s="131"/>
      <c r="R236" s="131"/>
      <c r="S236" s="131"/>
      <c r="T236" s="131"/>
      <c r="U236" s="131"/>
      <c r="V236" s="131"/>
      <c r="W236" s="131"/>
      <c r="X236" s="131"/>
      <c r="Y236" s="131"/>
      <c r="Z236" s="131"/>
      <c r="AA236" s="131"/>
      <c r="AB236" s="131"/>
      <c r="AC236" s="131"/>
      <c r="AD236" s="131"/>
      <c r="AE236" s="131"/>
      <c r="AF236" s="131"/>
      <c r="AG236" s="131"/>
      <c r="AH236" s="131"/>
      <c r="AI236" s="131"/>
      <c r="AJ236" s="131"/>
      <c r="AK236" s="131"/>
      <c r="AL236" s="131"/>
      <c r="AM236" s="131"/>
      <c r="AN236" s="131"/>
      <c r="AO236" s="131"/>
      <c r="AP236" s="131"/>
      <c r="AQ236" s="131"/>
      <c r="AR236" s="131"/>
      <c r="AS236" s="131"/>
      <c r="AT236" s="131"/>
      <c r="AU236" s="131"/>
      <c r="AV236" s="131"/>
      <c r="AW236" s="131"/>
      <c r="AX236" s="131"/>
      <c r="AY236" s="131"/>
      <c r="AZ236" s="131"/>
      <c r="BA236" s="131"/>
      <c r="BB236" s="131"/>
      <c r="BC236" s="131"/>
      <c r="BD236" s="131"/>
      <c r="BE236" s="131"/>
      <c r="BF236" s="131"/>
      <c r="BG236" s="131"/>
      <c r="BH236" s="131"/>
      <c r="BI236" s="131"/>
      <c r="BJ236" s="131"/>
      <c r="BK236" s="131"/>
      <c r="BL236" s="131"/>
      <c r="BM236" s="131"/>
      <c r="BN236" s="131"/>
      <c r="BO236" s="131"/>
      <c r="BP236" s="131"/>
      <c r="BQ236" s="131"/>
      <c r="BR236" s="131"/>
      <c r="BS236" s="131"/>
      <c r="BT236" s="131"/>
      <c r="BU236" s="131"/>
      <c r="BV236" s="131"/>
      <c r="BW236" s="131"/>
      <c r="BX236" s="131"/>
      <c r="BY236" s="131"/>
      <c r="BZ236" s="131"/>
      <c r="CA236" s="131"/>
      <c r="CB236" s="131"/>
      <c r="CC236" s="131"/>
      <c r="CD236" s="131"/>
      <c r="CE236" s="131"/>
      <c r="CF236" s="131"/>
      <c r="CG236" s="131"/>
      <c r="CH236" s="131"/>
      <c r="CI236" s="131"/>
      <c r="CJ236" s="131"/>
      <c r="CK236" s="131"/>
      <c r="CL236" s="131"/>
      <c r="CM236" s="131"/>
      <c r="CN236" s="131"/>
      <c r="CO236" s="131"/>
      <c r="CP236" s="131"/>
      <c r="CQ236" s="131"/>
    </row>
    <row r="237" spans="1:95" ht="16.5" customHeight="1">
      <c r="A237" s="134"/>
      <c r="B237" s="134"/>
      <c r="C237" s="134"/>
      <c r="D237" s="134"/>
      <c r="E237" s="134"/>
      <c r="F237" s="134"/>
      <c r="G237" s="131"/>
      <c r="H237" s="135"/>
      <c r="I237" s="135"/>
      <c r="J237" s="131"/>
      <c r="K237" s="131"/>
      <c r="L237" s="131"/>
      <c r="M237" s="131"/>
      <c r="N237" s="131"/>
      <c r="O237" s="131"/>
      <c r="P237" s="131"/>
      <c r="Q237" s="131"/>
      <c r="R237" s="131"/>
      <c r="S237" s="131"/>
      <c r="T237" s="131"/>
      <c r="U237" s="131"/>
      <c r="V237" s="131"/>
      <c r="W237" s="131"/>
      <c r="X237" s="131"/>
      <c r="Y237" s="131"/>
      <c r="Z237" s="131"/>
      <c r="AA237" s="131"/>
      <c r="AB237" s="131"/>
      <c r="AC237" s="131"/>
      <c r="AD237" s="131"/>
      <c r="AE237" s="131"/>
      <c r="AF237" s="131"/>
      <c r="AG237" s="131"/>
      <c r="AH237" s="131"/>
      <c r="AI237" s="131"/>
      <c r="AJ237" s="131"/>
      <c r="AK237" s="131"/>
      <c r="AL237" s="131"/>
      <c r="AM237" s="131"/>
      <c r="AN237" s="131"/>
      <c r="AO237" s="131"/>
      <c r="AP237" s="131"/>
      <c r="AQ237" s="131"/>
      <c r="AR237" s="131"/>
      <c r="AS237" s="131"/>
      <c r="AT237" s="131"/>
      <c r="AU237" s="131"/>
      <c r="AV237" s="131"/>
      <c r="AW237" s="131"/>
      <c r="AX237" s="131"/>
      <c r="AY237" s="131"/>
      <c r="AZ237" s="131"/>
      <c r="BA237" s="131"/>
      <c r="BB237" s="131"/>
      <c r="BC237" s="131"/>
      <c r="BD237" s="131"/>
      <c r="BE237" s="131"/>
      <c r="BF237" s="131"/>
      <c r="BG237" s="131"/>
      <c r="BH237" s="131"/>
      <c r="BI237" s="131"/>
      <c r="BJ237" s="131"/>
      <c r="BK237" s="131"/>
      <c r="BL237" s="131"/>
      <c r="BM237" s="131"/>
      <c r="BN237" s="131"/>
      <c r="BO237" s="131"/>
      <c r="BP237" s="131"/>
      <c r="BQ237" s="131"/>
      <c r="BR237" s="131"/>
      <c r="BS237" s="131"/>
      <c r="BT237" s="131"/>
      <c r="BU237" s="131"/>
      <c r="BV237" s="131"/>
      <c r="BW237" s="131"/>
      <c r="BX237" s="131"/>
      <c r="BY237" s="131"/>
      <c r="BZ237" s="131"/>
      <c r="CA237" s="131"/>
      <c r="CB237" s="131"/>
      <c r="CC237" s="131"/>
      <c r="CD237" s="131"/>
      <c r="CE237" s="131"/>
      <c r="CF237" s="131"/>
      <c r="CG237" s="131"/>
      <c r="CH237" s="131"/>
      <c r="CI237" s="131"/>
      <c r="CJ237" s="131"/>
      <c r="CK237" s="131"/>
      <c r="CL237" s="131"/>
      <c r="CM237" s="131"/>
      <c r="CN237" s="131"/>
      <c r="CO237" s="131"/>
      <c r="CP237" s="131"/>
      <c r="CQ237" s="131"/>
    </row>
    <row r="238" spans="1:95" ht="16.5" customHeight="1">
      <c r="A238" s="134"/>
      <c r="B238" s="134"/>
      <c r="C238" s="134"/>
      <c r="D238" s="134"/>
      <c r="E238" s="134"/>
      <c r="F238" s="134"/>
      <c r="G238" s="131"/>
      <c r="H238" s="135"/>
      <c r="I238" s="135"/>
      <c r="J238" s="131"/>
      <c r="K238" s="131"/>
      <c r="L238" s="131"/>
      <c r="M238" s="131"/>
      <c r="N238" s="131"/>
      <c r="O238" s="131"/>
      <c r="P238" s="131"/>
      <c r="Q238" s="131"/>
      <c r="R238" s="131"/>
      <c r="S238" s="131"/>
      <c r="T238" s="131"/>
      <c r="U238" s="131"/>
      <c r="V238" s="131"/>
      <c r="W238" s="131"/>
      <c r="X238" s="131"/>
      <c r="Y238" s="131"/>
      <c r="Z238" s="131"/>
      <c r="AA238" s="131"/>
      <c r="AB238" s="131"/>
      <c r="AC238" s="131"/>
      <c r="AD238" s="131"/>
      <c r="AE238" s="131"/>
      <c r="AF238" s="131"/>
      <c r="AG238" s="131"/>
      <c r="AH238" s="131"/>
      <c r="AI238" s="131"/>
      <c r="AJ238" s="131"/>
      <c r="AK238" s="131"/>
      <c r="AL238" s="131"/>
      <c r="AM238" s="131"/>
      <c r="AN238" s="131"/>
      <c r="AO238" s="131"/>
      <c r="AP238" s="131"/>
      <c r="AQ238" s="131"/>
      <c r="AR238" s="131"/>
      <c r="AS238" s="131"/>
      <c r="AT238" s="131"/>
      <c r="AU238" s="131"/>
      <c r="AV238" s="131"/>
      <c r="AW238" s="131"/>
      <c r="AX238" s="131"/>
      <c r="AY238" s="131"/>
      <c r="AZ238" s="131"/>
      <c r="BA238" s="131"/>
      <c r="BB238" s="131"/>
      <c r="BC238" s="131"/>
      <c r="BD238" s="131"/>
      <c r="BE238" s="131"/>
      <c r="BF238" s="131"/>
      <c r="BG238" s="131"/>
      <c r="BH238" s="131"/>
      <c r="BI238" s="131"/>
      <c r="BJ238" s="131"/>
      <c r="BK238" s="131"/>
      <c r="BL238" s="131"/>
      <c r="BM238" s="131"/>
      <c r="BN238" s="131"/>
      <c r="BO238" s="131"/>
      <c r="BP238" s="131"/>
      <c r="BQ238" s="131"/>
      <c r="BR238" s="131"/>
      <c r="BS238" s="131"/>
      <c r="BT238" s="131"/>
      <c r="BU238" s="131"/>
      <c r="BV238" s="131"/>
      <c r="BW238" s="131"/>
      <c r="BX238" s="131"/>
      <c r="BY238" s="131"/>
      <c r="BZ238" s="131"/>
      <c r="CA238" s="131"/>
      <c r="CB238" s="131"/>
      <c r="CC238" s="131"/>
      <c r="CD238" s="131"/>
      <c r="CE238" s="131"/>
      <c r="CF238" s="131"/>
      <c r="CG238" s="131"/>
      <c r="CH238" s="131"/>
      <c r="CI238" s="131"/>
      <c r="CJ238" s="131"/>
      <c r="CK238" s="131"/>
      <c r="CL238" s="131"/>
      <c r="CM238" s="131"/>
      <c r="CN238" s="131"/>
      <c r="CO238" s="131"/>
      <c r="CP238" s="131"/>
      <c r="CQ238" s="131"/>
    </row>
    <row r="239" spans="1:95" ht="16.5" customHeight="1">
      <c r="A239" s="134"/>
      <c r="B239" s="134"/>
      <c r="C239" s="134"/>
      <c r="D239" s="134"/>
      <c r="E239" s="134"/>
      <c r="F239" s="134"/>
      <c r="G239" s="131"/>
      <c r="H239" s="135"/>
      <c r="I239" s="135"/>
      <c r="J239" s="131"/>
      <c r="K239" s="131"/>
      <c r="L239" s="131"/>
      <c r="M239" s="131"/>
      <c r="N239" s="131"/>
      <c r="O239" s="131"/>
      <c r="P239" s="131"/>
      <c r="Q239" s="131"/>
      <c r="R239" s="131"/>
      <c r="S239" s="131"/>
      <c r="T239" s="131"/>
      <c r="U239" s="131"/>
      <c r="V239" s="131"/>
      <c r="W239" s="131"/>
      <c r="X239" s="131"/>
      <c r="Y239" s="131"/>
      <c r="Z239" s="131"/>
      <c r="AA239" s="131"/>
      <c r="AB239" s="131"/>
      <c r="AC239" s="131"/>
      <c r="AD239" s="131"/>
      <c r="AE239" s="131"/>
      <c r="AF239" s="131"/>
      <c r="AG239" s="131"/>
      <c r="AH239" s="131"/>
      <c r="AI239" s="131"/>
      <c r="AJ239" s="131"/>
      <c r="AK239" s="131"/>
      <c r="AL239" s="131"/>
      <c r="AM239" s="131"/>
      <c r="AN239" s="131"/>
      <c r="AO239" s="131"/>
      <c r="AP239" s="131"/>
      <c r="AQ239" s="131"/>
      <c r="AR239" s="131"/>
      <c r="AS239" s="131"/>
      <c r="AT239" s="131"/>
      <c r="AU239" s="131"/>
      <c r="AV239" s="131"/>
      <c r="AW239" s="131"/>
      <c r="AX239" s="131"/>
      <c r="AY239" s="131"/>
      <c r="AZ239" s="131"/>
      <c r="BA239" s="131"/>
      <c r="BB239" s="131"/>
      <c r="BC239" s="131"/>
      <c r="BD239" s="131"/>
      <c r="BE239" s="131"/>
      <c r="BF239" s="131"/>
      <c r="BG239" s="131"/>
      <c r="BH239" s="131"/>
      <c r="BI239" s="131"/>
      <c r="BJ239" s="131"/>
      <c r="BK239" s="131"/>
      <c r="BL239" s="131"/>
      <c r="BM239" s="131"/>
      <c r="BN239" s="131"/>
      <c r="BO239" s="131"/>
      <c r="BP239" s="131"/>
      <c r="BQ239" s="131"/>
      <c r="BR239" s="131"/>
      <c r="BS239" s="131"/>
      <c r="BT239" s="131"/>
      <c r="BU239" s="131"/>
      <c r="BV239" s="131"/>
      <c r="BW239" s="131"/>
      <c r="BX239" s="131"/>
      <c r="BY239" s="131"/>
      <c r="BZ239" s="131"/>
      <c r="CA239" s="131"/>
      <c r="CB239" s="131"/>
      <c r="CC239" s="131"/>
      <c r="CD239" s="131"/>
      <c r="CE239" s="131"/>
      <c r="CF239" s="131"/>
      <c r="CG239" s="131"/>
      <c r="CH239" s="131"/>
      <c r="CI239" s="131"/>
      <c r="CJ239" s="131"/>
      <c r="CK239" s="131"/>
      <c r="CL239" s="131"/>
      <c r="CM239" s="131"/>
      <c r="CN239" s="131"/>
      <c r="CO239" s="131"/>
      <c r="CP239" s="131"/>
      <c r="CQ239" s="131"/>
    </row>
    <row r="240" spans="1:95" ht="16.5" customHeight="1">
      <c r="A240" s="134"/>
      <c r="B240" s="134"/>
      <c r="C240" s="134"/>
      <c r="D240" s="134"/>
      <c r="E240" s="134"/>
      <c r="F240" s="134"/>
      <c r="G240" s="131"/>
      <c r="H240" s="135"/>
      <c r="I240" s="135"/>
      <c r="J240" s="131"/>
      <c r="K240" s="131"/>
      <c r="L240" s="131"/>
      <c r="M240" s="131"/>
      <c r="N240" s="131"/>
      <c r="O240" s="131"/>
      <c r="P240" s="131"/>
      <c r="Q240" s="131"/>
      <c r="R240" s="131"/>
      <c r="S240" s="131"/>
      <c r="T240" s="131"/>
      <c r="U240" s="131"/>
      <c r="V240" s="131"/>
      <c r="W240" s="131"/>
      <c r="X240" s="131"/>
      <c r="Y240" s="131"/>
      <c r="Z240" s="131"/>
      <c r="AA240" s="131"/>
      <c r="AB240" s="131"/>
      <c r="AC240" s="131"/>
      <c r="AD240" s="131"/>
      <c r="AE240" s="131"/>
      <c r="AF240" s="131"/>
      <c r="AG240" s="131"/>
      <c r="AH240" s="131"/>
      <c r="AI240" s="131"/>
      <c r="AJ240" s="131"/>
      <c r="AK240" s="131"/>
      <c r="AL240" s="131"/>
      <c r="AM240" s="131"/>
      <c r="AN240" s="131"/>
      <c r="AO240" s="131"/>
      <c r="AP240" s="131"/>
      <c r="AQ240" s="131"/>
      <c r="AR240" s="131"/>
      <c r="AS240" s="131"/>
      <c r="AT240" s="131"/>
      <c r="AU240" s="131"/>
      <c r="AV240" s="131"/>
      <c r="AW240" s="131"/>
      <c r="AX240" s="131"/>
      <c r="AY240" s="131"/>
      <c r="AZ240" s="131"/>
      <c r="BA240" s="131"/>
      <c r="BB240" s="131"/>
      <c r="BC240" s="131"/>
      <c r="BD240" s="131"/>
      <c r="BE240" s="131"/>
      <c r="BF240" s="131"/>
      <c r="BG240" s="131"/>
      <c r="BH240" s="131"/>
      <c r="BI240" s="131"/>
      <c r="BJ240" s="131"/>
      <c r="BK240" s="131"/>
      <c r="BL240" s="131"/>
      <c r="BM240" s="131"/>
      <c r="BN240" s="131"/>
      <c r="BO240" s="131"/>
      <c r="BP240" s="131"/>
      <c r="BQ240" s="131"/>
      <c r="BR240" s="131"/>
      <c r="BS240" s="131"/>
      <c r="BT240" s="131"/>
      <c r="BU240" s="131"/>
      <c r="BV240" s="131"/>
      <c r="BW240" s="131"/>
      <c r="BX240" s="131"/>
      <c r="BY240" s="131"/>
      <c r="BZ240" s="131"/>
      <c r="CA240" s="131"/>
      <c r="CB240" s="131"/>
      <c r="CC240" s="131"/>
      <c r="CD240" s="131"/>
      <c r="CE240" s="131"/>
      <c r="CF240" s="131"/>
      <c r="CG240" s="131"/>
      <c r="CH240" s="131"/>
      <c r="CI240" s="131"/>
      <c r="CJ240" s="131"/>
      <c r="CK240" s="131"/>
      <c r="CL240" s="131"/>
      <c r="CM240" s="131"/>
      <c r="CN240" s="131"/>
      <c r="CO240" s="131"/>
      <c r="CP240" s="131"/>
      <c r="CQ240" s="131"/>
    </row>
    <row r="241" spans="1:95" ht="16.5" customHeight="1">
      <c r="A241" s="134"/>
      <c r="B241" s="134"/>
      <c r="C241" s="134"/>
      <c r="D241" s="134"/>
      <c r="E241" s="134"/>
      <c r="F241" s="134"/>
      <c r="G241" s="131"/>
      <c r="H241" s="135"/>
      <c r="I241" s="135"/>
      <c r="J241" s="131"/>
      <c r="K241" s="131"/>
      <c r="L241" s="131"/>
      <c r="M241" s="131"/>
      <c r="N241" s="131"/>
      <c r="O241" s="131"/>
      <c r="P241" s="131"/>
      <c r="Q241" s="131"/>
      <c r="R241" s="131"/>
      <c r="S241" s="131"/>
      <c r="T241" s="131"/>
      <c r="U241" s="131"/>
      <c r="V241" s="131"/>
      <c r="W241" s="131"/>
      <c r="X241" s="131"/>
      <c r="Y241" s="131"/>
      <c r="Z241" s="131"/>
      <c r="AA241" s="131"/>
      <c r="AB241" s="131"/>
      <c r="AC241" s="131"/>
      <c r="AD241" s="131"/>
      <c r="AE241" s="131"/>
      <c r="AF241" s="131"/>
      <c r="AG241" s="131"/>
      <c r="AH241" s="131"/>
      <c r="AI241" s="131"/>
      <c r="AJ241" s="131"/>
      <c r="AK241" s="131"/>
      <c r="AL241" s="131"/>
      <c r="AM241" s="131"/>
      <c r="AN241" s="131"/>
      <c r="AO241" s="131"/>
      <c r="AP241" s="131"/>
      <c r="AQ241" s="131"/>
      <c r="AR241" s="131"/>
      <c r="AS241" s="131"/>
      <c r="AT241" s="131"/>
      <c r="AU241" s="131"/>
      <c r="AV241" s="131"/>
      <c r="AW241" s="131"/>
      <c r="AX241" s="131"/>
      <c r="AY241" s="131"/>
      <c r="AZ241" s="131"/>
      <c r="BA241" s="131"/>
      <c r="BB241" s="131"/>
      <c r="BC241" s="131"/>
      <c r="BD241" s="131"/>
      <c r="BE241" s="131"/>
      <c r="BF241" s="131"/>
      <c r="BG241" s="131"/>
      <c r="BH241" s="131"/>
      <c r="BI241" s="131"/>
      <c r="BJ241" s="131"/>
      <c r="BK241" s="131"/>
      <c r="BL241" s="131"/>
      <c r="BM241" s="131"/>
      <c r="BN241" s="131"/>
      <c r="BO241" s="131"/>
      <c r="BP241" s="131"/>
      <c r="BQ241" s="131"/>
      <c r="BR241" s="131"/>
      <c r="BS241" s="131"/>
      <c r="BT241" s="131"/>
      <c r="BU241" s="131"/>
      <c r="BV241" s="131"/>
      <c r="BW241" s="131"/>
      <c r="BX241" s="131"/>
      <c r="BY241" s="131"/>
      <c r="BZ241" s="131"/>
      <c r="CA241" s="131"/>
      <c r="CB241" s="131"/>
      <c r="CC241" s="131"/>
      <c r="CD241" s="131"/>
      <c r="CE241" s="131"/>
      <c r="CF241" s="131"/>
      <c r="CG241" s="131"/>
      <c r="CH241" s="131"/>
      <c r="CI241" s="131"/>
      <c r="CJ241" s="131"/>
      <c r="CK241" s="131"/>
      <c r="CL241" s="131"/>
      <c r="CM241" s="131"/>
      <c r="CN241" s="131"/>
      <c r="CO241" s="131"/>
      <c r="CP241" s="131"/>
      <c r="CQ241" s="131"/>
    </row>
    <row r="242" spans="1:95" ht="16.5" customHeight="1">
      <c r="A242" s="134"/>
      <c r="B242" s="134"/>
      <c r="C242" s="134"/>
      <c r="D242" s="134"/>
      <c r="E242" s="134"/>
      <c r="F242" s="134"/>
      <c r="G242" s="131"/>
      <c r="H242" s="135"/>
      <c r="I242" s="135"/>
      <c r="J242" s="131"/>
      <c r="K242" s="131"/>
      <c r="L242" s="131"/>
      <c r="M242" s="131"/>
      <c r="N242" s="131"/>
      <c r="O242" s="131"/>
      <c r="P242" s="131"/>
      <c r="Q242" s="131"/>
      <c r="R242" s="131"/>
      <c r="S242" s="131"/>
      <c r="T242" s="131"/>
      <c r="U242" s="131"/>
      <c r="V242" s="131"/>
      <c r="W242" s="131"/>
      <c r="X242" s="131"/>
      <c r="Y242" s="131"/>
      <c r="Z242" s="131"/>
      <c r="AA242" s="131"/>
      <c r="AB242" s="131"/>
      <c r="AC242" s="131"/>
      <c r="AD242" s="131"/>
      <c r="AE242" s="131"/>
      <c r="AF242" s="131"/>
      <c r="AG242" s="131"/>
      <c r="AH242" s="131"/>
      <c r="AI242" s="131"/>
      <c r="AJ242" s="131"/>
      <c r="AK242" s="131"/>
      <c r="AL242" s="131"/>
      <c r="AM242" s="131"/>
      <c r="AN242" s="131"/>
      <c r="AO242" s="131"/>
      <c r="AP242" s="131"/>
      <c r="AQ242" s="131"/>
      <c r="AR242" s="131"/>
      <c r="AS242" s="131"/>
      <c r="AT242" s="131"/>
      <c r="AU242" s="131"/>
      <c r="AV242" s="131"/>
      <c r="AW242" s="131"/>
      <c r="AX242" s="131"/>
      <c r="AY242" s="131"/>
      <c r="AZ242" s="131"/>
      <c r="BA242" s="131"/>
      <c r="BB242" s="131"/>
      <c r="BC242" s="131"/>
      <c r="BD242" s="131"/>
      <c r="BE242" s="131"/>
      <c r="BF242" s="131"/>
      <c r="BG242" s="131"/>
      <c r="BH242" s="131"/>
      <c r="BI242" s="131"/>
      <c r="BJ242" s="131"/>
      <c r="BK242" s="131"/>
      <c r="BL242" s="131"/>
      <c r="BM242" s="131"/>
      <c r="BN242" s="131"/>
      <c r="BO242" s="131"/>
      <c r="BP242" s="131"/>
      <c r="BQ242" s="131"/>
      <c r="BR242" s="131"/>
      <c r="BS242" s="131"/>
      <c r="BT242" s="131"/>
      <c r="BU242" s="131"/>
      <c r="BV242" s="131"/>
      <c r="BW242" s="131"/>
      <c r="BX242" s="131"/>
      <c r="BY242" s="131"/>
      <c r="BZ242" s="131"/>
      <c r="CA242" s="131"/>
      <c r="CB242" s="131"/>
      <c r="CC242" s="131"/>
      <c r="CD242" s="131"/>
      <c r="CE242" s="131"/>
      <c r="CF242" s="131"/>
      <c r="CG242" s="131"/>
      <c r="CH242" s="131"/>
      <c r="CI242" s="131"/>
      <c r="CJ242" s="131"/>
      <c r="CK242" s="131"/>
      <c r="CL242" s="131"/>
      <c r="CM242" s="131"/>
      <c r="CN242" s="131"/>
      <c r="CO242" s="131"/>
      <c r="CP242" s="131"/>
      <c r="CQ242" s="131"/>
    </row>
    <row r="243" spans="1:95" ht="16.5" customHeight="1">
      <c r="A243" s="134"/>
      <c r="B243" s="134"/>
      <c r="C243" s="134"/>
      <c r="D243" s="134"/>
      <c r="E243" s="134"/>
      <c r="F243" s="134"/>
      <c r="G243" s="131"/>
      <c r="H243" s="135"/>
      <c r="I243" s="135"/>
      <c r="J243" s="131"/>
      <c r="K243" s="131"/>
      <c r="L243" s="131"/>
      <c r="M243" s="131"/>
      <c r="N243" s="131"/>
      <c r="O243" s="131"/>
      <c r="P243" s="131"/>
      <c r="Q243" s="131"/>
      <c r="R243" s="131"/>
      <c r="S243" s="131"/>
      <c r="T243" s="131"/>
      <c r="U243" s="131"/>
      <c r="V243" s="131"/>
      <c r="W243" s="131"/>
      <c r="X243" s="131"/>
      <c r="Y243" s="131"/>
      <c r="Z243" s="131"/>
      <c r="AA243" s="131"/>
      <c r="AB243" s="131"/>
      <c r="AC243" s="131"/>
      <c r="AD243" s="131"/>
      <c r="AE243" s="131"/>
      <c r="AF243" s="131"/>
      <c r="AG243" s="131"/>
      <c r="AH243" s="131"/>
      <c r="AI243" s="131"/>
      <c r="AJ243" s="131"/>
      <c r="AK243" s="131"/>
      <c r="AL243" s="131"/>
      <c r="AM243" s="131"/>
      <c r="AN243" s="131"/>
      <c r="AO243" s="131"/>
      <c r="AP243" s="131"/>
      <c r="AQ243" s="131"/>
      <c r="AR243" s="131"/>
      <c r="AS243" s="131"/>
      <c r="AT243" s="131"/>
      <c r="AU243" s="131"/>
      <c r="AV243" s="131"/>
      <c r="AW243" s="131"/>
      <c r="AX243" s="131"/>
      <c r="AY243" s="131"/>
      <c r="AZ243" s="131"/>
      <c r="BA243" s="131"/>
      <c r="BB243" s="131"/>
      <c r="BC243" s="131"/>
      <c r="BD243" s="131"/>
      <c r="BE243" s="131"/>
      <c r="BF243" s="131"/>
      <c r="BG243" s="131"/>
      <c r="BH243" s="131"/>
      <c r="BI243" s="131"/>
      <c r="BJ243" s="131"/>
      <c r="BK243" s="131"/>
      <c r="BL243" s="131"/>
      <c r="BM243" s="131"/>
      <c r="BN243" s="131"/>
      <c r="BO243" s="131"/>
      <c r="BP243" s="131"/>
      <c r="BQ243" s="131"/>
      <c r="BR243" s="131"/>
      <c r="BS243" s="131"/>
      <c r="BT243" s="131"/>
      <c r="BU243" s="131"/>
      <c r="BV243" s="131"/>
      <c r="BW243" s="131"/>
      <c r="BX243" s="131"/>
      <c r="BY243" s="131"/>
      <c r="BZ243" s="131"/>
      <c r="CA243" s="131"/>
      <c r="CB243" s="131"/>
      <c r="CC243" s="131"/>
      <c r="CD243" s="131"/>
      <c r="CE243" s="131"/>
      <c r="CF243" s="131"/>
      <c r="CG243" s="131"/>
      <c r="CH243" s="131"/>
      <c r="CI243" s="131"/>
      <c r="CJ243" s="131"/>
      <c r="CK243" s="131"/>
      <c r="CL243" s="131"/>
      <c r="CM243" s="131"/>
      <c r="CN243" s="131"/>
      <c r="CO243" s="131"/>
      <c r="CP243" s="131"/>
      <c r="CQ243" s="131"/>
    </row>
    <row r="244" spans="1:95" ht="16.5" customHeight="1">
      <c r="A244" s="134"/>
      <c r="B244" s="134"/>
      <c r="C244" s="134"/>
      <c r="D244" s="134"/>
      <c r="E244" s="134"/>
      <c r="F244" s="134"/>
      <c r="G244" s="131"/>
      <c r="H244" s="135"/>
      <c r="I244" s="135"/>
      <c r="J244" s="131"/>
      <c r="K244" s="131"/>
      <c r="L244" s="131"/>
      <c r="M244" s="131"/>
      <c r="N244" s="131"/>
      <c r="O244" s="131"/>
      <c r="P244" s="131"/>
      <c r="Q244" s="131"/>
      <c r="R244" s="131"/>
      <c r="S244" s="131"/>
      <c r="T244" s="131"/>
      <c r="U244" s="131"/>
      <c r="V244" s="131"/>
      <c r="W244" s="131"/>
      <c r="X244" s="131"/>
      <c r="Y244" s="131"/>
      <c r="Z244" s="131"/>
      <c r="AA244" s="131"/>
      <c r="AB244" s="131"/>
      <c r="AC244" s="131"/>
      <c r="AD244" s="131"/>
      <c r="AE244" s="131"/>
      <c r="AF244" s="131"/>
      <c r="AG244" s="131"/>
      <c r="AH244" s="131"/>
      <c r="AI244" s="131"/>
      <c r="AJ244" s="131"/>
      <c r="AK244" s="131"/>
      <c r="AL244" s="131"/>
      <c r="AM244" s="131"/>
      <c r="AN244" s="131"/>
      <c r="AO244" s="131"/>
      <c r="AP244" s="131"/>
      <c r="AQ244" s="131"/>
      <c r="AR244" s="131"/>
      <c r="AS244" s="131"/>
      <c r="AT244" s="131"/>
      <c r="AU244" s="131"/>
      <c r="AV244" s="131"/>
      <c r="AW244" s="131"/>
      <c r="AX244" s="131"/>
      <c r="AY244" s="131"/>
      <c r="AZ244" s="131"/>
      <c r="BA244" s="131"/>
      <c r="BB244" s="131"/>
      <c r="BC244" s="131"/>
      <c r="BD244" s="131"/>
      <c r="BE244" s="131"/>
      <c r="BF244" s="131"/>
      <c r="BG244" s="131"/>
      <c r="BH244" s="131"/>
      <c r="BI244" s="131"/>
      <c r="BJ244" s="131"/>
      <c r="BK244" s="131"/>
      <c r="BL244" s="131"/>
      <c r="BM244" s="131"/>
      <c r="BN244" s="131"/>
      <c r="BO244" s="131"/>
      <c r="BP244" s="131"/>
      <c r="BQ244" s="131"/>
      <c r="BR244" s="131"/>
      <c r="BS244" s="131"/>
      <c r="BT244" s="131"/>
      <c r="BU244" s="131"/>
      <c r="BV244" s="131"/>
      <c r="BW244" s="131"/>
      <c r="BX244" s="131"/>
      <c r="BY244" s="131"/>
      <c r="BZ244" s="131"/>
      <c r="CA244" s="131"/>
      <c r="CB244" s="131"/>
      <c r="CC244" s="131"/>
      <c r="CD244" s="131"/>
      <c r="CE244" s="131"/>
      <c r="CF244" s="131"/>
      <c r="CG244" s="131"/>
      <c r="CH244" s="131"/>
      <c r="CI244" s="131"/>
      <c r="CJ244" s="131"/>
      <c r="CK244" s="131"/>
      <c r="CL244" s="131"/>
      <c r="CM244" s="131"/>
      <c r="CN244" s="131"/>
      <c r="CO244" s="131"/>
      <c r="CP244" s="131"/>
      <c r="CQ244" s="131"/>
    </row>
    <row r="245" spans="1:95" ht="16.5" customHeight="1">
      <c r="A245" s="134"/>
      <c r="B245" s="134"/>
      <c r="C245" s="134"/>
      <c r="D245" s="134"/>
      <c r="E245" s="134"/>
      <c r="F245" s="134"/>
      <c r="G245" s="131"/>
      <c r="H245" s="135"/>
      <c r="I245" s="135"/>
      <c r="J245" s="131"/>
      <c r="K245" s="131"/>
      <c r="L245" s="131"/>
      <c r="M245" s="131"/>
      <c r="N245" s="131"/>
      <c r="O245" s="131"/>
      <c r="P245" s="131"/>
      <c r="Q245" s="131"/>
      <c r="R245" s="131"/>
      <c r="S245" s="131"/>
      <c r="T245" s="131"/>
      <c r="U245" s="131"/>
      <c r="V245" s="131"/>
      <c r="W245" s="131"/>
      <c r="X245" s="131"/>
      <c r="Y245" s="131"/>
      <c r="Z245" s="131"/>
      <c r="AA245" s="131"/>
      <c r="AB245" s="131"/>
      <c r="AC245" s="131"/>
      <c r="AD245" s="131"/>
      <c r="AE245" s="131"/>
      <c r="AF245" s="131"/>
      <c r="AG245" s="131"/>
      <c r="AH245" s="131"/>
      <c r="AI245" s="131"/>
      <c r="AJ245" s="131"/>
      <c r="AK245" s="131"/>
      <c r="AL245" s="131"/>
      <c r="AM245" s="131"/>
      <c r="AN245" s="131"/>
      <c r="AO245" s="131"/>
      <c r="AP245" s="131"/>
      <c r="AQ245" s="131"/>
      <c r="AR245" s="131"/>
      <c r="AS245" s="131"/>
      <c r="AT245" s="131"/>
      <c r="AU245" s="131"/>
      <c r="AV245" s="131"/>
      <c r="AW245" s="131"/>
      <c r="AX245" s="131"/>
      <c r="AY245" s="131"/>
      <c r="AZ245" s="131"/>
      <c r="BA245" s="131"/>
      <c r="BB245" s="131"/>
      <c r="BC245" s="131"/>
      <c r="BD245" s="131"/>
      <c r="BE245" s="131"/>
      <c r="BF245" s="131"/>
      <c r="BG245" s="131"/>
      <c r="BH245" s="131"/>
      <c r="BI245" s="131"/>
      <c r="BJ245" s="131"/>
      <c r="BK245" s="131"/>
      <c r="BL245" s="131"/>
      <c r="BM245" s="131"/>
      <c r="BN245" s="131"/>
      <c r="BO245" s="131"/>
      <c r="BP245" s="131"/>
      <c r="BQ245" s="131"/>
      <c r="BR245" s="131"/>
      <c r="BS245" s="131"/>
      <c r="BT245" s="131"/>
      <c r="BU245" s="131"/>
      <c r="BV245" s="131"/>
      <c r="BW245" s="131"/>
      <c r="BX245" s="131"/>
      <c r="BY245" s="131"/>
      <c r="BZ245" s="131"/>
      <c r="CA245" s="131"/>
      <c r="CB245" s="131"/>
      <c r="CC245" s="131"/>
      <c r="CD245" s="131"/>
      <c r="CE245" s="131"/>
      <c r="CF245" s="131"/>
      <c r="CG245" s="131"/>
      <c r="CH245" s="131"/>
      <c r="CI245" s="131"/>
      <c r="CJ245" s="131"/>
      <c r="CK245" s="131"/>
      <c r="CL245" s="131"/>
      <c r="CM245" s="131"/>
      <c r="CN245" s="131"/>
      <c r="CO245" s="131"/>
      <c r="CP245" s="131"/>
      <c r="CQ245" s="131"/>
    </row>
    <row r="246" spans="1:95" ht="16.5" customHeight="1">
      <c r="A246" s="134"/>
      <c r="B246" s="134"/>
      <c r="C246" s="134"/>
      <c r="D246" s="134"/>
      <c r="E246" s="134"/>
      <c r="F246" s="134"/>
      <c r="G246" s="131"/>
      <c r="H246" s="135"/>
      <c r="I246" s="135"/>
      <c r="J246" s="131"/>
      <c r="K246" s="131"/>
      <c r="L246" s="131"/>
      <c r="M246" s="131"/>
      <c r="N246" s="131"/>
      <c r="O246" s="131"/>
      <c r="P246" s="131"/>
      <c r="Q246" s="131"/>
      <c r="R246" s="131"/>
      <c r="S246" s="131"/>
      <c r="T246" s="131"/>
      <c r="U246" s="131"/>
      <c r="V246" s="131"/>
      <c r="W246" s="131"/>
      <c r="X246" s="131"/>
      <c r="Y246" s="131"/>
      <c r="Z246" s="131"/>
      <c r="AA246" s="131"/>
      <c r="AB246" s="131"/>
      <c r="AC246" s="131"/>
      <c r="AD246" s="131"/>
      <c r="AE246" s="131"/>
      <c r="AF246" s="131"/>
      <c r="AG246" s="131"/>
      <c r="AH246" s="131"/>
      <c r="AI246" s="131"/>
      <c r="AJ246" s="131"/>
      <c r="AK246" s="131"/>
      <c r="AL246" s="131"/>
      <c r="AM246" s="131"/>
      <c r="AN246" s="131"/>
      <c r="AO246" s="131"/>
      <c r="AP246" s="131"/>
      <c r="AQ246" s="131"/>
      <c r="AR246" s="131"/>
      <c r="AS246" s="131"/>
      <c r="AT246" s="131"/>
      <c r="AU246" s="131"/>
      <c r="AV246" s="131"/>
      <c r="AW246" s="131"/>
      <c r="AX246" s="131"/>
      <c r="AY246" s="131"/>
      <c r="AZ246" s="131"/>
      <c r="BA246" s="131"/>
      <c r="BB246" s="131"/>
      <c r="BC246" s="131"/>
      <c r="BD246" s="131"/>
      <c r="BE246" s="131"/>
      <c r="BF246" s="131"/>
      <c r="BG246" s="131"/>
      <c r="BH246" s="131"/>
      <c r="BI246" s="131"/>
      <c r="BJ246" s="131"/>
      <c r="BK246" s="131"/>
      <c r="BL246" s="131"/>
      <c r="BM246" s="131"/>
      <c r="BN246" s="131"/>
      <c r="BO246" s="131"/>
      <c r="BP246" s="131"/>
      <c r="BQ246" s="131"/>
      <c r="BR246" s="131"/>
      <c r="BS246" s="131"/>
      <c r="BT246" s="131"/>
      <c r="BU246" s="131"/>
      <c r="BV246" s="131"/>
      <c r="BW246" s="131"/>
      <c r="BX246" s="131"/>
      <c r="BY246" s="131"/>
      <c r="BZ246" s="131"/>
      <c r="CA246" s="131"/>
      <c r="CB246" s="131"/>
      <c r="CC246" s="131"/>
      <c r="CD246" s="131"/>
      <c r="CE246" s="131"/>
      <c r="CF246" s="131"/>
      <c r="CG246" s="131"/>
      <c r="CH246" s="131"/>
      <c r="CI246" s="131"/>
      <c r="CJ246" s="131"/>
      <c r="CK246" s="131"/>
      <c r="CL246" s="131"/>
      <c r="CM246" s="131"/>
      <c r="CN246" s="131"/>
      <c r="CO246" s="131"/>
      <c r="CP246" s="131"/>
      <c r="CQ246" s="131"/>
    </row>
    <row r="247" spans="1:95" ht="16.5" customHeight="1">
      <c r="A247" s="134"/>
      <c r="B247" s="134"/>
      <c r="C247" s="134"/>
      <c r="D247" s="134"/>
      <c r="E247" s="134"/>
      <c r="F247" s="134"/>
      <c r="G247" s="131"/>
      <c r="H247" s="135"/>
      <c r="I247" s="135"/>
      <c r="J247" s="131"/>
      <c r="K247" s="131"/>
      <c r="L247" s="131"/>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1"/>
      <c r="AK247" s="131"/>
      <c r="AL247" s="131"/>
      <c r="AM247" s="131"/>
      <c r="AN247" s="131"/>
      <c r="AO247" s="131"/>
      <c r="AP247" s="131"/>
      <c r="AQ247" s="131"/>
      <c r="AR247" s="131"/>
      <c r="AS247" s="131"/>
      <c r="AT247" s="131"/>
      <c r="AU247" s="131"/>
      <c r="AV247" s="131"/>
      <c r="AW247" s="131"/>
      <c r="AX247" s="131"/>
      <c r="AY247" s="131"/>
      <c r="AZ247" s="131"/>
      <c r="BA247" s="131"/>
      <c r="BB247" s="131"/>
      <c r="BC247" s="131"/>
      <c r="BD247" s="131"/>
      <c r="BE247" s="131"/>
      <c r="BF247" s="131"/>
      <c r="BG247" s="131"/>
      <c r="BH247" s="131"/>
      <c r="BI247" s="131"/>
      <c r="BJ247" s="131"/>
      <c r="BK247" s="131"/>
      <c r="BL247" s="131"/>
      <c r="BM247" s="131"/>
      <c r="BN247" s="131"/>
      <c r="BO247" s="131"/>
      <c r="BP247" s="131"/>
      <c r="BQ247" s="131"/>
      <c r="BR247" s="131"/>
      <c r="BS247" s="131"/>
      <c r="BT247" s="131"/>
      <c r="BU247" s="131"/>
      <c r="BV247" s="131"/>
      <c r="BW247" s="131"/>
      <c r="BX247" s="131"/>
      <c r="BY247" s="131"/>
      <c r="BZ247" s="131"/>
      <c r="CA247" s="131"/>
      <c r="CB247" s="131"/>
      <c r="CC247" s="131"/>
      <c r="CD247" s="131"/>
      <c r="CE247" s="131"/>
      <c r="CF247" s="131"/>
      <c r="CG247" s="131"/>
      <c r="CH247" s="131"/>
      <c r="CI247" s="131"/>
      <c r="CJ247" s="131"/>
      <c r="CK247" s="131"/>
      <c r="CL247" s="131"/>
      <c r="CM247" s="131"/>
      <c r="CN247" s="131"/>
      <c r="CO247" s="131"/>
      <c r="CP247" s="131"/>
      <c r="CQ247" s="131"/>
    </row>
    <row r="248" spans="1:95" ht="16.5" customHeight="1">
      <c r="A248" s="134"/>
      <c r="B248" s="134"/>
      <c r="C248" s="134"/>
      <c r="D248" s="134"/>
      <c r="E248" s="134"/>
      <c r="F248" s="134"/>
      <c r="G248" s="131"/>
      <c r="H248" s="135"/>
      <c r="I248" s="135"/>
      <c r="J248" s="131"/>
      <c r="K248" s="131"/>
      <c r="L248" s="131"/>
      <c r="M248" s="131"/>
      <c r="N248" s="131"/>
      <c r="O248" s="131"/>
      <c r="P248" s="131"/>
      <c r="Q248" s="131"/>
      <c r="R248" s="131"/>
      <c r="S248" s="131"/>
      <c r="T248" s="131"/>
      <c r="U248" s="131"/>
      <c r="V248" s="131"/>
      <c r="W248" s="131"/>
      <c r="X248" s="131"/>
      <c r="Y248" s="131"/>
      <c r="Z248" s="131"/>
      <c r="AA248" s="131"/>
      <c r="AB248" s="131"/>
      <c r="AC248" s="131"/>
      <c r="AD248" s="131"/>
      <c r="AE248" s="131"/>
      <c r="AF248" s="131"/>
      <c r="AG248" s="131"/>
      <c r="AH248" s="131"/>
      <c r="AI248" s="131"/>
      <c r="AJ248" s="131"/>
      <c r="AK248" s="131"/>
      <c r="AL248" s="131"/>
      <c r="AM248" s="131"/>
      <c r="AN248" s="131"/>
      <c r="AO248" s="131"/>
      <c r="AP248" s="131"/>
      <c r="AQ248" s="131"/>
      <c r="AR248" s="131"/>
      <c r="AS248" s="131"/>
      <c r="AT248" s="131"/>
      <c r="AU248" s="131"/>
      <c r="AV248" s="131"/>
      <c r="AW248" s="131"/>
      <c r="AX248" s="131"/>
      <c r="AY248" s="131"/>
      <c r="AZ248" s="131"/>
      <c r="BA248" s="131"/>
      <c r="BB248" s="131"/>
      <c r="BC248" s="131"/>
      <c r="BD248" s="131"/>
      <c r="BE248" s="131"/>
      <c r="BF248" s="131"/>
      <c r="BG248" s="131"/>
      <c r="BH248" s="131"/>
      <c r="BI248" s="131"/>
      <c r="BJ248" s="131"/>
      <c r="BK248" s="131"/>
      <c r="BL248" s="131"/>
      <c r="BM248" s="131"/>
      <c r="BN248" s="131"/>
      <c r="BO248" s="131"/>
      <c r="BP248" s="131"/>
      <c r="BQ248" s="131"/>
      <c r="BR248" s="131"/>
      <c r="BS248" s="131"/>
      <c r="BT248" s="131"/>
      <c r="BU248" s="131"/>
      <c r="BV248" s="131"/>
      <c r="BW248" s="131"/>
      <c r="BX248" s="131"/>
      <c r="BY248" s="131"/>
      <c r="BZ248" s="131"/>
      <c r="CA248" s="131"/>
      <c r="CB248" s="131"/>
      <c r="CC248" s="131"/>
      <c r="CD248" s="131"/>
      <c r="CE248" s="131"/>
      <c r="CF248" s="131"/>
      <c r="CG248" s="131"/>
      <c r="CH248" s="131"/>
      <c r="CI248" s="131"/>
      <c r="CJ248" s="131"/>
      <c r="CK248" s="131"/>
      <c r="CL248" s="131"/>
      <c r="CM248" s="131"/>
      <c r="CN248" s="131"/>
      <c r="CO248" s="131"/>
      <c r="CP248" s="131"/>
      <c r="CQ248" s="131"/>
    </row>
    <row r="249" spans="1:95" ht="16.5" customHeight="1">
      <c r="A249" s="134"/>
      <c r="B249" s="134"/>
      <c r="C249" s="134"/>
      <c r="D249" s="134"/>
      <c r="E249" s="134"/>
      <c r="F249" s="134"/>
      <c r="G249" s="131"/>
      <c r="H249" s="135"/>
      <c r="I249" s="135"/>
      <c r="J249" s="131"/>
      <c r="K249" s="131"/>
      <c r="L249" s="131"/>
      <c r="M249" s="131"/>
      <c r="N249" s="131"/>
      <c r="O249" s="131"/>
      <c r="P249" s="131"/>
      <c r="Q249" s="131"/>
      <c r="R249" s="131"/>
      <c r="S249" s="131"/>
      <c r="T249" s="131"/>
      <c r="U249" s="131"/>
      <c r="V249" s="131"/>
      <c r="W249" s="131"/>
      <c r="X249" s="131"/>
      <c r="Y249" s="131"/>
      <c r="Z249" s="131"/>
      <c r="AA249" s="131"/>
      <c r="AB249" s="131"/>
      <c r="AC249" s="131"/>
      <c r="AD249" s="131"/>
      <c r="AE249" s="131"/>
      <c r="AF249" s="131"/>
      <c r="AG249" s="131"/>
      <c r="AH249" s="131"/>
      <c r="AI249" s="131"/>
      <c r="AJ249" s="131"/>
      <c r="AK249" s="131"/>
      <c r="AL249" s="131"/>
      <c r="AM249" s="131"/>
      <c r="AN249" s="131"/>
      <c r="AO249" s="131"/>
      <c r="AP249" s="131"/>
      <c r="AQ249" s="131"/>
      <c r="AR249" s="131"/>
      <c r="AS249" s="131"/>
      <c r="AT249" s="131"/>
      <c r="AU249" s="131"/>
      <c r="AV249" s="131"/>
      <c r="AW249" s="131"/>
      <c r="AX249" s="131"/>
      <c r="AY249" s="131"/>
      <c r="AZ249" s="131"/>
      <c r="BA249" s="131"/>
      <c r="BB249" s="131"/>
      <c r="BC249" s="131"/>
      <c r="BD249" s="131"/>
      <c r="BE249" s="131"/>
      <c r="BF249" s="131"/>
      <c r="BG249" s="131"/>
      <c r="BH249" s="131"/>
      <c r="BI249" s="131"/>
      <c r="BJ249" s="131"/>
      <c r="BK249" s="131"/>
      <c r="BL249" s="131"/>
      <c r="BM249" s="131"/>
      <c r="BN249" s="131"/>
      <c r="BO249" s="131"/>
      <c r="BP249" s="131"/>
      <c r="BQ249" s="131"/>
      <c r="BR249" s="131"/>
      <c r="BS249" s="131"/>
      <c r="BT249" s="131"/>
      <c r="BU249" s="131"/>
      <c r="BV249" s="131"/>
      <c r="BW249" s="131"/>
      <c r="BX249" s="131"/>
      <c r="BY249" s="131"/>
      <c r="BZ249" s="131"/>
      <c r="CA249" s="131"/>
      <c r="CB249" s="131"/>
      <c r="CC249" s="131"/>
      <c r="CD249" s="131"/>
      <c r="CE249" s="131"/>
      <c r="CF249" s="131"/>
      <c r="CG249" s="131"/>
      <c r="CH249" s="131"/>
      <c r="CI249" s="131"/>
      <c r="CJ249" s="131"/>
      <c r="CK249" s="131"/>
      <c r="CL249" s="131"/>
      <c r="CM249" s="131"/>
      <c r="CN249" s="131"/>
      <c r="CO249" s="131"/>
      <c r="CP249" s="131"/>
      <c r="CQ249" s="131"/>
    </row>
    <row r="250" spans="1:95" ht="16.5" customHeight="1">
      <c r="A250" s="134"/>
      <c r="B250" s="134"/>
      <c r="C250" s="134"/>
      <c r="D250" s="134"/>
      <c r="E250" s="134"/>
      <c r="F250" s="134"/>
      <c r="G250" s="131"/>
      <c r="H250" s="135"/>
      <c r="I250" s="135"/>
      <c r="J250" s="131"/>
      <c r="K250" s="131"/>
      <c r="L250" s="131"/>
      <c r="M250" s="131"/>
      <c r="N250" s="131"/>
      <c r="O250" s="131"/>
      <c r="P250" s="131"/>
      <c r="Q250" s="131"/>
      <c r="R250" s="131"/>
      <c r="S250" s="131"/>
      <c r="T250" s="131"/>
      <c r="U250" s="131"/>
      <c r="V250" s="131"/>
      <c r="W250" s="131"/>
      <c r="X250" s="131"/>
      <c r="Y250" s="131"/>
      <c r="Z250" s="131"/>
      <c r="AA250" s="131"/>
      <c r="AB250" s="131"/>
      <c r="AC250" s="131"/>
      <c r="AD250" s="131"/>
      <c r="AE250" s="131"/>
      <c r="AF250" s="131"/>
      <c r="AG250" s="131"/>
      <c r="AH250" s="131"/>
      <c r="AI250" s="131"/>
      <c r="AJ250" s="131"/>
      <c r="AK250" s="131"/>
      <c r="AL250" s="131"/>
      <c r="AM250" s="131"/>
      <c r="AN250" s="131"/>
      <c r="AO250" s="131"/>
      <c r="AP250" s="131"/>
      <c r="AQ250" s="131"/>
      <c r="AR250" s="131"/>
      <c r="AS250" s="131"/>
      <c r="AT250" s="131"/>
      <c r="AU250" s="131"/>
      <c r="AV250" s="131"/>
      <c r="AW250" s="131"/>
      <c r="AX250" s="131"/>
      <c r="AY250" s="131"/>
      <c r="AZ250" s="131"/>
      <c r="BA250" s="131"/>
      <c r="BB250" s="131"/>
      <c r="BC250" s="131"/>
      <c r="BD250" s="131"/>
      <c r="BE250" s="131"/>
      <c r="BF250" s="131"/>
      <c r="BG250" s="131"/>
      <c r="BH250" s="131"/>
      <c r="BI250" s="131"/>
      <c r="BJ250" s="131"/>
      <c r="BK250" s="131"/>
      <c r="BL250" s="131"/>
      <c r="BM250" s="131"/>
      <c r="BN250" s="131"/>
      <c r="BO250" s="131"/>
      <c r="BP250" s="131"/>
      <c r="BQ250" s="131"/>
      <c r="BR250" s="131"/>
      <c r="BS250" s="131"/>
      <c r="BT250" s="131"/>
      <c r="BU250" s="131"/>
      <c r="BV250" s="131"/>
      <c r="BW250" s="131"/>
      <c r="BX250" s="131"/>
      <c r="BY250" s="131"/>
      <c r="BZ250" s="131"/>
      <c r="CA250" s="131"/>
      <c r="CB250" s="131"/>
      <c r="CC250" s="131"/>
      <c r="CD250" s="131"/>
      <c r="CE250" s="131"/>
      <c r="CF250" s="131"/>
      <c r="CG250" s="131"/>
      <c r="CH250" s="131"/>
      <c r="CI250" s="131"/>
      <c r="CJ250" s="131"/>
      <c r="CK250" s="131"/>
      <c r="CL250" s="131"/>
      <c r="CM250" s="131"/>
      <c r="CN250" s="131"/>
      <c r="CO250" s="131"/>
      <c r="CP250" s="131"/>
      <c r="CQ250" s="131"/>
    </row>
    <row r="251" spans="1:95" ht="16.5" customHeight="1">
      <c r="A251" s="134"/>
      <c r="B251" s="134"/>
      <c r="C251" s="134"/>
      <c r="D251" s="134"/>
      <c r="E251" s="134"/>
      <c r="F251" s="134"/>
      <c r="G251" s="131"/>
      <c r="H251" s="135"/>
      <c r="I251" s="135"/>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1"/>
      <c r="AY251" s="131"/>
      <c r="AZ251" s="131"/>
      <c r="BA251" s="131"/>
      <c r="BB251" s="131"/>
      <c r="BC251" s="131"/>
      <c r="BD251" s="131"/>
      <c r="BE251" s="131"/>
      <c r="BF251" s="131"/>
      <c r="BG251" s="131"/>
      <c r="BH251" s="131"/>
      <c r="BI251" s="131"/>
      <c r="BJ251" s="131"/>
      <c r="BK251" s="131"/>
      <c r="BL251" s="131"/>
      <c r="BM251" s="131"/>
      <c r="BN251" s="131"/>
      <c r="BO251" s="131"/>
      <c r="BP251" s="131"/>
      <c r="BQ251" s="131"/>
      <c r="BR251" s="131"/>
      <c r="BS251" s="131"/>
      <c r="BT251" s="131"/>
      <c r="BU251" s="131"/>
      <c r="BV251" s="131"/>
      <c r="BW251" s="131"/>
      <c r="BX251" s="131"/>
      <c r="BY251" s="131"/>
      <c r="BZ251" s="131"/>
      <c r="CA251" s="131"/>
      <c r="CB251" s="131"/>
      <c r="CC251" s="131"/>
      <c r="CD251" s="131"/>
      <c r="CE251" s="131"/>
      <c r="CF251" s="131"/>
      <c r="CG251" s="131"/>
      <c r="CH251" s="131"/>
      <c r="CI251" s="131"/>
      <c r="CJ251" s="131"/>
      <c r="CK251" s="131"/>
      <c r="CL251" s="131"/>
      <c r="CM251" s="131"/>
      <c r="CN251" s="131"/>
      <c r="CO251" s="131"/>
      <c r="CP251" s="131"/>
      <c r="CQ251" s="131"/>
    </row>
    <row r="252" spans="1:95" ht="16.5" customHeight="1">
      <c r="A252" s="134"/>
      <c r="B252" s="134"/>
      <c r="C252" s="134"/>
      <c r="D252" s="134"/>
      <c r="E252" s="134"/>
      <c r="F252" s="134"/>
      <c r="G252" s="131"/>
      <c r="H252" s="135"/>
      <c r="I252" s="135"/>
      <c r="J252" s="131"/>
      <c r="K252" s="131"/>
      <c r="L252" s="131"/>
      <c r="M252" s="131"/>
      <c r="N252" s="131"/>
      <c r="O252" s="131"/>
      <c r="P252" s="131"/>
      <c r="Q252" s="131"/>
      <c r="R252" s="131"/>
      <c r="S252" s="131"/>
      <c r="T252" s="131"/>
      <c r="U252" s="131"/>
      <c r="V252" s="131"/>
      <c r="W252" s="131"/>
      <c r="X252" s="131"/>
      <c r="Y252" s="131"/>
      <c r="Z252" s="131"/>
      <c r="AA252" s="131"/>
      <c r="AB252" s="131"/>
      <c r="AC252" s="131"/>
      <c r="AD252" s="131"/>
      <c r="AE252" s="131"/>
      <c r="AF252" s="131"/>
      <c r="AG252" s="131"/>
      <c r="AH252" s="131"/>
      <c r="AI252" s="131"/>
      <c r="AJ252" s="131"/>
      <c r="AK252" s="131"/>
      <c r="AL252" s="131"/>
      <c r="AM252" s="131"/>
      <c r="AN252" s="131"/>
      <c r="AO252" s="131"/>
      <c r="AP252" s="131"/>
      <c r="AQ252" s="131"/>
      <c r="AR252" s="131"/>
      <c r="AS252" s="131"/>
      <c r="AT252" s="131"/>
      <c r="AU252" s="131"/>
      <c r="AV252" s="131"/>
      <c r="AW252" s="131"/>
      <c r="AX252" s="131"/>
      <c r="AY252" s="131"/>
      <c r="AZ252" s="131"/>
      <c r="BA252" s="131"/>
      <c r="BB252" s="131"/>
      <c r="BC252" s="131"/>
      <c r="BD252" s="131"/>
      <c r="BE252" s="131"/>
      <c r="BF252" s="131"/>
      <c r="BG252" s="131"/>
      <c r="BH252" s="131"/>
      <c r="BI252" s="131"/>
      <c r="BJ252" s="131"/>
      <c r="BK252" s="131"/>
      <c r="BL252" s="131"/>
      <c r="BM252" s="131"/>
      <c r="BN252" s="131"/>
      <c r="BO252" s="131"/>
      <c r="BP252" s="131"/>
      <c r="BQ252" s="131"/>
      <c r="BR252" s="131"/>
      <c r="BS252" s="131"/>
      <c r="BT252" s="131"/>
      <c r="BU252" s="131"/>
      <c r="BV252" s="131"/>
      <c r="BW252" s="131"/>
      <c r="BX252" s="131"/>
      <c r="BY252" s="131"/>
      <c r="BZ252" s="131"/>
      <c r="CA252" s="131"/>
      <c r="CB252" s="131"/>
      <c r="CC252" s="131"/>
      <c r="CD252" s="131"/>
      <c r="CE252" s="131"/>
      <c r="CF252" s="131"/>
      <c r="CG252" s="131"/>
      <c r="CH252" s="131"/>
      <c r="CI252" s="131"/>
      <c r="CJ252" s="131"/>
      <c r="CK252" s="131"/>
      <c r="CL252" s="131"/>
      <c r="CM252" s="131"/>
      <c r="CN252" s="131"/>
      <c r="CO252" s="131"/>
      <c r="CP252" s="131"/>
      <c r="CQ252" s="131"/>
    </row>
    <row r="253" spans="1:95" ht="16.5" customHeight="1">
      <c r="A253" s="134"/>
      <c r="B253" s="134"/>
      <c r="C253" s="134"/>
      <c r="D253" s="134"/>
      <c r="E253" s="134"/>
      <c r="F253" s="134"/>
      <c r="G253" s="131"/>
      <c r="H253" s="135"/>
      <c r="I253" s="135"/>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1"/>
      <c r="AY253" s="131"/>
      <c r="AZ253" s="131"/>
      <c r="BA253" s="131"/>
      <c r="BB253" s="131"/>
      <c r="BC253" s="131"/>
      <c r="BD253" s="131"/>
      <c r="BE253" s="131"/>
      <c r="BF253" s="131"/>
      <c r="BG253" s="131"/>
      <c r="BH253" s="131"/>
      <c r="BI253" s="131"/>
      <c r="BJ253" s="131"/>
      <c r="BK253" s="131"/>
      <c r="BL253" s="131"/>
      <c r="BM253" s="131"/>
      <c r="BN253" s="131"/>
      <c r="BO253" s="131"/>
      <c r="BP253" s="131"/>
      <c r="BQ253" s="131"/>
      <c r="BR253" s="131"/>
      <c r="BS253" s="131"/>
      <c r="BT253" s="131"/>
      <c r="BU253" s="131"/>
      <c r="BV253" s="131"/>
      <c r="BW253" s="131"/>
      <c r="BX253" s="131"/>
      <c r="BY253" s="131"/>
      <c r="BZ253" s="131"/>
      <c r="CA253" s="131"/>
      <c r="CB253" s="131"/>
      <c r="CC253" s="131"/>
      <c r="CD253" s="131"/>
      <c r="CE253" s="131"/>
      <c r="CF253" s="131"/>
      <c r="CG253" s="131"/>
      <c r="CH253" s="131"/>
      <c r="CI253" s="131"/>
      <c r="CJ253" s="131"/>
      <c r="CK253" s="131"/>
      <c r="CL253" s="131"/>
      <c r="CM253" s="131"/>
      <c r="CN253" s="131"/>
      <c r="CO253" s="131"/>
      <c r="CP253" s="131"/>
      <c r="CQ253" s="131"/>
    </row>
    <row r="254" spans="1:95" ht="16.5" customHeight="1">
      <c r="A254" s="134"/>
      <c r="B254" s="134"/>
      <c r="C254" s="134"/>
      <c r="D254" s="134"/>
      <c r="E254" s="134"/>
      <c r="F254" s="134"/>
      <c r="G254" s="131"/>
      <c r="H254" s="135"/>
      <c r="I254" s="135"/>
      <c r="J254" s="131"/>
      <c r="K254" s="131"/>
      <c r="L254" s="131"/>
      <c r="M254" s="131"/>
      <c r="N254" s="131"/>
      <c r="O254" s="131"/>
      <c r="P254" s="131"/>
      <c r="Q254" s="131"/>
      <c r="R254" s="131"/>
      <c r="S254" s="131"/>
      <c r="T254" s="131"/>
      <c r="U254" s="131"/>
      <c r="V254" s="131"/>
      <c r="W254" s="131"/>
      <c r="X254" s="131"/>
      <c r="Y254" s="131"/>
      <c r="Z254" s="131"/>
      <c r="AA254" s="131"/>
      <c r="AB254" s="131"/>
      <c r="AC254" s="131"/>
      <c r="AD254" s="131"/>
      <c r="AE254" s="131"/>
      <c r="AF254" s="131"/>
      <c r="AG254" s="131"/>
      <c r="AH254" s="131"/>
      <c r="AI254" s="131"/>
      <c r="AJ254" s="131"/>
      <c r="AK254" s="131"/>
      <c r="AL254" s="131"/>
      <c r="AM254" s="131"/>
      <c r="AN254" s="131"/>
      <c r="AO254" s="131"/>
      <c r="AP254" s="131"/>
      <c r="AQ254" s="131"/>
      <c r="AR254" s="131"/>
      <c r="AS254" s="131"/>
      <c r="AT254" s="131"/>
      <c r="AU254" s="131"/>
      <c r="AV254" s="131"/>
      <c r="AW254" s="131"/>
      <c r="AX254" s="131"/>
      <c r="AY254" s="131"/>
      <c r="AZ254" s="131"/>
      <c r="BA254" s="131"/>
      <c r="BB254" s="131"/>
      <c r="BC254" s="131"/>
      <c r="BD254" s="131"/>
      <c r="BE254" s="131"/>
      <c r="BF254" s="131"/>
      <c r="BG254" s="131"/>
      <c r="BH254" s="131"/>
      <c r="BI254" s="131"/>
      <c r="BJ254" s="131"/>
      <c r="BK254" s="131"/>
      <c r="BL254" s="131"/>
      <c r="BM254" s="131"/>
      <c r="BN254" s="131"/>
      <c r="BO254" s="131"/>
      <c r="BP254" s="131"/>
      <c r="BQ254" s="131"/>
      <c r="BR254" s="131"/>
      <c r="BS254" s="131"/>
      <c r="BT254" s="131"/>
      <c r="BU254" s="131"/>
      <c r="BV254" s="131"/>
      <c r="BW254" s="131"/>
      <c r="BX254" s="131"/>
      <c r="BY254" s="131"/>
      <c r="BZ254" s="131"/>
      <c r="CA254" s="131"/>
      <c r="CB254" s="131"/>
      <c r="CC254" s="131"/>
      <c r="CD254" s="131"/>
      <c r="CE254" s="131"/>
      <c r="CF254" s="131"/>
      <c r="CG254" s="131"/>
      <c r="CH254" s="131"/>
      <c r="CI254" s="131"/>
      <c r="CJ254" s="131"/>
      <c r="CK254" s="131"/>
      <c r="CL254" s="131"/>
      <c r="CM254" s="131"/>
      <c r="CN254" s="131"/>
      <c r="CO254" s="131"/>
      <c r="CP254" s="131"/>
      <c r="CQ254" s="131"/>
    </row>
    <row r="255" spans="1:95" ht="16.5" customHeight="1">
      <c r="A255" s="134"/>
      <c r="B255" s="134"/>
      <c r="C255" s="134"/>
      <c r="D255" s="134"/>
      <c r="E255" s="134"/>
      <c r="F255" s="134"/>
      <c r="G255" s="131"/>
      <c r="H255" s="135"/>
      <c r="I255" s="135"/>
      <c r="J255" s="131"/>
      <c r="K255" s="131"/>
      <c r="L255" s="131"/>
      <c r="M255" s="131"/>
      <c r="N255" s="131"/>
      <c r="O255" s="131"/>
      <c r="P255" s="131"/>
      <c r="Q255" s="131"/>
      <c r="R255" s="131"/>
      <c r="S255" s="131"/>
      <c r="T255" s="131"/>
      <c r="U255" s="131"/>
      <c r="V255" s="131"/>
      <c r="W255" s="131"/>
      <c r="X255" s="131"/>
      <c r="Y255" s="131"/>
      <c r="Z255" s="131"/>
      <c r="AA255" s="131"/>
      <c r="AB255" s="131"/>
      <c r="AC255" s="131"/>
      <c r="AD255" s="131"/>
      <c r="AE255" s="131"/>
      <c r="AF255" s="131"/>
      <c r="AG255" s="131"/>
      <c r="AH255" s="131"/>
      <c r="AI255" s="131"/>
      <c r="AJ255" s="131"/>
      <c r="AK255" s="131"/>
      <c r="AL255" s="131"/>
      <c r="AM255" s="131"/>
      <c r="AN255" s="131"/>
      <c r="AO255" s="131"/>
      <c r="AP255" s="131"/>
      <c r="AQ255" s="131"/>
      <c r="AR255" s="131"/>
      <c r="AS255" s="131"/>
      <c r="AT255" s="131"/>
      <c r="AU255" s="131"/>
      <c r="AV255" s="131"/>
      <c r="AW255" s="131"/>
      <c r="AX255" s="131"/>
      <c r="AY255" s="131"/>
      <c r="AZ255" s="131"/>
      <c r="BA255" s="131"/>
      <c r="BB255" s="131"/>
      <c r="BC255" s="131"/>
      <c r="BD255" s="131"/>
      <c r="BE255" s="131"/>
      <c r="BF255" s="131"/>
      <c r="BG255" s="131"/>
      <c r="BH255" s="131"/>
      <c r="BI255" s="131"/>
      <c r="BJ255" s="131"/>
      <c r="BK255" s="131"/>
      <c r="BL255" s="131"/>
      <c r="BM255" s="131"/>
      <c r="BN255" s="131"/>
      <c r="BO255" s="131"/>
      <c r="BP255" s="131"/>
      <c r="BQ255" s="131"/>
      <c r="BR255" s="131"/>
      <c r="BS255" s="131"/>
      <c r="BT255" s="131"/>
      <c r="BU255" s="131"/>
      <c r="BV255" s="131"/>
      <c r="BW255" s="131"/>
      <c r="BX255" s="131"/>
      <c r="BY255" s="131"/>
      <c r="BZ255" s="131"/>
      <c r="CA255" s="131"/>
      <c r="CB255" s="131"/>
      <c r="CC255" s="131"/>
      <c r="CD255" s="131"/>
      <c r="CE255" s="131"/>
      <c r="CF255" s="131"/>
      <c r="CG255" s="131"/>
      <c r="CH255" s="131"/>
      <c r="CI255" s="131"/>
      <c r="CJ255" s="131"/>
      <c r="CK255" s="131"/>
      <c r="CL255" s="131"/>
      <c r="CM255" s="131"/>
      <c r="CN255" s="131"/>
      <c r="CO255" s="131"/>
      <c r="CP255" s="131"/>
      <c r="CQ255" s="131"/>
    </row>
    <row r="256" spans="1:95" ht="16.5" customHeight="1">
      <c r="A256" s="134"/>
      <c r="B256" s="134"/>
      <c r="C256" s="134"/>
      <c r="D256" s="134"/>
      <c r="E256" s="134"/>
      <c r="F256" s="134"/>
      <c r="G256" s="131"/>
      <c r="H256" s="135"/>
      <c r="I256" s="135"/>
      <c r="J256" s="131"/>
      <c r="K256" s="131"/>
      <c r="L256" s="131"/>
      <c r="M256" s="131"/>
      <c r="N256" s="131"/>
      <c r="O256" s="131"/>
      <c r="P256" s="131"/>
      <c r="Q256" s="131"/>
      <c r="R256" s="131"/>
      <c r="S256" s="131"/>
      <c r="T256" s="131"/>
      <c r="U256" s="131"/>
      <c r="V256" s="131"/>
      <c r="W256" s="131"/>
      <c r="X256" s="131"/>
      <c r="Y256" s="131"/>
      <c r="Z256" s="131"/>
      <c r="AA256" s="131"/>
      <c r="AB256" s="131"/>
      <c r="AC256" s="131"/>
      <c r="AD256" s="131"/>
      <c r="AE256" s="131"/>
      <c r="AF256" s="131"/>
      <c r="AG256" s="131"/>
      <c r="AH256" s="131"/>
      <c r="AI256" s="131"/>
      <c r="AJ256" s="131"/>
      <c r="AK256" s="131"/>
      <c r="AL256" s="131"/>
      <c r="AM256" s="131"/>
      <c r="AN256" s="131"/>
      <c r="AO256" s="131"/>
      <c r="AP256" s="131"/>
      <c r="AQ256" s="131"/>
      <c r="AR256" s="131"/>
      <c r="AS256" s="131"/>
      <c r="AT256" s="131"/>
      <c r="AU256" s="131"/>
      <c r="AV256" s="131"/>
      <c r="AW256" s="131"/>
      <c r="AX256" s="131"/>
      <c r="AY256" s="131"/>
      <c r="AZ256" s="131"/>
      <c r="BA256" s="131"/>
      <c r="BB256" s="131"/>
      <c r="BC256" s="131"/>
      <c r="BD256" s="131"/>
      <c r="BE256" s="131"/>
      <c r="BF256" s="131"/>
      <c r="BG256" s="131"/>
      <c r="BH256" s="131"/>
      <c r="BI256" s="131"/>
      <c r="BJ256" s="131"/>
      <c r="BK256" s="131"/>
      <c r="BL256" s="131"/>
      <c r="BM256" s="131"/>
      <c r="BN256" s="131"/>
      <c r="BO256" s="131"/>
      <c r="BP256" s="131"/>
      <c r="BQ256" s="131"/>
      <c r="BR256" s="131"/>
      <c r="BS256" s="131"/>
      <c r="BT256" s="131"/>
      <c r="BU256" s="131"/>
      <c r="BV256" s="131"/>
      <c r="BW256" s="131"/>
      <c r="BX256" s="131"/>
      <c r="BY256" s="131"/>
      <c r="BZ256" s="131"/>
      <c r="CA256" s="131"/>
      <c r="CB256" s="131"/>
      <c r="CC256" s="131"/>
      <c r="CD256" s="131"/>
      <c r="CE256" s="131"/>
      <c r="CF256" s="131"/>
      <c r="CG256" s="131"/>
      <c r="CH256" s="131"/>
      <c r="CI256" s="131"/>
      <c r="CJ256" s="131"/>
      <c r="CK256" s="131"/>
      <c r="CL256" s="131"/>
      <c r="CM256" s="131"/>
      <c r="CN256" s="131"/>
      <c r="CO256" s="131"/>
      <c r="CP256" s="131"/>
      <c r="CQ256" s="131"/>
    </row>
    <row r="257" spans="1:95" ht="16.5" customHeight="1">
      <c r="A257" s="134"/>
      <c r="B257" s="134"/>
      <c r="C257" s="134"/>
      <c r="D257" s="134"/>
      <c r="E257" s="134"/>
      <c r="F257" s="134"/>
      <c r="G257" s="131"/>
      <c r="H257" s="135"/>
      <c r="I257" s="135"/>
      <c r="J257" s="131"/>
      <c r="K257" s="131"/>
      <c r="L257" s="131"/>
      <c r="M257" s="131"/>
      <c r="N257" s="131"/>
      <c r="O257" s="131"/>
      <c r="P257" s="131"/>
      <c r="Q257" s="131"/>
      <c r="R257" s="131"/>
      <c r="S257" s="131"/>
      <c r="T257" s="131"/>
      <c r="U257" s="131"/>
      <c r="V257" s="131"/>
      <c r="W257" s="131"/>
      <c r="X257" s="131"/>
      <c r="Y257" s="131"/>
      <c r="Z257" s="131"/>
      <c r="AA257" s="131"/>
      <c r="AB257" s="131"/>
      <c r="AC257" s="131"/>
      <c r="AD257" s="131"/>
      <c r="AE257" s="131"/>
      <c r="AF257" s="131"/>
      <c r="AG257" s="131"/>
      <c r="AH257" s="131"/>
      <c r="AI257" s="131"/>
      <c r="AJ257" s="131"/>
      <c r="AK257" s="131"/>
      <c r="AL257" s="131"/>
      <c r="AM257" s="131"/>
      <c r="AN257" s="131"/>
      <c r="AO257" s="131"/>
      <c r="AP257" s="131"/>
      <c r="AQ257" s="131"/>
      <c r="AR257" s="131"/>
      <c r="AS257" s="131"/>
      <c r="AT257" s="131"/>
      <c r="AU257" s="131"/>
      <c r="AV257" s="131"/>
      <c r="AW257" s="131"/>
      <c r="AX257" s="131"/>
      <c r="AY257" s="131"/>
      <c r="AZ257" s="131"/>
      <c r="BA257" s="131"/>
      <c r="BB257" s="131"/>
      <c r="BC257" s="131"/>
      <c r="BD257" s="131"/>
      <c r="BE257" s="131"/>
      <c r="BF257" s="131"/>
      <c r="BG257" s="131"/>
      <c r="BH257" s="131"/>
      <c r="BI257" s="131"/>
      <c r="BJ257" s="131"/>
      <c r="BK257" s="131"/>
      <c r="BL257" s="131"/>
      <c r="BM257" s="131"/>
      <c r="BN257" s="131"/>
      <c r="BO257" s="131"/>
      <c r="BP257" s="131"/>
      <c r="BQ257" s="131"/>
      <c r="BR257" s="131"/>
      <c r="BS257" s="131"/>
      <c r="BT257" s="131"/>
      <c r="BU257" s="131"/>
      <c r="BV257" s="131"/>
      <c r="BW257" s="131"/>
      <c r="BX257" s="131"/>
      <c r="BY257" s="131"/>
      <c r="BZ257" s="131"/>
      <c r="CA257" s="131"/>
      <c r="CB257" s="131"/>
      <c r="CC257" s="131"/>
      <c r="CD257" s="131"/>
      <c r="CE257" s="131"/>
      <c r="CF257" s="131"/>
      <c r="CG257" s="131"/>
      <c r="CH257" s="131"/>
      <c r="CI257" s="131"/>
      <c r="CJ257" s="131"/>
      <c r="CK257" s="131"/>
      <c r="CL257" s="131"/>
      <c r="CM257" s="131"/>
      <c r="CN257" s="131"/>
      <c r="CO257" s="131"/>
      <c r="CP257" s="131"/>
      <c r="CQ257" s="131"/>
    </row>
    <row r="258" spans="1:95" ht="16.5" customHeight="1">
      <c r="A258" s="134"/>
      <c r="B258" s="134"/>
      <c r="C258" s="134"/>
      <c r="D258" s="134"/>
      <c r="E258" s="134"/>
      <c r="F258" s="134"/>
      <c r="G258" s="131"/>
      <c r="H258" s="135"/>
      <c r="I258" s="135"/>
      <c r="J258" s="131"/>
      <c r="K258" s="131"/>
      <c r="L258" s="131"/>
      <c r="M258" s="131"/>
      <c r="N258" s="131"/>
      <c r="O258" s="131"/>
      <c r="P258" s="131"/>
      <c r="Q258" s="131"/>
      <c r="R258" s="131"/>
      <c r="S258" s="131"/>
      <c r="T258" s="131"/>
      <c r="U258" s="131"/>
      <c r="V258" s="131"/>
      <c r="W258" s="131"/>
      <c r="X258" s="131"/>
      <c r="Y258" s="131"/>
      <c r="Z258" s="131"/>
      <c r="AA258" s="131"/>
      <c r="AB258" s="131"/>
      <c r="AC258" s="131"/>
      <c r="AD258" s="131"/>
      <c r="AE258" s="131"/>
      <c r="AF258" s="131"/>
      <c r="AG258" s="131"/>
      <c r="AH258" s="131"/>
      <c r="AI258" s="131"/>
      <c r="AJ258" s="131"/>
      <c r="AK258" s="131"/>
      <c r="AL258" s="131"/>
      <c r="AM258" s="131"/>
      <c r="AN258" s="131"/>
      <c r="AO258" s="131"/>
      <c r="AP258" s="131"/>
      <c r="AQ258" s="131"/>
      <c r="AR258" s="131"/>
      <c r="AS258" s="131"/>
      <c r="AT258" s="131"/>
      <c r="AU258" s="131"/>
      <c r="AV258" s="131"/>
      <c r="AW258" s="131"/>
      <c r="AX258" s="131"/>
      <c r="AY258" s="131"/>
      <c r="AZ258" s="131"/>
      <c r="BA258" s="131"/>
      <c r="BB258" s="131"/>
      <c r="BC258" s="131"/>
      <c r="BD258" s="131"/>
      <c r="BE258" s="131"/>
      <c r="BF258" s="131"/>
      <c r="BG258" s="131"/>
      <c r="BH258" s="131"/>
      <c r="BI258" s="131"/>
      <c r="BJ258" s="131"/>
      <c r="BK258" s="131"/>
      <c r="BL258" s="131"/>
      <c r="BM258" s="131"/>
      <c r="BN258" s="131"/>
      <c r="BO258" s="131"/>
      <c r="BP258" s="131"/>
      <c r="BQ258" s="131"/>
      <c r="BR258" s="131"/>
      <c r="BS258" s="131"/>
      <c r="BT258" s="131"/>
      <c r="BU258" s="131"/>
      <c r="BV258" s="131"/>
      <c r="BW258" s="131"/>
      <c r="BX258" s="131"/>
      <c r="BY258" s="131"/>
      <c r="BZ258" s="131"/>
      <c r="CA258" s="131"/>
      <c r="CB258" s="131"/>
      <c r="CC258" s="131"/>
      <c r="CD258" s="131"/>
      <c r="CE258" s="131"/>
      <c r="CF258" s="131"/>
      <c r="CG258" s="131"/>
      <c r="CH258" s="131"/>
      <c r="CI258" s="131"/>
      <c r="CJ258" s="131"/>
      <c r="CK258" s="131"/>
      <c r="CL258" s="131"/>
      <c r="CM258" s="131"/>
      <c r="CN258" s="131"/>
      <c r="CO258" s="131"/>
      <c r="CP258" s="131"/>
      <c r="CQ258" s="131"/>
    </row>
    <row r="259" spans="1:95" ht="16.5" customHeight="1">
      <c r="A259" s="134"/>
      <c r="B259" s="134"/>
      <c r="C259" s="134"/>
      <c r="D259" s="134"/>
      <c r="E259" s="134"/>
      <c r="F259" s="134"/>
      <c r="G259" s="131"/>
      <c r="H259" s="135"/>
      <c r="I259" s="135"/>
      <c r="J259" s="131"/>
      <c r="K259" s="131"/>
      <c r="L259" s="131"/>
      <c r="M259" s="131"/>
      <c r="N259" s="131"/>
      <c r="O259" s="131"/>
      <c r="P259" s="131"/>
      <c r="Q259" s="131"/>
      <c r="R259" s="131"/>
      <c r="S259" s="131"/>
      <c r="T259" s="131"/>
      <c r="U259" s="131"/>
      <c r="V259" s="131"/>
      <c r="W259" s="131"/>
      <c r="X259" s="131"/>
      <c r="Y259" s="131"/>
      <c r="Z259" s="131"/>
      <c r="AA259" s="131"/>
      <c r="AB259" s="131"/>
      <c r="AC259" s="131"/>
      <c r="AD259" s="131"/>
      <c r="AE259" s="131"/>
      <c r="AF259" s="131"/>
      <c r="AG259" s="131"/>
      <c r="AH259" s="131"/>
      <c r="AI259" s="131"/>
      <c r="AJ259" s="131"/>
      <c r="AK259" s="131"/>
      <c r="AL259" s="131"/>
      <c r="AM259" s="131"/>
      <c r="AN259" s="131"/>
      <c r="AO259" s="131"/>
      <c r="AP259" s="131"/>
      <c r="AQ259" s="131"/>
      <c r="AR259" s="131"/>
      <c r="AS259" s="131"/>
      <c r="AT259" s="131"/>
      <c r="AU259" s="131"/>
      <c r="AV259" s="131"/>
      <c r="AW259" s="131"/>
      <c r="AX259" s="131"/>
      <c r="AY259" s="131"/>
      <c r="AZ259" s="131"/>
      <c r="BA259" s="131"/>
      <c r="BB259" s="131"/>
      <c r="BC259" s="131"/>
      <c r="BD259" s="131"/>
      <c r="BE259" s="131"/>
      <c r="BF259" s="131"/>
      <c r="BG259" s="131"/>
      <c r="BH259" s="131"/>
      <c r="BI259" s="131"/>
      <c r="BJ259" s="131"/>
      <c r="BK259" s="131"/>
      <c r="BL259" s="131"/>
      <c r="BM259" s="131"/>
      <c r="BN259" s="131"/>
      <c r="BO259" s="131"/>
      <c r="BP259" s="131"/>
      <c r="BQ259" s="131"/>
      <c r="BR259" s="131"/>
      <c r="BS259" s="131"/>
      <c r="BT259" s="131"/>
      <c r="BU259" s="131"/>
      <c r="BV259" s="131"/>
      <c r="BW259" s="131"/>
      <c r="BX259" s="131"/>
      <c r="BY259" s="131"/>
      <c r="BZ259" s="131"/>
      <c r="CA259" s="131"/>
      <c r="CB259" s="131"/>
      <c r="CC259" s="131"/>
      <c r="CD259" s="131"/>
      <c r="CE259" s="131"/>
      <c r="CF259" s="131"/>
      <c r="CG259" s="131"/>
      <c r="CH259" s="131"/>
      <c r="CI259" s="131"/>
      <c r="CJ259" s="131"/>
      <c r="CK259" s="131"/>
      <c r="CL259" s="131"/>
      <c r="CM259" s="131"/>
      <c r="CN259" s="131"/>
      <c r="CO259" s="131"/>
      <c r="CP259" s="131"/>
      <c r="CQ259" s="131"/>
    </row>
    <row r="260" spans="1:95" ht="16.5" customHeight="1">
      <c r="A260" s="134"/>
      <c r="B260" s="134"/>
      <c r="C260" s="134"/>
      <c r="D260" s="134"/>
      <c r="E260" s="134"/>
      <c r="F260" s="134"/>
      <c r="G260" s="131"/>
      <c r="H260" s="135"/>
      <c r="I260" s="135"/>
      <c r="J260" s="131"/>
      <c r="K260" s="131"/>
      <c r="L260" s="131"/>
      <c r="M260" s="131"/>
      <c r="N260" s="131"/>
      <c r="O260" s="131"/>
      <c r="P260" s="131"/>
      <c r="Q260" s="131"/>
      <c r="R260" s="131"/>
      <c r="S260" s="131"/>
      <c r="T260" s="131"/>
      <c r="U260" s="131"/>
      <c r="V260" s="131"/>
      <c r="W260" s="131"/>
      <c r="X260" s="131"/>
      <c r="Y260" s="131"/>
      <c r="Z260" s="131"/>
      <c r="AA260" s="131"/>
      <c r="AB260" s="131"/>
      <c r="AC260" s="131"/>
      <c r="AD260" s="131"/>
      <c r="AE260" s="131"/>
      <c r="AF260" s="131"/>
      <c r="AG260" s="131"/>
      <c r="AH260" s="131"/>
      <c r="AI260" s="131"/>
      <c r="AJ260" s="131"/>
      <c r="AK260" s="131"/>
      <c r="AL260" s="131"/>
      <c r="AM260" s="131"/>
      <c r="AN260" s="131"/>
      <c r="AO260" s="131"/>
      <c r="AP260" s="131"/>
      <c r="AQ260" s="131"/>
      <c r="AR260" s="131"/>
      <c r="AS260" s="131"/>
      <c r="AT260" s="131"/>
      <c r="AU260" s="131"/>
      <c r="AV260" s="131"/>
      <c r="AW260" s="131"/>
      <c r="AX260" s="131"/>
      <c r="AY260" s="131"/>
      <c r="AZ260" s="131"/>
      <c r="BA260" s="131"/>
      <c r="BB260" s="131"/>
      <c r="BC260" s="131"/>
      <c r="BD260" s="131"/>
      <c r="BE260" s="131"/>
      <c r="BF260" s="131"/>
      <c r="BG260" s="131"/>
      <c r="BH260" s="131"/>
      <c r="BI260" s="131"/>
      <c r="BJ260" s="131"/>
      <c r="BK260" s="131"/>
      <c r="BL260" s="131"/>
      <c r="BM260" s="131"/>
      <c r="BN260" s="131"/>
      <c r="BO260" s="131"/>
      <c r="BP260" s="131"/>
      <c r="BQ260" s="131"/>
      <c r="BR260" s="131"/>
      <c r="BS260" s="131"/>
      <c r="BT260" s="131"/>
      <c r="BU260" s="131"/>
      <c r="BV260" s="131"/>
      <c r="BW260" s="131"/>
      <c r="BX260" s="131"/>
      <c r="BY260" s="131"/>
      <c r="BZ260" s="131"/>
      <c r="CA260" s="131"/>
      <c r="CB260" s="131"/>
      <c r="CC260" s="131"/>
      <c r="CD260" s="131"/>
      <c r="CE260" s="131"/>
      <c r="CF260" s="131"/>
      <c r="CG260" s="131"/>
      <c r="CH260" s="131"/>
      <c r="CI260" s="131"/>
      <c r="CJ260" s="131"/>
      <c r="CK260" s="131"/>
      <c r="CL260" s="131"/>
      <c r="CM260" s="131"/>
      <c r="CN260" s="131"/>
      <c r="CO260" s="131"/>
      <c r="CP260" s="131"/>
      <c r="CQ260" s="131"/>
    </row>
    <row r="261" spans="1:95" ht="16.5" customHeight="1">
      <c r="A261" s="134"/>
      <c r="B261" s="134"/>
      <c r="C261" s="134"/>
      <c r="D261" s="134"/>
      <c r="E261" s="134"/>
      <c r="F261" s="134"/>
      <c r="G261" s="131"/>
      <c r="H261" s="135"/>
      <c r="I261" s="135"/>
      <c r="J261" s="131"/>
      <c r="K261" s="131"/>
      <c r="L261" s="131"/>
      <c r="M261" s="131"/>
      <c r="N261" s="131"/>
      <c r="O261" s="131"/>
      <c r="P261" s="131"/>
      <c r="Q261" s="131"/>
      <c r="R261" s="131"/>
      <c r="S261" s="131"/>
      <c r="T261" s="131"/>
      <c r="U261" s="131"/>
      <c r="V261" s="131"/>
      <c r="W261" s="131"/>
      <c r="X261" s="131"/>
      <c r="Y261" s="131"/>
      <c r="Z261" s="131"/>
      <c r="AA261" s="131"/>
      <c r="AB261" s="131"/>
      <c r="AC261" s="131"/>
      <c r="AD261" s="131"/>
      <c r="AE261" s="131"/>
      <c r="AF261" s="131"/>
      <c r="AG261" s="131"/>
      <c r="AH261" s="131"/>
      <c r="AI261" s="131"/>
      <c r="AJ261" s="131"/>
      <c r="AK261" s="131"/>
      <c r="AL261" s="131"/>
      <c r="AM261" s="131"/>
      <c r="AN261" s="131"/>
      <c r="AO261" s="131"/>
      <c r="AP261" s="131"/>
      <c r="AQ261" s="131"/>
      <c r="AR261" s="131"/>
      <c r="AS261" s="131"/>
      <c r="AT261" s="131"/>
      <c r="AU261" s="131"/>
      <c r="AV261" s="131"/>
      <c r="AW261" s="131"/>
      <c r="AX261" s="131"/>
      <c r="AY261" s="131"/>
      <c r="AZ261" s="131"/>
      <c r="BA261" s="131"/>
      <c r="BB261" s="131"/>
      <c r="BC261" s="131"/>
      <c r="BD261" s="131"/>
      <c r="BE261" s="131"/>
      <c r="BF261" s="131"/>
      <c r="BG261" s="131"/>
      <c r="BH261" s="131"/>
      <c r="BI261" s="131"/>
      <c r="BJ261" s="131"/>
      <c r="BK261" s="131"/>
      <c r="BL261" s="131"/>
      <c r="BM261" s="131"/>
      <c r="BN261" s="131"/>
      <c r="BO261" s="131"/>
      <c r="BP261" s="131"/>
      <c r="BQ261" s="131"/>
      <c r="BR261" s="131"/>
      <c r="BS261" s="131"/>
      <c r="BT261" s="131"/>
      <c r="BU261" s="131"/>
      <c r="BV261" s="131"/>
      <c r="BW261" s="131"/>
      <c r="BX261" s="131"/>
      <c r="BY261" s="131"/>
      <c r="BZ261" s="131"/>
      <c r="CA261" s="131"/>
      <c r="CB261" s="131"/>
      <c r="CC261" s="131"/>
      <c r="CD261" s="131"/>
      <c r="CE261" s="131"/>
      <c r="CF261" s="131"/>
      <c r="CG261" s="131"/>
      <c r="CH261" s="131"/>
      <c r="CI261" s="131"/>
      <c r="CJ261" s="131"/>
      <c r="CK261" s="131"/>
      <c r="CL261" s="131"/>
      <c r="CM261" s="131"/>
      <c r="CN261" s="131"/>
      <c r="CO261" s="131"/>
      <c r="CP261" s="131"/>
      <c r="CQ261" s="131"/>
    </row>
    <row r="262" spans="1:95" ht="16.5" customHeight="1">
      <c r="A262" s="134"/>
      <c r="B262" s="134"/>
      <c r="C262" s="134"/>
      <c r="D262" s="134"/>
      <c r="E262" s="134"/>
      <c r="F262" s="134"/>
      <c r="G262" s="131"/>
      <c r="H262" s="135"/>
      <c r="I262" s="135"/>
      <c r="J262" s="131"/>
      <c r="K262" s="131"/>
      <c r="L262" s="131"/>
      <c r="M262" s="131"/>
      <c r="N262" s="131"/>
      <c r="O262" s="131"/>
      <c r="P262" s="131"/>
      <c r="Q262" s="131"/>
      <c r="R262" s="131"/>
      <c r="S262" s="131"/>
      <c r="T262" s="131"/>
      <c r="U262" s="131"/>
      <c r="V262" s="131"/>
      <c r="W262" s="131"/>
      <c r="X262" s="131"/>
      <c r="Y262" s="131"/>
      <c r="Z262" s="131"/>
      <c r="AA262" s="131"/>
      <c r="AB262" s="131"/>
      <c r="AC262" s="131"/>
      <c r="AD262" s="131"/>
      <c r="AE262" s="131"/>
      <c r="AF262" s="131"/>
      <c r="AG262" s="131"/>
      <c r="AH262" s="131"/>
      <c r="AI262" s="131"/>
      <c r="AJ262" s="131"/>
      <c r="AK262" s="131"/>
      <c r="AL262" s="131"/>
      <c r="AM262" s="131"/>
      <c r="AN262" s="131"/>
      <c r="AO262" s="131"/>
      <c r="AP262" s="131"/>
      <c r="AQ262" s="131"/>
      <c r="AR262" s="131"/>
      <c r="AS262" s="131"/>
      <c r="AT262" s="131"/>
      <c r="AU262" s="131"/>
      <c r="AV262" s="131"/>
      <c r="AW262" s="131"/>
      <c r="AX262" s="131"/>
      <c r="AY262" s="131"/>
      <c r="AZ262" s="131"/>
      <c r="BA262" s="131"/>
      <c r="BB262" s="131"/>
      <c r="BC262" s="131"/>
      <c r="BD262" s="131"/>
      <c r="BE262" s="131"/>
      <c r="BF262" s="131"/>
      <c r="BG262" s="131"/>
      <c r="BH262" s="131"/>
      <c r="BI262" s="131"/>
      <c r="BJ262" s="131"/>
      <c r="BK262" s="131"/>
      <c r="BL262" s="131"/>
      <c r="BM262" s="131"/>
      <c r="BN262" s="131"/>
      <c r="BO262" s="131"/>
      <c r="BP262" s="131"/>
      <c r="BQ262" s="131"/>
      <c r="BR262" s="131"/>
      <c r="BS262" s="131"/>
      <c r="BT262" s="131"/>
      <c r="BU262" s="131"/>
      <c r="BV262" s="131"/>
      <c r="BW262" s="131"/>
      <c r="BX262" s="131"/>
      <c r="BY262" s="131"/>
      <c r="BZ262" s="131"/>
      <c r="CA262" s="131"/>
      <c r="CB262" s="131"/>
      <c r="CC262" s="131"/>
      <c r="CD262" s="131"/>
      <c r="CE262" s="131"/>
      <c r="CF262" s="131"/>
      <c r="CG262" s="131"/>
      <c r="CH262" s="131"/>
      <c r="CI262" s="131"/>
      <c r="CJ262" s="131"/>
      <c r="CK262" s="131"/>
      <c r="CL262" s="131"/>
      <c r="CM262" s="131"/>
      <c r="CN262" s="131"/>
      <c r="CO262" s="131"/>
      <c r="CP262" s="131"/>
      <c r="CQ262" s="131"/>
    </row>
    <row r="263" spans="1:95" ht="16.5" customHeight="1">
      <c r="A263" s="134"/>
      <c r="B263" s="134"/>
      <c r="C263" s="134"/>
      <c r="D263" s="134"/>
      <c r="E263" s="134"/>
      <c r="F263" s="134"/>
      <c r="G263" s="131"/>
      <c r="H263" s="135"/>
      <c r="I263" s="135"/>
      <c r="J263" s="131"/>
      <c r="K263" s="131"/>
      <c r="L263" s="131"/>
      <c r="M263" s="131"/>
      <c r="N263" s="131"/>
      <c r="O263" s="131"/>
      <c r="P263" s="131"/>
      <c r="Q263" s="131"/>
      <c r="R263" s="131"/>
      <c r="S263" s="131"/>
      <c r="T263" s="131"/>
      <c r="U263" s="131"/>
      <c r="V263" s="131"/>
      <c r="W263" s="131"/>
      <c r="X263" s="131"/>
      <c r="Y263" s="131"/>
      <c r="Z263" s="131"/>
      <c r="AA263" s="131"/>
      <c r="AB263" s="131"/>
      <c r="AC263" s="131"/>
      <c r="AD263" s="131"/>
      <c r="AE263" s="131"/>
      <c r="AF263" s="131"/>
      <c r="AG263" s="131"/>
      <c r="AH263" s="131"/>
      <c r="AI263" s="131"/>
      <c r="AJ263" s="131"/>
      <c r="AK263" s="131"/>
      <c r="AL263" s="131"/>
      <c r="AM263" s="131"/>
      <c r="AN263" s="131"/>
      <c r="AO263" s="131"/>
      <c r="AP263" s="131"/>
      <c r="AQ263" s="131"/>
      <c r="AR263" s="131"/>
      <c r="AS263" s="131"/>
      <c r="AT263" s="131"/>
      <c r="AU263" s="131"/>
      <c r="AV263" s="131"/>
      <c r="AW263" s="131"/>
      <c r="AX263" s="131"/>
      <c r="AY263" s="131"/>
      <c r="AZ263" s="131"/>
      <c r="BA263" s="131"/>
      <c r="BB263" s="131"/>
      <c r="BC263" s="131"/>
      <c r="BD263" s="131"/>
      <c r="BE263" s="131"/>
      <c r="BF263" s="131"/>
      <c r="BG263" s="131"/>
      <c r="BH263" s="131"/>
      <c r="BI263" s="131"/>
      <c r="BJ263" s="131"/>
      <c r="BK263" s="131"/>
      <c r="BL263" s="131"/>
      <c r="BM263" s="131"/>
      <c r="BN263" s="131"/>
      <c r="BO263" s="131"/>
      <c r="BP263" s="131"/>
      <c r="BQ263" s="131"/>
      <c r="BR263" s="131"/>
      <c r="BS263" s="131"/>
      <c r="BT263" s="131"/>
      <c r="BU263" s="131"/>
      <c r="BV263" s="131"/>
      <c r="BW263" s="131"/>
      <c r="BX263" s="131"/>
      <c r="BY263" s="131"/>
      <c r="BZ263" s="131"/>
      <c r="CA263" s="131"/>
      <c r="CB263" s="131"/>
      <c r="CC263" s="131"/>
      <c r="CD263" s="131"/>
      <c r="CE263" s="131"/>
      <c r="CF263" s="131"/>
      <c r="CG263" s="131"/>
      <c r="CH263" s="131"/>
      <c r="CI263" s="131"/>
      <c r="CJ263" s="131"/>
      <c r="CK263" s="131"/>
      <c r="CL263" s="131"/>
      <c r="CM263" s="131"/>
      <c r="CN263" s="131"/>
      <c r="CO263" s="131"/>
      <c r="CP263" s="131"/>
      <c r="CQ263" s="131"/>
    </row>
    <row r="264" spans="1:95" ht="16.5" customHeight="1">
      <c r="A264" s="134"/>
      <c r="B264" s="134"/>
      <c r="C264" s="134"/>
      <c r="D264" s="134"/>
      <c r="E264" s="134"/>
      <c r="F264" s="134"/>
      <c r="G264" s="131"/>
      <c r="H264" s="135"/>
      <c r="I264" s="135"/>
      <c r="J264" s="131"/>
      <c r="K264" s="131"/>
      <c r="L264" s="131"/>
      <c r="M264" s="131"/>
      <c r="N264" s="131"/>
      <c r="O264" s="131"/>
      <c r="P264" s="131"/>
      <c r="Q264" s="131"/>
      <c r="R264" s="131"/>
      <c r="S264" s="131"/>
      <c r="T264" s="131"/>
      <c r="U264" s="131"/>
      <c r="V264" s="131"/>
      <c r="W264" s="131"/>
      <c r="X264" s="131"/>
      <c r="Y264" s="131"/>
      <c r="Z264" s="131"/>
      <c r="AA264" s="131"/>
      <c r="AB264" s="131"/>
      <c r="AC264" s="131"/>
      <c r="AD264" s="131"/>
      <c r="AE264" s="131"/>
      <c r="AF264" s="131"/>
      <c r="AG264" s="131"/>
      <c r="AH264" s="131"/>
      <c r="AI264" s="131"/>
      <c r="AJ264" s="131"/>
      <c r="AK264" s="131"/>
      <c r="AL264" s="131"/>
      <c r="AM264" s="131"/>
      <c r="AN264" s="131"/>
      <c r="AO264" s="131"/>
      <c r="AP264" s="131"/>
      <c r="AQ264" s="131"/>
      <c r="AR264" s="131"/>
      <c r="AS264" s="131"/>
      <c r="AT264" s="131"/>
      <c r="AU264" s="131"/>
      <c r="AV264" s="131"/>
      <c r="AW264" s="131"/>
      <c r="AX264" s="131"/>
      <c r="AY264" s="131"/>
      <c r="AZ264" s="131"/>
      <c r="BA264" s="131"/>
      <c r="BB264" s="131"/>
      <c r="BC264" s="131"/>
      <c r="BD264" s="131"/>
      <c r="BE264" s="131"/>
      <c r="BF264" s="131"/>
      <c r="BG264" s="131"/>
      <c r="BH264" s="131"/>
      <c r="BI264" s="131"/>
      <c r="BJ264" s="131"/>
      <c r="BK264" s="131"/>
      <c r="BL264" s="131"/>
      <c r="BM264" s="131"/>
      <c r="BN264" s="131"/>
      <c r="BO264" s="131"/>
      <c r="BP264" s="131"/>
      <c r="BQ264" s="131"/>
      <c r="BR264" s="131"/>
      <c r="BS264" s="131"/>
      <c r="BT264" s="131"/>
      <c r="BU264" s="131"/>
      <c r="BV264" s="131"/>
      <c r="BW264" s="131"/>
      <c r="BX264" s="131"/>
      <c r="BY264" s="131"/>
      <c r="BZ264" s="131"/>
      <c r="CA264" s="131"/>
      <c r="CB264" s="131"/>
      <c r="CC264" s="131"/>
      <c r="CD264" s="131"/>
      <c r="CE264" s="131"/>
      <c r="CF264" s="131"/>
      <c r="CG264" s="131"/>
      <c r="CH264" s="131"/>
      <c r="CI264" s="131"/>
      <c r="CJ264" s="131"/>
      <c r="CK264" s="131"/>
      <c r="CL264" s="131"/>
      <c r="CM264" s="131"/>
      <c r="CN264" s="131"/>
      <c r="CO264" s="131"/>
      <c r="CP264" s="131"/>
      <c r="CQ264" s="131"/>
    </row>
    <row r="265" spans="1:95" ht="16.5" customHeight="1">
      <c r="A265" s="134"/>
      <c r="B265" s="134"/>
      <c r="C265" s="134"/>
      <c r="D265" s="134"/>
      <c r="E265" s="134"/>
      <c r="F265" s="134"/>
      <c r="G265" s="131"/>
      <c r="H265" s="135"/>
      <c r="I265" s="135"/>
      <c r="J265" s="131"/>
      <c r="K265" s="131"/>
      <c r="L265" s="131"/>
      <c r="M265" s="131"/>
      <c r="N265" s="131"/>
      <c r="O265" s="131"/>
      <c r="P265" s="131"/>
      <c r="Q265" s="131"/>
      <c r="R265" s="131"/>
      <c r="S265" s="131"/>
      <c r="T265" s="131"/>
      <c r="U265" s="131"/>
      <c r="V265" s="131"/>
      <c r="W265" s="131"/>
      <c r="X265" s="131"/>
      <c r="Y265" s="131"/>
      <c r="Z265" s="131"/>
      <c r="AA265" s="131"/>
      <c r="AB265" s="131"/>
      <c r="AC265" s="131"/>
      <c r="AD265" s="131"/>
      <c r="AE265" s="131"/>
      <c r="AF265" s="131"/>
      <c r="AG265" s="131"/>
      <c r="AH265" s="131"/>
      <c r="AI265" s="131"/>
      <c r="AJ265" s="131"/>
      <c r="AK265" s="131"/>
      <c r="AL265" s="131"/>
      <c r="AM265" s="131"/>
      <c r="AN265" s="131"/>
      <c r="AO265" s="131"/>
      <c r="AP265" s="131"/>
      <c r="AQ265" s="131"/>
      <c r="AR265" s="131"/>
      <c r="AS265" s="131"/>
      <c r="AT265" s="131"/>
      <c r="AU265" s="131"/>
      <c r="AV265" s="131"/>
      <c r="AW265" s="131"/>
      <c r="AX265" s="131"/>
      <c r="AY265" s="131"/>
      <c r="AZ265" s="131"/>
      <c r="BA265" s="131"/>
      <c r="BB265" s="131"/>
      <c r="BC265" s="131"/>
      <c r="BD265" s="131"/>
      <c r="BE265" s="131"/>
      <c r="BF265" s="131"/>
      <c r="BG265" s="131"/>
      <c r="BH265" s="131"/>
      <c r="BI265" s="131"/>
      <c r="BJ265" s="131"/>
      <c r="BK265" s="131"/>
      <c r="BL265" s="131"/>
      <c r="BM265" s="131"/>
      <c r="BN265" s="131"/>
      <c r="BO265" s="131"/>
      <c r="BP265" s="131"/>
      <c r="BQ265" s="131"/>
      <c r="BR265" s="131"/>
      <c r="BS265" s="131"/>
      <c r="BT265" s="131"/>
      <c r="BU265" s="131"/>
      <c r="BV265" s="131"/>
      <c r="BW265" s="131"/>
      <c r="BX265" s="131"/>
      <c r="BY265" s="131"/>
      <c r="BZ265" s="131"/>
      <c r="CA265" s="131"/>
      <c r="CB265" s="131"/>
      <c r="CC265" s="131"/>
      <c r="CD265" s="131"/>
      <c r="CE265" s="131"/>
      <c r="CF265" s="131"/>
      <c r="CG265" s="131"/>
      <c r="CH265" s="131"/>
      <c r="CI265" s="131"/>
      <c r="CJ265" s="131"/>
      <c r="CK265" s="131"/>
      <c r="CL265" s="131"/>
      <c r="CM265" s="131"/>
      <c r="CN265" s="131"/>
      <c r="CO265" s="131"/>
      <c r="CP265" s="131"/>
      <c r="CQ265" s="131"/>
    </row>
    <row r="266" spans="1:95" ht="16.5" customHeight="1">
      <c r="A266" s="134"/>
      <c r="B266" s="134"/>
      <c r="C266" s="134"/>
      <c r="D266" s="134"/>
      <c r="E266" s="134"/>
      <c r="F266" s="134"/>
      <c r="G266" s="131"/>
      <c r="H266" s="135"/>
      <c r="I266" s="135"/>
      <c r="J266" s="131"/>
      <c r="K266" s="131"/>
      <c r="L266" s="131"/>
      <c r="M266" s="131"/>
      <c r="N266" s="131"/>
      <c r="O266" s="131"/>
      <c r="P266" s="131"/>
      <c r="Q266" s="131"/>
      <c r="R266" s="131"/>
      <c r="S266" s="131"/>
      <c r="T266" s="131"/>
      <c r="U266" s="131"/>
      <c r="V266" s="131"/>
      <c r="W266" s="131"/>
      <c r="X266" s="131"/>
      <c r="Y266" s="131"/>
      <c r="Z266" s="131"/>
      <c r="AA266" s="131"/>
      <c r="AB266" s="131"/>
      <c r="AC266" s="131"/>
      <c r="AD266" s="131"/>
      <c r="AE266" s="131"/>
      <c r="AF266" s="131"/>
      <c r="AG266" s="131"/>
      <c r="AH266" s="131"/>
      <c r="AI266" s="131"/>
      <c r="AJ266" s="131"/>
      <c r="AK266" s="131"/>
      <c r="AL266" s="131"/>
      <c r="AM266" s="131"/>
      <c r="AN266" s="131"/>
      <c r="AO266" s="131"/>
      <c r="AP266" s="131"/>
      <c r="AQ266" s="131"/>
      <c r="AR266" s="131"/>
      <c r="AS266" s="131"/>
      <c r="AT266" s="131"/>
      <c r="AU266" s="131"/>
      <c r="AV266" s="131"/>
      <c r="AW266" s="131"/>
      <c r="AX266" s="131"/>
      <c r="AY266" s="131"/>
      <c r="AZ266" s="131"/>
      <c r="BA266" s="131"/>
      <c r="BB266" s="131"/>
      <c r="BC266" s="131"/>
      <c r="BD266" s="131"/>
      <c r="BE266" s="131"/>
      <c r="BF266" s="131"/>
      <c r="BG266" s="131"/>
      <c r="BH266" s="131"/>
      <c r="BI266" s="131"/>
      <c r="BJ266" s="131"/>
      <c r="BK266" s="131"/>
      <c r="BL266" s="131"/>
      <c r="BM266" s="131"/>
      <c r="BN266" s="131"/>
      <c r="BO266" s="131"/>
      <c r="BP266" s="131"/>
      <c r="BQ266" s="131"/>
      <c r="BR266" s="131"/>
      <c r="BS266" s="131"/>
      <c r="BT266" s="131"/>
      <c r="BU266" s="131"/>
      <c r="BV266" s="131"/>
      <c r="BW266" s="131"/>
      <c r="BX266" s="131"/>
      <c r="BY266" s="131"/>
      <c r="BZ266" s="131"/>
      <c r="CA266" s="131"/>
      <c r="CB266" s="131"/>
      <c r="CC266" s="131"/>
      <c r="CD266" s="131"/>
      <c r="CE266" s="131"/>
      <c r="CF266" s="131"/>
      <c r="CG266" s="131"/>
      <c r="CH266" s="131"/>
      <c r="CI266" s="131"/>
      <c r="CJ266" s="131"/>
      <c r="CK266" s="131"/>
      <c r="CL266" s="131"/>
      <c r="CM266" s="131"/>
      <c r="CN266" s="131"/>
      <c r="CO266" s="131"/>
      <c r="CP266" s="131"/>
      <c r="CQ266" s="131"/>
    </row>
    <row r="267" spans="1:95" ht="16.5" customHeight="1">
      <c r="A267" s="134"/>
      <c r="B267" s="134"/>
      <c r="C267" s="134"/>
      <c r="D267" s="134"/>
      <c r="E267" s="134"/>
      <c r="F267" s="134"/>
      <c r="G267" s="131"/>
      <c r="H267" s="135"/>
      <c r="I267" s="135"/>
      <c r="J267" s="131"/>
      <c r="K267" s="131"/>
      <c r="L267" s="131"/>
      <c r="M267" s="131"/>
      <c r="N267" s="131"/>
      <c r="O267" s="131"/>
      <c r="P267" s="131"/>
      <c r="Q267" s="131"/>
      <c r="R267" s="131"/>
      <c r="S267" s="131"/>
      <c r="T267" s="131"/>
      <c r="U267" s="131"/>
      <c r="V267" s="131"/>
      <c r="W267" s="131"/>
      <c r="X267" s="131"/>
      <c r="Y267" s="131"/>
      <c r="Z267" s="131"/>
      <c r="AA267" s="131"/>
      <c r="AB267" s="131"/>
      <c r="AC267" s="131"/>
      <c r="AD267" s="131"/>
      <c r="AE267" s="131"/>
      <c r="AF267" s="131"/>
      <c r="AG267" s="131"/>
      <c r="AH267" s="131"/>
      <c r="AI267" s="131"/>
      <c r="AJ267" s="131"/>
      <c r="AK267" s="131"/>
      <c r="AL267" s="131"/>
      <c r="AM267" s="131"/>
      <c r="AN267" s="131"/>
      <c r="AO267" s="131"/>
      <c r="AP267" s="131"/>
      <c r="AQ267" s="131"/>
      <c r="AR267" s="131"/>
      <c r="AS267" s="131"/>
      <c r="AT267" s="131"/>
      <c r="AU267" s="131"/>
      <c r="AV267" s="131"/>
      <c r="AW267" s="131"/>
      <c r="AX267" s="131"/>
      <c r="AY267" s="131"/>
      <c r="AZ267" s="131"/>
      <c r="BA267" s="131"/>
      <c r="BB267" s="131"/>
      <c r="BC267" s="131"/>
      <c r="BD267" s="131"/>
      <c r="BE267" s="131"/>
      <c r="BF267" s="131"/>
      <c r="BG267" s="131"/>
      <c r="BH267" s="131"/>
      <c r="BI267" s="131"/>
      <c r="BJ267" s="131"/>
      <c r="BK267" s="131"/>
      <c r="BL267" s="131"/>
      <c r="BM267" s="131"/>
      <c r="BN267" s="131"/>
      <c r="BO267" s="131"/>
      <c r="BP267" s="131"/>
      <c r="BQ267" s="131"/>
      <c r="BR267" s="131"/>
      <c r="BS267" s="131"/>
      <c r="BT267" s="131"/>
      <c r="BU267" s="131"/>
      <c r="BV267" s="131"/>
      <c r="BW267" s="131"/>
      <c r="BX267" s="131"/>
      <c r="BY267" s="131"/>
      <c r="BZ267" s="131"/>
      <c r="CA267" s="131"/>
      <c r="CB267" s="131"/>
      <c r="CC267" s="131"/>
      <c r="CD267" s="131"/>
      <c r="CE267" s="131"/>
      <c r="CF267" s="131"/>
      <c r="CG267" s="131"/>
      <c r="CH267" s="131"/>
      <c r="CI267" s="131"/>
      <c r="CJ267" s="131"/>
      <c r="CK267" s="131"/>
      <c r="CL267" s="131"/>
      <c r="CM267" s="131"/>
      <c r="CN267" s="131"/>
      <c r="CO267" s="131"/>
      <c r="CP267" s="131"/>
      <c r="CQ267" s="131"/>
    </row>
    <row r="268" spans="1:95" ht="16.5" customHeight="1">
      <c r="A268" s="134"/>
      <c r="B268" s="134"/>
      <c r="C268" s="134"/>
      <c r="D268" s="134"/>
      <c r="E268" s="134"/>
      <c r="F268" s="134"/>
      <c r="G268" s="131"/>
      <c r="H268" s="135"/>
      <c r="I268" s="135"/>
      <c r="J268" s="131"/>
      <c r="K268" s="131"/>
      <c r="L268" s="131"/>
      <c r="M268" s="131"/>
      <c r="N268" s="131"/>
      <c r="O268" s="131"/>
      <c r="P268" s="131"/>
      <c r="Q268" s="131"/>
      <c r="R268" s="131"/>
      <c r="S268" s="131"/>
      <c r="T268" s="131"/>
      <c r="U268" s="131"/>
      <c r="V268" s="131"/>
      <c r="W268" s="131"/>
      <c r="X268" s="131"/>
      <c r="Y268" s="131"/>
      <c r="Z268" s="131"/>
      <c r="AA268" s="131"/>
      <c r="AB268" s="131"/>
      <c r="AC268" s="131"/>
      <c r="AD268" s="131"/>
      <c r="AE268" s="131"/>
      <c r="AF268" s="131"/>
      <c r="AG268" s="131"/>
      <c r="AH268" s="131"/>
      <c r="AI268" s="131"/>
      <c r="AJ268" s="131"/>
      <c r="AK268" s="131"/>
      <c r="AL268" s="131"/>
      <c r="AM268" s="131"/>
      <c r="AN268" s="131"/>
      <c r="AO268" s="131"/>
      <c r="AP268" s="131"/>
      <c r="AQ268" s="131"/>
      <c r="AR268" s="131"/>
      <c r="AS268" s="131"/>
      <c r="AT268" s="131"/>
      <c r="AU268" s="131"/>
      <c r="AV268" s="131"/>
      <c r="AW268" s="131"/>
      <c r="AX268" s="131"/>
      <c r="AY268" s="131"/>
      <c r="AZ268" s="131"/>
      <c r="BA268" s="131"/>
      <c r="BB268" s="131"/>
      <c r="BC268" s="131"/>
      <c r="BD268" s="131"/>
      <c r="BE268" s="131"/>
      <c r="BF268" s="131"/>
      <c r="BG268" s="131"/>
      <c r="BH268" s="131"/>
      <c r="BI268" s="131"/>
      <c r="BJ268" s="131"/>
      <c r="BK268" s="131"/>
      <c r="BL268" s="131"/>
      <c r="BM268" s="131"/>
      <c r="BN268" s="131"/>
      <c r="BO268" s="131"/>
      <c r="BP268" s="131"/>
      <c r="BQ268" s="131"/>
      <c r="BR268" s="131"/>
      <c r="BS268" s="131"/>
      <c r="BT268" s="131"/>
      <c r="BU268" s="131"/>
      <c r="BV268" s="131"/>
      <c r="BW268" s="131"/>
      <c r="BX268" s="131"/>
      <c r="BY268" s="131"/>
      <c r="BZ268" s="131"/>
      <c r="CA268" s="131"/>
      <c r="CB268" s="131"/>
      <c r="CC268" s="131"/>
      <c r="CD268" s="131"/>
      <c r="CE268" s="131"/>
      <c r="CF268" s="131"/>
      <c r="CG268" s="131"/>
      <c r="CH268" s="131"/>
      <c r="CI268" s="131"/>
      <c r="CJ268" s="131"/>
      <c r="CK268" s="131"/>
      <c r="CL268" s="131"/>
      <c r="CM268" s="131"/>
      <c r="CN268" s="131"/>
      <c r="CO268" s="131"/>
      <c r="CP268" s="131"/>
      <c r="CQ268" s="131"/>
    </row>
    <row r="269" spans="1:95" ht="16.5" customHeight="1">
      <c r="A269" s="134"/>
      <c r="B269" s="134"/>
      <c r="C269" s="134"/>
      <c r="D269" s="134"/>
      <c r="E269" s="134"/>
      <c r="F269" s="134"/>
      <c r="G269" s="131"/>
      <c r="H269" s="135"/>
      <c r="I269" s="135"/>
      <c r="J269" s="131"/>
      <c r="K269" s="131"/>
      <c r="L269" s="131"/>
      <c r="M269" s="131"/>
      <c r="N269" s="131"/>
      <c r="O269" s="131"/>
      <c r="P269" s="131"/>
      <c r="Q269" s="131"/>
      <c r="R269" s="131"/>
      <c r="S269" s="131"/>
      <c r="T269" s="131"/>
      <c r="U269" s="131"/>
      <c r="V269" s="131"/>
      <c r="W269" s="131"/>
      <c r="X269" s="131"/>
      <c r="Y269" s="131"/>
      <c r="Z269" s="131"/>
      <c r="AA269" s="131"/>
      <c r="AB269" s="131"/>
      <c r="AC269" s="131"/>
      <c r="AD269" s="131"/>
      <c r="AE269" s="131"/>
      <c r="AF269" s="131"/>
      <c r="AG269" s="131"/>
      <c r="AH269" s="131"/>
      <c r="AI269" s="131"/>
      <c r="AJ269" s="131"/>
      <c r="AK269" s="131"/>
      <c r="AL269" s="131"/>
      <c r="AM269" s="131"/>
      <c r="AN269" s="131"/>
      <c r="AO269" s="131"/>
      <c r="AP269" s="131"/>
      <c r="AQ269" s="131"/>
      <c r="AR269" s="131"/>
      <c r="AS269" s="131"/>
      <c r="AT269" s="131"/>
      <c r="AU269" s="131"/>
      <c r="AV269" s="131"/>
      <c r="AW269" s="131"/>
      <c r="AX269" s="131"/>
      <c r="AY269" s="131"/>
      <c r="AZ269" s="131"/>
      <c r="BA269" s="131"/>
      <c r="BB269" s="131"/>
      <c r="BC269" s="131"/>
      <c r="BD269" s="131"/>
      <c r="BE269" s="131"/>
      <c r="BF269" s="131"/>
      <c r="BG269" s="131"/>
      <c r="BH269" s="131"/>
      <c r="BI269" s="131"/>
      <c r="BJ269" s="131"/>
      <c r="BK269" s="131"/>
      <c r="BL269" s="131"/>
      <c r="BM269" s="131"/>
      <c r="BN269" s="131"/>
      <c r="BO269" s="131"/>
      <c r="BP269" s="131"/>
      <c r="BQ269" s="131"/>
      <c r="BR269" s="131"/>
      <c r="BS269" s="131"/>
      <c r="BT269" s="131"/>
      <c r="BU269" s="131"/>
      <c r="BV269" s="131"/>
      <c r="BW269" s="131"/>
      <c r="BX269" s="131"/>
      <c r="BY269" s="131"/>
      <c r="BZ269" s="131"/>
      <c r="CA269" s="131"/>
      <c r="CB269" s="131"/>
      <c r="CC269" s="131"/>
      <c r="CD269" s="131"/>
      <c r="CE269" s="131"/>
      <c r="CF269" s="131"/>
      <c r="CG269" s="131"/>
      <c r="CH269" s="131"/>
      <c r="CI269" s="131"/>
      <c r="CJ269" s="131"/>
      <c r="CK269" s="131"/>
      <c r="CL269" s="131"/>
      <c r="CM269" s="131"/>
      <c r="CN269" s="131"/>
      <c r="CO269" s="131"/>
      <c r="CP269" s="131"/>
      <c r="CQ269" s="131"/>
    </row>
    <row r="270" spans="1:95" ht="16.5" customHeight="1">
      <c r="A270" s="134"/>
      <c r="B270" s="134"/>
      <c r="C270" s="134"/>
      <c r="D270" s="134"/>
      <c r="E270" s="134"/>
      <c r="F270" s="134"/>
      <c r="G270" s="131"/>
      <c r="H270" s="135"/>
      <c r="I270" s="135"/>
      <c r="J270" s="131"/>
      <c r="K270" s="131"/>
      <c r="L270" s="131"/>
      <c r="M270" s="131"/>
      <c r="N270" s="131"/>
      <c r="O270" s="131"/>
      <c r="P270" s="131"/>
      <c r="Q270" s="131"/>
      <c r="R270" s="131"/>
      <c r="S270" s="131"/>
      <c r="T270" s="131"/>
      <c r="U270" s="131"/>
      <c r="V270" s="131"/>
      <c r="W270" s="131"/>
      <c r="X270" s="131"/>
      <c r="Y270" s="131"/>
      <c r="Z270" s="131"/>
      <c r="AA270" s="131"/>
      <c r="AB270" s="131"/>
      <c r="AC270" s="131"/>
      <c r="AD270" s="131"/>
      <c r="AE270" s="131"/>
      <c r="AF270" s="131"/>
      <c r="AG270" s="131"/>
      <c r="AH270" s="131"/>
      <c r="AI270" s="131"/>
      <c r="AJ270" s="131"/>
      <c r="AK270" s="131"/>
      <c r="AL270" s="131"/>
      <c r="AM270" s="131"/>
      <c r="AN270" s="131"/>
      <c r="AO270" s="131"/>
      <c r="AP270" s="131"/>
      <c r="AQ270" s="131"/>
      <c r="AR270" s="131"/>
      <c r="AS270" s="131"/>
      <c r="AT270" s="131"/>
      <c r="AU270" s="131"/>
      <c r="AV270" s="131"/>
      <c r="AW270" s="131"/>
      <c r="AX270" s="131"/>
      <c r="AY270" s="131"/>
      <c r="AZ270" s="131"/>
      <c r="BA270" s="131"/>
      <c r="BB270" s="131"/>
      <c r="BC270" s="131"/>
      <c r="BD270" s="131"/>
      <c r="BE270" s="131"/>
      <c r="BF270" s="131"/>
      <c r="BG270" s="131"/>
      <c r="BH270" s="131"/>
      <c r="BI270" s="131"/>
      <c r="BJ270" s="131"/>
      <c r="BK270" s="131"/>
      <c r="BL270" s="131"/>
      <c r="BM270" s="131"/>
      <c r="BN270" s="131"/>
      <c r="BO270" s="131"/>
      <c r="BP270" s="131"/>
      <c r="BQ270" s="131"/>
      <c r="BR270" s="131"/>
      <c r="BS270" s="131"/>
      <c r="BT270" s="131"/>
      <c r="BU270" s="131"/>
      <c r="BV270" s="131"/>
      <c r="BW270" s="131"/>
      <c r="BX270" s="131"/>
      <c r="BY270" s="131"/>
      <c r="BZ270" s="131"/>
      <c r="CA270" s="131"/>
      <c r="CB270" s="131"/>
      <c r="CC270" s="131"/>
      <c r="CD270" s="131"/>
      <c r="CE270" s="131"/>
      <c r="CF270" s="131"/>
      <c r="CG270" s="131"/>
      <c r="CH270" s="131"/>
      <c r="CI270" s="131"/>
      <c r="CJ270" s="131"/>
      <c r="CK270" s="131"/>
      <c r="CL270" s="131"/>
      <c r="CM270" s="131"/>
      <c r="CN270" s="131"/>
      <c r="CO270" s="131"/>
      <c r="CP270" s="131"/>
      <c r="CQ270" s="131"/>
    </row>
    <row r="271" spans="1:95" ht="16.5" customHeight="1">
      <c r="A271" s="134"/>
      <c r="B271" s="134"/>
      <c r="C271" s="134"/>
      <c r="D271" s="134"/>
      <c r="E271" s="134"/>
      <c r="F271" s="134"/>
      <c r="G271" s="131"/>
      <c r="H271" s="135"/>
      <c r="I271" s="135"/>
      <c r="J271" s="131"/>
      <c r="K271" s="131"/>
      <c r="L271" s="131"/>
      <c r="M271" s="131"/>
      <c r="N271" s="131"/>
      <c r="O271" s="131"/>
      <c r="P271" s="131"/>
      <c r="Q271" s="131"/>
      <c r="R271" s="131"/>
      <c r="S271" s="131"/>
      <c r="T271" s="131"/>
      <c r="U271" s="131"/>
      <c r="V271" s="131"/>
      <c r="W271" s="131"/>
      <c r="X271" s="131"/>
      <c r="Y271" s="131"/>
      <c r="Z271" s="131"/>
      <c r="AA271" s="131"/>
      <c r="AB271" s="131"/>
      <c r="AC271" s="131"/>
      <c r="AD271" s="131"/>
      <c r="AE271" s="131"/>
      <c r="AF271" s="131"/>
      <c r="AG271" s="131"/>
      <c r="AH271" s="131"/>
      <c r="AI271" s="131"/>
      <c r="AJ271" s="131"/>
      <c r="AK271" s="131"/>
      <c r="AL271" s="131"/>
      <c r="AM271" s="131"/>
      <c r="AN271" s="131"/>
      <c r="AO271" s="131"/>
      <c r="AP271" s="131"/>
      <c r="AQ271" s="131"/>
      <c r="AR271" s="131"/>
      <c r="AS271" s="131"/>
      <c r="AT271" s="131"/>
      <c r="AU271" s="131"/>
      <c r="AV271" s="131"/>
      <c r="AW271" s="131"/>
      <c r="AX271" s="131"/>
      <c r="AY271" s="131"/>
      <c r="AZ271" s="131"/>
      <c r="BA271" s="131"/>
      <c r="BB271" s="131"/>
      <c r="BC271" s="131"/>
      <c r="BD271" s="131"/>
      <c r="BE271" s="131"/>
      <c r="BF271" s="131"/>
      <c r="BG271" s="131"/>
      <c r="BH271" s="131"/>
      <c r="BI271" s="131"/>
      <c r="BJ271" s="131"/>
      <c r="BK271" s="131"/>
      <c r="BL271" s="131"/>
      <c r="BM271" s="131"/>
      <c r="BN271" s="131"/>
      <c r="BO271" s="131"/>
      <c r="BP271" s="131"/>
      <c r="BQ271" s="131"/>
      <c r="BR271" s="131"/>
      <c r="BS271" s="131"/>
      <c r="BT271" s="131"/>
      <c r="BU271" s="131"/>
      <c r="BV271" s="131"/>
      <c r="BW271" s="131"/>
      <c r="BX271" s="131"/>
      <c r="BY271" s="131"/>
      <c r="BZ271" s="131"/>
      <c r="CA271" s="131"/>
      <c r="CB271" s="131"/>
      <c r="CC271" s="131"/>
      <c r="CD271" s="131"/>
      <c r="CE271" s="131"/>
      <c r="CF271" s="131"/>
      <c r="CG271" s="131"/>
      <c r="CH271" s="131"/>
      <c r="CI271" s="131"/>
      <c r="CJ271" s="131"/>
      <c r="CK271" s="131"/>
      <c r="CL271" s="131"/>
      <c r="CM271" s="131"/>
      <c r="CN271" s="131"/>
      <c r="CO271" s="131"/>
      <c r="CP271" s="131"/>
      <c r="CQ271" s="131"/>
    </row>
    <row r="272" spans="1:95" ht="16.5" customHeight="1">
      <c r="A272" s="134"/>
      <c r="B272" s="134"/>
      <c r="C272" s="134"/>
      <c r="D272" s="134"/>
      <c r="E272" s="134"/>
      <c r="F272" s="134"/>
      <c r="G272" s="131"/>
      <c r="H272" s="135"/>
      <c r="I272" s="135"/>
      <c r="J272" s="131"/>
      <c r="K272" s="131"/>
      <c r="L272" s="131"/>
      <c r="M272" s="131"/>
      <c r="N272" s="131"/>
      <c r="O272" s="131"/>
      <c r="P272" s="131"/>
      <c r="Q272" s="131"/>
      <c r="R272" s="131"/>
      <c r="S272" s="131"/>
      <c r="T272" s="131"/>
      <c r="U272" s="131"/>
      <c r="V272" s="131"/>
      <c r="W272" s="131"/>
      <c r="X272" s="131"/>
      <c r="Y272" s="131"/>
      <c r="Z272" s="131"/>
      <c r="AA272" s="131"/>
      <c r="AB272" s="131"/>
      <c r="AC272" s="131"/>
      <c r="AD272" s="131"/>
      <c r="AE272" s="131"/>
      <c r="AF272" s="131"/>
      <c r="AG272" s="131"/>
      <c r="AH272" s="131"/>
      <c r="AI272" s="131"/>
      <c r="AJ272" s="131"/>
      <c r="AK272" s="131"/>
      <c r="AL272" s="131"/>
      <c r="AM272" s="131"/>
      <c r="AN272" s="131"/>
      <c r="AO272" s="131"/>
      <c r="AP272" s="131"/>
      <c r="AQ272" s="131"/>
      <c r="AR272" s="131"/>
      <c r="AS272" s="131"/>
      <c r="AT272" s="131"/>
      <c r="AU272" s="131"/>
      <c r="AV272" s="131"/>
      <c r="AW272" s="131"/>
      <c r="AX272" s="131"/>
      <c r="AY272" s="131"/>
      <c r="AZ272" s="131"/>
      <c r="BA272" s="131"/>
      <c r="BB272" s="131"/>
      <c r="BC272" s="131"/>
      <c r="BD272" s="131"/>
      <c r="BE272" s="131"/>
      <c r="BF272" s="131"/>
      <c r="BG272" s="131"/>
      <c r="BH272" s="131"/>
      <c r="BI272" s="131"/>
      <c r="BJ272" s="131"/>
      <c r="BK272" s="131"/>
      <c r="BL272" s="131"/>
      <c r="BM272" s="131"/>
      <c r="BN272" s="131"/>
      <c r="BO272" s="131"/>
      <c r="BP272" s="131"/>
      <c r="BQ272" s="131"/>
      <c r="BR272" s="131"/>
      <c r="BS272" s="131"/>
      <c r="BT272" s="131"/>
      <c r="BU272" s="131"/>
      <c r="BV272" s="131"/>
      <c r="BW272" s="131"/>
      <c r="BX272" s="131"/>
      <c r="BY272" s="131"/>
      <c r="BZ272" s="131"/>
      <c r="CA272" s="131"/>
      <c r="CB272" s="131"/>
      <c r="CC272" s="131"/>
      <c r="CD272" s="131"/>
      <c r="CE272" s="131"/>
      <c r="CF272" s="131"/>
      <c r="CG272" s="131"/>
      <c r="CH272" s="131"/>
      <c r="CI272" s="131"/>
      <c r="CJ272" s="131"/>
      <c r="CK272" s="131"/>
      <c r="CL272" s="131"/>
      <c r="CM272" s="131"/>
      <c r="CN272" s="131"/>
      <c r="CO272" s="131"/>
      <c r="CP272" s="131"/>
      <c r="CQ272" s="131"/>
    </row>
    <row r="273" spans="1:95" ht="16.5" customHeight="1">
      <c r="A273" s="134"/>
      <c r="B273" s="134"/>
      <c r="C273" s="134"/>
      <c r="D273" s="134"/>
      <c r="E273" s="134"/>
      <c r="F273" s="134"/>
      <c r="G273" s="131"/>
      <c r="H273" s="135"/>
      <c r="I273" s="135"/>
      <c r="J273" s="131"/>
      <c r="K273" s="131"/>
      <c r="L273" s="131"/>
      <c r="M273" s="131"/>
      <c r="N273" s="131"/>
      <c r="O273" s="131"/>
      <c r="P273" s="131"/>
      <c r="Q273" s="131"/>
      <c r="R273" s="131"/>
      <c r="S273" s="131"/>
      <c r="T273" s="131"/>
      <c r="U273" s="131"/>
      <c r="V273" s="131"/>
      <c r="W273" s="131"/>
      <c r="X273" s="131"/>
      <c r="Y273" s="131"/>
      <c r="Z273" s="131"/>
      <c r="AA273" s="131"/>
      <c r="AB273" s="131"/>
      <c r="AC273" s="131"/>
      <c r="AD273" s="131"/>
      <c r="AE273" s="131"/>
      <c r="AF273" s="131"/>
      <c r="AG273" s="131"/>
      <c r="AH273" s="131"/>
      <c r="AI273" s="131"/>
      <c r="AJ273" s="131"/>
      <c r="AK273" s="131"/>
      <c r="AL273" s="131"/>
      <c r="AM273" s="131"/>
      <c r="AN273" s="131"/>
      <c r="AO273" s="131"/>
      <c r="AP273" s="131"/>
      <c r="AQ273" s="131"/>
      <c r="AR273" s="131"/>
      <c r="AS273" s="131"/>
      <c r="AT273" s="131"/>
      <c r="AU273" s="131"/>
      <c r="AV273" s="131"/>
      <c r="AW273" s="131"/>
      <c r="AX273" s="131"/>
      <c r="AY273" s="131"/>
      <c r="AZ273" s="131"/>
      <c r="BA273" s="131"/>
      <c r="BB273" s="131"/>
      <c r="BC273" s="131"/>
      <c r="BD273" s="131"/>
      <c r="BE273" s="131"/>
      <c r="BF273" s="131"/>
      <c r="BG273" s="131"/>
      <c r="BH273" s="131"/>
      <c r="BI273" s="131"/>
      <c r="BJ273" s="131"/>
      <c r="BK273" s="131"/>
      <c r="BL273" s="131"/>
      <c r="BM273" s="131"/>
      <c r="BN273" s="131"/>
      <c r="BO273" s="131"/>
      <c r="BP273" s="131"/>
      <c r="BQ273" s="131"/>
      <c r="BR273" s="131"/>
      <c r="BS273" s="131"/>
      <c r="BT273" s="131"/>
      <c r="BU273" s="131"/>
      <c r="BV273" s="131"/>
      <c r="BW273" s="131"/>
      <c r="BX273" s="131"/>
      <c r="BY273" s="131"/>
      <c r="BZ273" s="131"/>
      <c r="CA273" s="131"/>
      <c r="CB273" s="131"/>
      <c r="CC273" s="131"/>
      <c r="CD273" s="131"/>
      <c r="CE273" s="131"/>
      <c r="CF273" s="131"/>
      <c r="CG273" s="131"/>
      <c r="CH273" s="131"/>
      <c r="CI273" s="131"/>
      <c r="CJ273" s="131"/>
      <c r="CK273" s="131"/>
      <c r="CL273" s="131"/>
      <c r="CM273" s="131"/>
      <c r="CN273" s="131"/>
      <c r="CO273" s="131"/>
      <c r="CP273" s="131"/>
      <c r="CQ273" s="131"/>
    </row>
    <row r="274" spans="1:95" ht="16.5" customHeight="1">
      <c r="A274" s="134"/>
      <c r="B274" s="134"/>
      <c r="C274" s="134"/>
      <c r="D274" s="134"/>
      <c r="E274" s="134"/>
      <c r="F274" s="134"/>
      <c r="G274" s="131"/>
      <c r="H274" s="135"/>
      <c r="I274" s="135"/>
      <c r="J274" s="131"/>
      <c r="K274" s="131"/>
      <c r="L274" s="131"/>
      <c r="M274" s="131"/>
      <c r="N274" s="131"/>
      <c r="O274" s="131"/>
      <c r="P274" s="131"/>
      <c r="Q274" s="131"/>
      <c r="R274" s="131"/>
      <c r="S274" s="131"/>
      <c r="T274" s="131"/>
      <c r="U274" s="131"/>
      <c r="V274" s="131"/>
      <c r="W274" s="131"/>
      <c r="X274" s="131"/>
      <c r="Y274" s="131"/>
      <c r="Z274" s="131"/>
      <c r="AA274" s="131"/>
      <c r="AB274" s="131"/>
      <c r="AC274" s="131"/>
      <c r="AD274" s="131"/>
      <c r="AE274" s="131"/>
      <c r="AF274" s="131"/>
      <c r="AG274" s="131"/>
      <c r="AH274" s="131"/>
      <c r="AI274" s="131"/>
      <c r="AJ274" s="131"/>
      <c r="AK274" s="131"/>
      <c r="AL274" s="131"/>
      <c r="AM274" s="131"/>
      <c r="AN274" s="131"/>
      <c r="AO274" s="131"/>
      <c r="AP274" s="131"/>
      <c r="AQ274" s="131"/>
      <c r="AR274" s="131"/>
      <c r="AS274" s="131"/>
      <c r="AT274" s="131"/>
      <c r="AU274" s="131"/>
      <c r="AV274" s="131"/>
      <c r="AW274" s="131"/>
      <c r="AX274" s="131"/>
      <c r="AY274" s="131"/>
      <c r="AZ274" s="131"/>
      <c r="BA274" s="131"/>
      <c r="BB274" s="131"/>
      <c r="BC274" s="131"/>
      <c r="BD274" s="131"/>
      <c r="BE274" s="131"/>
      <c r="BF274" s="131"/>
      <c r="BG274" s="131"/>
      <c r="BH274" s="131"/>
      <c r="BI274" s="131"/>
      <c r="BJ274" s="131"/>
      <c r="BK274" s="131"/>
      <c r="BL274" s="131"/>
      <c r="BM274" s="131"/>
      <c r="BN274" s="131"/>
      <c r="BO274" s="131"/>
      <c r="BP274" s="131"/>
      <c r="BQ274" s="131"/>
      <c r="BR274" s="131"/>
      <c r="BS274" s="131"/>
      <c r="BT274" s="131"/>
      <c r="BU274" s="131"/>
      <c r="BV274" s="131"/>
      <c r="BW274" s="131"/>
      <c r="BX274" s="131"/>
      <c r="BY274" s="131"/>
      <c r="BZ274" s="131"/>
      <c r="CA274" s="131"/>
      <c r="CB274" s="131"/>
      <c r="CC274" s="131"/>
      <c r="CD274" s="131"/>
      <c r="CE274" s="131"/>
      <c r="CF274" s="131"/>
      <c r="CG274" s="131"/>
      <c r="CH274" s="131"/>
      <c r="CI274" s="131"/>
      <c r="CJ274" s="131"/>
      <c r="CK274" s="131"/>
      <c r="CL274" s="131"/>
      <c r="CM274" s="131"/>
      <c r="CN274" s="131"/>
      <c r="CO274" s="131"/>
      <c r="CP274" s="131"/>
      <c r="CQ274" s="131"/>
    </row>
    <row r="275" spans="1:95" ht="16.5" customHeight="1">
      <c r="A275" s="134"/>
      <c r="B275" s="134"/>
      <c r="C275" s="134"/>
      <c r="D275" s="134"/>
      <c r="E275" s="134"/>
      <c r="F275" s="134"/>
      <c r="G275" s="131"/>
      <c r="H275" s="135"/>
      <c r="I275" s="135"/>
      <c r="J275" s="131"/>
      <c r="K275" s="131"/>
      <c r="L275" s="131"/>
      <c r="M275" s="131"/>
      <c r="N275" s="131"/>
      <c r="O275" s="131"/>
      <c r="P275" s="131"/>
      <c r="Q275" s="131"/>
      <c r="R275" s="131"/>
      <c r="S275" s="131"/>
      <c r="T275" s="131"/>
      <c r="U275" s="131"/>
      <c r="V275" s="131"/>
      <c r="W275" s="131"/>
      <c r="X275" s="131"/>
      <c r="Y275" s="131"/>
      <c r="Z275" s="131"/>
      <c r="AA275" s="131"/>
      <c r="AB275" s="131"/>
      <c r="AC275" s="131"/>
      <c r="AD275" s="131"/>
      <c r="AE275" s="131"/>
      <c r="AF275" s="131"/>
      <c r="AG275" s="131"/>
      <c r="AH275" s="131"/>
      <c r="AI275" s="131"/>
      <c r="AJ275" s="131"/>
      <c r="AK275" s="131"/>
      <c r="AL275" s="131"/>
      <c r="AM275" s="131"/>
      <c r="AN275" s="131"/>
      <c r="AO275" s="131"/>
      <c r="AP275" s="131"/>
      <c r="AQ275" s="131"/>
      <c r="AR275" s="131"/>
      <c r="AS275" s="131"/>
      <c r="AT275" s="131"/>
      <c r="AU275" s="131"/>
      <c r="AV275" s="131"/>
      <c r="AW275" s="131"/>
      <c r="AX275" s="131"/>
      <c r="AY275" s="131"/>
      <c r="AZ275" s="131"/>
      <c r="BA275" s="131"/>
      <c r="BB275" s="131"/>
      <c r="BC275" s="131"/>
      <c r="BD275" s="131"/>
      <c r="BE275" s="131"/>
      <c r="BF275" s="131"/>
      <c r="BG275" s="131"/>
      <c r="BH275" s="131"/>
      <c r="BI275" s="131"/>
      <c r="BJ275" s="131"/>
      <c r="BK275" s="131"/>
      <c r="BL275" s="131"/>
      <c r="BM275" s="131"/>
      <c r="BN275" s="131"/>
      <c r="BO275" s="131"/>
      <c r="BP275" s="131"/>
      <c r="BQ275" s="131"/>
      <c r="BR275" s="131"/>
      <c r="BS275" s="131"/>
      <c r="BT275" s="131"/>
      <c r="BU275" s="131"/>
      <c r="BV275" s="131"/>
      <c r="BW275" s="131"/>
      <c r="BX275" s="131"/>
      <c r="BY275" s="131"/>
      <c r="BZ275" s="131"/>
      <c r="CA275" s="131"/>
      <c r="CB275" s="131"/>
      <c r="CC275" s="131"/>
      <c r="CD275" s="131"/>
      <c r="CE275" s="131"/>
      <c r="CF275" s="131"/>
      <c r="CG275" s="131"/>
      <c r="CH275" s="131"/>
      <c r="CI275" s="131"/>
      <c r="CJ275" s="131"/>
      <c r="CK275" s="131"/>
      <c r="CL275" s="131"/>
      <c r="CM275" s="131"/>
      <c r="CN275" s="131"/>
      <c r="CO275" s="131"/>
      <c r="CP275" s="131"/>
      <c r="CQ275" s="131"/>
    </row>
    <row r="276" spans="1:95" ht="16.5" customHeight="1">
      <c r="A276" s="134"/>
      <c r="B276" s="134"/>
      <c r="C276" s="134"/>
      <c r="D276" s="134"/>
      <c r="E276" s="134"/>
      <c r="F276" s="134"/>
      <c r="G276" s="131"/>
      <c r="H276" s="135"/>
      <c r="I276" s="135"/>
      <c r="J276" s="131"/>
      <c r="K276" s="131"/>
      <c r="L276" s="131"/>
      <c r="M276" s="131"/>
      <c r="N276" s="131"/>
      <c r="O276" s="131"/>
      <c r="P276" s="131"/>
      <c r="Q276" s="131"/>
      <c r="R276" s="131"/>
      <c r="S276" s="131"/>
      <c r="T276" s="131"/>
      <c r="U276" s="131"/>
      <c r="V276" s="131"/>
      <c r="W276" s="131"/>
      <c r="X276" s="131"/>
      <c r="Y276" s="131"/>
      <c r="Z276" s="131"/>
      <c r="AA276" s="131"/>
      <c r="AB276" s="131"/>
      <c r="AC276" s="131"/>
      <c r="AD276" s="131"/>
      <c r="AE276" s="131"/>
      <c r="AF276" s="131"/>
      <c r="AG276" s="131"/>
      <c r="AH276" s="131"/>
      <c r="AI276" s="131"/>
      <c r="AJ276" s="131"/>
      <c r="AK276" s="131"/>
      <c r="AL276" s="131"/>
      <c r="AM276" s="131"/>
      <c r="AN276" s="131"/>
      <c r="AO276" s="131"/>
      <c r="AP276" s="131"/>
      <c r="AQ276" s="131"/>
      <c r="AR276" s="131"/>
      <c r="AS276" s="131"/>
      <c r="AT276" s="131"/>
      <c r="AU276" s="131"/>
      <c r="AV276" s="131"/>
      <c r="AW276" s="131"/>
      <c r="AX276" s="131"/>
      <c r="AY276" s="131"/>
      <c r="AZ276" s="131"/>
      <c r="BA276" s="131"/>
      <c r="BB276" s="131"/>
      <c r="BC276" s="131"/>
      <c r="BD276" s="131"/>
      <c r="BE276" s="131"/>
      <c r="BF276" s="131"/>
      <c r="BG276" s="131"/>
      <c r="BH276" s="131"/>
      <c r="BI276" s="131"/>
      <c r="BJ276" s="131"/>
      <c r="BK276" s="131"/>
      <c r="BL276" s="131"/>
      <c r="BM276" s="131"/>
      <c r="BN276" s="131"/>
      <c r="BO276" s="131"/>
      <c r="BP276" s="131"/>
      <c r="BQ276" s="131"/>
      <c r="BR276" s="131"/>
      <c r="BS276" s="131"/>
      <c r="BT276" s="131"/>
      <c r="BU276" s="131"/>
      <c r="BV276" s="131"/>
      <c r="BW276" s="131"/>
      <c r="BX276" s="131"/>
      <c r="BY276" s="131"/>
      <c r="BZ276" s="131"/>
      <c r="CA276" s="131"/>
      <c r="CB276" s="131"/>
      <c r="CC276" s="131"/>
      <c r="CD276" s="131"/>
      <c r="CE276" s="131"/>
      <c r="CF276" s="131"/>
      <c r="CG276" s="131"/>
      <c r="CH276" s="131"/>
      <c r="CI276" s="131"/>
      <c r="CJ276" s="131"/>
      <c r="CK276" s="131"/>
      <c r="CL276" s="131"/>
      <c r="CM276" s="131"/>
      <c r="CN276" s="131"/>
      <c r="CO276" s="131"/>
      <c r="CP276" s="131"/>
      <c r="CQ276" s="131"/>
    </row>
    <row r="277" spans="1:95" ht="16.5" customHeight="1">
      <c r="A277" s="134"/>
      <c r="B277" s="134"/>
      <c r="C277" s="134"/>
      <c r="D277" s="134"/>
      <c r="E277" s="134"/>
      <c r="F277" s="134"/>
      <c r="G277" s="131"/>
      <c r="H277" s="135"/>
      <c r="I277" s="135"/>
      <c r="J277" s="131"/>
      <c r="K277" s="131"/>
      <c r="L277" s="131"/>
      <c r="M277" s="131"/>
      <c r="N277" s="131"/>
      <c r="O277" s="131"/>
      <c r="P277" s="131"/>
      <c r="Q277" s="131"/>
      <c r="R277" s="131"/>
      <c r="S277" s="131"/>
      <c r="T277" s="131"/>
      <c r="U277" s="131"/>
      <c r="V277" s="131"/>
      <c r="W277" s="131"/>
      <c r="X277" s="131"/>
      <c r="Y277" s="131"/>
      <c r="Z277" s="131"/>
      <c r="AA277" s="131"/>
      <c r="AB277" s="131"/>
      <c r="AC277" s="131"/>
      <c r="AD277" s="131"/>
      <c r="AE277" s="131"/>
      <c r="AF277" s="131"/>
      <c r="AG277" s="131"/>
      <c r="AH277" s="131"/>
      <c r="AI277" s="131"/>
      <c r="AJ277" s="131"/>
      <c r="AK277" s="131"/>
      <c r="AL277" s="131"/>
      <c r="AM277" s="131"/>
      <c r="AN277" s="131"/>
      <c r="AO277" s="131"/>
      <c r="AP277" s="131"/>
      <c r="AQ277" s="131"/>
      <c r="AR277" s="131"/>
      <c r="AS277" s="131"/>
      <c r="AT277" s="131"/>
      <c r="AU277" s="131"/>
      <c r="AV277" s="131"/>
      <c r="AW277" s="131"/>
      <c r="AX277" s="131"/>
      <c r="AY277" s="131"/>
      <c r="AZ277" s="131"/>
      <c r="BA277" s="131"/>
      <c r="BB277" s="131"/>
      <c r="BC277" s="131"/>
      <c r="BD277" s="131"/>
      <c r="BE277" s="131"/>
      <c r="BF277" s="131"/>
      <c r="BG277" s="131"/>
      <c r="BH277" s="131"/>
      <c r="BI277" s="131"/>
      <c r="BJ277" s="131"/>
      <c r="BK277" s="131"/>
      <c r="BL277" s="131"/>
      <c r="BM277" s="131"/>
      <c r="BN277" s="131"/>
      <c r="BO277" s="131"/>
      <c r="BP277" s="131"/>
      <c r="BQ277" s="131"/>
      <c r="BR277" s="131"/>
      <c r="BS277" s="131"/>
      <c r="BT277" s="131"/>
      <c r="BU277" s="131"/>
      <c r="BV277" s="131"/>
      <c r="BW277" s="131"/>
      <c r="BX277" s="131"/>
      <c r="BY277" s="131"/>
      <c r="BZ277" s="131"/>
      <c r="CA277" s="131"/>
      <c r="CB277" s="131"/>
      <c r="CC277" s="131"/>
      <c r="CD277" s="131"/>
      <c r="CE277" s="131"/>
      <c r="CF277" s="131"/>
      <c r="CG277" s="131"/>
      <c r="CH277" s="131"/>
      <c r="CI277" s="131"/>
      <c r="CJ277" s="131"/>
      <c r="CK277" s="131"/>
      <c r="CL277" s="131"/>
      <c r="CM277" s="131"/>
      <c r="CN277" s="131"/>
      <c r="CO277" s="131"/>
      <c r="CP277" s="131"/>
      <c r="CQ277" s="131"/>
    </row>
    <row r="278" spans="1:95" ht="16.5" customHeight="1">
      <c r="A278" s="134"/>
      <c r="B278" s="134"/>
      <c r="C278" s="134"/>
      <c r="D278" s="134"/>
      <c r="E278" s="134"/>
      <c r="F278" s="134"/>
      <c r="G278" s="131"/>
      <c r="H278" s="135"/>
      <c r="I278" s="135"/>
      <c r="J278" s="131"/>
      <c r="K278" s="131"/>
      <c r="L278" s="131"/>
      <c r="M278" s="131"/>
      <c r="N278" s="131"/>
      <c r="O278" s="131"/>
      <c r="P278" s="131"/>
      <c r="Q278" s="131"/>
      <c r="R278" s="131"/>
      <c r="S278" s="131"/>
      <c r="T278" s="131"/>
      <c r="U278" s="131"/>
      <c r="V278" s="131"/>
      <c r="W278" s="131"/>
      <c r="X278" s="131"/>
      <c r="Y278" s="131"/>
      <c r="Z278" s="131"/>
      <c r="AA278" s="131"/>
      <c r="AB278" s="131"/>
      <c r="AC278" s="131"/>
      <c r="AD278" s="131"/>
      <c r="AE278" s="131"/>
      <c r="AF278" s="131"/>
      <c r="AG278" s="131"/>
      <c r="AH278" s="131"/>
      <c r="AI278" s="131"/>
      <c r="AJ278" s="131"/>
      <c r="AK278" s="131"/>
      <c r="AL278" s="131"/>
      <c r="AM278" s="131"/>
      <c r="AN278" s="131"/>
      <c r="AO278" s="131"/>
      <c r="AP278" s="131"/>
      <c r="AQ278" s="131"/>
      <c r="AR278" s="131"/>
      <c r="AS278" s="131"/>
      <c r="AT278" s="131"/>
      <c r="AU278" s="131"/>
      <c r="AV278" s="131"/>
      <c r="AW278" s="131"/>
      <c r="AX278" s="131"/>
      <c r="AY278" s="131"/>
      <c r="AZ278" s="131"/>
      <c r="BA278" s="131"/>
      <c r="BB278" s="131"/>
      <c r="BC278" s="131"/>
      <c r="BD278" s="131"/>
      <c r="BE278" s="131"/>
      <c r="BF278" s="131"/>
      <c r="BG278" s="131"/>
      <c r="BH278" s="131"/>
      <c r="BI278" s="131"/>
      <c r="BJ278" s="131"/>
      <c r="BK278" s="131"/>
      <c r="BL278" s="131"/>
      <c r="BM278" s="131"/>
      <c r="BN278" s="131"/>
      <c r="BO278" s="131"/>
      <c r="BP278" s="131"/>
      <c r="BQ278" s="131"/>
      <c r="BR278" s="131"/>
      <c r="BS278" s="131"/>
      <c r="BT278" s="131"/>
      <c r="BU278" s="131"/>
      <c r="BV278" s="131"/>
      <c r="BW278" s="131"/>
      <c r="BX278" s="131"/>
      <c r="BY278" s="131"/>
      <c r="BZ278" s="131"/>
      <c r="CA278" s="131"/>
      <c r="CB278" s="131"/>
      <c r="CC278" s="131"/>
      <c r="CD278" s="131"/>
      <c r="CE278" s="131"/>
      <c r="CF278" s="131"/>
      <c r="CG278" s="131"/>
      <c r="CH278" s="131"/>
      <c r="CI278" s="131"/>
      <c r="CJ278" s="131"/>
      <c r="CK278" s="131"/>
      <c r="CL278" s="131"/>
      <c r="CM278" s="131"/>
      <c r="CN278" s="131"/>
      <c r="CO278" s="131"/>
      <c r="CP278" s="131"/>
      <c r="CQ278" s="131"/>
    </row>
    <row r="279" spans="1:95" ht="16.5" customHeight="1">
      <c r="A279" s="134"/>
      <c r="B279" s="134"/>
      <c r="C279" s="134"/>
      <c r="D279" s="134"/>
      <c r="E279" s="134"/>
      <c r="F279" s="134"/>
      <c r="G279" s="131"/>
      <c r="H279" s="135"/>
      <c r="I279" s="135"/>
      <c r="J279" s="131"/>
      <c r="K279" s="131"/>
      <c r="L279" s="131"/>
      <c r="M279" s="131"/>
      <c r="N279" s="131"/>
      <c r="O279" s="131"/>
      <c r="P279" s="131"/>
      <c r="Q279" s="131"/>
      <c r="R279" s="131"/>
      <c r="S279" s="131"/>
      <c r="T279" s="131"/>
      <c r="U279" s="131"/>
      <c r="V279" s="131"/>
      <c r="W279" s="131"/>
      <c r="X279" s="131"/>
      <c r="Y279" s="131"/>
      <c r="Z279" s="131"/>
      <c r="AA279" s="131"/>
      <c r="AB279" s="131"/>
      <c r="AC279" s="131"/>
      <c r="AD279" s="131"/>
      <c r="AE279" s="131"/>
      <c r="AF279" s="131"/>
      <c r="AG279" s="131"/>
      <c r="AH279" s="131"/>
      <c r="AI279" s="131"/>
      <c r="AJ279" s="131"/>
      <c r="AK279" s="131"/>
      <c r="AL279" s="131"/>
      <c r="AM279" s="131"/>
      <c r="AN279" s="131"/>
      <c r="AO279" s="131"/>
      <c r="AP279" s="131"/>
      <c r="AQ279" s="131"/>
      <c r="AR279" s="131"/>
      <c r="AS279" s="131"/>
      <c r="AT279" s="131"/>
      <c r="AU279" s="131"/>
      <c r="AV279" s="131"/>
      <c r="AW279" s="131"/>
      <c r="AX279" s="131"/>
      <c r="AY279" s="131"/>
      <c r="AZ279" s="131"/>
      <c r="BA279" s="131"/>
      <c r="BB279" s="131"/>
      <c r="BC279" s="131"/>
      <c r="BD279" s="131"/>
      <c r="BE279" s="131"/>
      <c r="BF279" s="131"/>
      <c r="BG279" s="131"/>
      <c r="BH279" s="131"/>
      <c r="BI279" s="131"/>
      <c r="BJ279" s="131"/>
      <c r="BK279" s="131"/>
      <c r="BL279" s="131"/>
      <c r="BM279" s="131"/>
      <c r="BN279" s="131"/>
      <c r="BO279" s="131"/>
      <c r="BP279" s="131"/>
      <c r="BQ279" s="131"/>
      <c r="BR279" s="131"/>
      <c r="BS279" s="131"/>
      <c r="BT279" s="131"/>
      <c r="BU279" s="131"/>
      <c r="BV279" s="131"/>
      <c r="BW279" s="131"/>
      <c r="BX279" s="131"/>
      <c r="BY279" s="131"/>
      <c r="BZ279" s="131"/>
      <c r="CA279" s="131"/>
      <c r="CB279" s="131"/>
      <c r="CC279" s="131"/>
      <c r="CD279" s="131"/>
      <c r="CE279" s="131"/>
      <c r="CF279" s="131"/>
      <c r="CG279" s="131"/>
      <c r="CH279" s="131"/>
      <c r="CI279" s="131"/>
      <c r="CJ279" s="131"/>
      <c r="CK279" s="131"/>
      <c r="CL279" s="131"/>
      <c r="CM279" s="131"/>
      <c r="CN279" s="131"/>
      <c r="CO279" s="131"/>
      <c r="CP279" s="131"/>
      <c r="CQ279" s="131"/>
    </row>
    <row r="280" spans="1:95" ht="16.5" customHeight="1">
      <c r="A280" s="134"/>
      <c r="B280" s="134"/>
      <c r="C280" s="134"/>
      <c r="D280" s="134"/>
      <c r="E280" s="134"/>
      <c r="F280" s="134"/>
      <c r="G280" s="131"/>
      <c r="H280" s="135"/>
      <c r="I280" s="135"/>
      <c r="J280" s="131"/>
      <c r="K280" s="131"/>
      <c r="L280" s="131"/>
      <c r="M280" s="131"/>
      <c r="N280" s="131"/>
      <c r="O280" s="131"/>
      <c r="P280" s="131"/>
      <c r="Q280" s="131"/>
      <c r="R280" s="131"/>
      <c r="S280" s="131"/>
      <c r="T280" s="131"/>
      <c r="U280" s="131"/>
      <c r="V280" s="131"/>
      <c r="W280" s="131"/>
      <c r="X280" s="131"/>
      <c r="Y280" s="131"/>
      <c r="Z280" s="131"/>
      <c r="AA280" s="131"/>
      <c r="AB280" s="131"/>
      <c r="AC280" s="131"/>
      <c r="AD280" s="131"/>
      <c r="AE280" s="131"/>
      <c r="AF280" s="131"/>
      <c r="AG280" s="131"/>
      <c r="AH280" s="131"/>
      <c r="AI280" s="131"/>
      <c r="AJ280" s="131"/>
      <c r="AK280" s="131"/>
      <c r="AL280" s="131"/>
      <c r="AM280" s="131"/>
      <c r="AN280" s="131"/>
      <c r="AO280" s="131"/>
      <c r="AP280" s="131"/>
      <c r="AQ280" s="131"/>
      <c r="AR280" s="131"/>
      <c r="AS280" s="131"/>
      <c r="AT280" s="131"/>
      <c r="AU280" s="131"/>
      <c r="AV280" s="131"/>
      <c r="AW280" s="131"/>
      <c r="AX280" s="131"/>
      <c r="AY280" s="131"/>
      <c r="AZ280" s="131"/>
      <c r="BA280" s="131"/>
      <c r="BB280" s="131"/>
      <c r="BC280" s="131"/>
      <c r="BD280" s="131"/>
      <c r="BE280" s="131"/>
      <c r="BF280" s="131"/>
      <c r="BG280" s="131"/>
      <c r="BH280" s="131"/>
      <c r="BI280" s="131"/>
      <c r="BJ280" s="131"/>
      <c r="BK280" s="131"/>
      <c r="BL280" s="131"/>
      <c r="BM280" s="131"/>
      <c r="BN280" s="131"/>
      <c r="BO280" s="131"/>
      <c r="BP280" s="131"/>
      <c r="BQ280" s="131"/>
      <c r="BR280" s="131"/>
      <c r="BS280" s="131"/>
      <c r="BT280" s="131"/>
      <c r="BU280" s="131"/>
      <c r="BV280" s="131"/>
      <c r="BW280" s="131"/>
      <c r="BX280" s="131"/>
      <c r="BY280" s="131"/>
      <c r="BZ280" s="131"/>
      <c r="CA280" s="131"/>
      <c r="CB280" s="131"/>
      <c r="CC280" s="131"/>
      <c r="CD280" s="131"/>
      <c r="CE280" s="131"/>
      <c r="CF280" s="131"/>
      <c r="CG280" s="131"/>
      <c r="CH280" s="131"/>
      <c r="CI280" s="131"/>
      <c r="CJ280" s="131"/>
      <c r="CK280" s="131"/>
      <c r="CL280" s="131"/>
      <c r="CM280" s="131"/>
      <c r="CN280" s="131"/>
      <c r="CO280" s="131"/>
      <c r="CP280" s="131"/>
      <c r="CQ280" s="131"/>
    </row>
    <row r="281" spans="1:95" ht="16.5" customHeight="1">
      <c r="A281" s="134"/>
      <c r="B281" s="134"/>
      <c r="C281" s="134"/>
      <c r="D281" s="134"/>
      <c r="E281" s="134"/>
      <c r="F281" s="134"/>
      <c r="G281" s="131"/>
      <c r="H281" s="135"/>
      <c r="I281" s="135"/>
      <c r="J281" s="131"/>
      <c r="K281" s="131"/>
      <c r="L281" s="131"/>
      <c r="M281" s="131"/>
      <c r="N281" s="131"/>
      <c r="O281" s="131"/>
      <c r="P281" s="131"/>
      <c r="Q281" s="131"/>
      <c r="R281" s="131"/>
      <c r="S281" s="131"/>
      <c r="T281" s="131"/>
      <c r="U281" s="131"/>
      <c r="V281" s="131"/>
      <c r="W281" s="131"/>
      <c r="X281" s="131"/>
      <c r="Y281" s="131"/>
      <c r="Z281" s="131"/>
      <c r="AA281" s="131"/>
      <c r="AB281" s="131"/>
      <c r="AC281" s="131"/>
      <c r="AD281" s="131"/>
      <c r="AE281" s="131"/>
      <c r="AF281" s="131"/>
      <c r="AG281" s="131"/>
      <c r="AH281" s="131"/>
      <c r="AI281" s="131"/>
      <c r="AJ281" s="131"/>
      <c r="AK281" s="131"/>
      <c r="AL281" s="131"/>
      <c r="AM281" s="131"/>
      <c r="AN281" s="131"/>
      <c r="AO281" s="131"/>
      <c r="AP281" s="131"/>
      <c r="AQ281" s="131"/>
      <c r="AR281" s="131"/>
      <c r="AS281" s="131"/>
      <c r="AT281" s="131"/>
      <c r="AU281" s="131"/>
      <c r="AV281" s="131"/>
      <c r="AW281" s="131"/>
      <c r="AX281" s="131"/>
      <c r="AY281" s="131"/>
      <c r="AZ281" s="131"/>
      <c r="BA281" s="131"/>
      <c r="BB281" s="131"/>
      <c r="BC281" s="131"/>
      <c r="BD281" s="131"/>
      <c r="BE281" s="131"/>
      <c r="BF281" s="131"/>
      <c r="BG281" s="131"/>
      <c r="BH281" s="131"/>
      <c r="BI281" s="131"/>
      <c r="BJ281" s="131"/>
      <c r="BK281" s="131"/>
      <c r="BL281" s="131"/>
      <c r="BM281" s="131"/>
      <c r="BN281" s="131"/>
      <c r="BO281" s="131"/>
      <c r="BP281" s="131"/>
      <c r="BQ281" s="131"/>
      <c r="BR281" s="131"/>
      <c r="BS281" s="131"/>
      <c r="BT281" s="131"/>
      <c r="BU281" s="131"/>
      <c r="BV281" s="131"/>
      <c r="BW281" s="131"/>
      <c r="BX281" s="131"/>
      <c r="BY281" s="131"/>
      <c r="BZ281" s="131"/>
      <c r="CA281" s="131"/>
      <c r="CB281" s="131"/>
      <c r="CC281" s="131"/>
      <c r="CD281" s="131"/>
      <c r="CE281" s="131"/>
      <c r="CF281" s="131"/>
      <c r="CG281" s="131"/>
      <c r="CH281" s="131"/>
      <c r="CI281" s="131"/>
      <c r="CJ281" s="131"/>
      <c r="CK281" s="131"/>
      <c r="CL281" s="131"/>
      <c r="CM281" s="131"/>
      <c r="CN281" s="131"/>
      <c r="CO281" s="131"/>
      <c r="CP281" s="131"/>
      <c r="CQ281" s="131"/>
    </row>
    <row r="282" spans="1:95" ht="16.5" customHeight="1">
      <c r="A282" s="134"/>
      <c r="B282" s="134"/>
      <c r="C282" s="134"/>
      <c r="D282" s="134"/>
      <c r="E282" s="134"/>
      <c r="F282" s="134"/>
      <c r="G282" s="131"/>
      <c r="H282" s="135"/>
      <c r="I282" s="135"/>
      <c r="J282" s="131"/>
      <c r="K282" s="131"/>
      <c r="L282" s="131"/>
      <c r="M282" s="131"/>
      <c r="N282" s="131"/>
      <c r="O282" s="131"/>
      <c r="P282" s="131"/>
      <c r="Q282" s="131"/>
      <c r="R282" s="131"/>
      <c r="S282" s="131"/>
      <c r="T282" s="131"/>
      <c r="U282" s="131"/>
      <c r="V282" s="131"/>
      <c r="W282" s="131"/>
      <c r="X282" s="131"/>
      <c r="Y282" s="131"/>
      <c r="Z282" s="131"/>
      <c r="AA282" s="131"/>
      <c r="AB282" s="131"/>
      <c r="AC282" s="131"/>
      <c r="AD282" s="131"/>
      <c r="AE282" s="131"/>
      <c r="AF282" s="131"/>
      <c r="AG282" s="131"/>
      <c r="AH282" s="131"/>
      <c r="AI282" s="131"/>
      <c r="AJ282" s="131"/>
      <c r="AK282" s="131"/>
      <c r="AL282" s="131"/>
      <c r="AM282" s="131"/>
      <c r="AN282" s="131"/>
      <c r="AO282" s="131"/>
      <c r="AP282" s="131"/>
      <c r="AQ282" s="131"/>
      <c r="AR282" s="131"/>
      <c r="AS282" s="131"/>
      <c r="AT282" s="131"/>
      <c r="AU282" s="131"/>
      <c r="AV282" s="131"/>
      <c r="AW282" s="131"/>
      <c r="AX282" s="131"/>
      <c r="AY282" s="131"/>
      <c r="AZ282" s="131"/>
      <c r="BA282" s="131"/>
      <c r="BB282" s="131"/>
      <c r="BC282" s="131"/>
      <c r="BD282" s="131"/>
      <c r="BE282" s="131"/>
      <c r="BF282" s="131"/>
      <c r="BG282" s="131"/>
      <c r="BH282" s="131"/>
      <c r="BI282" s="131"/>
      <c r="BJ282" s="131"/>
      <c r="BK282" s="131"/>
      <c r="BL282" s="131"/>
      <c r="BM282" s="131"/>
      <c r="BN282" s="131"/>
      <c r="BO282" s="131"/>
      <c r="BP282" s="131"/>
      <c r="BQ282" s="131"/>
      <c r="BR282" s="131"/>
      <c r="BS282" s="131"/>
      <c r="BT282" s="131"/>
      <c r="BU282" s="131"/>
      <c r="BV282" s="131"/>
      <c r="BW282" s="131"/>
      <c r="BX282" s="131"/>
      <c r="BY282" s="131"/>
      <c r="BZ282" s="131"/>
      <c r="CA282" s="131"/>
      <c r="CB282" s="131"/>
      <c r="CC282" s="131"/>
      <c r="CD282" s="131"/>
      <c r="CE282" s="131"/>
      <c r="CF282" s="131"/>
      <c r="CG282" s="131"/>
      <c r="CH282" s="131"/>
      <c r="CI282" s="131"/>
      <c r="CJ282" s="131"/>
      <c r="CK282" s="131"/>
      <c r="CL282" s="131"/>
      <c r="CM282" s="131"/>
      <c r="CN282" s="131"/>
      <c r="CO282" s="131"/>
      <c r="CP282" s="131"/>
      <c r="CQ282" s="131"/>
    </row>
    <row r="283" spans="1:95" ht="16.5" customHeight="1">
      <c r="A283" s="134"/>
      <c r="B283" s="134"/>
      <c r="C283" s="134"/>
      <c r="D283" s="134"/>
      <c r="E283" s="134"/>
      <c r="F283" s="134"/>
      <c r="G283" s="131"/>
      <c r="H283" s="135"/>
      <c r="I283" s="135"/>
      <c r="J283" s="131"/>
      <c r="K283" s="131"/>
      <c r="L283" s="131"/>
      <c r="M283" s="131"/>
      <c r="N283" s="131"/>
      <c r="O283" s="131"/>
      <c r="P283" s="131"/>
      <c r="Q283" s="131"/>
      <c r="R283" s="131"/>
      <c r="S283" s="131"/>
      <c r="T283" s="131"/>
      <c r="U283" s="131"/>
      <c r="V283" s="131"/>
      <c r="W283" s="131"/>
      <c r="X283" s="131"/>
      <c r="Y283" s="131"/>
      <c r="Z283" s="131"/>
      <c r="AA283" s="131"/>
      <c r="AB283" s="131"/>
      <c r="AC283" s="131"/>
      <c r="AD283" s="131"/>
      <c r="AE283" s="131"/>
      <c r="AF283" s="131"/>
      <c r="AG283" s="131"/>
      <c r="AH283" s="131"/>
      <c r="AI283" s="131"/>
      <c r="AJ283" s="131"/>
      <c r="AK283" s="131"/>
      <c r="AL283" s="131"/>
      <c r="AM283" s="131"/>
      <c r="AN283" s="131"/>
      <c r="AO283" s="131"/>
      <c r="AP283" s="131"/>
      <c r="AQ283" s="131"/>
      <c r="AR283" s="131"/>
      <c r="AS283" s="131"/>
      <c r="AT283" s="131"/>
      <c r="AU283" s="131"/>
      <c r="AV283" s="131"/>
      <c r="AW283" s="131"/>
      <c r="AX283" s="131"/>
      <c r="AY283" s="131"/>
      <c r="AZ283" s="131"/>
      <c r="BA283" s="131"/>
      <c r="BB283" s="131"/>
      <c r="BC283" s="131"/>
      <c r="BD283" s="131"/>
      <c r="BE283" s="131"/>
      <c r="BF283" s="131"/>
      <c r="BG283" s="131"/>
      <c r="BH283" s="131"/>
      <c r="BI283" s="131"/>
      <c r="BJ283" s="131"/>
      <c r="BK283" s="131"/>
      <c r="BL283" s="131"/>
      <c r="BM283" s="131"/>
      <c r="BN283" s="131"/>
      <c r="BO283" s="131"/>
      <c r="BP283" s="131"/>
      <c r="BQ283" s="131"/>
      <c r="BR283" s="131"/>
      <c r="BS283" s="131"/>
      <c r="BT283" s="131"/>
      <c r="BU283" s="131"/>
      <c r="BV283" s="131"/>
      <c r="BW283" s="131"/>
      <c r="BX283" s="131"/>
      <c r="BY283" s="131"/>
      <c r="BZ283" s="131"/>
      <c r="CA283" s="131"/>
      <c r="CB283" s="131"/>
      <c r="CC283" s="131"/>
      <c r="CD283" s="131"/>
      <c r="CE283" s="131"/>
      <c r="CF283" s="131"/>
      <c r="CG283" s="131"/>
      <c r="CH283" s="131"/>
      <c r="CI283" s="131"/>
      <c r="CJ283" s="131"/>
      <c r="CK283" s="131"/>
      <c r="CL283" s="131"/>
      <c r="CM283" s="131"/>
      <c r="CN283" s="131"/>
      <c r="CO283" s="131"/>
      <c r="CP283" s="131"/>
      <c r="CQ283" s="131"/>
    </row>
    <row r="284" spans="1:95" ht="16.5" customHeight="1">
      <c r="A284" s="134"/>
      <c r="B284" s="134"/>
      <c r="C284" s="134"/>
      <c r="D284" s="134"/>
      <c r="E284" s="134"/>
      <c r="F284" s="134"/>
      <c r="G284" s="131"/>
      <c r="H284" s="135"/>
      <c r="I284" s="135"/>
      <c r="J284" s="131"/>
      <c r="K284" s="131"/>
      <c r="L284" s="131"/>
      <c r="M284" s="131"/>
      <c r="N284" s="131"/>
      <c r="O284" s="131"/>
      <c r="P284" s="131"/>
      <c r="Q284" s="131"/>
      <c r="R284" s="131"/>
      <c r="S284" s="131"/>
      <c r="T284" s="131"/>
      <c r="U284" s="131"/>
      <c r="V284" s="131"/>
      <c r="W284" s="131"/>
      <c r="X284" s="131"/>
      <c r="Y284" s="131"/>
      <c r="Z284" s="131"/>
      <c r="AA284" s="131"/>
      <c r="AB284" s="131"/>
      <c r="AC284" s="131"/>
      <c r="AD284" s="131"/>
      <c r="AE284" s="131"/>
      <c r="AF284" s="131"/>
      <c r="AG284" s="131"/>
      <c r="AH284" s="131"/>
      <c r="AI284" s="131"/>
      <c r="AJ284" s="131"/>
      <c r="AK284" s="131"/>
      <c r="AL284" s="131"/>
      <c r="AM284" s="131"/>
      <c r="AN284" s="131"/>
      <c r="AO284" s="131"/>
      <c r="AP284" s="131"/>
      <c r="AQ284" s="131"/>
      <c r="AR284" s="131"/>
      <c r="AS284" s="131"/>
      <c r="AT284" s="131"/>
      <c r="AU284" s="131"/>
      <c r="AV284" s="131"/>
      <c r="AW284" s="131"/>
      <c r="AX284" s="131"/>
      <c r="AY284" s="131"/>
      <c r="AZ284" s="131"/>
      <c r="BA284" s="131"/>
      <c r="BB284" s="131"/>
      <c r="BC284" s="131"/>
      <c r="BD284" s="131"/>
      <c r="BE284" s="131"/>
      <c r="BF284" s="131"/>
      <c r="BG284" s="131"/>
      <c r="BH284" s="131"/>
      <c r="BI284" s="131"/>
      <c r="BJ284" s="131"/>
      <c r="BK284" s="131"/>
      <c r="BL284" s="131"/>
      <c r="BM284" s="131"/>
      <c r="BN284" s="131"/>
      <c r="BO284" s="131"/>
      <c r="BP284" s="131"/>
      <c r="BQ284" s="131"/>
      <c r="BR284" s="131"/>
      <c r="BS284" s="131"/>
      <c r="BT284" s="131"/>
      <c r="BU284" s="131"/>
      <c r="BV284" s="131"/>
      <c r="BW284" s="131"/>
      <c r="BX284" s="131"/>
      <c r="BY284" s="131"/>
      <c r="BZ284" s="131"/>
      <c r="CA284" s="131"/>
      <c r="CB284" s="131"/>
      <c r="CC284" s="131"/>
      <c r="CD284" s="131"/>
      <c r="CE284" s="131"/>
      <c r="CF284" s="131"/>
      <c r="CG284" s="131"/>
      <c r="CH284" s="131"/>
      <c r="CI284" s="131"/>
      <c r="CJ284" s="131"/>
      <c r="CK284" s="131"/>
      <c r="CL284" s="131"/>
      <c r="CM284" s="131"/>
      <c r="CN284" s="131"/>
      <c r="CO284" s="131"/>
      <c r="CP284" s="131"/>
      <c r="CQ284" s="131"/>
    </row>
    <row r="285" spans="1:95" ht="16.5" customHeight="1">
      <c r="A285" s="134"/>
      <c r="B285" s="134"/>
      <c r="C285" s="134"/>
      <c r="D285" s="134"/>
      <c r="E285" s="134"/>
      <c r="F285" s="134"/>
      <c r="G285" s="131"/>
      <c r="H285" s="135"/>
      <c r="I285" s="135"/>
      <c r="J285" s="131"/>
      <c r="K285" s="131"/>
      <c r="L285" s="131"/>
      <c r="M285" s="131"/>
      <c r="N285" s="131"/>
      <c r="O285" s="131"/>
      <c r="P285" s="131"/>
      <c r="Q285" s="131"/>
      <c r="R285" s="131"/>
      <c r="S285" s="131"/>
      <c r="T285" s="131"/>
      <c r="U285" s="131"/>
      <c r="V285" s="131"/>
      <c r="W285" s="131"/>
      <c r="X285" s="131"/>
      <c r="Y285" s="131"/>
      <c r="Z285" s="131"/>
      <c r="AA285" s="131"/>
      <c r="AB285" s="131"/>
      <c r="AC285" s="131"/>
      <c r="AD285" s="131"/>
      <c r="AE285" s="131"/>
      <c r="AF285" s="131"/>
      <c r="AG285" s="131"/>
      <c r="AH285" s="131"/>
      <c r="AI285" s="131"/>
      <c r="AJ285" s="131"/>
      <c r="AK285" s="131"/>
      <c r="AL285" s="131"/>
      <c r="AM285" s="131"/>
      <c r="AN285" s="131"/>
      <c r="AO285" s="131"/>
      <c r="AP285" s="131"/>
      <c r="AQ285" s="131"/>
      <c r="AR285" s="131"/>
      <c r="AS285" s="131"/>
      <c r="AT285" s="131"/>
      <c r="AU285" s="131"/>
      <c r="AV285" s="131"/>
      <c r="AW285" s="131"/>
      <c r="AX285" s="131"/>
      <c r="AY285" s="131"/>
      <c r="AZ285" s="131"/>
      <c r="BA285" s="131"/>
      <c r="BB285" s="131"/>
      <c r="BC285" s="131"/>
      <c r="BD285" s="131"/>
      <c r="BE285" s="131"/>
      <c r="BF285" s="131"/>
      <c r="BG285" s="131"/>
      <c r="BH285" s="131"/>
      <c r="BI285" s="131"/>
      <c r="BJ285" s="131"/>
      <c r="BK285" s="131"/>
      <c r="BL285" s="131"/>
      <c r="BM285" s="131"/>
      <c r="BN285" s="131"/>
      <c r="BO285" s="131"/>
      <c r="BP285" s="131"/>
      <c r="BQ285" s="131"/>
      <c r="BR285" s="131"/>
      <c r="BS285" s="131"/>
      <c r="BT285" s="131"/>
      <c r="BU285" s="131"/>
      <c r="BV285" s="131"/>
      <c r="BW285" s="131"/>
      <c r="BX285" s="131"/>
      <c r="BY285" s="131"/>
      <c r="BZ285" s="131"/>
      <c r="CA285" s="131"/>
      <c r="CB285" s="131"/>
      <c r="CC285" s="131"/>
      <c r="CD285" s="131"/>
      <c r="CE285" s="131"/>
      <c r="CF285" s="131"/>
      <c r="CG285" s="131"/>
      <c r="CH285" s="131"/>
      <c r="CI285" s="131"/>
      <c r="CJ285" s="131"/>
      <c r="CK285" s="131"/>
      <c r="CL285" s="131"/>
      <c r="CM285" s="131"/>
      <c r="CN285" s="131"/>
      <c r="CO285" s="131"/>
      <c r="CP285" s="131"/>
      <c r="CQ285" s="131"/>
    </row>
    <row r="286" spans="1:95" ht="16.5" customHeight="1">
      <c r="A286" s="134"/>
      <c r="B286" s="134"/>
      <c r="C286" s="134"/>
      <c r="D286" s="134"/>
      <c r="E286" s="134"/>
      <c r="F286" s="134"/>
      <c r="G286" s="131"/>
      <c r="H286" s="135"/>
      <c r="I286" s="135"/>
      <c r="J286" s="131"/>
      <c r="K286" s="131"/>
      <c r="L286" s="131"/>
      <c r="M286" s="131"/>
      <c r="N286" s="131"/>
      <c r="O286" s="131"/>
      <c r="P286" s="131"/>
      <c r="Q286" s="131"/>
      <c r="R286" s="131"/>
      <c r="S286" s="131"/>
      <c r="T286" s="131"/>
      <c r="U286" s="131"/>
      <c r="V286" s="131"/>
      <c r="W286" s="131"/>
      <c r="X286" s="131"/>
      <c r="Y286" s="131"/>
      <c r="Z286" s="131"/>
      <c r="AA286" s="131"/>
      <c r="AB286" s="131"/>
      <c r="AC286" s="131"/>
      <c r="AD286" s="131"/>
      <c r="AE286" s="131"/>
      <c r="AF286" s="131"/>
      <c r="AG286" s="131"/>
      <c r="AH286" s="131"/>
      <c r="AI286" s="131"/>
      <c r="AJ286" s="131"/>
      <c r="AK286" s="131"/>
      <c r="AL286" s="131"/>
      <c r="AM286" s="131"/>
      <c r="AN286" s="131"/>
      <c r="AO286" s="131"/>
      <c r="AP286" s="131"/>
      <c r="AQ286" s="131"/>
      <c r="AR286" s="131"/>
      <c r="AS286" s="131"/>
      <c r="AT286" s="131"/>
      <c r="AU286" s="131"/>
      <c r="AV286" s="131"/>
      <c r="AW286" s="131"/>
      <c r="AX286" s="131"/>
      <c r="AY286" s="131"/>
      <c r="AZ286" s="131"/>
      <c r="BA286" s="131"/>
      <c r="BB286" s="131"/>
      <c r="BC286" s="131"/>
      <c r="BD286" s="131"/>
      <c r="BE286" s="131"/>
      <c r="BF286" s="131"/>
      <c r="BG286" s="131"/>
      <c r="BH286" s="131"/>
      <c r="BI286" s="131"/>
      <c r="BJ286" s="131"/>
      <c r="BK286" s="131"/>
      <c r="BL286" s="131"/>
      <c r="BM286" s="131"/>
      <c r="BN286" s="131"/>
      <c r="BO286" s="131"/>
      <c r="BP286" s="131"/>
      <c r="BQ286" s="131"/>
      <c r="BR286" s="131"/>
      <c r="BS286" s="131"/>
      <c r="BT286" s="131"/>
      <c r="BU286" s="131"/>
      <c r="BV286" s="131"/>
      <c r="BW286" s="131"/>
      <c r="BX286" s="131"/>
      <c r="BY286" s="131"/>
      <c r="BZ286" s="131"/>
      <c r="CA286" s="131"/>
      <c r="CB286" s="131"/>
      <c r="CC286" s="131"/>
      <c r="CD286" s="131"/>
      <c r="CE286" s="131"/>
      <c r="CF286" s="131"/>
      <c r="CG286" s="131"/>
      <c r="CH286" s="131"/>
      <c r="CI286" s="131"/>
      <c r="CJ286" s="131"/>
      <c r="CK286" s="131"/>
      <c r="CL286" s="131"/>
      <c r="CM286" s="131"/>
      <c r="CN286" s="131"/>
      <c r="CO286" s="131"/>
      <c r="CP286" s="131"/>
      <c r="CQ286" s="131"/>
    </row>
    <row r="287" spans="1:95" ht="16.5" customHeight="1">
      <c r="A287" s="134"/>
      <c r="B287" s="134"/>
      <c r="C287" s="134"/>
      <c r="D287" s="134"/>
      <c r="E287" s="134"/>
      <c r="F287" s="134"/>
      <c r="G287" s="131"/>
      <c r="H287" s="135"/>
      <c r="I287" s="135"/>
      <c r="J287" s="131"/>
      <c r="K287" s="131"/>
      <c r="L287" s="131"/>
      <c r="M287" s="131"/>
      <c r="N287" s="131"/>
      <c r="O287" s="131"/>
      <c r="P287" s="131"/>
      <c r="Q287" s="131"/>
      <c r="R287" s="131"/>
      <c r="S287" s="131"/>
      <c r="T287" s="131"/>
      <c r="U287" s="131"/>
      <c r="V287" s="131"/>
      <c r="W287" s="131"/>
      <c r="X287" s="131"/>
      <c r="Y287" s="131"/>
      <c r="Z287" s="131"/>
      <c r="AA287" s="131"/>
      <c r="AB287" s="131"/>
      <c r="AC287" s="131"/>
      <c r="AD287" s="131"/>
      <c r="AE287" s="131"/>
      <c r="AF287" s="131"/>
      <c r="AG287" s="131"/>
      <c r="AH287" s="131"/>
      <c r="AI287" s="131"/>
      <c r="AJ287" s="131"/>
      <c r="AK287" s="131"/>
      <c r="AL287" s="131"/>
      <c r="AM287" s="131"/>
      <c r="AN287" s="131"/>
      <c r="AO287" s="131"/>
      <c r="AP287" s="131"/>
      <c r="AQ287" s="131"/>
      <c r="AR287" s="131"/>
      <c r="AS287" s="131"/>
      <c r="AT287" s="131"/>
      <c r="AU287" s="131"/>
      <c r="AV287" s="131"/>
      <c r="AW287" s="131"/>
      <c r="AX287" s="131"/>
      <c r="AY287" s="131"/>
      <c r="AZ287" s="131"/>
      <c r="BA287" s="131"/>
      <c r="BB287" s="131"/>
      <c r="BC287" s="131"/>
      <c r="BD287" s="131"/>
      <c r="BE287" s="131"/>
      <c r="BF287" s="131"/>
      <c r="BG287" s="131"/>
      <c r="BH287" s="131"/>
      <c r="BI287" s="131"/>
      <c r="BJ287" s="131"/>
      <c r="BK287" s="131"/>
      <c r="BL287" s="131"/>
      <c r="BM287" s="131"/>
      <c r="BN287" s="131"/>
      <c r="BO287" s="131"/>
      <c r="BP287" s="131"/>
      <c r="BQ287" s="131"/>
      <c r="BR287" s="131"/>
      <c r="BS287" s="131"/>
      <c r="BT287" s="131"/>
      <c r="BU287" s="131"/>
      <c r="BV287" s="131"/>
      <c r="BW287" s="131"/>
      <c r="BX287" s="131"/>
      <c r="BY287" s="131"/>
      <c r="BZ287" s="131"/>
      <c r="CA287" s="131"/>
      <c r="CB287" s="131"/>
      <c r="CC287" s="131"/>
      <c r="CD287" s="131"/>
      <c r="CE287" s="131"/>
      <c r="CF287" s="131"/>
      <c r="CG287" s="131"/>
      <c r="CH287" s="131"/>
      <c r="CI287" s="131"/>
      <c r="CJ287" s="131"/>
      <c r="CK287" s="131"/>
      <c r="CL287" s="131"/>
      <c r="CM287" s="131"/>
      <c r="CN287" s="131"/>
      <c r="CO287" s="131"/>
      <c r="CP287" s="131"/>
      <c r="CQ287" s="131"/>
    </row>
    <row r="288" spans="1:95" ht="16.5" customHeight="1">
      <c r="A288" s="134"/>
      <c r="B288" s="134"/>
      <c r="C288" s="134"/>
      <c r="D288" s="134"/>
      <c r="E288" s="134"/>
      <c r="F288" s="134"/>
      <c r="G288" s="131"/>
      <c r="H288" s="135"/>
      <c r="I288" s="135"/>
      <c r="J288" s="131"/>
      <c r="K288" s="131"/>
      <c r="L288" s="131"/>
      <c r="M288" s="131"/>
      <c r="N288" s="131"/>
      <c r="O288" s="131"/>
      <c r="P288" s="131"/>
      <c r="Q288" s="131"/>
      <c r="R288" s="131"/>
      <c r="S288" s="131"/>
      <c r="T288" s="131"/>
      <c r="U288" s="131"/>
      <c r="V288" s="131"/>
      <c r="W288" s="131"/>
      <c r="X288" s="131"/>
      <c r="Y288" s="131"/>
      <c r="Z288" s="131"/>
      <c r="AA288" s="131"/>
      <c r="AB288" s="131"/>
      <c r="AC288" s="131"/>
      <c r="AD288" s="131"/>
      <c r="AE288" s="131"/>
      <c r="AF288" s="131"/>
      <c r="AG288" s="131"/>
      <c r="AH288" s="131"/>
      <c r="AI288" s="131"/>
      <c r="AJ288" s="131"/>
      <c r="AK288" s="131"/>
      <c r="AL288" s="131"/>
      <c r="AM288" s="131"/>
      <c r="AN288" s="131"/>
      <c r="AO288" s="131"/>
      <c r="AP288" s="131"/>
      <c r="AQ288" s="131"/>
      <c r="AR288" s="131"/>
      <c r="AS288" s="131"/>
      <c r="AT288" s="131"/>
      <c r="AU288" s="131"/>
      <c r="AV288" s="131"/>
      <c r="AW288" s="131"/>
      <c r="AX288" s="131"/>
      <c r="AY288" s="131"/>
      <c r="AZ288" s="131"/>
      <c r="BA288" s="131"/>
      <c r="BB288" s="131"/>
      <c r="BC288" s="131"/>
      <c r="BD288" s="131"/>
      <c r="BE288" s="131"/>
      <c r="BF288" s="131"/>
      <c r="BG288" s="131"/>
      <c r="BH288" s="131"/>
      <c r="BI288" s="131"/>
      <c r="BJ288" s="131"/>
      <c r="BK288" s="131"/>
      <c r="BL288" s="131"/>
      <c r="BM288" s="131"/>
      <c r="BN288" s="131"/>
      <c r="BO288" s="131"/>
      <c r="BP288" s="131"/>
      <c r="BQ288" s="131"/>
      <c r="BR288" s="131"/>
      <c r="BS288" s="131"/>
      <c r="BT288" s="131"/>
      <c r="BU288" s="131"/>
      <c r="BV288" s="131"/>
      <c r="BW288" s="131"/>
      <c r="BX288" s="131"/>
      <c r="BY288" s="131"/>
      <c r="BZ288" s="131"/>
      <c r="CA288" s="131"/>
      <c r="CB288" s="131"/>
      <c r="CC288" s="131"/>
      <c r="CD288" s="131"/>
      <c r="CE288" s="131"/>
      <c r="CF288" s="131"/>
      <c r="CG288" s="131"/>
      <c r="CH288" s="131"/>
      <c r="CI288" s="131"/>
      <c r="CJ288" s="131"/>
      <c r="CK288" s="131"/>
      <c r="CL288" s="131"/>
      <c r="CM288" s="131"/>
      <c r="CN288" s="131"/>
      <c r="CO288" s="131"/>
      <c r="CP288" s="131"/>
      <c r="CQ288" s="131"/>
    </row>
    <row r="289" spans="1:95" ht="16.5" customHeight="1">
      <c r="A289" s="134"/>
      <c r="B289" s="134"/>
      <c r="C289" s="134"/>
      <c r="D289" s="134"/>
      <c r="E289" s="134"/>
      <c r="F289" s="134"/>
      <c r="G289" s="131"/>
      <c r="H289" s="135"/>
      <c r="I289" s="135"/>
      <c r="J289" s="131"/>
      <c r="K289" s="131"/>
      <c r="L289" s="131"/>
      <c r="M289" s="131"/>
      <c r="N289" s="131"/>
      <c r="O289" s="131"/>
      <c r="P289" s="131"/>
      <c r="Q289" s="131"/>
      <c r="R289" s="131"/>
      <c r="S289" s="131"/>
      <c r="T289" s="131"/>
      <c r="U289" s="131"/>
      <c r="V289" s="131"/>
      <c r="W289" s="131"/>
      <c r="X289" s="131"/>
      <c r="Y289" s="131"/>
      <c r="Z289" s="131"/>
      <c r="AA289" s="131"/>
      <c r="AB289" s="131"/>
      <c r="AC289" s="131"/>
      <c r="AD289" s="131"/>
      <c r="AE289" s="131"/>
      <c r="AF289" s="131"/>
      <c r="AG289" s="131"/>
      <c r="AH289" s="131"/>
      <c r="AI289" s="131"/>
      <c r="AJ289" s="131"/>
      <c r="AK289" s="131"/>
      <c r="AL289" s="131"/>
      <c r="AM289" s="131"/>
      <c r="AN289" s="131"/>
      <c r="AO289" s="131"/>
      <c r="AP289" s="131"/>
      <c r="AQ289" s="131"/>
      <c r="AR289" s="131"/>
      <c r="AS289" s="131"/>
      <c r="AT289" s="131"/>
      <c r="AU289" s="131"/>
      <c r="AV289" s="131"/>
      <c r="AW289" s="131"/>
      <c r="AX289" s="131"/>
      <c r="AY289" s="131"/>
      <c r="AZ289" s="131"/>
      <c r="BA289" s="131"/>
      <c r="BB289" s="131"/>
      <c r="BC289" s="131"/>
      <c r="BD289" s="131"/>
      <c r="BE289" s="131"/>
      <c r="BF289" s="131"/>
      <c r="BG289" s="131"/>
      <c r="BH289" s="131"/>
      <c r="BI289" s="131"/>
      <c r="BJ289" s="131"/>
      <c r="BK289" s="131"/>
      <c r="BL289" s="131"/>
      <c r="BM289" s="131"/>
      <c r="BN289" s="131"/>
      <c r="BO289" s="131"/>
      <c r="BP289" s="131"/>
      <c r="BQ289" s="131"/>
      <c r="BR289" s="131"/>
      <c r="BS289" s="131"/>
      <c r="BT289" s="131"/>
      <c r="BU289" s="131"/>
      <c r="BV289" s="131"/>
      <c r="BW289" s="131"/>
      <c r="BX289" s="131"/>
      <c r="BY289" s="131"/>
      <c r="BZ289" s="131"/>
      <c r="CA289" s="131"/>
      <c r="CB289" s="131"/>
      <c r="CC289" s="131"/>
      <c r="CD289" s="131"/>
      <c r="CE289" s="131"/>
      <c r="CF289" s="131"/>
      <c r="CG289" s="131"/>
      <c r="CH289" s="131"/>
      <c r="CI289" s="131"/>
      <c r="CJ289" s="131"/>
      <c r="CK289" s="131"/>
      <c r="CL289" s="131"/>
      <c r="CM289" s="131"/>
      <c r="CN289" s="131"/>
      <c r="CO289" s="131"/>
      <c r="CP289" s="131"/>
      <c r="CQ289" s="131"/>
    </row>
    <row r="290" spans="1:95" ht="16.5" customHeight="1">
      <c r="A290" s="134"/>
      <c r="B290" s="134"/>
      <c r="C290" s="134"/>
      <c r="D290" s="134"/>
      <c r="E290" s="134"/>
      <c r="F290" s="134"/>
      <c r="G290" s="131"/>
      <c r="H290" s="135"/>
      <c r="I290" s="135"/>
      <c r="J290" s="131"/>
      <c r="K290" s="131"/>
      <c r="L290" s="131"/>
      <c r="M290" s="131"/>
      <c r="N290" s="131"/>
      <c r="O290" s="131"/>
      <c r="P290" s="131"/>
      <c r="Q290" s="131"/>
      <c r="R290" s="131"/>
      <c r="S290" s="131"/>
      <c r="T290" s="131"/>
      <c r="U290" s="131"/>
      <c r="V290" s="131"/>
      <c r="W290" s="131"/>
      <c r="X290" s="131"/>
      <c r="Y290" s="131"/>
      <c r="Z290" s="131"/>
      <c r="AA290" s="131"/>
      <c r="AB290" s="131"/>
      <c r="AC290" s="131"/>
      <c r="AD290" s="131"/>
      <c r="AE290" s="131"/>
      <c r="AF290" s="131"/>
      <c r="AG290" s="131"/>
      <c r="AH290" s="131"/>
      <c r="AI290" s="131"/>
      <c r="AJ290" s="131"/>
      <c r="AK290" s="131"/>
      <c r="AL290" s="131"/>
      <c r="AM290" s="131"/>
      <c r="AN290" s="131"/>
      <c r="AO290" s="131"/>
      <c r="AP290" s="131"/>
      <c r="AQ290" s="131"/>
      <c r="AR290" s="131"/>
      <c r="AS290" s="131"/>
      <c r="AT290" s="131"/>
      <c r="AU290" s="131"/>
      <c r="AV290" s="131"/>
      <c r="AW290" s="131"/>
      <c r="AX290" s="131"/>
      <c r="AY290" s="131"/>
      <c r="AZ290" s="131"/>
      <c r="BA290" s="131"/>
      <c r="BB290" s="131"/>
      <c r="BC290" s="131"/>
      <c r="BD290" s="131"/>
      <c r="BE290" s="131"/>
      <c r="BF290" s="131"/>
      <c r="BG290" s="131"/>
      <c r="BH290" s="131"/>
      <c r="BI290" s="131"/>
      <c r="BJ290" s="131"/>
      <c r="BK290" s="131"/>
      <c r="BL290" s="131"/>
      <c r="BM290" s="131"/>
      <c r="BN290" s="131"/>
      <c r="BO290" s="131"/>
      <c r="BP290" s="131"/>
      <c r="BQ290" s="131"/>
      <c r="BR290" s="131"/>
      <c r="BS290" s="131"/>
      <c r="BT290" s="131"/>
      <c r="BU290" s="131"/>
      <c r="BV290" s="131"/>
      <c r="BW290" s="131"/>
      <c r="BX290" s="131"/>
      <c r="BY290" s="131"/>
      <c r="BZ290" s="131"/>
      <c r="CA290" s="131"/>
      <c r="CB290" s="131"/>
      <c r="CC290" s="131"/>
      <c r="CD290" s="131"/>
      <c r="CE290" s="131"/>
      <c r="CF290" s="131"/>
      <c r="CG290" s="131"/>
      <c r="CH290" s="131"/>
      <c r="CI290" s="131"/>
      <c r="CJ290" s="131"/>
      <c r="CK290" s="131"/>
      <c r="CL290" s="131"/>
      <c r="CM290" s="131"/>
      <c r="CN290" s="131"/>
      <c r="CO290" s="131"/>
      <c r="CP290" s="131"/>
      <c r="CQ290" s="131"/>
    </row>
    <row r="291" spans="1:95" ht="16.5" customHeight="1">
      <c r="A291" s="134"/>
      <c r="B291" s="134"/>
      <c r="C291" s="134"/>
      <c r="D291" s="134"/>
      <c r="E291" s="134"/>
      <c r="F291" s="134"/>
      <c r="G291" s="131"/>
      <c r="H291" s="135"/>
      <c r="I291" s="135"/>
      <c r="J291" s="131"/>
      <c r="K291" s="131"/>
      <c r="L291" s="131"/>
      <c r="M291" s="131"/>
      <c r="N291" s="131"/>
      <c r="O291" s="131"/>
      <c r="P291" s="131"/>
      <c r="Q291" s="131"/>
      <c r="R291" s="131"/>
      <c r="S291" s="131"/>
      <c r="T291" s="131"/>
      <c r="U291" s="131"/>
      <c r="V291" s="131"/>
      <c r="W291" s="131"/>
      <c r="X291" s="131"/>
      <c r="Y291" s="131"/>
      <c r="Z291" s="131"/>
      <c r="AA291" s="131"/>
      <c r="AB291" s="131"/>
      <c r="AC291" s="131"/>
      <c r="AD291" s="131"/>
      <c r="AE291" s="131"/>
      <c r="AF291" s="131"/>
      <c r="AG291" s="131"/>
      <c r="AH291" s="131"/>
      <c r="AI291" s="131"/>
      <c r="AJ291" s="131"/>
      <c r="AK291" s="131"/>
      <c r="AL291" s="131"/>
      <c r="AM291" s="131"/>
      <c r="AN291" s="131"/>
      <c r="AO291" s="131"/>
      <c r="AP291" s="131"/>
      <c r="AQ291" s="131"/>
      <c r="AR291" s="131"/>
      <c r="AS291" s="131"/>
      <c r="AT291" s="131"/>
      <c r="AU291" s="131"/>
      <c r="AV291" s="131"/>
      <c r="AW291" s="131"/>
      <c r="AX291" s="131"/>
      <c r="AY291" s="131"/>
      <c r="AZ291" s="131"/>
      <c r="BA291" s="131"/>
      <c r="BB291" s="131"/>
      <c r="BC291" s="131"/>
      <c r="BD291" s="131"/>
      <c r="BE291" s="131"/>
      <c r="BF291" s="131"/>
      <c r="BG291" s="131"/>
      <c r="BH291" s="131"/>
      <c r="BI291" s="131"/>
      <c r="BJ291" s="131"/>
      <c r="BK291" s="131"/>
      <c r="BL291" s="131"/>
      <c r="BM291" s="131"/>
      <c r="BN291" s="131"/>
      <c r="BO291" s="131"/>
      <c r="BP291" s="131"/>
      <c r="BQ291" s="131"/>
      <c r="BR291" s="131"/>
      <c r="BS291" s="131"/>
      <c r="BT291" s="131"/>
      <c r="BU291" s="131"/>
      <c r="BV291" s="131"/>
      <c r="BW291" s="131"/>
      <c r="BX291" s="131"/>
      <c r="BY291" s="131"/>
      <c r="BZ291" s="131"/>
      <c r="CA291" s="131"/>
      <c r="CB291" s="131"/>
      <c r="CC291" s="131"/>
      <c r="CD291" s="131"/>
      <c r="CE291" s="131"/>
      <c r="CF291" s="131"/>
      <c r="CG291" s="131"/>
      <c r="CH291" s="131"/>
      <c r="CI291" s="131"/>
      <c r="CJ291" s="131"/>
      <c r="CK291" s="131"/>
      <c r="CL291" s="131"/>
      <c r="CM291" s="131"/>
      <c r="CN291" s="131"/>
      <c r="CO291" s="131"/>
      <c r="CP291" s="131"/>
      <c r="CQ291" s="131"/>
    </row>
    <row r="292" spans="1:95" ht="16.5" customHeight="1">
      <c r="A292" s="134"/>
      <c r="B292" s="134"/>
      <c r="C292" s="134"/>
      <c r="D292" s="134"/>
      <c r="E292" s="134"/>
      <c r="F292" s="134"/>
      <c r="G292" s="131"/>
      <c r="H292" s="135"/>
      <c r="I292" s="135"/>
      <c r="J292" s="131"/>
      <c r="K292" s="131"/>
      <c r="L292" s="131"/>
      <c r="M292" s="131"/>
      <c r="N292" s="131"/>
      <c r="O292" s="131"/>
      <c r="P292" s="131"/>
      <c r="Q292" s="131"/>
      <c r="R292" s="131"/>
      <c r="S292" s="131"/>
      <c r="T292" s="131"/>
      <c r="U292" s="131"/>
      <c r="V292" s="131"/>
      <c r="W292" s="131"/>
      <c r="X292" s="131"/>
      <c r="Y292" s="131"/>
      <c r="Z292" s="131"/>
      <c r="AA292" s="131"/>
      <c r="AB292" s="131"/>
      <c r="AC292" s="131"/>
      <c r="AD292" s="131"/>
      <c r="AE292" s="131"/>
      <c r="AF292" s="131"/>
      <c r="AG292" s="131"/>
      <c r="AH292" s="131"/>
      <c r="AI292" s="131"/>
      <c r="AJ292" s="131"/>
      <c r="AK292" s="131"/>
      <c r="AL292" s="131"/>
      <c r="AM292" s="131"/>
      <c r="AN292" s="131"/>
      <c r="AO292" s="131"/>
      <c r="AP292" s="131"/>
      <c r="AQ292" s="131"/>
      <c r="AR292" s="131"/>
      <c r="AS292" s="131"/>
      <c r="AT292" s="131"/>
      <c r="AU292" s="131"/>
      <c r="AV292" s="131"/>
      <c r="AW292" s="131"/>
      <c r="AX292" s="131"/>
      <c r="AY292" s="131"/>
      <c r="AZ292" s="131"/>
      <c r="BA292" s="131"/>
      <c r="BB292" s="131"/>
      <c r="BC292" s="131"/>
      <c r="BD292" s="131"/>
      <c r="BE292" s="131"/>
      <c r="BF292" s="131"/>
      <c r="BG292" s="131"/>
      <c r="BH292" s="131"/>
      <c r="BI292" s="131"/>
      <c r="BJ292" s="131"/>
      <c r="BK292" s="131"/>
      <c r="BL292" s="131"/>
      <c r="BM292" s="131"/>
      <c r="BN292" s="131"/>
      <c r="BO292" s="131"/>
      <c r="BP292" s="131"/>
      <c r="BQ292" s="131"/>
      <c r="BR292" s="131"/>
      <c r="BS292" s="131"/>
      <c r="BT292" s="131"/>
      <c r="BU292" s="131"/>
      <c r="BV292" s="131"/>
      <c r="BW292" s="131"/>
      <c r="BX292" s="131"/>
      <c r="BY292" s="131"/>
      <c r="BZ292" s="131"/>
      <c r="CA292" s="131"/>
      <c r="CB292" s="131"/>
      <c r="CC292" s="131"/>
      <c r="CD292" s="131"/>
      <c r="CE292" s="131"/>
      <c r="CF292" s="131"/>
      <c r="CG292" s="131"/>
      <c r="CH292" s="131"/>
      <c r="CI292" s="131"/>
      <c r="CJ292" s="131"/>
      <c r="CK292" s="131"/>
      <c r="CL292" s="131"/>
      <c r="CM292" s="131"/>
      <c r="CN292" s="131"/>
      <c r="CO292" s="131"/>
      <c r="CP292" s="131"/>
      <c r="CQ292" s="131"/>
    </row>
    <row r="293" spans="1:95" ht="16.5" customHeight="1">
      <c r="A293" s="134"/>
      <c r="B293" s="134"/>
      <c r="C293" s="134"/>
      <c r="D293" s="134"/>
      <c r="E293" s="134"/>
      <c r="F293" s="134"/>
      <c r="G293" s="131"/>
      <c r="H293" s="135"/>
      <c r="I293" s="135"/>
      <c r="J293" s="131"/>
      <c r="K293" s="131"/>
      <c r="L293" s="131"/>
      <c r="M293" s="131"/>
      <c r="N293" s="131"/>
      <c r="O293" s="131"/>
      <c r="P293" s="131"/>
      <c r="Q293" s="131"/>
      <c r="R293" s="131"/>
      <c r="S293" s="131"/>
      <c r="T293" s="131"/>
      <c r="U293" s="131"/>
      <c r="V293" s="131"/>
      <c r="W293" s="131"/>
      <c r="X293" s="131"/>
      <c r="Y293" s="131"/>
      <c r="Z293" s="131"/>
      <c r="AA293" s="131"/>
      <c r="AB293" s="131"/>
      <c r="AC293" s="131"/>
      <c r="AD293" s="131"/>
      <c r="AE293" s="131"/>
      <c r="AF293" s="131"/>
      <c r="AG293" s="131"/>
      <c r="AH293" s="131"/>
      <c r="AI293" s="131"/>
      <c r="AJ293" s="131"/>
      <c r="AK293" s="131"/>
      <c r="AL293" s="131"/>
      <c r="AM293" s="131"/>
      <c r="AN293" s="131"/>
      <c r="AO293" s="131"/>
      <c r="AP293" s="131"/>
      <c r="AQ293" s="131"/>
      <c r="AR293" s="131"/>
      <c r="AS293" s="131"/>
      <c r="AT293" s="131"/>
      <c r="AU293" s="131"/>
      <c r="AV293" s="131"/>
      <c r="AW293" s="131"/>
      <c r="AX293" s="131"/>
      <c r="AY293" s="131"/>
      <c r="AZ293" s="131"/>
      <c r="BA293" s="131"/>
      <c r="BB293" s="131"/>
      <c r="BC293" s="131"/>
      <c r="BD293" s="131"/>
      <c r="BE293" s="131"/>
      <c r="BF293" s="131"/>
      <c r="BG293" s="131"/>
      <c r="BH293" s="131"/>
      <c r="BI293" s="131"/>
      <c r="BJ293" s="131"/>
      <c r="BK293" s="131"/>
      <c r="BL293" s="131"/>
      <c r="BM293" s="131"/>
      <c r="BN293" s="131"/>
      <c r="BO293" s="131"/>
      <c r="BP293" s="131"/>
      <c r="BQ293" s="131"/>
      <c r="BR293" s="131"/>
      <c r="BS293" s="131"/>
      <c r="BT293" s="131"/>
      <c r="BU293" s="131"/>
      <c r="BV293" s="131"/>
      <c r="BW293" s="131"/>
      <c r="BX293" s="131"/>
      <c r="BY293" s="131"/>
      <c r="BZ293" s="131"/>
      <c r="CA293" s="131"/>
      <c r="CB293" s="131"/>
      <c r="CC293" s="131"/>
      <c r="CD293" s="131"/>
      <c r="CE293" s="131"/>
      <c r="CF293" s="131"/>
      <c r="CG293" s="131"/>
      <c r="CH293" s="131"/>
      <c r="CI293" s="131"/>
      <c r="CJ293" s="131"/>
      <c r="CK293" s="131"/>
      <c r="CL293" s="131"/>
      <c r="CM293" s="131"/>
      <c r="CN293" s="131"/>
      <c r="CO293" s="131"/>
      <c r="CP293" s="131"/>
      <c r="CQ293" s="131"/>
    </row>
    <row r="294" spans="1:95" ht="16.5" customHeight="1">
      <c r="A294" s="134"/>
      <c r="B294" s="134"/>
      <c r="C294" s="134"/>
      <c r="D294" s="134"/>
      <c r="E294" s="134"/>
      <c r="F294" s="134"/>
      <c r="G294" s="131"/>
      <c r="H294" s="135"/>
      <c r="I294" s="135"/>
      <c r="J294" s="131"/>
      <c r="K294" s="131"/>
      <c r="L294" s="131"/>
      <c r="M294" s="131"/>
      <c r="N294" s="131"/>
      <c r="O294" s="131"/>
      <c r="P294" s="131"/>
      <c r="Q294" s="131"/>
      <c r="R294" s="131"/>
      <c r="S294" s="131"/>
      <c r="T294" s="131"/>
      <c r="U294" s="131"/>
      <c r="V294" s="131"/>
      <c r="W294" s="131"/>
      <c r="X294" s="131"/>
      <c r="Y294" s="131"/>
      <c r="Z294" s="131"/>
      <c r="AA294" s="131"/>
      <c r="AB294" s="131"/>
      <c r="AC294" s="131"/>
      <c r="AD294" s="131"/>
      <c r="AE294" s="131"/>
      <c r="AF294" s="131"/>
      <c r="AG294" s="131"/>
      <c r="AH294" s="131"/>
      <c r="AI294" s="131"/>
      <c r="AJ294" s="131"/>
      <c r="AK294" s="131"/>
      <c r="AL294" s="131"/>
      <c r="AM294" s="131"/>
      <c r="AN294" s="131"/>
      <c r="AO294" s="131"/>
      <c r="AP294" s="131"/>
      <c r="AQ294" s="131"/>
      <c r="AR294" s="131"/>
      <c r="AS294" s="131"/>
      <c r="AT294" s="131"/>
      <c r="AU294" s="131"/>
      <c r="AV294" s="131"/>
      <c r="AW294" s="131"/>
      <c r="AX294" s="131"/>
      <c r="AY294" s="131"/>
      <c r="AZ294" s="131"/>
      <c r="BA294" s="131"/>
      <c r="BB294" s="131"/>
      <c r="BC294" s="131"/>
      <c r="BD294" s="131"/>
      <c r="BE294" s="131"/>
      <c r="BF294" s="131"/>
      <c r="BG294" s="131"/>
      <c r="BH294" s="131"/>
      <c r="BI294" s="131"/>
      <c r="BJ294" s="131"/>
      <c r="BK294" s="131"/>
      <c r="BL294" s="131"/>
      <c r="BM294" s="131"/>
      <c r="BN294" s="131"/>
      <c r="BO294" s="131"/>
      <c r="BP294" s="131"/>
      <c r="BQ294" s="131"/>
      <c r="BR294" s="131"/>
      <c r="BS294" s="131"/>
      <c r="BT294" s="131"/>
      <c r="BU294" s="131"/>
      <c r="BV294" s="131"/>
      <c r="BW294" s="131"/>
      <c r="BX294" s="131"/>
      <c r="BY294" s="131"/>
      <c r="BZ294" s="131"/>
      <c r="CA294" s="131"/>
      <c r="CB294" s="131"/>
      <c r="CC294" s="131"/>
      <c r="CD294" s="131"/>
      <c r="CE294" s="131"/>
      <c r="CF294" s="131"/>
      <c r="CG294" s="131"/>
      <c r="CH294" s="131"/>
      <c r="CI294" s="131"/>
      <c r="CJ294" s="131"/>
      <c r="CK294" s="131"/>
      <c r="CL294" s="131"/>
      <c r="CM294" s="131"/>
      <c r="CN294" s="131"/>
      <c r="CO294" s="131"/>
      <c r="CP294" s="131"/>
      <c r="CQ294" s="131"/>
    </row>
    <row r="295" spans="1:95" ht="16.5" customHeight="1">
      <c r="A295" s="134"/>
      <c r="B295" s="134"/>
      <c r="C295" s="134"/>
      <c r="D295" s="134"/>
      <c r="E295" s="134"/>
      <c r="F295" s="134"/>
      <c r="G295" s="131"/>
      <c r="H295" s="135"/>
      <c r="I295" s="135"/>
      <c r="J295" s="131"/>
      <c r="K295" s="131"/>
      <c r="L295" s="131"/>
      <c r="M295" s="131"/>
      <c r="N295" s="131"/>
      <c r="O295" s="131"/>
      <c r="P295" s="131"/>
      <c r="Q295" s="131"/>
      <c r="R295" s="131"/>
      <c r="S295" s="131"/>
      <c r="T295" s="131"/>
      <c r="U295" s="131"/>
      <c r="V295" s="131"/>
      <c r="W295" s="131"/>
      <c r="X295" s="131"/>
      <c r="Y295" s="131"/>
      <c r="Z295" s="131"/>
      <c r="AA295" s="131"/>
      <c r="AB295" s="131"/>
      <c r="AC295" s="131"/>
      <c r="AD295" s="131"/>
      <c r="AE295" s="131"/>
      <c r="AF295" s="131"/>
      <c r="AG295" s="131"/>
      <c r="AH295" s="131"/>
      <c r="AI295" s="131"/>
      <c r="AJ295" s="131"/>
      <c r="AK295" s="131"/>
      <c r="AL295" s="131"/>
      <c r="AM295" s="131"/>
      <c r="AN295" s="131"/>
      <c r="AO295" s="131"/>
      <c r="AP295" s="131"/>
      <c r="AQ295" s="131"/>
      <c r="AR295" s="131"/>
      <c r="AS295" s="131"/>
      <c r="AT295" s="131"/>
      <c r="AU295" s="131"/>
      <c r="AV295" s="131"/>
      <c r="AW295" s="131"/>
      <c r="AX295" s="131"/>
      <c r="AY295" s="131"/>
      <c r="AZ295" s="131"/>
      <c r="BA295" s="131"/>
      <c r="BB295" s="131"/>
      <c r="BC295" s="131"/>
      <c r="BD295" s="131"/>
      <c r="BE295" s="131"/>
      <c r="BF295" s="131"/>
      <c r="BG295" s="131"/>
      <c r="BH295" s="131"/>
      <c r="BI295" s="131"/>
      <c r="BJ295" s="131"/>
      <c r="BK295" s="131"/>
      <c r="BL295" s="131"/>
      <c r="BM295" s="131"/>
      <c r="BN295" s="131"/>
      <c r="BO295" s="131"/>
      <c r="BP295" s="131"/>
      <c r="BQ295" s="131"/>
      <c r="BR295" s="131"/>
      <c r="BS295" s="131"/>
      <c r="BT295" s="131"/>
      <c r="BU295" s="131"/>
      <c r="BV295" s="131"/>
      <c r="BW295" s="131"/>
      <c r="BX295" s="131"/>
      <c r="BY295" s="131"/>
      <c r="BZ295" s="131"/>
      <c r="CA295" s="131"/>
      <c r="CB295" s="131"/>
      <c r="CC295" s="131"/>
      <c r="CD295" s="131"/>
      <c r="CE295" s="131"/>
      <c r="CF295" s="131"/>
      <c r="CG295" s="131"/>
      <c r="CH295" s="131"/>
      <c r="CI295" s="131"/>
      <c r="CJ295" s="131"/>
      <c r="CK295" s="131"/>
      <c r="CL295" s="131"/>
      <c r="CM295" s="131"/>
      <c r="CN295" s="131"/>
      <c r="CO295" s="131"/>
      <c r="CP295" s="131"/>
      <c r="CQ295" s="131"/>
    </row>
    <row r="296" spans="1:95" ht="16.5" customHeight="1">
      <c r="A296" s="134"/>
      <c r="B296" s="134"/>
      <c r="C296" s="134"/>
      <c r="D296" s="134"/>
      <c r="E296" s="134"/>
      <c r="F296" s="134"/>
      <c r="G296" s="131"/>
      <c r="H296" s="135"/>
      <c r="I296" s="135"/>
      <c r="J296" s="131"/>
      <c r="K296" s="131"/>
      <c r="L296" s="131"/>
      <c r="M296" s="131"/>
      <c r="N296" s="131"/>
      <c r="O296" s="131"/>
      <c r="P296" s="131"/>
      <c r="Q296" s="131"/>
      <c r="R296" s="131"/>
      <c r="S296" s="131"/>
      <c r="T296" s="131"/>
      <c r="U296" s="131"/>
      <c r="V296" s="131"/>
      <c r="W296" s="131"/>
      <c r="X296" s="131"/>
      <c r="Y296" s="131"/>
      <c r="Z296" s="131"/>
      <c r="AA296" s="131"/>
      <c r="AB296" s="131"/>
      <c r="AC296" s="131"/>
      <c r="AD296" s="131"/>
      <c r="AE296" s="131"/>
      <c r="AF296" s="131"/>
      <c r="AG296" s="131"/>
      <c r="AH296" s="131"/>
      <c r="AI296" s="131"/>
      <c r="AJ296" s="131"/>
      <c r="AK296" s="131"/>
      <c r="AL296" s="131"/>
      <c r="AM296" s="131"/>
      <c r="AN296" s="131"/>
      <c r="AO296" s="131"/>
      <c r="AP296" s="131"/>
      <c r="AQ296" s="131"/>
      <c r="AR296" s="131"/>
      <c r="AS296" s="131"/>
      <c r="AT296" s="131"/>
      <c r="AU296" s="131"/>
      <c r="AV296" s="131"/>
      <c r="AW296" s="131"/>
      <c r="AX296" s="131"/>
      <c r="AY296" s="131"/>
      <c r="AZ296" s="131"/>
      <c r="BA296" s="131"/>
      <c r="BB296" s="131"/>
      <c r="BC296" s="131"/>
      <c r="BD296" s="131"/>
      <c r="BE296" s="131"/>
      <c r="BF296" s="131"/>
      <c r="BG296" s="131"/>
      <c r="BH296" s="131"/>
      <c r="BI296" s="131"/>
      <c r="BJ296" s="131"/>
      <c r="BK296" s="131"/>
      <c r="BL296" s="131"/>
      <c r="BM296" s="131"/>
      <c r="BN296" s="131"/>
      <c r="BO296" s="131"/>
      <c r="BP296" s="131"/>
      <c r="BQ296" s="131"/>
      <c r="BR296" s="131"/>
      <c r="BS296" s="131"/>
      <c r="BT296" s="131"/>
      <c r="BU296" s="131"/>
      <c r="BV296" s="131"/>
      <c r="BW296" s="131"/>
      <c r="BX296" s="131"/>
      <c r="BY296" s="131"/>
      <c r="BZ296" s="131"/>
      <c r="CA296" s="131"/>
      <c r="CB296" s="131"/>
      <c r="CC296" s="131"/>
      <c r="CD296" s="131"/>
      <c r="CE296" s="131"/>
      <c r="CF296" s="131"/>
      <c r="CG296" s="131"/>
      <c r="CH296" s="131"/>
      <c r="CI296" s="131"/>
      <c r="CJ296" s="131"/>
      <c r="CK296" s="131"/>
      <c r="CL296" s="131"/>
      <c r="CM296" s="131"/>
      <c r="CN296" s="131"/>
      <c r="CO296" s="131"/>
      <c r="CP296" s="131"/>
      <c r="CQ296" s="131"/>
    </row>
    <row r="297" spans="1:95" ht="16.5" customHeight="1">
      <c r="A297" s="134"/>
      <c r="B297" s="134"/>
      <c r="C297" s="134"/>
      <c r="D297" s="134"/>
      <c r="E297" s="134"/>
      <c r="F297" s="134"/>
      <c r="G297" s="131"/>
      <c r="H297" s="135"/>
      <c r="I297" s="135"/>
      <c r="J297" s="131"/>
      <c r="K297" s="131"/>
      <c r="L297" s="131"/>
      <c r="M297" s="131"/>
      <c r="N297" s="131"/>
      <c r="O297" s="131"/>
      <c r="P297" s="131"/>
      <c r="Q297" s="131"/>
      <c r="R297" s="131"/>
      <c r="S297" s="131"/>
      <c r="T297" s="131"/>
      <c r="U297" s="131"/>
      <c r="V297" s="131"/>
      <c r="W297" s="131"/>
      <c r="X297" s="131"/>
      <c r="Y297" s="131"/>
      <c r="Z297" s="131"/>
      <c r="AA297" s="131"/>
      <c r="AB297" s="131"/>
      <c r="AC297" s="131"/>
      <c r="AD297" s="131"/>
      <c r="AE297" s="131"/>
      <c r="AF297" s="131"/>
      <c r="AG297" s="131"/>
      <c r="AH297" s="131"/>
      <c r="AI297" s="131"/>
      <c r="AJ297" s="131"/>
      <c r="AK297" s="131"/>
      <c r="AL297" s="131"/>
      <c r="AM297" s="131"/>
      <c r="AN297" s="131"/>
      <c r="AO297" s="131"/>
      <c r="AP297" s="131"/>
      <c r="AQ297" s="131"/>
      <c r="AR297" s="131"/>
      <c r="AS297" s="131"/>
      <c r="AT297" s="131"/>
      <c r="AU297" s="131"/>
      <c r="AV297" s="131"/>
      <c r="AW297" s="131"/>
      <c r="AX297" s="131"/>
      <c r="AY297" s="131"/>
      <c r="AZ297" s="131"/>
      <c r="BA297" s="131"/>
      <c r="BB297" s="131"/>
      <c r="BC297" s="131"/>
      <c r="BD297" s="131"/>
      <c r="BE297" s="131"/>
      <c r="BF297" s="131"/>
      <c r="BG297" s="131"/>
      <c r="BH297" s="131"/>
      <c r="BI297" s="131"/>
      <c r="BJ297" s="131"/>
      <c r="BK297" s="131"/>
      <c r="BL297" s="131"/>
      <c r="BM297" s="131"/>
      <c r="BN297" s="131"/>
      <c r="BO297" s="131"/>
      <c r="BP297" s="131"/>
      <c r="BQ297" s="131"/>
      <c r="BR297" s="131"/>
      <c r="BS297" s="131"/>
      <c r="BT297" s="131"/>
      <c r="BU297" s="131"/>
      <c r="BV297" s="131"/>
      <c r="BW297" s="131"/>
      <c r="BX297" s="131"/>
      <c r="BY297" s="131"/>
      <c r="BZ297" s="131"/>
      <c r="CA297" s="131"/>
      <c r="CB297" s="131"/>
      <c r="CC297" s="131"/>
      <c r="CD297" s="131"/>
      <c r="CE297" s="131"/>
      <c r="CF297" s="131"/>
      <c r="CG297" s="131"/>
      <c r="CH297" s="131"/>
      <c r="CI297" s="131"/>
      <c r="CJ297" s="131"/>
      <c r="CK297" s="131"/>
      <c r="CL297" s="131"/>
      <c r="CM297" s="131"/>
      <c r="CN297" s="131"/>
      <c r="CO297" s="131"/>
      <c r="CP297" s="131"/>
      <c r="CQ297" s="131"/>
    </row>
    <row r="298" spans="1:95" ht="16.5" customHeight="1">
      <c r="A298" s="134"/>
      <c r="B298" s="134"/>
      <c r="C298" s="134"/>
      <c r="D298" s="134"/>
      <c r="E298" s="134"/>
      <c r="F298" s="134"/>
      <c r="G298" s="131"/>
      <c r="H298" s="135"/>
      <c r="I298" s="135"/>
      <c r="J298" s="131"/>
      <c r="K298" s="131"/>
      <c r="L298" s="131"/>
      <c r="M298" s="131"/>
      <c r="N298" s="131"/>
      <c r="O298" s="131"/>
      <c r="P298" s="131"/>
      <c r="Q298" s="131"/>
      <c r="R298" s="131"/>
      <c r="S298" s="131"/>
      <c r="T298" s="131"/>
      <c r="U298" s="131"/>
      <c r="V298" s="131"/>
      <c r="W298" s="131"/>
      <c r="X298" s="131"/>
      <c r="Y298" s="131"/>
      <c r="Z298" s="131"/>
      <c r="AA298" s="131"/>
      <c r="AB298" s="131"/>
      <c r="AC298" s="131"/>
      <c r="AD298" s="131"/>
      <c r="AE298" s="131"/>
      <c r="AF298" s="131"/>
      <c r="AG298" s="131"/>
      <c r="AH298" s="131"/>
      <c r="AI298" s="131"/>
      <c r="AJ298" s="131"/>
      <c r="AK298" s="131"/>
      <c r="AL298" s="131"/>
      <c r="AM298" s="131"/>
      <c r="AN298" s="131"/>
      <c r="AO298" s="131"/>
      <c r="AP298" s="131"/>
      <c r="AQ298" s="131"/>
      <c r="AR298" s="131"/>
      <c r="AS298" s="131"/>
      <c r="AT298" s="131"/>
      <c r="AU298" s="131"/>
      <c r="AV298" s="131"/>
      <c r="AW298" s="131"/>
      <c r="AX298" s="131"/>
      <c r="AY298" s="131"/>
      <c r="AZ298" s="131"/>
      <c r="BA298" s="131"/>
      <c r="BB298" s="131"/>
      <c r="BC298" s="131"/>
      <c r="BD298" s="131"/>
      <c r="BE298" s="131"/>
      <c r="BF298" s="131"/>
      <c r="BG298" s="131"/>
      <c r="BH298" s="131"/>
      <c r="BI298" s="131"/>
      <c r="BJ298" s="131"/>
      <c r="BK298" s="131"/>
      <c r="BL298" s="131"/>
      <c r="BM298" s="131"/>
      <c r="BN298" s="131"/>
      <c r="BO298" s="131"/>
      <c r="BP298" s="131"/>
      <c r="BQ298" s="131"/>
      <c r="BR298" s="131"/>
      <c r="BS298" s="131"/>
      <c r="BT298" s="131"/>
      <c r="BU298" s="131"/>
      <c r="BV298" s="131"/>
      <c r="BW298" s="131"/>
      <c r="BX298" s="131"/>
      <c r="BY298" s="131"/>
      <c r="BZ298" s="131"/>
      <c r="CA298" s="131"/>
      <c r="CB298" s="131"/>
      <c r="CC298" s="131"/>
      <c r="CD298" s="131"/>
      <c r="CE298" s="131"/>
      <c r="CF298" s="131"/>
      <c r="CG298" s="131"/>
      <c r="CH298" s="131"/>
      <c r="CI298" s="131"/>
      <c r="CJ298" s="131"/>
      <c r="CK298" s="131"/>
      <c r="CL298" s="131"/>
      <c r="CM298" s="131"/>
      <c r="CN298" s="131"/>
      <c r="CO298" s="131"/>
      <c r="CP298" s="131"/>
      <c r="CQ298" s="131"/>
    </row>
    <row r="299" spans="1:95" ht="16.5" customHeight="1">
      <c r="A299" s="134"/>
      <c r="B299" s="134"/>
      <c r="C299" s="134"/>
      <c r="D299" s="134"/>
      <c r="E299" s="134"/>
      <c r="F299" s="134"/>
      <c r="G299" s="131"/>
      <c r="H299" s="135"/>
      <c r="I299" s="135"/>
      <c r="J299" s="131"/>
      <c r="K299" s="131"/>
      <c r="L299" s="131"/>
      <c r="M299" s="131"/>
      <c r="N299" s="131"/>
      <c r="O299" s="131"/>
      <c r="P299" s="131"/>
      <c r="Q299" s="131"/>
      <c r="R299" s="131"/>
      <c r="S299" s="131"/>
      <c r="T299" s="131"/>
      <c r="U299" s="131"/>
      <c r="V299" s="131"/>
      <c r="W299" s="131"/>
      <c r="X299" s="131"/>
      <c r="Y299" s="131"/>
      <c r="Z299" s="131"/>
      <c r="AA299" s="131"/>
      <c r="AB299" s="131"/>
      <c r="AC299" s="131"/>
      <c r="AD299" s="131"/>
      <c r="AE299" s="131"/>
      <c r="AF299" s="131"/>
      <c r="AG299" s="131"/>
      <c r="AH299" s="131"/>
      <c r="AI299" s="131"/>
      <c r="AJ299" s="131"/>
      <c r="AK299" s="131"/>
      <c r="AL299" s="131"/>
      <c r="AM299" s="131"/>
      <c r="AN299" s="131"/>
      <c r="AO299" s="131"/>
      <c r="AP299" s="131"/>
      <c r="AQ299" s="131"/>
      <c r="AR299" s="131"/>
      <c r="AS299" s="131"/>
      <c r="AT299" s="131"/>
      <c r="AU299" s="131"/>
      <c r="AV299" s="131"/>
      <c r="AW299" s="131"/>
      <c r="AX299" s="131"/>
      <c r="AY299" s="131"/>
      <c r="AZ299" s="131"/>
      <c r="BA299" s="131"/>
      <c r="BB299" s="131"/>
      <c r="BC299" s="131"/>
      <c r="BD299" s="131"/>
      <c r="BE299" s="131"/>
      <c r="BF299" s="131"/>
      <c r="BG299" s="131"/>
      <c r="BH299" s="131"/>
      <c r="BI299" s="131"/>
      <c r="BJ299" s="131"/>
      <c r="BK299" s="131"/>
      <c r="BL299" s="131"/>
      <c r="BM299" s="131"/>
      <c r="BN299" s="131"/>
      <c r="BO299" s="131"/>
      <c r="BP299" s="131"/>
      <c r="BQ299" s="131"/>
      <c r="BR299" s="131"/>
      <c r="BS299" s="131"/>
      <c r="BT299" s="131"/>
      <c r="BU299" s="131"/>
      <c r="BV299" s="131"/>
      <c r="BW299" s="131"/>
      <c r="BX299" s="131"/>
      <c r="BY299" s="131"/>
      <c r="BZ299" s="131"/>
      <c r="CA299" s="131"/>
      <c r="CB299" s="131"/>
      <c r="CC299" s="131"/>
      <c r="CD299" s="131"/>
      <c r="CE299" s="131"/>
      <c r="CF299" s="131"/>
      <c r="CG299" s="131"/>
      <c r="CH299" s="131"/>
      <c r="CI299" s="131"/>
      <c r="CJ299" s="131"/>
      <c r="CK299" s="131"/>
      <c r="CL299" s="131"/>
      <c r="CM299" s="131"/>
      <c r="CN299" s="131"/>
      <c r="CO299" s="131"/>
      <c r="CP299" s="131"/>
      <c r="CQ299" s="131"/>
    </row>
    <row r="300" spans="1:95" ht="16.5" customHeight="1">
      <c r="A300" s="134"/>
      <c r="B300" s="134"/>
      <c r="C300" s="134"/>
      <c r="D300" s="134"/>
      <c r="E300" s="134"/>
      <c r="F300" s="134"/>
      <c r="G300" s="131"/>
      <c r="H300" s="135"/>
      <c r="I300" s="135"/>
      <c r="J300" s="131"/>
      <c r="K300" s="131"/>
      <c r="L300" s="131"/>
      <c r="M300" s="131"/>
      <c r="N300" s="131"/>
      <c r="O300" s="131"/>
      <c r="P300" s="131"/>
      <c r="Q300" s="131"/>
      <c r="R300" s="131"/>
      <c r="S300" s="131"/>
      <c r="T300" s="131"/>
      <c r="U300" s="131"/>
      <c r="V300" s="131"/>
      <c r="W300" s="131"/>
      <c r="X300" s="131"/>
      <c r="Y300" s="131"/>
      <c r="Z300" s="131"/>
      <c r="AA300" s="131"/>
      <c r="AB300" s="131"/>
      <c r="AC300" s="131"/>
      <c r="AD300" s="131"/>
      <c r="AE300" s="131"/>
      <c r="AF300" s="131"/>
      <c r="AG300" s="131"/>
      <c r="AH300" s="131"/>
      <c r="AI300" s="131"/>
      <c r="AJ300" s="131"/>
      <c r="AK300" s="131"/>
      <c r="AL300" s="131"/>
      <c r="AM300" s="131"/>
      <c r="AN300" s="131"/>
      <c r="AO300" s="131"/>
      <c r="AP300" s="131"/>
      <c r="AQ300" s="131"/>
      <c r="AR300" s="131"/>
      <c r="AS300" s="131"/>
      <c r="AT300" s="131"/>
      <c r="AU300" s="131"/>
      <c r="AV300" s="131"/>
      <c r="AW300" s="131"/>
      <c r="AX300" s="131"/>
      <c r="AY300" s="131"/>
      <c r="AZ300" s="131"/>
      <c r="BA300" s="131"/>
      <c r="BB300" s="131"/>
      <c r="BC300" s="131"/>
      <c r="BD300" s="131"/>
      <c r="BE300" s="131"/>
      <c r="BF300" s="131"/>
      <c r="BG300" s="131"/>
      <c r="BH300" s="131"/>
      <c r="BI300" s="131"/>
      <c r="BJ300" s="131"/>
      <c r="BK300" s="131"/>
      <c r="BL300" s="131"/>
      <c r="BM300" s="131"/>
      <c r="BN300" s="131"/>
      <c r="BO300" s="131"/>
      <c r="BP300" s="131"/>
      <c r="BQ300" s="131"/>
      <c r="BR300" s="131"/>
      <c r="BS300" s="131"/>
      <c r="BT300" s="131"/>
      <c r="BU300" s="131"/>
      <c r="BV300" s="131"/>
      <c r="BW300" s="131"/>
      <c r="BX300" s="131"/>
      <c r="BY300" s="131"/>
      <c r="BZ300" s="131"/>
      <c r="CA300" s="131"/>
      <c r="CB300" s="131"/>
      <c r="CC300" s="131"/>
      <c r="CD300" s="131"/>
      <c r="CE300" s="131"/>
      <c r="CF300" s="131"/>
      <c r="CG300" s="131"/>
      <c r="CH300" s="131"/>
      <c r="CI300" s="131"/>
      <c r="CJ300" s="131"/>
      <c r="CK300" s="131"/>
      <c r="CL300" s="131"/>
      <c r="CM300" s="131"/>
      <c r="CN300" s="131"/>
      <c r="CO300" s="131"/>
      <c r="CP300" s="131"/>
      <c r="CQ300" s="131"/>
    </row>
    <row r="301" spans="1:95" ht="16.5" customHeight="1">
      <c r="A301" s="134"/>
      <c r="B301" s="134"/>
      <c r="C301" s="134"/>
      <c r="D301" s="134"/>
      <c r="E301" s="134"/>
      <c r="F301" s="134"/>
      <c r="G301" s="131"/>
      <c r="H301" s="135"/>
      <c r="I301" s="135"/>
      <c r="J301" s="131"/>
      <c r="K301" s="131"/>
      <c r="L301" s="131"/>
      <c r="M301" s="131"/>
      <c r="N301" s="131"/>
      <c r="O301" s="131"/>
      <c r="P301" s="131"/>
      <c r="Q301" s="131"/>
      <c r="R301" s="131"/>
      <c r="S301" s="131"/>
      <c r="T301" s="131"/>
      <c r="U301" s="131"/>
      <c r="V301" s="131"/>
      <c r="W301" s="131"/>
      <c r="X301" s="131"/>
      <c r="Y301" s="131"/>
      <c r="Z301" s="131"/>
      <c r="AA301" s="131"/>
      <c r="AB301" s="131"/>
      <c r="AC301" s="131"/>
      <c r="AD301" s="131"/>
      <c r="AE301" s="131"/>
      <c r="AF301" s="131"/>
      <c r="AG301" s="131"/>
      <c r="AH301" s="131"/>
      <c r="AI301" s="131"/>
      <c r="AJ301" s="131"/>
      <c r="AK301" s="131"/>
      <c r="AL301" s="131"/>
      <c r="AM301" s="131"/>
      <c r="AN301" s="131"/>
      <c r="AO301" s="131"/>
      <c r="AP301" s="131"/>
      <c r="AQ301" s="131"/>
      <c r="AR301" s="131"/>
      <c r="AS301" s="131"/>
      <c r="AT301" s="131"/>
      <c r="AU301" s="131"/>
      <c r="AV301" s="131"/>
      <c r="AW301" s="131"/>
      <c r="AX301" s="131"/>
      <c r="AY301" s="131"/>
      <c r="AZ301" s="131"/>
      <c r="BA301" s="131"/>
      <c r="BB301" s="131"/>
      <c r="BC301" s="131"/>
      <c r="BD301" s="131"/>
      <c r="BE301" s="131"/>
      <c r="BF301" s="131"/>
      <c r="BG301" s="131"/>
      <c r="BH301" s="131"/>
      <c r="BI301" s="131"/>
      <c r="BJ301" s="131"/>
      <c r="BK301" s="131"/>
      <c r="BL301" s="131"/>
      <c r="BM301" s="131"/>
      <c r="BN301" s="131"/>
      <c r="BO301" s="131"/>
      <c r="BP301" s="131"/>
      <c r="BQ301" s="131"/>
      <c r="BR301" s="131"/>
      <c r="BS301" s="131"/>
      <c r="BT301" s="131"/>
      <c r="BU301" s="131"/>
      <c r="BV301" s="131"/>
      <c r="BW301" s="131"/>
      <c r="BX301" s="131"/>
      <c r="BY301" s="131"/>
      <c r="BZ301" s="131"/>
      <c r="CA301" s="131"/>
      <c r="CB301" s="131"/>
      <c r="CC301" s="131"/>
      <c r="CD301" s="131"/>
      <c r="CE301" s="131"/>
      <c r="CF301" s="131"/>
      <c r="CG301" s="131"/>
      <c r="CH301" s="131"/>
      <c r="CI301" s="131"/>
      <c r="CJ301" s="131"/>
      <c r="CK301" s="131"/>
      <c r="CL301" s="131"/>
      <c r="CM301" s="131"/>
      <c r="CN301" s="131"/>
      <c r="CO301" s="131"/>
      <c r="CP301" s="131"/>
      <c r="CQ301" s="131"/>
    </row>
    <row r="302" spans="1:95" ht="16.5" customHeight="1">
      <c r="A302" s="134"/>
      <c r="B302" s="134"/>
      <c r="C302" s="134"/>
      <c r="D302" s="134"/>
      <c r="E302" s="134"/>
      <c r="F302" s="134"/>
      <c r="G302" s="131"/>
      <c r="H302" s="135"/>
      <c r="I302" s="135"/>
      <c r="J302" s="131"/>
      <c r="K302" s="131"/>
      <c r="L302" s="131"/>
      <c r="M302" s="131"/>
      <c r="N302" s="131"/>
      <c r="O302" s="131"/>
      <c r="P302" s="131"/>
      <c r="Q302" s="131"/>
      <c r="R302" s="131"/>
      <c r="S302" s="131"/>
      <c r="T302" s="131"/>
      <c r="U302" s="131"/>
      <c r="V302" s="131"/>
      <c r="W302" s="131"/>
      <c r="X302" s="131"/>
      <c r="Y302" s="131"/>
      <c r="Z302" s="131"/>
      <c r="AA302" s="131"/>
      <c r="AB302" s="131"/>
      <c r="AC302" s="131"/>
      <c r="AD302" s="131"/>
      <c r="AE302" s="131"/>
      <c r="AF302" s="131"/>
      <c r="AG302" s="131"/>
      <c r="AH302" s="131"/>
      <c r="AI302" s="131"/>
      <c r="AJ302" s="131"/>
      <c r="AK302" s="131"/>
      <c r="AL302" s="131"/>
      <c r="AM302" s="131"/>
      <c r="AN302" s="131"/>
      <c r="AO302" s="131"/>
      <c r="AP302" s="131"/>
      <c r="AQ302" s="131"/>
      <c r="AR302" s="131"/>
      <c r="AS302" s="131"/>
      <c r="AT302" s="131"/>
      <c r="AU302" s="131"/>
      <c r="AV302" s="131"/>
      <c r="AW302" s="131"/>
      <c r="AX302" s="131"/>
      <c r="AY302" s="131"/>
      <c r="AZ302" s="131"/>
      <c r="BA302" s="131"/>
      <c r="BB302" s="131"/>
      <c r="BC302" s="131"/>
      <c r="BD302" s="131"/>
      <c r="BE302" s="131"/>
      <c r="BF302" s="131"/>
      <c r="BG302" s="131"/>
      <c r="BH302" s="131"/>
      <c r="BI302" s="131"/>
      <c r="BJ302" s="131"/>
      <c r="BK302" s="131"/>
      <c r="BL302" s="131"/>
      <c r="BM302" s="131"/>
      <c r="BN302" s="131"/>
      <c r="BO302" s="131"/>
      <c r="BP302" s="131"/>
      <c r="BQ302" s="131"/>
      <c r="BR302" s="131"/>
      <c r="BS302" s="131"/>
      <c r="BT302" s="131"/>
      <c r="BU302" s="131"/>
      <c r="BV302" s="131"/>
      <c r="BW302" s="131"/>
      <c r="BX302" s="131"/>
      <c r="BY302" s="131"/>
      <c r="BZ302" s="131"/>
      <c r="CA302" s="131"/>
      <c r="CB302" s="131"/>
      <c r="CC302" s="131"/>
      <c r="CD302" s="131"/>
      <c r="CE302" s="131"/>
      <c r="CF302" s="131"/>
      <c r="CG302" s="131"/>
      <c r="CH302" s="131"/>
      <c r="CI302" s="131"/>
      <c r="CJ302" s="131"/>
      <c r="CK302" s="131"/>
      <c r="CL302" s="131"/>
      <c r="CM302" s="131"/>
      <c r="CN302" s="131"/>
      <c r="CO302" s="131"/>
      <c r="CP302" s="131"/>
      <c r="CQ302" s="131"/>
    </row>
    <row r="303" spans="1:95" ht="16.5" customHeight="1">
      <c r="A303" s="134"/>
      <c r="B303" s="134"/>
      <c r="C303" s="134"/>
      <c r="D303" s="134"/>
      <c r="E303" s="134"/>
      <c r="F303" s="134"/>
      <c r="G303" s="131"/>
      <c r="H303" s="135"/>
      <c r="I303" s="135"/>
      <c r="J303" s="131"/>
      <c r="K303" s="131"/>
      <c r="L303" s="131"/>
      <c r="M303" s="131"/>
      <c r="N303" s="131"/>
      <c r="O303" s="131"/>
      <c r="P303" s="131"/>
      <c r="Q303" s="131"/>
      <c r="R303" s="131"/>
      <c r="S303" s="131"/>
      <c r="T303" s="131"/>
      <c r="U303" s="131"/>
      <c r="V303" s="131"/>
      <c r="W303" s="131"/>
      <c r="X303" s="131"/>
      <c r="Y303" s="131"/>
      <c r="Z303" s="131"/>
      <c r="AA303" s="131"/>
      <c r="AB303" s="131"/>
      <c r="AC303" s="131"/>
      <c r="AD303" s="131"/>
      <c r="AE303" s="131"/>
      <c r="AF303" s="131"/>
      <c r="AG303" s="131"/>
      <c r="AH303" s="131"/>
      <c r="AI303" s="131"/>
      <c r="AJ303" s="131"/>
      <c r="AK303" s="131"/>
      <c r="AL303" s="131"/>
      <c r="AM303" s="131"/>
      <c r="AN303" s="131"/>
      <c r="AO303" s="131"/>
      <c r="AP303" s="131"/>
      <c r="AQ303" s="131"/>
      <c r="AR303" s="131"/>
      <c r="AS303" s="131"/>
      <c r="AT303" s="131"/>
      <c r="AU303" s="131"/>
      <c r="AV303" s="131"/>
      <c r="AW303" s="131"/>
      <c r="AX303" s="131"/>
      <c r="AY303" s="131"/>
      <c r="AZ303" s="131"/>
      <c r="BA303" s="131"/>
      <c r="BB303" s="131"/>
      <c r="BC303" s="131"/>
      <c r="BD303" s="131"/>
      <c r="BE303" s="131"/>
      <c r="BF303" s="131"/>
      <c r="BG303" s="131"/>
      <c r="BH303" s="131"/>
      <c r="BI303" s="131"/>
      <c r="BJ303" s="131"/>
      <c r="BK303" s="131"/>
      <c r="BL303" s="131"/>
      <c r="BM303" s="131"/>
      <c r="BN303" s="131"/>
      <c r="BO303" s="131"/>
      <c r="BP303" s="131"/>
      <c r="BQ303" s="131"/>
      <c r="BR303" s="131"/>
      <c r="BS303" s="131"/>
      <c r="BT303" s="131"/>
      <c r="BU303" s="131"/>
      <c r="BV303" s="131"/>
      <c r="BW303" s="131"/>
      <c r="BX303" s="131"/>
      <c r="BY303" s="131"/>
      <c r="BZ303" s="131"/>
      <c r="CA303" s="131"/>
      <c r="CB303" s="131"/>
      <c r="CC303" s="131"/>
      <c r="CD303" s="131"/>
      <c r="CE303" s="131"/>
      <c r="CF303" s="131"/>
      <c r="CG303" s="131"/>
      <c r="CH303" s="131"/>
      <c r="CI303" s="131"/>
      <c r="CJ303" s="131"/>
      <c r="CK303" s="131"/>
      <c r="CL303" s="131"/>
      <c r="CM303" s="131"/>
      <c r="CN303" s="131"/>
      <c r="CO303" s="131"/>
      <c r="CP303" s="131"/>
      <c r="CQ303" s="131"/>
    </row>
    <row r="304" spans="1:95" ht="16.5" customHeight="1">
      <c r="A304" s="134"/>
      <c r="B304" s="134"/>
      <c r="C304" s="134"/>
      <c r="D304" s="134"/>
      <c r="E304" s="134"/>
      <c r="F304" s="134"/>
      <c r="G304" s="131"/>
      <c r="H304" s="135"/>
      <c r="I304" s="135"/>
      <c r="J304" s="131"/>
      <c r="K304" s="131"/>
      <c r="L304" s="131"/>
      <c r="M304" s="131"/>
      <c r="N304" s="131"/>
      <c r="O304" s="131"/>
      <c r="P304" s="131"/>
      <c r="Q304" s="131"/>
      <c r="R304" s="131"/>
      <c r="S304" s="131"/>
      <c r="T304" s="131"/>
      <c r="U304" s="131"/>
      <c r="V304" s="131"/>
      <c r="W304" s="131"/>
      <c r="X304" s="131"/>
      <c r="Y304" s="131"/>
      <c r="Z304" s="131"/>
      <c r="AA304" s="131"/>
      <c r="AB304" s="131"/>
      <c r="AC304" s="131"/>
      <c r="AD304" s="131"/>
      <c r="AE304" s="131"/>
      <c r="AF304" s="131"/>
      <c r="AG304" s="131"/>
      <c r="AH304" s="131"/>
      <c r="AI304" s="131"/>
      <c r="AJ304" s="131"/>
      <c r="AK304" s="131"/>
      <c r="AL304" s="131"/>
      <c r="AM304" s="131"/>
      <c r="AN304" s="131"/>
      <c r="AO304" s="131"/>
      <c r="AP304" s="131"/>
      <c r="AQ304" s="131"/>
      <c r="AR304" s="131"/>
      <c r="AS304" s="131"/>
      <c r="AT304" s="131"/>
      <c r="AU304" s="131"/>
      <c r="AV304" s="131"/>
      <c r="AW304" s="131"/>
      <c r="AX304" s="131"/>
      <c r="AY304" s="131"/>
      <c r="AZ304" s="131"/>
      <c r="BA304" s="131"/>
      <c r="BB304" s="131"/>
      <c r="BC304" s="131"/>
      <c r="BD304" s="131"/>
      <c r="BE304" s="131"/>
      <c r="BF304" s="131"/>
      <c r="BG304" s="131"/>
      <c r="BH304" s="131"/>
      <c r="BI304" s="131"/>
      <c r="BJ304" s="131"/>
      <c r="BK304" s="131"/>
      <c r="BL304" s="131"/>
      <c r="BM304" s="131"/>
      <c r="BN304" s="131"/>
      <c r="BO304" s="131"/>
      <c r="BP304" s="131"/>
      <c r="BQ304" s="131"/>
      <c r="BR304" s="131"/>
      <c r="BS304" s="131"/>
      <c r="BT304" s="131"/>
      <c r="BU304" s="131"/>
      <c r="BV304" s="131"/>
      <c r="BW304" s="131"/>
      <c r="BX304" s="131"/>
      <c r="BY304" s="131"/>
      <c r="BZ304" s="131"/>
      <c r="CA304" s="131"/>
      <c r="CB304" s="131"/>
      <c r="CC304" s="131"/>
      <c r="CD304" s="131"/>
      <c r="CE304" s="131"/>
      <c r="CF304" s="131"/>
      <c r="CG304" s="131"/>
      <c r="CH304" s="131"/>
      <c r="CI304" s="131"/>
      <c r="CJ304" s="131"/>
      <c r="CK304" s="131"/>
      <c r="CL304" s="131"/>
      <c r="CM304" s="131"/>
      <c r="CN304" s="131"/>
      <c r="CO304" s="131"/>
      <c r="CP304" s="131"/>
      <c r="CQ304" s="131"/>
    </row>
    <row r="305" spans="1:95" ht="16.5" customHeight="1">
      <c r="A305" s="134"/>
      <c r="B305" s="134"/>
      <c r="C305" s="134"/>
      <c r="D305" s="134"/>
      <c r="E305" s="134"/>
      <c r="F305" s="134"/>
      <c r="G305" s="131"/>
      <c r="H305" s="135"/>
      <c r="I305" s="135"/>
      <c r="J305" s="131"/>
      <c r="K305" s="131"/>
      <c r="L305" s="131"/>
      <c r="M305" s="131"/>
      <c r="N305" s="131"/>
      <c r="O305" s="131"/>
      <c r="P305" s="131"/>
      <c r="Q305" s="131"/>
      <c r="R305" s="131"/>
      <c r="S305" s="131"/>
      <c r="T305" s="131"/>
      <c r="U305" s="131"/>
      <c r="V305" s="131"/>
      <c r="W305" s="131"/>
      <c r="X305" s="131"/>
      <c r="Y305" s="131"/>
      <c r="Z305" s="131"/>
      <c r="AA305" s="131"/>
      <c r="AB305" s="131"/>
      <c r="AC305" s="131"/>
      <c r="AD305" s="131"/>
      <c r="AE305" s="131"/>
      <c r="AF305" s="131"/>
      <c r="AG305" s="131"/>
      <c r="AH305" s="131"/>
      <c r="AI305" s="131"/>
      <c r="AJ305" s="131"/>
      <c r="AK305" s="131"/>
      <c r="AL305" s="131"/>
      <c r="AM305" s="131"/>
      <c r="AN305" s="131"/>
      <c r="AO305" s="131"/>
      <c r="AP305" s="131"/>
      <c r="AQ305" s="131"/>
      <c r="AR305" s="131"/>
      <c r="AS305" s="131"/>
      <c r="AT305" s="131"/>
      <c r="AU305" s="131"/>
      <c r="AV305" s="131"/>
      <c r="AW305" s="131"/>
      <c r="AX305" s="131"/>
      <c r="AY305" s="131"/>
      <c r="AZ305" s="131"/>
      <c r="BA305" s="131"/>
      <c r="BB305" s="131"/>
      <c r="BC305" s="131"/>
      <c r="BD305" s="131"/>
      <c r="BE305" s="131"/>
      <c r="BF305" s="131"/>
      <c r="BG305" s="131"/>
      <c r="BH305" s="131"/>
      <c r="BI305" s="131"/>
      <c r="BJ305" s="131"/>
      <c r="BK305" s="131"/>
      <c r="BL305" s="131"/>
      <c r="BM305" s="131"/>
      <c r="BN305" s="131"/>
      <c r="BO305" s="131"/>
      <c r="BP305" s="131"/>
      <c r="BQ305" s="131"/>
      <c r="BR305" s="131"/>
      <c r="BS305" s="131"/>
      <c r="BT305" s="131"/>
      <c r="BU305" s="131"/>
      <c r="BV305" s="131"/>
      <c r="BW305" s="131"/>
      <c r="BX305" s="131"/>
      <c r="BY305" s="131"/>
      <c r="BZ305" s="131"/>
      <c r="CA305" s="131"/>
      <c r="CB305" s="131"/>
      <c r="CC305" s="131"/>
      <c r="CD305" s="131"/>
      <c r="CE305" s="131"/>
      <c r="CF305" s="131"/>
      <c r="CG305" s="131"/>
      <c r="CH305" s="131"/>
      <c r="CI305" s="131"/>
      <c r="CJ305" s="131"/>
      <c r="CK305" s="131"/>
      <c r="CL305" s="131"/>
      <c r="CM305" s="131"/>
      <c r="CN305" s="131"/>
      <c r="CO305" s="131"/>
      <c r="CP305" s="131"/>
      <c r="CQ305" s="131"/>
    </row>
    <row r="306" spans="1:95" ht="16.5" customHeight="1">
      <c r="A306" s="134"/>
      <c r="B306" s="134"/>
      <c r="C306" s="134"/>
      <c r="D306" s="134"/>
      <c r="E306" s="134"/>
      <c r="F306" s="134"/>
      <c r="G306" s="131"/>
      <c r="H306" s="135"/>
      <c r="I306" s="135"/>
      <c r="J306" s="131"/>
      <c r="K306" s="131"/>
      <c r="L306" s="131"/>
      <c r="M306" s="131"/>
      <c r="N306" s="131"/>
      <c r="O306" s="131"/>
      <c r="P306" s="131"/>
      <c r="Q306" s="131"/>
      <c r="R306" s="131"/>
      <c r="S306" s="131"/>
      <c r="T306" s="131"/>
      <c r="U306" s="131"/>
      <c r="V306" s="131"/>
      <c r="W306" s="131"/>
      <c r="X306" s="131"/>
      <c r="Y306" s="131"/>
      <c r="Z306" s="131"/>
      <c r="AA306" s="131"/>
      <c r="AB306" s="131"/>
      <c r="AC306" s="131"/>
      <c r="AD306" s="131"/>
      <c r="AE306" s="131"/>
      <c r="AF306" s="131"/>
      <c r="AG306" s="131"/>
      <c r="AH306" s="131"/>
      <c r="AI306" s="131"/>
      <c r="AJ306" s="131"/>
      <c r="AK306" s="131"/>
      <c r="AL306" s="131"/>
      <c r="AM306" s="131"/>
      <c r="AN306" s="131"/>
      <c r="AO306" s="131"/>
      <c r="AP306" s="131"/>
      <c r="AQ306" s="131"/>
      <c r="AR306" s="131"/>
      <c r="AS306" s="131"/>
      <c r="AT306" s="131"/>
      <c r="AU306" s="131"/>
      <c r="AV306" s="131"/>
      <c r="AW306" s="131"/>
      <c r="AX306" s="131"/>
      <c r="AY306" s="131"/>
      <c r="AZ306" s="131"/>
      <c r="BA306" s="131"/>
      <c r="BB306" s="131"/>
      <c r="BC306" s="131"/>
      <c r="BD306" s="131"/>
      <c r="BE306" s="131"/>
      <c r="BF306" s="131"/>
      <c r="BG306" s="131"/>
      <c r="BH306" s="131"/>
      <c r="BI306" s="131"/>
      <c r="BJ306" s="131"/>
      <c r="BK306" s="131"/>
      <c r="BL306" s="131"/>
      <c r="BM306" s="131"/>
      <c r="BN306" s="131"/>
      <c r="BO306" s="131"/>
      <c r="BP306" s="131"/>
      <c r="BQ306" s="131"/>
      <c r="BR306" s="131"/>
      <c r="BS306" s="131"/>
      <c r="BT306" s="131"/>
      <c r="BU306" s="131"/>
      <c r="BV306" s="131"/>
      <c r="BW306" s="131"/>
      <c r="BX306" s="131"/>
      <c r="BY306" s="131"/>
      <c r="BZ306" s="131"/>
      <c r="CA306" s="131"/>
      <c r="CB306" s="131"/>
      <c r="CC306" s="131"/>
      <c r="CD306" s="131"/>
      <c r="CE306" s="131"/>
      <c r="CF306" s="131"/>
      <c r="CG306" s="131"/>
      <c r="CH306" s="131"/>
      <c r="CI306" s="131"/>
      <c r="CJ306" s="131"/>
      <c r="CK306" s="131"/>
      <c r="CL306" s="131"/>
      <c r="CM306" s="131"/>
      <c r="CN306" s="131"/>
      <c r="CO306" s="131"/>
      <c r="CP306" s="131"/>
      <c r="CQ306" s="131"/>
    </row>
    <row r="307" spans="1:95" ht="16.5" customHeight="1">
      <c r="A307" s="134"/>
      <c r="B307" s="134"/>
      <c r="C307" s="134"/>
      <c r="D307" s="134"/>
      <c r="E307" s="134"/>
      <c r="F307" s="134"/>
      <c r="G307" s="131"/>
      <c r="H307" s="135"/>
      <c r="I307" s="135"/>
      <c r="J307" s="131"/>
      <c r="K307" s="131"/>
      <c r="L307" s="131"/>
      <c r="M307" s="131"/>
      <c r="N307" s="131"/>
      <c r="O307" s="131"/>
      <c r="P307" s="131"/>
      <c r="Q307" s="131"/>
      <c r="R307" s="131"/>
      <c r="S307" s="131"/>
      <c r="T307" s="131"/>
      <c r="U307" s="131"/>
      <c r="V307" s="131"/>
      <c r="W307" s="131"/>
      <c r="X307" s="131"/>
      <c r="Y307" s="131"/>
      <c r="Z307" s="131"/>
      <c r="AA307" s="131"/>
      <c r="AB307" s="131"/>
      <c r="AC307" s="131"/>
      <c r="AD307" s="131"/>
      <c r="AE307" s="131"/>
      <c r="AF307" s="131"/>
      <c r="AG307" s="131"/>
      <c r="AH307" s="131"/>
      <c r="AI307" s="131"/>
      <c r="AJ307" s="131"/>
      <c r="AK307" s="131"/>
      <c r="AL307" s="131"/>
      <c r="AM307" s="131"/>
      <c r="AN307" s="131"/>
      <c r="AO307" s="131"/>
      <c r="AP307" s="131"/>
      <c r="AQ307" s="131"/>
      <c r="AR307" s="131"/>
      <c r="AS307" s="131"/>
      <c r="AT307" s="131"/>
      <c r="AU307" s="131"/>
      <c r="AV307" s="131"/>
      <c r="AW307" s="131"/>
      <c r="AX307" s="131"/>
      <c r="AY307" s="131"/>
      <c r="AZ307" s="131"/>
      <c r="BA307" s="131"/>
      <c r="BB307" s="131"/>
      <c r="BC307" s="131"/>
      <c r="BD307" s="131"/>
      <c r="BE307" s="131"/>
      <c r="BF307" s="131"/>
      <c r="BG307" s="131"/>
      <c r="BH307" s="131"/>
      <c r="BI307" s="131"/>
      <c r="BJ307" s="131"/>
      <c r="BK307" s="131"/>
      <c r="BL307" s="131"/>
      <c r="BM307" s="131"/>
      <c r="BN307" s="131"/>
      <c r="BO307" s="131"/>
      <c r="BP307" s="131"/>
      <c r="BQ307" s="131"/>
      <c r="BR307" s="131"/>
      <c r="BS307" s="131"/>
      <c r="BT307" s="131"/>
      <c r="BU307" s="131"/>
      <c r="BV307" s="131"/>
      <c r="BW307" s="131"/>
      <c r="BX307" s="131"/>
      <c r="BY307" s="131"/>
      <c r="BZ307" s="131"/>
      <c r="CA307" s="131"/>
      <c r="CB307" s="131"/>
      <c r="CC307" s="131"/>
      <c r="CD307" s="131"/>
      <c r="CE307" s="131"/>
      <c r="CF307" s="131"/>
      <c r="CG307" s="131"/>
      <c r="CH307" s="131"/>
      <c r="CI307" s="131"/>
      <c r="CJ307" s="131"/>
      <c r="CK307" s="131"/>
      <c r="CL307" s="131"/>
      <c r="CM307" s="131"/>
      <c r="CN307" s="131"/>
      <c r="CO307" s="131"/>
      <c r="CP307" s="131"/>
      <c r="CQ307" s="131"/>
    </row>
    <row r="308" spans="1:95" ht="16.5" customHeight="1">
      <c r="A308" s="134"/>
      <c r="B308" s="134"/>
      <c r="C308" s="134"/>
      <c r="D308" s="134"/>
      <c r="E308" s="134"/>
      <c r="F308" s="134"/>
      <c r="G308" s="131"/>
      <c r="H308" s="135"/>
      <c r="I308" s="135"/>
      <c r="J308" s="131"/>
      <c r="K308" s="131"/>
      <c r="L308" s="131"/>
      <c r="M308" s="131"/>
      <c r="N308" s="131"/>
      <c r="O308" s="131"/>
      <c r="P308" s="131"/>
      <c r="Q308" s="131"/>
      <c r="R308" s="131"/>
      <c r="S308" s="131"/>
      <c r="T308" s="131"/>
      <c r="U308" s="131"/>
      <c r="V308" s="131"/>
      <c r="W308" s="131"/>
      <c r="X308" s="131"/>
      <c r="Y308" s="131"/>
      <c r="Z308" s="131"/>
      <c r="AA308" s="131"/>
      <c r="AB308" s="131"/>
      <c r="AC308" s="131"/>
      <c r="AD308" s="131"/>
      <c r="AE308" s="131"/>
      <c r="AF308" s="131"/>
      <c r="AG308" s="131"/>
      <c r="AH308" s="131"/>
      <c r="AI308" s="131"/>
      <c r="AJ308" s="131"/>
      <c r="AK308" s="131"/>
      <c r="AL308" s="131"/>
      <c r="AM308" s="131"/>
      <c r="AN308" s="131"/>
      <c r="AO308" s="131"/>
      <c r="AP308" s="131"/>
      <c r="AQ308" s="131"/>
      <c r="AR308" s="131"/>
      <c r="AS308" s="131"/>
      <c r="AT308" s="131"/>
      <c r="AU308" s="131"/>
      <c r="AV308" s="131"/>
      <c r="AW308" s="131"/>
      <c r="AX308" s="131"/>
      <c r="AY308" s="131"/>
      <c r="AZ308" s="131"/>
      <c r="BA308" s="131"/>
      <c r="BB308" s="131"/>
      <c r="BC308" s="131"/>
      <c r="BD308" s="131"/>
      <c r="BE308" s="131"/>
      <c r="BF308" s="131"/>
      <c r="BG308" s="131"/>
      <c r="BH308" s="131"/>
      <c r="BI308" s="131"/>
      <c r="BJ308" s="131"/>
      <c r="BK308" s="131"/>
      <c r="BL308" s="131"/>
      <c r="BM308" s="131"/>
      <c r="BN308" s="131"/>
      <c r="BO308" s="131"/>
      <c r="BP308" s="131"/>
      <c r="BQ308" s="131"/>
      <c r="BR308" s="131"/>
      <c r="BS308" s="131"/>
      <c r="BT308" s="131"/>
      <c r="BU308" s="131"/>
      <c r="BV308" s="131"/>
      <c r="BW308" s="131"/>
      <c r="BX308" s="131"/>
      <c r="BY308" s="131"/>
      <c r="BZ308" s="131"/>
      <c r="CA308" s="131"/>
      <c r="CB308" s="131"/>
      <c r="CC308" s="131"/>
      <c r="CD308" s="131"/>
      <c r="CE308" s="131"/>
      <c r="CF308" s="131"/>
      <c r="CG308" s="131"/>
      <c r="CH308" s="131"/>
      <c r="CI308" s="131"/>
      <c r="CJ308" s="131"/>
      <c r="CK308" s="131"/>
      <c r="CL308" s="131"/>
      <c r="CM308" s="131"/>
      <c r="CN308" s="131"/>
      <c r="CO308" s="131"/>
      <c r="CP308" s="131"/>
      <c r="CQ308" s="131"/>
    </row>
    <row r="309" spans="1:95" ht="16.5" customHeight="1">
      <c r="A309" s="134"/>
      <c r="B309" s="134"/>
      <c r="C309" s="134"/>
      <c r="D309" s="134"/>
      <c r="E309" s="134"/>
      <c r="F309" s="134"/>
      <c r="G309" s="131"/>
      <c r="H309" s="135"/>
      <c r="I309" s="135"/>
      <c r="J309" s="131"/>
      <c r="K309" s="131"/>
      <c r="L309" s="131"/>
      <c r="M309" s="131"/>
      <c r="N309" s="131"/>
      <c r="O309" s="131"/>
      <c r="P309" s="131"/>
      <c r="Q309" s="131"/>
      <c r="R309" s="131"/>
      <c r="S309" s="131"/>
      <c r="T309" s="131"/>
      <c r="U309" s="131"/>
      <c r="V309" s="131"/>
      <c r="W309" s="131"/>
      <c r="X309" s="131"/>
      <c r="Y309" s="131"/>
      <c r="Z309" s="131"/>
      <c r="AA309" s="131"/>
      <c r="AB309" s="131"/>
      <c r="AC309" s="131"/>
      <c r="AD309" s="131"/>
      <c r="AE309" s="131"/>
      <c r="AF309" s="131"/>
      <c r="AG309" s="131"/>
      <c r="AH309" s="131"/>
      <c r="AI309" s="131"/>
      <c r="AJ309" s="131"/>
      <c r="AK309" s="131"/>
      <c r="AL309" s="131"/>
      <c r="AM309" s="131"/>
      <c r="AN309" s="131"/>
      <c r="AO309" s="131"/>
      <c r="AP309" s="131"/>
      <c r="AQ309" s="131"/>
      <c r="AR309" s="131"/>
      <c r="AS309" s="131"/>
      <c r="AT309" s="131"/>
      <c r="AU309" s="131"/>
      <c r="AV309" s="131"/>
      <c r="AW309" s="131"/>
      <c r="AX309" s="131"/>
      <c r="AY309" s="131"/>
      <c r="AZ309" s="131"/>
      <c r="BA309" s="131"/>
      <c r="BB309" s="131"/>
      <c r="BC309" s="131"/>
      <c r="BD309" s="131"/>
      <c r="BE309" s="131"/>
      <c r="BF309" s="131"/>
      <c r="BG309" s="131"/>
      <c r="BH309" s="131"/>
      <c r="BI309" s="131"/>
      <c r="BJ309" s="131"/>
      <c r="BK309" s="131"/>
      <c r="BL309" s="131"/>
      <c r="BM309" s="131"/>
      <c r="BN309" s="131"/>
      <c r="BO309" s="131"/>
      <c r="BP309" s="131"/>
      <c r="BQ309" s="131"/>
      <c r="BR309" s="131"/>
      <c r="BS309" s="131"/>
      <c r="BT309" s="131"/>
      <c r="BU309" s="131"/>
      <c r="BV309" s="131"/>
      <c r="BW309" s="131"/>
      <c r="BX309" s="131"/>
      <c r="BY309" s="131"/>
      <c r="BZ309" s="131"/>
      <c r="CA309" s="131"/>
      <c r="CB309" s="131"/>
      <c r="CC309" s="131"/>
      <c r="CD309" s="131"/>
      <c r="CE309" s="131"/>
      <c r="CF309" s="131"/>
      <c r="CG309" s="131"/>
      <c r="CH309" s="131"/>
      <c r="CI309" s="131"/>
      <c r="CJ309" s="131"/>
      <c r="CK309" s="131"/>
      <c r="CL309" s="131"/>
      <c r="CM309" s="131"/>
      <c r="CN309" s="131"/>
      <c r="CO309" s="131"/>
      <c r="CP309" s="131"/>
      <c r="CQ309" s="131"/>
    </row>
    <row r="310" spans="1:95" ht="16.5" customHeight="1">
      <c r="A310" s="134"/>
      <c r="B310" s="134"/>
      <c r="C310" s="134"/>
      <c r="D310" s="134"/>
      <c r="E310" s="134"/>
      <c r="F310" s="134"/>
      <c r="G310" s="131"/>
      <c r="H310" s="135"/>
      <c r="I310" s="135"/>
      <c r="J310" s="131"/>
      <c r="K310" s="131"/>
      <c r="L310" s="131"/>
      <c r="M310" s="131"/>
      <c r="N310" s="131"/>
      <c r="O310" s="131"/>
      <c r="P310" s="131"/>
      <c r="Q310" s="131"/>
      <c r="R310" s="131"/>
      <c r="S310" s="131"/>
      <c r="T310" s="131"/>
      <c r="U310" s="131"/>
      <c r="V310" s="131"/>
      <c r="W310" s="131"/>
      <c r="X310" s="131"/>
      <c r="Y310" s="131"/>
      <c r="Z310" s="131"/>
      <c r="AA310" s="131"/>
      <c r="AB310" s="131"/>
      <c r="AC310" s="131"/>
      <c r="AD310" s="131"/>
      <c r="AE310" s="131"/>
      <c r="AF310" s="131"/>
      <c r="AG310" s="131"/>
      <c r="AH310" s="131"/>
      <c r="AI310" s="131"/>
      <c r="AJ310" s="131"/>
      <c r="AK310" s="131"/>
      <c r="AL310" s="131"/>
      <c r="AM310" s="131"/>
      <c r="AN310" s="131"/>
      <c r="AO310" s="131"/>
      <c r="AP310" s="131"/>
      <c r="AQ310" s="131"/>
      <c r="AR310" s="131"/>
      <c r="AS310" s="131"/>
      <c r="AT310" s="131"/>
      <c r="AU310" s="131"/>
      <c r="AV310" s="131"/>
      <c r="AW310" s="131"/>
      <c r="AX310" s="131"/>
      <c r="AY310" s="131"/>
      <c r="AZ310" s="131"/>
      <c r="BA310" s="131"/>
      <c r="BB310" s="131"/>
      <c r="BC310" s="131"/>
      <c r="BD310" s="131"/>
      <c r="BE310" s="131"/>
      <c r="BF310" s="131"/>
      <c r="BG310" s="131"/>
      <c r="BH310" s="131"/>
      <c r="BI310" s="131"/>
      <c r="BJ310" s="131"/>
      <c r="BK310" s="131"/>
      <c r="BL310" s="131"/>
      <c r="BM310" s="131"/>
      <c r="BN310" s="131"/>
      <c r="BO310" s="131"/>
      <c r="BP310" s="131"/>
      <c r="BQ310" s="131"/>
      <c r="BR310" s="131"/>
      <c r="BS310" s="131"/>
      <c r="BT310" s="131"/>
      <c r="BU310" s="131"/>
      <c r="BV310" s="131"/>
      <c r="BW310" s="131"/>
      <c r="BX310" s="131"/>
      <c r="BY310" s="131"/>
      <c r="BZ310" s="131"/>
      <c r="CA310" s="131"/>
      <c r="CB310" s="131"/>
      <c r="CC310" s="131"/>
      <c r="CD310" s="131"/>
      <c r="CE310" s="131"/>
      <c r="CF310" s="131"/>
      <c r="CG310" s="131"/>
      <c r="CH310" s="131"/>
      <c r="CI310" s="131"/>
      <c r="CJ310" s="131"/>
      <c r="CK310" s="131"/>
      <c r="CL310" s="131"/>
      <c r="CM310" s="131"/>
      <c r="CN310" s="131"/>
      <c r="CO310" s="131"/>
      <c r="CP310" s="131"/>
      <c r="CQ310" s="131"/>
    </row>
    <row r="311" spans="1:95" ht="16.5" customHeight="1">
      <c r="A311" s="134"/>
      <c r="B311" s="134"/>
      <c r="C311" s="134"/>
      <c r="D311" s="134"/>
      <c r="E311" s="134"/>
      <c r="F311" s="134"/>
      <c r="G311" s="131"/>
      <c r="H311" s="135"/>
      <c r="I311" s="135"/>
      <c r="J311" s="131"/>
      <c r="K311" s="131"/>
      <c r="L311" s="131"/>
      <c r="M311" s="131"/>
      <c r="N311" s="131"/>
      <c r="O311" s="131"/>
      <c r="P311" s="131"/>
      <c r="Q311" s="131"/>
      <c r="R311" s="131"/>
      <c r="S311" s="131"/>
      <c r="T311" s="131"/>
      <c r="U311" s="131"/>
      <c r="V311" s="131"/>
      <c r="W311" s="131"/>
      <c r="X311" s="131"/>
      <c r="Y311" s="131"/>
      <c r="Z311" s="131"/>
      <c r="AA311" s="131"/>
      <c r="AB311" s="131"/>
      <c r="AC311" s="131"/>
      <c r="AD311" s="131"/>
      <c r="AE311" s="131"/>
      <c r="AF311" s="131"/>
      <c r="AG311" s="131"/>
      <c r="AH311" s="131"/>
      <c r="AI311" s="131"/>
      <c r="AJ311" s="131"/>
      <c r="AK311" s="131"/>
      <c r="AL311" s="131"/>
      <c r="AM311" s="131"/>
      <c r="AN311" s="131"/>
      <c r="AO311" s="131"/>
      <c r="AP311" s="131"/>
      <c r="AQ311" s="131"/>
      <c r="AR311" s="131"/>
      <c r="AS311" s="131"/>
      <c r="AT311" s="131"/>
      <c r="AU311" s="131"/>
      <c r="AV311" s="131"/>
      <c r="AW311" s="131"/>
      <c r="AX311" s="131"/>
      <c r="AY311" s="131"/>
      <c r="AZ311" s="131"/>
      <c r="BA311" s="131"/>
      <c r="BB311" s="131"/>
      <c r="BC311" s="131"/>
      <c r="BD311" s="131"/>
      <c r="BE311" s="131"/>
      <c r="BF311" s="131"/>
      <c r="BG311" s="131"/>
      <c r="BH311" s="131"/>
      <c r="BI311" s="131"/>
      <c r="BJ311" s="131"/>
      <c r="BK311" s="131"/>
      <c r="BL311" s="131"/>
      <c r="BM311" s="131"/>
      <c r="BN311" s="131"/>
      <c r="BO311" s="131"/>
      <c r="BP311" s="131"/>
      <c r="BQ311" s="131"/>
      <c r="BR311" s="131"/>
      <c r="BS311" s="131"/>
      <c r="BT311" s="131"/>
      <c r="BU311" s="131"/>
      <c r="BV311" s="131"/>
      <c r="BW311" s="131"/>
      <c r="BX311" s="131"/>
      <c r="BY311" s="131"/>
      <c r="BZ311" s="131"/>
      <c r="CA311" s="131"/>
      <c r="CB311" s="131"/>
      <c r="CC311" s="131"/>
      <c r="CD311" s="131"/>
      <c r="CE311" s="131"/>
      <c r="CF311" s="131"/>
      <c r="CG311" s="131"/>
      <c r="CH311" s="131"/>
      <c r="CI311" s="131"/>
      <c r="CJ311" s="131"/>
      <c r="CK311" s="131"/>
      <c r="CL311" s="131"/>
      <c r="CM311" s="131"/>
      <c r="CN311" s="131"/>
      <c r="CO311" s="131"/>
      <c r="CP311" s="131"/>
      <c r="CQ311" s="131"/>
    </row>
    <row r="312" spans="1:95" ht="16.5" customHeight="1">
      <c r="A312" s="134"/>
      <c r="B312" s="134"/>
      <c r="C312" s="134"/>
      <c r="D312" s="134"/>
      <c r="E312" s="134"/>
      <c r="F312" s="134"/>
      <c r="G312" s="131"/>
      <c r="H312" s="135"/>
      <c r="I312" s="135"/>
      <c r="J312" s="131"/>
      <c r="K312" s="131"/>
      <c r="L312" s="131"/>
      <c r="M312" s="131"/>
      <c r="N312" s="131"/>
      <c r="O312" s="131"/>
      <c r="P312" s="131"/>
      <c r="Q312" s="131"/>
      <c r="R312" s="131"/>
      <c r="S312" s="131"/>
      <c r="T312" s="131"/>
      <c r="U312" s="131"/>
      <c r="V312" s="131"/>
      <c r="W312" s="131"/>
      <c r="X312" s="131"/>
      <c r="Y312" s="131"/>
      <c r="Z312" s="131"/>
      <c r="AA312" s="131"/>
      <c r="AB312" s="131"/>
      <c r="AC312" s="131"/>
      <c r="AD312" s="131"/>
      <c r="AE312" s="131"/>
      <c r="AF312" s="131"/>
      <c r="AG312" s="131"/>
      <c r="AH312" s="131"/>
      <c r="AI312" s="131"/>
      <c r="AJ312" s="131"/>
      <c r="AK312" s="131"/>
      <c r="AL312" s="131"/>
      <c r="AM312" s="131"/>
      <c r="AN312" s="131"/>
      <c r="AO312" s="131"/>
      <c r="AP312" s="131"/>
      <c r="AQ312" s="131"/>
      <c r="AR312" s="131"/>
      <c r="AS312" s="131"/>
      <c r="AT312" s="131"/>
      <c r="AU312" s="131"/>
      <c r="AV312" s="131"/>
      <c r="AW312" s="131"/>
      <c r="AX312" s="131"/>
      <c r="AY312" s="131"/>
      <c r="AZ312" s="131"/>
      <c r="BA312" s="131"/>
      <c r="BB312" s="131"/>
      <c r="BC312" s="131"/>
      <c r="BD312" s="131"/>
      <c r="BE312" s="131"/>
      <c r="BF312" s="131"/>
      <c r="BG312" s="131"/>
      <c r="BH312" s="131"/>
      <c r="BI312" s="131"/>
      <c r="BJ312" s="131"/>
      <c r="BK312" s="131"/>
      <c r="BL312" s="131"/>
      <c r="BM312" s="131"/>
      <c r="BN312" s="131"/>
      <c r="BO312" s="131"/>
      <c r="BP312" s="131"/>
      <c r="BQ312" s="131"/>
      <c r="BR312" s="131"/>
      <c r="BS312" s="131"/>
      <c r="BT312" s="131"/>
      <c r="BU312" s="131"/>
      <c r="BV312" s="131"/>
      <c r="BW312" s="131"/>
      <c r="BX312" s="131"/>
      <c r="BY312" s="131"/>
      <c r="BZ312" s="131"/>
      <c r="CA312" s="131"/>
      <c r="CB312" s="131"/>
      <c r="CC312" s="131"/>
      <c r="CD312" s="131"/>
      <c r="CE312" s="131"/>
      <c r="CF312" s="131"/>
      <c r="CG312" s="131"/>
      <c r="CH312" s="131"/>
      <c r="CI312" s="131"/>
      <c r="CJ312" s="131"/>
      <c r="CK312" s="131"/>
      <c r="CL312" s="131"/>
      <c r="CM312" s="131"/>
      <c r="CN312" s="131"/>
      <c r="CO312" s="131"/>
      <c r="CP312" s="131"/>
      <c r="CQ312" s="131"/>
    </row>
    <row r="313" spans="1:95" ht="16.5" customHeight="1">
      <c r="A313" s="134"/>
      <c r="B313" s="134"/>
      <c r="C313" s="134"/>
      <c r="D313" s="134"/>
      <c r="E313" s="134"/>
      <c r="F313" s="134"/>
      <c r="G313" s="131"/>
      <c r="H313" s="135"/>
      <c r="I313" s="135"/>
      <c r="J313" s="131"/>
      <c r="K313" s="131"/>
      <c r="L313" s="131"/>
      <c r="M313" s="131"/>
      <c r="N313" s="131"/>
      <c r="O313" s="131"/>
      <c r="P313" s="131"/>
      <c r="Q313" s="131"/>
      <c r="R313" s="131"/>
      <c r="S313" s="131"/>
      <c r="T313" s="131"/>
      <c r="U313" s="131"/>
      <c r="V313" s="131"/>
      <c r="W313" s="131"/>
      <c r="X313" s="131"/>
      <c r="Y313" s="131"/>
      <c r="Z313" s="131"/>
      <c r="AA313" s="131"/>
      <c r="AB313" s="131"/>
      <c r="AC313" s="131"/>
      <c r="AD313" s="131"/>
      <c r="AE313" s="131"/>
      <c r="AF313" s="131"/>
      <c r="AG313" s="131"/>
      <c r="AH313" s="131"/>
      <c r="AI313" s="131"/>
      <c r="AJ313" s="131"/>
      <c r="AK313" s="131"/>
      <c r="AL313" s="131"/>
      <c r="AM313" s="131"/>
      <c r="AN313" s="131"/>
      <c r="AO313" s="131"/>
      <c r="AP313" s="131"/>
      <c r="AQ313" s="131"/>
      <c r="AR313" s="131"/>
      <c r="AS313" s="131"/>
      <c r="AT313" s="131"/>
      <c r="AU313" s="131"/>
      <c r="AV313" s="131"/>
      <c r="AW313" s="131"/>
      <c r="AX313" s="131"/>
      <c r="AY313" s="131"/>
      <c r="AZ313" s="131"/>
      <c r="BA313" s="131"/>
      <c r="BB313" s="131"/>
      <c r="BC313" s="131"/>
      <c r="BD313" s="131"/>
      <c r="BE313" s="131"/>
      <c r="BF313" s="131"/>
      <c r="BG313" s="131"/>
      <c r="BH313" s="131"/>
      <c r="BI313" s="131"/>
      <c r="BJ313" s="131"/>
      <c r="BK313" s="131"/>
      <c r="BL313" s="131"/>
      <c r="BM313" s="131"/>
      <c r="BN313" s="131"/>
      <c r="BO313" s="131"/>
      <c r="BP313" s="131"/>
      <c r="BQ313" s="131"/>
      <c r="BR313" s="131"/>
      <c r="BS313" s="131"/>
      <c r="BT313" s="131"/>
      <c r="BU313" s="131"/>
      <c r="BV313" s="131"/>
      <c r="BW313" s="131"/>
      <c r="BX313" s="131"/>
      <c r="BY313" s="131"/>
      <c r="BZ313" s="131"/>
      <c r="CA313" s="131"/>
      <c r="CB313" s="131"/>
      <c r="CC313" s="131"/>
      <c r="CD313" s="131"/>
      <c r="CE313" s="131"/>
      <c r="CF313" s="131"/>
      <c r="CG313" s="131"/>
      <c r="CH313" s="131"/>
      <c r="CI313" s="131"/>
      <c r="CJ313" s="131"/>
      <c r="CK313" s="131"/>
      <c r="CL313" s="131"/>
      <c r="CM313" s="131"/>
      <c r="CN313" s="131"/>
      <c r="CO313" s="131"/>
      <c r="CP313" s="131"/>
      <c r="CQ313" s="131"/>
    </row>
    <row r="314" spans="1:95" ht="16.5" customHeight="1">
      <c r="A314" s="134"/>
      <c r="B314" s="134"/>
      <c r="C314" s="134"/>
      <c r="D314" s="134"/>
      <c r="E314" s="134"/>
      <c r="F314" s="134"/>
      <c r="G314" s="131"/>
      <c r="H314" s="135"/>
      <c r="I314" s="135"/>
      <c r="J314" s="131"/>
      <c r="K314" s="131"/>
      <c r="L314" s="131"/>
      <c r="M314" s="131"/>
      <c r="N314" s="131"/>
      <c r="O314" s="131"/>
      <c r="P314" s="131"/>
      <c r="Q314" s="131"/>
      <c r="R314" s="131"/>
      <c r="S314" s="131"/>
      <c r="T314" s="131"/>
      <c r="U314" s="131"/>
      <c r="V314" s="131"/>
      <c r="W314" s="131"/>
      <c r="X314" s="131"/>
      <c r="Y314" s="131"/>
      <c r="Z314" s="131"/>
      <c r="AA314" s="131"/>
      <c r="AB314" s="131"/>
      <c r="AC314" s="131"/>
      <c r="AD314" s="131"/>
      <c r="AE314" s="131"/>
      <c r="AF314" s="131"/>
      <c r="AG314" s="131"/>
      <c r="AH314" s="131"/>
      <c r="AI314" s="131"/>
      <c r="AJ314" s="131"/>
      <c r="AK314" s="131"/>
      <c r="AL314" s="131"/>
      <c r="AM314" s="131"/>
      <c r="AN314" s="131"/>
      <c r="AO314" s="131"/>
      <c r="AP314" s="131"/>
      <c r="AQ314" s="131"/>
      <c r="AR314" s="131"/>
      <c r="AS314" s="131"/>
      <c r="AT314" s="131"/>
      <c r="AU314" s="131"/>
      <c r="AV314" s="131"/>
      <c r="AW314" s="131"/>
      <c r="AX314" s="131"/>
      <c r="AY314" s="131"/>
      <c r="AZ314" s="131"/>
      <c r="BA314" s="131"/>
      <c r="BB314" s="131"/>
      <c r="BC314" s="131"/>
      <c r="BD314" s="131"/>
      <c r="BE314" s="131"/>
      <c r="BF314" s="131"/>
      <c r="BG314" s="131"/>
      <c r="BH314" s="131"/>
      <c r="BI314" s="131"/>
      <c r="BJ314" s="131"/>
      <c r="BK314" s="131"/>
      <c r="BL314" s="131"/>
      <c r="BM314" s="131"/>
      <c r="BN314" s="131"/>
      <c r="BO314" s="131"/>
      <c r="BP314" s="131"/>
      <c r="BQ314" s="131"/>
      <c r="BR314" s="131"/>
      <c r="BS314" s="131"/>
      <c r="BT314" s="131"/>
      <c r="BU314" s="131"/>
      <c r="BV314" s="131"/>
      <c r="BW314" s="131"/>
      <c r="BX314" s="131"/>
      <c r="BY314" s="131"/>
      <c r="BZ314" s="131"/>
      <c r="CA314" s="131"/>
      <c r="CB314" s="131"/>
      <c r="CC314" s="131"/>
      <c r="CD314" s="131"/>
      <c r="CE314" s="131"/>
      <c r="CF314" s="131"/>
      <c r="CG314" s="131"/>
      <c r="CH314" s="131"/>
      <c r="CI314" s="131"/>
      <c r="CJ314" s="131"/>
      <c r="CK314" s="131"/>
      <c r="CL314" s="131"/>
      <c r="CM314" s="131"/>
      <c r="CN314" s="131"/>
      <c r="CO314" s="131"/>
      <c r="CP314" s="131"/>
      <c r="CQ314" s="131"/>
    </row>
    <row r="315" spans="1:95" ht="16.5" customHeight="1">
      <c r="A315" s="134"/>
      <c r="B315" s="134"/>
      <c r="C315" s="134"/>
      <c r="D315" s="134"/>
      <c r="E315" s="134"/>
      <c r="F315" s="134"/>
      <c r="G315" s="131"/>
      <c r="H315" s="135"/>
      <c r="I315" s="135"/>
      <c r="J315" s="131"/>
      <c r="K315" s="131"/>
      <c r="L315" s="131"/>
      <c r="M315" s="131"/>
      <c r="N315" s="131"/>
      <c r="O315" s="131"/>
      <c r="P315" s="131"/>
      <c r="Q315" s="131"/>
      <c r="R315" s="131"/>
      <c r="S315" s="131"/>
      <c r="T315" s="131"/>
      <c r="U315" s="131"/>
      <c r="V315" s="131"/>
      <c r="W315" s="131"/>
      <c r="X315" s="131"/>
      <c r="Y315" s="131"/>
      <c r="Z315" s="131"/>
      <c r="AA315" s="131"/>
      <c r="AB315" s="131"/>
      <c r="AC315" s="131"/>
      <c r="AD315" s="131"/>
      <c r="AE315" s="131"/>
      <c r="AF315" s="131"/>
      <c r="AG315" s="131"/>
      <c r="AH315" s="131"/>
      <c r="AI315" s="131"/>
      <c r="AJ315" s="131"/>
      <c r="AK315" s="131"/>
      <c r="AL315" s="131"/>
      <c r="AM315" s="131"/>
      <c r="AN315" s="131"/>
      <c r="AO315" s="131"/>
      <c r="AP315" s="131"/>
      <c r="AQ315" s="131"/>
      <c r="AR315" s="131"/>
      <c r="AS315" s="131"/>
      <c r="AT315" s="131"/>
      <c r="AU315" s="131"/>
      <c r="AV315" s="131"/>
      <c r="AW315" s="131"/>
      <c r="AX315" s="131"/>
      <c r="AY315" s="131"/>
      <c r="AZ315" s="131"/>
      <c r="BA315" s="131"/>
      <c r="BB315" s="131"/>
      <c r="BC315" s="131"/>
      <c r="BD315" s="131"/>
      <c r="BE315" s="131"/>
      <c r="BF315" s="131"/>
      <c r="BG315" s="131"/>
      <c r="BH315" s="131"/>
      <c r="BI315" s="131"/>
      <c r="BJ315" s="131"/>
      <c r="BK315" s="131"/>
      <c r="BL315" s="131"/>
      <c r="BM315" s="131"/>
      <c r="BN315" s="131"/>
      <c r="BO315" s="131"/>
      <c r="BP315" s="131"/>
      <c r="BQ315" s="131"/>
      <c r="BR315" s="131"/>
      <c r="BS315" s="131"/>
      <c r="BT315" s="131"/>
      <c r="BU315" s="131"/>
      <c r="BV315" s="131"/>
      <c r="BW315" s="131"/>
      <c r="BX315" s="131"/>
      <c r="BY315" s="131"/>
      <c r="BZ315" s="131"/>
      <c r="CA315" s="131"/>
      <c r="CB315" s="131"/>
      <c r="CC315" s="131"/>
      <c r="CD315" s="131"/>
      <c r="CE315" s="131"/>
      <c r="CF315" s="131"/>
      <c r="CG315" s="131"/>
      <c r="CH315" s="131"/>
      <c r="CI315" s="131"/>
      <c r="CJ315" s="131"/>
      <c r="CK315" s="131"/>
      <c r="CL315" s="131"/>
      <c r="CM315" s="131"/>
      <c r="CN315" s="131"/>
      <c r="CO315" s="131"/>
      <c r="CP315" s="131"/>
      <c r="CQ315" s="131"/>
    </row>
    <row r="316" spans="1:95" ht="16.5" customHeight="1">
      <c r="A316" s="134"/>
      <c r="B316" s="134"/>
      <c r="C316" s="134"/>
      <c r="D316" s="134"/>
      <c r="E316" s="134"/>
      <c r="F316" s="134"/>
      <c r="G316" s="131"/>
      <c r="H316" s="135"/>
      <c r="I316" s="135"/>
      <c r="J316" s="131"/>
      <c r="K316" s="131"/>
      <c r="L316" s="131"/>
      <c r="M316" s="131"/>
      <c r="N316" s="131"/>
      <c r="O316" s="131"/>
      <c r="P316" s="131"/>
      <c r="Q316" s="131"/>
      <c r="R316" s="131"/>
      <c r="S316" s="131"/>
      <c r="T316" s="131"/>
      <c r="U316" s="131"/>
      <c r="V316" s="131"/>
      <c r="W316" s="131"/>
      <c r="X316" s="131"/>
      <c r="Y316" s="131"/>
      <c r="Z316" s="131"/>
      <c r="AA316" s="131"/>
      <c r="AB316" s="131"/>
      <c r="AC316" s="131"/>
      <c r="AD316" s="131"/>
      <c r="AE316" s="131"/>
      <c r="AF316" s="131"/>
      <c r="AG316" s="131"/>
      <c r="AH316" s="131"/>
      <c r="AI316" s="131"/>
      <c r="AJ316" s="131"/>
      <c r="AK316" s="131"/>
      <c r="AL316" s="131"/>
      <c r="AM316" s="131"/>
      <c r="AN316" s="131"/>
      <c r="AO316" s="131"/>
      <c r="AP316" s="131"/>
      <c r="AQ316" s="131"/>
      <c r="AR316" s="131"/>
      <c r="AS316" s="131"/>
      <c r="AT316" s="131"/>
      <c r="AU316" s="131"/>
      <c r="AV316" s="131"/>
      <c r="AW316" s="131"/>
      <c r="AX316" s="131"/>
      <c r="AY316" s="131"/>
      <c r="AZ316" s="131"/>
      <c r="BA316" s="131"/>
      <c r="BB316" s="131"/>
      <c r="BC316" s="131"/>
      <c r="BD316" s="131"/>
      <c r="BE316" s="131"/>
      <c r="BF316" s="131"/>
      <c r="BG316" s="131"/>
      <c r="BH316" s="131"/>
      <c r="BI316" s="131"/>
      <c r="BJ316" s="131"/>
      <c r="BK316" s="131"/>
      <c r="BL316" s="131"/>
      <c r="BM316" s="131"/>
      <c r="BN316" s="131"/>
      <c r="BO316" s="131"/>
      <c r="BP316" s="131"/>
      <c r="BQ316" s="131"/>
      <c r="BR316" s="131"/>
      <c r="BS316" s="131"/>
      <c r="BT316" s="131"/>
      <c r="BU316" s="131"/>
      <c r="BV316" s="131"/>
      <c r="BW316" s="131"/>
      <c r="BX316" s="131"/>
      <c r="BY316" s="131"/>
      <c r="BZ316" s="131"/>
      <c r="CA316" s="131"/>
      <c r="CB316" s="131"/>
      <c r="CC316" s="131"/>
      <c r="CD316" s="131"/>
      <c r="CE316" s="131"/>
      <c r="CF316" s="131"/>
      <c r="CG316" s="131"/>
      <c r="CH316" s="131"/>
      <c r="CI316" s="131"/>
      <c r="CJ316" s="131"/>
      <c r="CK316" s="131"/>
      <c r="CL316" s="131"/>
      <c r="CM316" s="131"/>
      <c r="CN316" s="131"/>
      <c r="CO316" s="131"/>
      <c r="CP316" s="131"/>
      <c r="CQ316" s="131"/>
    </row>
    <row r="317" spans="1:95" ht="16.5" customHeight="1">
      <c r="A317" s="134"/>
      <c r="B317" s="134"/>
      <c r="C317" s="134"/>
      <c r="D317" s="134"/>
      <c r="E317" s="134"/>
      <c r="F317" s="134"/>
      <c r="G317" s="131"/>
      <c r="H317" s="135"/>
      <c r="I317" s="135"/>
      <c r="J317" s="131"/>
      <c r="K317" s="131"/>
      <c r="L317" s="131"/>
      <c r="M317" s="131"/>
      <c r="N317" s="131"/>
      <c r="O317" s="131"/>
      <c r="P317" s="131"/>
      <c r="Q317" s="131"/>
      <c r="R317" s="131"/>
      <c r="S317" s="131"/>
      <c r="T317" s="131"/>
      <c r="U317" s="131"/>
      <c r="V317" s="131"/>
      <c r="W317" s="131"/>
      <c r="X317" s="131"/>
      <c r="Y317" s="131"/>
      <c r="Z317" s="131"/>
      <c r="AA317" s="131"/>
      <c r="AB317" s="131"/>
      <c r="AC317" s="131"/>
      <c r="AD317" s="131"/>
      <c r="AE317" s="131"/>
      <c r="AF317" s="131"/>
      <c r="AG317" s="131"/>
      <c r="AH317" s="131"/>
      <c r="AI317" s="131"/>
      <c r="AJ317" s="131"/>
      <c r="AK317" s="131"/>
      <c r="AL317" s="131"/>
      <c r="AM317" s="131"/>
      <c r="AN317" s="131"/>
      <c r="AO317" s="131"/>
      <c r="AP317" s="131"/>
      <c r="AQ317" s="131"/>
      <c r="AR317" s="131"/>
      <c r="AS317" s="131"/>
      <c r="AT317" s="131"/>
      <c r="AU317" s="131"/>
      <c r="AV317" s="131"/>
      <c r="AW317" s="131"/>
      <c r="AX317" s="131"/>
      <c r="AY317" s="131"/>
      <c r="AZ317" s="131"/>
      <c r="BA317" s="131"/>
      <c r="BB317" s="131"/>
      <c r="BC317" s="131"/>
      <c r="BD317" s="131"/>
      <c r="BE317" s="131"/>
      <c r="BF317" s="131"/>
      <c r="BG317" s="131"/>
      <c r="BH317" s="131"/>
      <c r="BI317" s="131"/>
      <c r="BJ317" s="131"/>
      <c r="BK317" s="131"/>
      <c r="BL317" s="131"/>
      <c r="BM317" s="131"/>
      <c r="BN317" s="131"/>
      <c r="BO317" s="131"/>
      <c r="BP317" s="131"/>
      <c r="BQ317" s="131"/>
      <c r="BR317" s="131"/>
      <c r="BS317" s="131"/>
      <c r="BT317" s="131"/>
      <c r="BU317" s="131"/>
      <c r="BV317" s="131"/>
      <c r="BW317" s="131"/>
      <c r="BX317" s="131"/>
      <c r="BY317" s="131"/>
      <c r="BZ317" s="131"/>
      <c r="CA317" s="131"/>
      <c r="CB317" s="131"/>
      <c r="CC317" s="131"/>
      <c r="CD317" s="131"/>
      <c r="CE317" s="131"/>
      <c r="CF317" s="131"/>
      <c r="CG317" s="131"/>
      <c r="CH317" s="131"/>
      <c r="CI317" s="131"/>
      <c r="CJ317" s="131"/>
      <c r="CK317" s="131"/>
      <c r="CL317" s="131"/>
      <c r="CM317" s="131"/>
      <c r="CN317" s="131"/>
      <c r="CO317" s="131"/>
      <c r="CP317" s="131"/>
      <c r="CQ317" s="131"/>
    </row>
    <row r="318" spans="1:95" ht="16.5" customHeight="1">
      <c r="A318" s="134"/>
      <c r="B318" s="134"/>
      <c r="C318" s="134"/>
      <c r="D318" s="134"/>
      <c r="E318" s="134"/>
      <c r="F318" s="134"/>
      <c r="G318" s="131"/>
      <c r="H318" s="135"/>
      <c r="I318" s="135"/>
      <c r="J318" s="131"/>
      <c r="K318" s="131"/>
      <c r="L318" s="131"/>
      <c r="M318" s="131"/>
      <c r="N318" s="131"/>
      <c r="O318" s="131"/>
      <c r="P318" s="131"/>
      <c r="Q318" s="131"/>
      <c r="R318" s="131"/>
      <c r="S318" s="131"/>
      <c r="T318" s="131"/>
      <c r="U318" s="131"/>
      <c r="V318" s="131"/>
      <c r="W318" s="131"/>
      <c r="X318" s="131"/>
      <c r="Y318" s="131"/>
      <c r="Z318" s="131"/>
      <c r="AA318" s="131"/>
      <c r="AB318" s="131"/>
      <c r="AC318" s="131"/>
      <c r="AD318" s="131"/>
      <c r="AE318" s="131"/>
      <c r="AF318" s="131"/>
      <c r="AG318" s="131"/>
      <c r="AH318" s="131"/>
      <c r="AI318" s="131"/>
      <c r="AJ318" s="131"/>
      <c r="AK318" s="131"/>
      <c r="AL318" s="131"/>
      <c r="AM318" s="131"/>
      <c r="AN318" s="131"/>
      <c r="AO318" s="131"/>
      <c r="AP318" s="131"/>
      <c r="AQ318" s="131"/>
      <c r="AR318" s="131"/>
      <c r="AS318" s="131"/>
      <c r="AT318" s="131"/>
      <c r="AU318" s="131"/>
      <c r="AV318" s="131"/>
      <c r="AW318" s="131"/>
      <c r="AX318" s="131"/>
      <c r="AY318" s="131"/>
      <c r="AZ318" s="131"/>
      <c r="BA318" s="131"/>
      <c r="BB318" s="131"/>
      <c r="BC318" s="131"/>
      <c r="BD318" s="131"/>
      <c r="BE318" s="131"/>
      <c r="BF318" s="131"/>
      <c r="BG318" s="131"/>
      <c r="BH318" s="131"/>
      <c r="BI318" s="131"/>
      <c r="BJ318" s="131"/>
      <c r="BK318" s="131"/>
      <c r="BL318" s="131"/>
      <c r="BM318" s="131"/>
      <c r="BN318" s="131"/>
      <c r="BO318" s="131"/>
      <c r="BP318" s="131"/>
      <c r="BQ318" s="131"/>
      <c r="BR318" s="131"/>
      <c r="BS318" s="131"/>
      <c r="BT318" s="131"/>
      <c r="BU318" s="131"/>
      <c r="BV318" s="131"/>
      <c r="BW318" s="131"/>
      <c r="BX318" s="131"/>
      <c r="BY318" s="131"/>
      <c r="BZ318" s="131"/>
      <c r="CA318" s="131"/>
      <c r="CB318" s="131"/>
      <c r="CC318" s="131"/>
      <c r="CD318" s="131"/>
      <c r="CE318" s="131"/>
      <c r="CF318" s="131"/>
      <c r="CG318" s="131"/>
      <c r="CH318" s="131"/>
      <c r="CI318" s="131"/>
      <c r="CJ318" s="131"/>
      <c r="CK318" s="131"/>
      <c r="CL318" s="131"/>
      <c r="CM318" s="131"/>
      <c r="CN318" s="131"/>
      <c r="CO318" s="131"/>
      <c r="CP318" s="131"/>
      <c r="CQ318" s="131"/>
    </row>
    <row r="319" spans="1:95" ht="16.5" customHeight="1">
      <c r="A319" s="134"/>
      <c r="B319" s="134"/>
      <c r="C319" s="134"/>
      <c r="D319" s="134"/>
      <c r="E319" s="134"/>
      <c r="F319" s="134"/>
      <c r="G319" s="131"/>
      <c r="H319" s="135"/>
      <c r="I319" s="135"/>
      <c r="J319" s="131"/>
      <c r="K319" s="131"/>
      <c r="L319" s="131"/>
      <c r="M319" s="131"/>
      <c r="N319" s="131"/>
      <c r="O319" s="131"/>
      <c r="P319" s="131"/>
      <c r="Q319" s="131"/>
      <c r="R319" s="131"/>
      <c r="S319" s="131"/>
      <c r="T319" s="131"/>
      <c r="U319" s="131"/>
      <c r="V319" s="131"/>
      <c r="W319" s="131"/>
      <c r="X319" s="131"/>
      <c r="Y319" s="131"/>
      <c r="Z319" s="131"/>
      <c r="AA319" s="131"/>
      <c r="AB319" s="131"/>
      <c r="AC319" s="131"/>
      <c r="AD319" s="131"/>
      <c r="AE319" s="131"/>
      <c r="AF319" s="131"/>
      <c r="AG319" s="131"/>
      <c r="AH319" s="131"/>
      <c r="AI319" s="131"/>
      <c r="AJ319" s="131"/>
      <c r="AK319" s="131"/>
      <c r="AL319" s="131"/>
      <c r="AM319" s="131"/>
      <c r="AN319" s="131"/>
      <c r="AO319" s="131"/>
      <c r="AP319" s="131"/>
      <c r="AQ319" s="131"/>
      <c r="AR319" s="131"/>
      <c r="AS319" s="131"/>
      <c r="AT319" s="131"/>
      <c r="AU319" s="131"/>
      <c r="AV319" s="131"/>
      <c r="AW319" s="131"/>
      <c r="AX319" s="131"/>
      <c r="AY319" s="131"/>
      <c r="AZ319" s="131"/>
      <c r="BA319" s="131"/>
      <c r="BB319" s="131"/>
      <c r="BC319" s="131"/>
      <c r="BD319" s="131"/>
      <c r="BE319" s="131"/>
      <c r="BF319" s="131"/>
      <c r="BG319" s="131"/>
      <c r="BH319" s="131"/>
      <c r="BI319" s="131"/>
      <c r="BJ319" s="131"/>
      <c r="BK319" s="131"/>
      <c r="BL319" s="131"/>
      <c r="BM319" s="131"/>
      <c r="BN319" s="131"/>
      <c r="BO319" s="131"/>
      <c r="BP319" s="131"/>
      <c r="BQ319" s="131"/>
      <c r="BR319" s="131"/>
      <c r="BS319" s="131"/>
      <c r="BT319" s="131"/>
      <c r="BU319" s="131"/>
      <c r="BV319" s="131"/>
      <c r="BW319" s="131"/>
      <c r="BX319" s="131"/>
      <c r="BY319" s="131"/>
      <c r="BZ319" s="131"/>
      <c r="CA319" s="131"/>
      <c r="CB319" s="131"/>
      <c r="CC319" s="131"/>
      <c r="CD319" s="131"/>
      <c r="CE319" s="131"/>
      <c r="CF319" s="131"/>
      <c r="CG319" s="131"/>
      <c r="CH319" s="131"/>
      <c r="CI319" s="131"/>
      <c r="CJ319" s="131"/>
      <c r="CK319" s="131"/>
      <c r="CL319" s="131"/>
      <c r="CM319" s="131"/>
      <c r="CN319" s="131"/>
      <c r="CO319" s="131"/>
      <c r="CP319" s="131"/>
      <c r="CQ319" s="131"/>
    </row>
    <row r="320" spans="1:95" ht="16.5" customHeight="1">
      <c r="A320" s="134"/>
      <c r="B320" s="134"/>
      <c r="C320" s="134"/>
      <c r="D320" s="134"/>
      <c r="E320" s="134"/>
      <c r="F320" s="134"/>
      <c r="G320" s="131"/>
      <c r="H320" s="135"/>
      <c r="I320" s="135"/>
      <c r="J320" s="131"/>
      <c r="K320" s="131"/>
      <c r="L320" s="131"/>
      <c r="M320" s="131"/>
      <c r="N320" s="131"/>
      <c r="O320" s="131"/>
      <c r="P320" s="131"/>
      <c r="Q320" s="131"/>
      <c r="R320" s="131"/>
      <c r="S320" s="131"/>
      <c r="T320" s="131"/>
      <c r="U320" s="131"/>
      <c r="V320" s="131"/>
      <c r="W320" s="131"/>
      <c r="X320" s="131"/>
      <c r="Y320" s="131"/>
      <c r="Z320" s="131"/>
      <c r="AA320" s="131"/>
      <c r="AB320" s="131"/>
      <c r="AC320" s="131"/>
      <c r="AD320" s="131"/>
      <c r="AE320" s="131"/>
      <c r="AF320" s="131"/>
      <c r="AG320" s="131"/>
      <c r="AH320" s="131"/>
      <c r="AI320" s="131"/>
      <c r="AJ320" s="131"/>
      <c r="AK320" s="131"/>
      <c r="AL320" s="131"/>
      <c r="AM320" s="131"/>
      <c r="AN320" s="131"/>
      <c r="AO320" s="131"/>
      <c r="AP320" s="131"/>
      <c r="AQ320" s="131"/>
      <c r="AR320" s="131"/>
      <c r="AS320" s="131"/>
      <c r="AT320" s="131"/>
      <c r="AU320" s="131"/>
      <c r="AV320" s="131"/>
      <c r="AW320" s="131"/>
      <c r="AX320" s="131"/>
      <c r="AY320" s="131"/>
      <c r="AZ320" s="131"/>
      <c r="BA320" s="131"/>
      <c r="BB320" s="131"/>
      <c r="BC320" s="131"/>
      <c r="BD320" s="131"/>
      <c r="BE320" s="131"/>
      <c r="BF320" s="131"/>
      <c r="BG320" s="131"/>
      <c r="BH320" s="131"/>
      <c r="BI320" s="131"/>
      <c r="BJ320" s="131"/>
      <c r="BK320" s="131"/>
      <c r="BL320" s="131"/>
      <c r="BM320" s="131"/>
      <c r="BN320" s="131"/>
      <c r="BO320" s="131"/>
      <c r="BP320" s="131"/>
      <c r="BQ320" s="131"/>
      <c r="BR320" s="131"/>
      <c r="BS320" s="131"/>
      <c r="BT320" s="131"/>
      <c r="BU320" s="131"/>
      <c r="BV320" s="131"/>
      <c r="BW320" s="131"/>
      <c r="BX320" s="131"/>
      <c r="BY320" s="131"/>
      <c r="BZ320" s="131"/>
      <c r="CA320" s="131"/>
      <c r="CB320" s="131"/>
      <c r="CC320" s="131"/>
      <c r="CD320" s="131"/>
      <c r="CE320" s="131"/>
      <c r="CF320" s="131"/>
      <c r="CG320" s="131"/>
      <c r="CH320" s="131"/>
      <c r="CI320" s="131"/>
      <c r="CJ320" s="131"/>
      <c r="CK320" s="131"/>
      <c r="CL320" s="131"/>
      <c r="CM320" s="131"/>
      <c r="CN320" s="131"/>
      <c r="CO320" s="131"/>
      <c r="CP320" s="131"/>
      <c r="CQ320" s="131"/>
    </row>
    <row r="321" spans="1:95" ht="16.5" customHeight="1">
      <c r="A321" s="134"/>
      <c r="B321" s="134"/>
      <c r="C321" s="134"/>
      <c r="D321" s="134"/>
      <c r="E321" s="134"/>
      <c r="F321" s="134"/>
      <c r="G321" s="131"/>
      <c r="H321" s="135"/>
      <c r="I321" s="135"/>
      <c r="J321" s="131"/>
      <c r="K321" s="131"/>
      <c r="L321" s="131"/>
      <c r="M321" s="131"/>
      <c r="N321" s="131"/>
      <c r="O321" s="131"/>
      <c r="P321" s="131"/>
      <c r="Q321" s="131"/>
      <c r="R321" s="131"/>
      <c r="S321" s="131"/>
      <c r="T321" s="131"/>
      <c r="U321" s="131"/>
      <c r="V321" s="131"/>
      <c r="W321" s="131"/>
      <c r="X321" s="131"/>
      <c r="Y321" s="131"/>
      <c r="Z321" s="131"/>
      <c r="AA321" s="131"/>
      <c r="AB321" s="131"/>
      <c r="AC321" s="131"/>
      <c r="AD321" s="131"/>
      <c r="AE321" s="131"/>
      <c r="AF321" s="131"/>
      <c r="AG321" s="131"/>
      <c r="AH321" s="131"/>
      <c r="AI321" s="131"/>
      <c r="AJ321" s="131"/>
      <c r="AK321" s="131"/>
      <c r="AL321" s="131"/>
      <c r="AM321" s="131"/>
      <c r="AN321" s="131"/>
      <c r="AO321" s="131"/>
      <c r="AP321" s="131"/>
      <c r="AQ321" s="131"/>
      <c r="AR321" s="131"/>
      <c r="AS321" s="131"/>
      <c r="AT321" s="131"/>
      <c r="AU321" s="131"/>
      <c r="AV321" s="131"/>
      <c r="AW321" s="131"/>
      <c r="AX321" s="131"/>
      <c r="AY321" s="131"/>
      <c r="AZ321" s="131"/>
      <c r="BA321" s="131"/>
      <c r="BB321" s="131"/>
      <c r="BC321" s="131"/>
      <c r="BD321" s="131"/>
      <c r="BE321" s="131"/>
      <c r="BF321" s="131"/>
      <c r="BG321" s="131"/>
      <c r="BH321" s="131"/>
      <c r="BI321" s="131"/>
      <c r="BJ321" s="131"/>
      <c r="BK321" s="131"/>
      <c r="BL321" s="131"/>
      <c r="BM321" s="131"/>
      <c r="BN321" s="131"/>
      <c r="BO321" s="131"/>
      <c r="BP321" s="131"/>
      <c r="BQ321" s="131"/>
      <c r="BR321" s="131"/>
      <c r="BS321" s="131"/>
      <c r="BT321" s="131"/>
      <c r="BU321" s="131"/>
      <c r="BV321" s="131"/>
      <c r="BW321" s="131"/>
      <c r="BX321" s="131"/>
      <c r="BY321" s="131"/>
      <c r="BZ321" s="131"/>
      <c r="CA321" s="131"/>
      <c r="CB321" s="131"/>
      <c r="CC321" s="131"/>
      <c r="CD321" s="131"/>
      <c r="CE321" s="131"/>
      <c r="CF321" s="131"/>
      <c r="CG321" s="131"/>
      <c r="CH321" s="131"/>
      <c r="CI321" s="131"/>
      <c r="CJ321" s="131"/>
      <c r="CK321" s="131"/>
      <c r="CL321" s="131"/>
      <c r="CM321" s="131"/>
      <c r="CN321" s="131"/>
      <c r="CO321" s="131"/>
      <c r="CP321" s="131"/>
      <c r="CQ321" s="131"/>
    </row>
    <row r="322" spans="1:95" ht="16.5" customHeight="1">
      <c r="A322" s="134"/>
      <c r="B322" s="134"/>
      <c r="C322" s="134"/>
      <c r="D322" s="134"/>
      <c r="E322" s="134"/>
      <c r="F322" s="134"/>
      <c r="G322" s="131"/>
      <c r="H322" s="135"/>
      <c r="I322" s="135"/>
      <c r="J322" s="131"/>
      <c r="K322" s="131"/>
      <c r="L322" s="131"/>
      <c r="M322" s="131"/>
      <c r="N322" s="131"/>
      <c r="O322" s="131"/>
      <c r="P322" s="131"/>
      <c r="Q322" s="131"/>
      <c r="R322" s="131"/>
      <c r="S322" s="131"/>
      <c r="T322" s="131"/>
      <c r="U322" s="131"/>
      <c r="V322" s="131"/>
      <c r="W322" s="131"/>
      <c r="X322" s="131"/>
      <c r="Y322" s="131"/>
      <c r="Z322" s="131"/>
      <c r="AA322" s="131"/>
      <c r="AB322" s="131"/>
      <c r="AC322" s="131"/>
      <c r="AD322" s="131"/>
      <c r="AE322" s="131"/>
      <c r="AF322" s="131"/>
      <c r="AG322" s="131"/>
      <c r="AH322" s="131"/>
      <c r="AI322" s="131"/>
      <c r="AJ322" s="131"/>
      <c r="AK322" s="131"/>
      <c r="AL322" s="131"/>
      <c r="AM322" s="131"/>
      <c r="AN322" s="131"/>
      <c r="AO322" s="131"/>
      <c r="AP322" s="131"/>
      <c r="AQ322" s="131"/>
      <c r="AR322" s="131"/>
      <c r="AS322" s="131"/>
      <c r="AT322" s="131"/>
      <c r="AU322" s="131"/>
      <c r="AV322" s="131"/>
      <c r="AW322" s="131"/>
      <c r="AX322" s="131"/>
      <c r="AY322" s="131"/>
      <c r="AZ322" s="131"/>
      <c r="BA322" s="131"/>
      <c r="BB322" s="131"/>
      <c r="BC322" s="131"/>
      <c r="BD322" s="131"/>
      <c r="BE322" s="131"/>
      <c r="BF322" s="131"/>
      <c r="BG322" s="131"/>
      <c r="BH322" s="131"/>
      <c r="BI322" s="131"/>
      <c r="BJ322" s="131"/>
      <c r="BK322" s="131"/>
      <c r="BL322" s="131"/>
      <c r="BM322" s="131"/>
      <c r="BN322" s="131"/>
      <c r="BO322" s="131"/>
      <c r="BP322" s="131"/>
      <c r="BQ322" s="131"/>
      <c r="BR322" s="131"/>
      <c r="BS322" s="131"/>
      <c r="BT322" s="131"/>
      <c r="BU322" s="131"/>
      <c r="BV322" s="131"/>
      <c r="BW322" s="131"/>
      <c r="BX322" s="131"/>
      <c r="BY322" s="131"/>
      <c r="BZ322" s="131"/>
      <c r="CA322" s="131"/>
      <c r="CB322" s="131"/>
      <c r="CC322" s="131"/>
      <c r="CD322" s="131"/>
      <c r="CE322" s="131"/>
      <c r="CF322" s="131"/>
      <c r="CG322" s="131"/>
      <c r="CH322" s="131"/>
      <c r="CI322" s="131"/>
      <c r="CJ322" s="131"/>
      <c r="CK322" s="131"/>
      <c r="CL322" s="131"/>
      <c r="CM322" s="131"/>
      <c r="CN322" s="131"/>
      <c r="CO322" s="131"/>
      <c r="CP322" s="131"/>
      <c r="CQ322" s="131"/>
    </row>
    <row r="323" spans="1:95" ht="16.5" customHeight="1">
      <c r="A323" s="134"/>
      <c r="B323" s="134"/>
      <c r="C323" s="134"/>
      <c r="D323" s="134"/>
      <c r="E323" s="134"/>
      <c r="F323" s="134"/>
      <c r="G323" s="131"/>
      <c r="H323" s="135"/>
      <c r="I323" s="135"/>
      <c r="J323" s="131"/>
      <c r="K323" s="131"/>
      <c r="L323" s="131"/>
      <c r="M323" s="131"/>
      <c r="N323" s="131"/>
      <c r="O323" s="131"/>
      <c r="P323" s="131"/>
      <c r="Q323" s="131"/>
      <c r="R323" s="131"/>
      <c r="S323" s="131"/>
      <c r="T323" s="131"/>
      <c r="U323" s="131"/>
      <c r="V323" s="131"/>
      <c r="W323" s="131"/>
      <c r="X323" s="131"/>
      <c r="Y323" s="131"/>
      <c r="Z323" s="131"/>
      <c r="AA323" s="131"/>
      <c r="AB323" s="131"/>
      <c r="AC323" s="131"/>
      <c r="AD323" s="131"/>
      <c r="AE323" s="131"/>
      <c r="AF323" s="131"/>
      <c r="AG323" s="131"/>
      <c r="AH323" s="131"/>
      <c r="AI323" s="131"/>
      <c r="AJ323" s="131"/>
      <c r="AK323" s="131"/>
      <c r="AL323" s="131"/>
      <c r="AM323" s="131"/>
      <c r="AN323" s="131"/>
      <c r="AO323" s="131"/>
      <c r="AP323" s="131"/>
      <c r="AQ323" s="131"/>
      <c r="AR323" s="131"/>
      <c r="AS323" s="131"/>
      <c r="AT323" s="131"/>
      <c r="AU323" s="131"/>
      <c r="AV323" s="131"/>
      <c r="AW323" s="131"/>
      <c r="AX323" s="131"/>
      <c r="AY323" s="131"/>
      <c r="AZ323" s="131"/>
      <c r="BA323" s="131"/>
      <c r="BB323" s="131"/>
      <c r="BC323" s="131"/>
      <c r="BD323" s="131"/>
      <c r="BE323" s="131"/>
      <c r="BF323" s="131"/>
      <c r="BG323" s="131"/>
      <c r="BH323" s="131"/>
      <c r="BI323" s="131"/>
      <c r="BJ323" s="131"/>
      <c r="BK323" s="131"/>
      <c r="BL323" s="131"/>
      <c r="BM323" s="131"/>
      <c r="BN323" s="131"/>
      <c r="BO323" s="131"/>
      <c r="BP323" s="131"/>
      <c r="BQ323" s="131"/>
      <c r="BR323" s="131"/>
      <c r="BS323" s="131"/>
      <c r="BT323" s="131"/>
      <c r="BU323" s="131"/>
      <c r="BV323" s="131"/>
      <c r="BW323" s="131"/>
      <c r="BX323" s="131"/>
      <c r="BY323" s="131"/>
      <c r="BZ323" s="131"/>
      <c r="CA323" s="131"/>
      <c r="CB323" s="131"/>
      <c r="CC323" s="131"/>
      <c r="CD323" s="131"/>
      <c r="CE323" s="131"/>
      <c r="CF323" s="131"/>
      <c r="CG323" s="131"/>
      <c r="CH323" s="131"/>
      <c r="CI323" s="131"/>
      <c r="CJ323" s="131"/>
      <c r="CK323" s="131"/>
      <c r="CL323" s="131"/>
      <c r="CM323" s="131"/>
      <c r="CN323" s="131"/>
      <c r="CO323" s="131"/>
      <c r="CP323" s="131"/>
      <c r="CQ323" s="131"/>
    </row>
    <row r="324" spans="1:95" ht="16.5" customHeight="1">
      <c r="A324" s="134"/>
      <c r="B324" s="134"/>
      <c r="C324" s="134"/>
      <c r="D324" s="134"/>
      <c r="E324" s="134"/>
      <c r="F324" s="134"/>
      <c r="G324" s="131"/>
      <c r="H324" s="135"/>
      <c r="I324" s="135"/>
      <c r="J324" s="131"/>
      <c r="K324" s="131"/>
      <c r="L324" s="131"/>
      <c r="M324" s="131"/>
      <c r="N324" s="131"/>
      <c r="O324" s="131"/>
      <c r="P324" s="131"/>
      <c r="Q324" s="131"/>
      <c r="R324" s="131"/>
      <c r="S324" s="131"/>
      <c r="T324" s="131"/>
      <c r="U324" s="131"/>
      <c r="V324" s="131"/>
      <c r="W324" s="131"/>
      <c r="X324" s="131"/>
      <c r="Y324" s="131"/>
      <c r="Z324" s="131"/>
      <c r="AA324" s="131"/>
      <c r="AB324" s="131"/>
      <c r="AC324" s="131"/>
      <c r="AD324" s="131"/>
      <c r="AE324" s="131"/>
      <c r="AF324" s="131"/>
      <c r="AG324" s="131"/>
      <c r="AH324" s="131"/>
      <c r="AI324" s="131"/>
      <c r="AJ324" s="131"/>
      <c r="AK324" s="131"/>
      <c r="AL324" s="131"/>
      <c r="AM324" s="131"/>
      <c r="AN324" s="131"/>
      <c r="AO324" s="131"/>
      <c r="AP324" s="131"/>
      <c r="AQ324" s="131"/>
      <c r="AR324" s="131"/>
      <c r="AS324" s="131"/>
      <c r="AT324" s="131"/>
      <c r="AU324" s="131"/>
      <c r="AV324" s="131"/>
      <c r="AW324" s="131"/>
      <c r="AX324" s="131"/>
      <c r="AY324" s="131"/>
      <c r="AZ324" s="131"/>
      <c r="BA324" s="131"/>
      <c r="BB324" s="131"/>
      <c r="BC324" s="131"/>
      <c r="BD324" s="131"/>
      <c r="BE324" s="131"/>
      <c r="BF324" s="131"/>
      <c r="BG324" s="131"/>
      <c r="BH324" s="131"/>
      <c r="BI324" s="131"/>
      <c r="BJ324" s="131"/>
      <c r="BK324" s="131"/>
      <c r="BL324" s="131"/>
      <c r="BM324" s="131"/>
      <c r="BN324" s="131"/>
      <c r="BO324" s="131"/>
      <c r="BP324" s="131"/>
      <c r="BQ324" s="131"/>
      <c r="BR324" s="131"/>
      <c r="BS324" s="131"/>
      <c r="BT324" s="131"/>
      <c r="BU324" s="131"/>
      <c r="BV324" s="131"/>
      <c r="BW324" s="131"/>
      <c r="BX324" s="131"/>
      <c r="BY324" s="131"/>
      <c r="BZ324" s="131"/>
      <c r="CA324" s="131"/>
      <c r="CB324" s="131"/>
      <c r="CC324" s="131"/>
      <c r="CD324" s="131"/>
      <c r="CE324" s="131"/>
      <c r="CF324" s="131"/>
      <c r="CG324" s="131"/>
      <c r="CH324" s="131"/>
      <c r="CI324" s="131"/>
      <c r="CJ324" s="131"/>
      <c r="CK324" s="131"/>
      <c r="CL324" s="131"/>
      <c r="CM324" s="131"/>
      <c r="CN324" s="131"/>
      <c r="CO324" s="131"/>
      <c r="CP324" s="131"/>
      <c r="CQ324" s="131"/>
    </row>
    <row r="325" spans="1:95" ht="16.5" customHeight="1">
      <c r="A325" s="134"/>
      <c r="B325" s="134"/>
      <c r="C325" s="134"/>
      <c r="D325" s="134"/>
      <c r="E325" s="134"/>
      <c r="F325" s="134"/>
      <c r="G325" s="131"/>
      <c r="H325" s="135"/>
      <c r="I325" s="135"/>
      <c r="J325" s="131"/>
      <c r="K325" s="131"/>
      <c r="L325" s="131"/>
      <c r="M325" s="131"/>
      <c r="N325" s="131"/>
      <c r="O325" s="131"/>
      <c r="P325" s="131"/>
      <c r="Q325" s="131"/>
      <c r="R325" s="131"/>
      <c r="S325" s="131"/>
      <c r="T325" s="131"/>
      <c r="U325" s="131"/>
      <c r="V325" s="131"/>
      <c r="W325" s="131"/>
      <c r="X325" s="131"/>
      <c r="Y325" s="131"/>
      <c r="Z325" s="131"/>
      <c r="AA325" s="131"/>
      <c r="AB325" s="131"/>
      <c r="AC325" s="131"/>
      <c r="AD325" s="131"/>
      <c r="AE325" s="131"/>
      <c r="AF325" s="131"/>
      <c r="AG325" s="131"/>
      <c r="AH325" s="131"/>
      <c r="AI325" s="131"/>
      <c r="AJ325" s="131"/>
      <c r="AK325" s="131"/>
      <c r="AL325" s="131"/>
      <c r="AM325" s="131"/>
      <c r="AN325" s="131"/>
      <c r="AO325" s="131"/>
      <c r="AP325" s="131"/>
      <c r="AQ325" s="131"/>
      <c r="AR325" s="131"/>
      <c r="AS325" s="131"/>
      <c r="AT325" s="131"/>
      <c r="AU325" s="131"/>
      <c r="AV325" s="131"/>
      <c r="AW325" s="131"/>
      <c r="AX325" s="131"/>
      <c r="AY325" s="131"/>
      <c r="AZ325" s="131"/>
      <c r="BA325" s="131"/>
      <c r="BB325" s="131"/>
      <c r="BC325" s="131"/>
      <c r="BD325" s="131"/>
      <c r="BE325" s="131"/>
      <c r="BF325" s="131"/>
      <c r="BG325" s="131"/>
      <c r="BH325" s="131"/>
      <c r="BI325" s="131"/>
      <c r="BJ325" s="131"/>
      <c r="BK325" s="131"/>
      <c r="BL325" s="131"/>
      <c r="BM325" s="131"/>
      <c r="BN325" s="131"/>
      <c r="BO325" s="131"/>
      <c r="BP325" s="131"/>
      <c r="BQ325" s="131"/>
      <c r="BR325" s="131"/>
      <c r="BS325" s="131"/>
      <c r="BT325" s="131"/>
      <c r="BU325" s="131"/>
      <c r="BV325" s="131"/>
      <c r="BW325" s="131"/>
      <c r="BX325" s="131"/>
      <c r="BY325" s="131"/>
      <c r="BZ325" s="131"/>
      <c r="CA325" s="131"/>
      <c r="CB325" s="131"/>
      <c r="CC325" s="131"/>
      <c r="CD325" s="131"/>
      <c r="CE325" s="131"/>
      <c r="CF325" s="131"/>
      <c r="CG325" s="131"/>
      <c r="CH325" s="131"/>
      <c r="CI325" s="131"/>
      <c r="CJ325" s="131"/>
      <c r="CK325" s="131"/>
      <c r="CL325" s="131"/>
      <c r="CM325" s="131"/>
      <c r="CN325" s="131"/>
      <c r="CO325" s="131"/>
      <c r="CP325" s="131"/>
      <c r="CQ325" s="131"/>
    </row>
    <row r="326" spans="1:95" ht="16.5" customHeight="1">
      <c r="A326" s="134"/>
      <c r="B326" s="134"/>
      <c r="C326" s="134"/>
      <c r="D326" s="134"/>
      <c r="E326" s="134"/>
      <c r="F326" s="134"/>
      <c r="G326" s="131"/>
      <c r="H326" s="135"/>
      <c r="I326" s="135"/>
      <c r="J326" s="131"/>
      <c r="K326" s="131"/>
      <c r="L326" s="131"/>
      <c r="M326" s="131"/>
      <c r="N326" s="131"/>
      <c r="O326" s="131"/>
      <c r="P326" s="131"/>
      <c r="Q326" s="131"/>
      <c r="R326" s="131"/>
      <c r="S326" s="131"/>
      <c r="T326" s="131"/>
      <c r="U326" s="131"/>
      <c r="V326" s="131"/>
      <c r="W326" s="131"/>
      <c r="X326" s="131"/>
      <c r="Y326" s="131"/>
      <c r="Z326" s="131"/>
      <c r="AA326" s="131"/>
      <c r="AB326" s="131"/>
      <c r="AC326" s="131"/>
      <c r="AD326" s="131"/>
      <c r="AE326" s="131"/>
      <c r="AF326" s="131"/>
      <c r="AG326" s="131"/>
      <c r="AH326" s="131"/>
      <c r="AI326" s="131"/>
      <c r="AJ326" s="131"/>
      <c r="AK326" s="131"/>
      <c r="AL326" s="131"/>
      <c r="AM326" s="131"/>
      <c r="AN326" s="131"/>
      <c r="AO326" s="131"/>
      <c r="AP326" s="131"/>
      <c r="AQ326" s="131"/>
      <c r="AR326" s="131"/>
      <c r="AS326" s="131"/>
      <c r="AT326" s="131"/>
      <c r="AU326" s="131"/>
      <c r="AV326" s="131"/>
      <c r="AW326" s="131"/>
      <c r="AX326" s="131"/>
      <c r="AY326" s="131"/>
      <c r="AZ326" s="131"/>
      <c r="BA326" s="131"/>
      <c r="BB326" s="131"/>
      <c r="BC326" s="131"/>
      <c r="BD326" s="131"/>
      <c r="BE326" s="131"/>
      <c r="BF326" s="131"/>
      <c r="BG326" s="131"/>
      <c r="BH326" s="131"/>
      <c r="BI326" s="131"/>
      <c r="BJ326" s="131"/>
      <c r="BK326" s="131"/>
      <c r="BL326" s="131"/>
      <c r="BM326" s="131"/>
      <c r="BN326" s="131"/>
      <c r="BO326" s="131"/>
      <c r="BP326" s="131"/>
      <c r="BQ326" s="131"/>
      <c r="BR326" s="131"/>
      <c r="BS326" s="131"/>
      <c r="BT326" s="131"/>
      <c r="BU326" s="131"/>
      <c r="BV326" s="131"/>
      <c r="BW326" s="131"/>
      <c r="BX326" s="131"/>
      <c r="BY326" s="131"/>
      <c r="BZ326" s="131"/>
      <c r="CA326" s="131"/>
      <c r="CB326" s="131"/>
      <c r="CC326" s="131"/>
      <c r="CD326" s="131"/>
      <c r="CE326" s="131"/>
      <c r="CF326" s="131"/>
      <c r="CG326" s="131"/>
      <c r="CH326" s="131"/>
      <c r="CI326" s="131"/>
      <c r="CJ326" s="131"/>
      <c r="CK326" s="131"/>
      <c r="CL326" s="131"/>
      <c r="CM326" s="131"/>
      <c r="CN326" s="131"/>
      <c r="CO326" s="131"/>
      <c r="CP326" s="131"/>
      <c r="CQ326" s="131"/>
    </row>
    <row r="327" spans="1:95" ht="16.5" customHeight="1">
      <c r="A327" s="134"/>
      <c r="B327" s="134"/>
      <c r="C327" s="134"/>
      <c r="D327" s="134"/>
      <c r="E327" s="134"/>
      <c r="F327" s="134"/>
      <c r="G327" s="131"/>
      <c r="H327" s="135"/>
      <c r="I327" s="135"/>
      <c r="J327" s="131"/>
      <c r="K327" s="131"/>
      <c r="L327" s="131"/>
      <c r="M327" s="131"/>
      <c r="N327" s="131"/>
      <c r="O327" s="131"/>
      <c r="P327" s="131"/>
      <c r="Q327" s="131"/>
      <c r="R327" s="131"/>
      <c r="S327" s="131"/>
      <c r="T327" s="131"/>
      <c r="U327" s="131"/>
      <c r="V327" s="131"/>
      <c r="W327" s="131"/>
      <c r="X327" s="131"/>
      <c r="Y327" s="131"/>
      <c r="Z327" s="131"/>
      <c r="AA327" s="131"/>
      <c r="AB327" s="131"/>
      <c r="AC327" s="131"/>
      <c r="AD327" s="131"/>
      <c r="AE327" s="131"/>
      <c r="AF327" s="131"/>
      <c r="AG327" s="131"/>
      <c r="AH327" s="131"/>
      <c r="AI327" s="131"/>
      <c r="AJ327" s="131"/>
      <c r="AK327" s="131"/>
      <c r="AL327" s="131"/>
      <c r="AM327" s="131"/>
      <c r="AN327" s="131"/>
      <c r="AO327" s="131"/>
      <c r="AP327" s="131"/>
      <c r="AQ327" s="131"/>
      <c r="AR327" s="131"/>
      <c r="AS327" s="131"/>
      <c r="AT327" s="131"/>
      <c r="AU327" s="131"/>
      <c r="AV327" s="131"/>
      <c r="AW327" s="131"/>
      <c r="AX327" s="131"/>
      <c r="AY327" s="131"/>
      <c r="AZ327" s="131"/>
      <c r="BA327" s="131"/>
      <c r="BB327" s="131"/>
      <c r="BC327" s="131"/>
      <c r="BD327" s="131"/>
      <c r="BE327" s="131"/>
      <c r="BF327" s="131"/>
      <c r="BG327" s="131"/>
      <c r="BH327" s="131"/>
      <c r="BI327" s="131"/>
      <c r="BJ327" s="131"/>
      <c r="BK327" s="131"/>
      <c r="BL327" s="131"/>
      <c r="BM327" s="131"/>
      <c r="BN327" s="131"/>
      <c r="BO327" s="131"/>
      <c r="BP327" s="131"/>
      <c r="BQ327" s="131"/>
      <c r="BR327" s="131"/>
      <c r="BS327" s="131"/>
      <c r="BT327" s="131"/>
      <c r="BU327" s="131"/>
      <c r="BV327" s="131"/>
      <c r="BW327" s="131"/>
      <c r="BX327" s="131"/>
      <c r="BY327" s="131"/>
      <c r="BZ327" s="131"/>
      <c r="CA327" s="131"/>
      <c r="CB327" s="131"/>
      <c r="CC327" s="131"/>
      <c r="CD327" s="131"/>
      <c r="CE327" s="131"/>
      <c r="CF327" s="131"/>
      <c r="CG327" s="131"/>
      <c r="CH327" s="131"/>
      <c r="CI327" s="131"/>
      <c r="CJ327" s="131"/>
      <c r="CK327" s="131"/>
      <c r="CL327" s="131"/>
      <c r="CM327" s="131"/>
      <c r="CN327" s="131"/>
      <c r="CO327" s="131"/>
      <c r="CP327" s="131"/>
      <c r="CQ327" s="131"/>
    </row>
    <row r="328" spans="1:95" ht="16.5" customHeight="1">
      <c r="A328" s="134"/>
      <c r="B328" s="134"/>
      <c r="C328" s="134"/>
      <c r="D328" s="134"/>
      <c r="E328" s="134"/>
      <c r="F328" s="134"/>
      <c r="G328" s="131"/>
      <c r="H328" s="135"/>
      <c r="I328" s="135"/>
      <c r="J328" s="131"/>
      <c r="K328" s="131"/>
      <c r="L328" s="131"/>
      <c r="M328" s="131"/>
      <c r="N328" s="131"/>
      <c r="O328" s="131"/>
      <c r="P328" s="131"/>
      <c r="Q328" s="131"/>
      <c r="R328" s="131"/>
      <c r="S328" s="131"/>
      <c r="T328" s="131"/>
      <c r="U328" s="131"/>
      <c r="V328" s="131"/>
      <c r="W328" s="131"/>
      <c r="X328" s="131"/>
      <c r="Y328" s="131"/>
      <c r="Z328" s="131"/>
      <c r="AA328" s="131"/>
      <c r="AB328" s="131"/>
      <c r="AC328" s="131"/>
      <c r="AD328" s="131"/>
      <c r="AE328" s="131"/>
      <c r="AF328" s="131"/>
      <c r="AG328" s="131"/>
      <c r="AH328" s="131"/>
      <c r="AI328" s="131"/>
      <c r="AJ328" s="131"/>
      <c r="AK328" s="131"/>
      <c r="AL328" s="131"/>
      <c r="AM328" s="131"/>
      <c r="AN328" s="131"/>
      <c r="AO328" s="131"/>
      <c r="AP328" s="131"/>
      <c r="AQ328" s="131"/>
      <c r="AR328" s="131"/>
      <c r="AS328" s="131"/>
      <c r="AT328" s="131"/>
      <c r="AU328" s="131"/>
      <c r="AV328" s="131"/>
      <c r="AW328" s="131"/>
      <c r="AX328" s="131"/>
      <c r="AY328" s="131"/>
      <c r="AZ328" s="131"/>
      <c r="BA328" s="131"/>
      <c r="BB328" s="131"/>
      <c r="BC328" s="131"/>
      <c r="BD328" s="131"/>
      <c r="BE328" s="131"/>
      <c r="BF328" s="131"/>
      <c r="BG328" s="131"/>
      <c r="BH328" s="131"/>
      <c r="BI328" s="131"/>
      <c r="BJ328" s="131"/>
      <c r="BK328" s="131"/>
      <c r="BL328" s="131"/>
      <c r="BM328" s="131"/>
      <c r="BN328" s="131"/>
      <c r="BO328" s="131"/>
      <c r="BP328" s="131"/>
      <c r="BQ328" s="131"/>
      <c r="BR328" s="131"/>
      <c r="BS328" s="131"/>
      <c r="BT328" s="131"/>
      <c r="BU328" s="131"/>
      <c r="BV328" s="131"/>
      <c r="BW328" s="131"/>
      <c r="BX328" s="131"/>
      <c r="BY328" s="131"/>
      <c r="BZ328" s="131"/>
      <c r="CA328" s="131"/>
      <c r="CB328" s="131"/>
      <c r="CC328" s="131"/>
      <c r="CD328" s="131"/>
      <c r="CE328" s="131"/>
      <c r="CF328" s="131"/>
      <c r="CG328" s="131"/>
      <c r="CH328" s="131"/>
      <c r="CI328" s="131"/>
      <c r="CJ328" s="131"/>
      <c r="CK328" s="131"/>
      <c r="CL328" s="131"/>
      <c r="CM328" s="131"/>
      <c r="CN328" s="131"/>
      <c r="CO328" s="131"/>
      <c r="CP328" s="131"/>
      <c r="CQ328" s="131"/>
    </row>
    <row r="329" spans="1:95" ht="16.5" customHeight="1">
      <c r="A329" s="134"/>
      <c r="B329" s="134"/>
      <c r="C329" s="134"/>
      <c r="D329" s="134"/>
      <c r="E329" s="134"/>
      <c r="F329" s="134"/>
      <c r="G329" s="131"/>
      <c r="H329" s="135"/>
      <c r="I329" s="135"/>
      <c r="J329" s="131"/>
      <c r="K329" s="131"/>
      <c r="L329" s="131"/>
      <c r="M329" s="131"/>
      <c r="N329" s="131"/>
      <c r="O329" s="131"/>
      <c r="P329" s="131"/>
      <c r="Q329" s="131"/>
      <c r="R329" s="131"/>
      <c r="S329" s="131"/>
      <c r="T329" s="131"/>
      <c r="U329" s="131"/>
      <c r="V329" s="131"/>
      <c r="W329" s="131"/>
      <c r="X329" s="131"/>
      <c r="Y329" s="131"/>
      <c r="Z329" s="131"/>
      <c r="AA329" s="131"/>
      <c r="AB329" s="131"/>
      <c r="AC329" s="131"/>
      <c r="AD329" s="131"/>
      <c r="AE329" s="131"/>
      <c r="AF329" s="131"/>
      <c r="AG329" s="131"/>
      <c r="AH329" s="131"/>
      <c r="AI329" s="131"/>
      <c r="AJ329" s="131"/>
      <c r="AK329" s="131"/>
      <c r="AL329" s="131"/>
      <c r="AM329" s="131"/>
      <c r="AN329" s="131"/>
      <c r="AO329" s="131"/>
      <c r="AP329" s="131"/>
      <c r="AQ329" s="131"/>
      <c r="AR329" s="131"/>
      <c r="AS329" s="131"/>
      <c r="AT329" s="131"/>
      <c r="AU329" s="131"/>
      <c r="AV329" s="131"/>
      <c r="AW329" s="131"/>
      <c r="AX329" s="131"/>
      <c r="AY329" s="131"/>
      <c r="AZ329" s="131"/>
      <c r="BA329" s="131"/>
      <c r="BB329" s="131"/>
      <c r="BC329" s="131"/>
      <c r="BD329" s="131"/>
      <c r="BE329" s="131"/>
      <c r="BF329" s="131"/>
      <c r="BG329" s="131"/>
      <c r="BH329" s="131"/>
      <c r="BI329" s="131"/>
      <c r="BJ329" s="131"/>
      <c r="BK329" s="131"/>
      <c r="BL329" s="131"/>
      <c r="BM329" s="131"/>
      <c r="BN329" s="131"/>
      <c r="BO329" s="131"/>
      <c r="BP329" s="131"/>
      <c r="BQ329" s="131"/>
      <c r="BR329" s="131"/>
      <c r="BS329" s="131"/>
      <c r="BT329" s="131"/>
      <c r="BU329" s="131"/>
      <c r="BV329" s="131"/>
      <c r="BW329" s="131"/>
      <c r="BX329" s="131"/>
      <c r="BY329" s="131"/>
      <c r="BZ329" s="131"/>
      <c r="CA329" s="131"/>
      <c r="CB329" s="131"/>
      <c r="CC329" s="131"/>
      <c r="CD329" s="131"/>
      <c r="CE329" s="131"/>
      <c r="CF329" s="131"/>
      <c r="CG329" s="131"/>
      <c r="CH329" s="131"/>
      <c r="CI329" s="131"/>
      <c r="CJ329" s="131"/>
      <c r="CK329" s="131"/>
      <c r="CL329" s="131"/>
      <c r="CM329" s="131"/>
      <c r="CN329" s="131"/>
      <c r="CO329" s="131"/>
      <c r="CP329" s="131"/>
      <c r="CQ329" s="131"/>
    </row>
    <row r="330" spans="1:95" ht="16.5" customHeight="1">
      <c r="A330" s="134"/>
      <c r="B330" s="134"/>
      <c r="C330" s="134"/>
      <c r="D330" s="134"/>
      <c r="E330" s="134"/>
      <c r="F330" s="134"/>
      <c r="G330" s="131"/>
      <c r="H330" s="135"/>
      <c r="I330" s="135"/>
      <c r="J330" s="131"/>
      <c r="K330" s="131"/>
      <c r="L330" s="131"/>
      <c r="M330" s="131"/>
      <c r="N330" s="131"/>
      <c r="O330" s="131"/>
      <c r="P330" s="131"/>
      <c r="Q330" s="131"/>
      <c r="R330" s="131"/>
      <c r="S330" s="131"/>
      <c r="T330" s="131"/>
      <c r="U330" s="131"/>
      <c r="V330" s="131"/>
      <c r="W330" s="131"/>
      <c r="X330" s="131"/>
      <c r="Y330" s="131"/>
      <c r="Z330" s="131"/>
      <c r="AA330" s="131"/>
      <c r="AB330" s="131"/>
      <c r="AC330" s="131"/>
      <c r="AD330" s="131"/>
      <c r="AE330" s="131"/>
      <c r="AF330" s="131"/>
      <c r="AG330" s="131"/>
      <c r="AH330" s="131"/>
      <c r="AI330" s="131"/>
      <c r="AJ330" s="131"/>
      <c r="AK330" s="131"/>
      <c r="AL330" s="131"/>
      <c r="AM330" s="131"/>
      <c r="AN330" s="131"/>
      <c r="AO330" s="131"/>
      <c r="AP330" s="131"/>
      <c r="AQ330" s="131"/>
      <c r="AR330" s="131"/>
      <c r="AS330" s="131"/>
      <c r="AT330" s="131"/>
      <c r="AU330" s="131"/>
      <c r="AV330" s="131"/>
      <c r="AW330" s="131"/>
      <c r="AX330" s="131"/>
      <c r="AY330" s="131"/>
      <c r="AZ330" s="131"/>
      <c r="BA330" s="131"/>
      <c r="BB330" s="131"/>
      <c r="BC330" s="131"/>
      <c r="BD330" s="131"/>
      <c r="BE330" s="131"/>
      <c r="BF330" s="131"/>
      <c r="BG330" s="131"/>
      <c r="BH330" s="131"/>
      <c r="BI330" s="131"/>
      <c r="BJ330" s="131"/>
      <c r="BK330" s="131"/>
      <c r="BL330" s="131"/>
      <c r="BM330" s="131"/>
      <c r="BN330" s="131"/>
      <c r="BO330" s="131"/>
      <c r="BP330" s="131"/>
      <c r="BQ330" s="131"/>
      <c r="BR330" s="131"/>
      <c r="BS330" s="131"/>
      <c r="BT330" s="131"/>
      <c r="BU330" s="131"/>
      <c r="BV330" s="131"/>
      <c r="BW330" s="131"/>
      <c r="BX330" s="131"/>
      <c r="BY330" s="131"/>
      <c r="BZ330" s="131"/>
      <c r="CA330" s="131"/>
      <c r="CB330" s="131"/>
      <c r="CC330" s="131"/>
      <c r="CD330" s="131"/>
      <c r="CE330" s="131"/>
      <c r="CF330" s="131"/>
      <c r="CG330" s="131"/>
      <c r="CH330" s="131"/>
      <c r="CI330" s="131"/>
      <c r="CJ330" s="131"/>
      <c r="CK330" s="131"/>
      <c r="CL330" s="131"/>
      <c r="CM330" s="131"/>
      <c r="CN330" s="131"/>
      <c r="CO330" s="131"/>
      <c r="CP330" s="131"/>
      <c r="CQ330" s="131"/>
    </row>
    <row r="331" spans="1:95" ht="16.5" customHeight="1">
      <c r="A331" s="134"/>
      <c r="B331" s="134"/>
      <c r="C331" s="134"/>
      <c r="D331" s="134"/>
      <c r="E331" s="134"/>
      <c r="F331" s="134"/>
      <c r="G331" s="131"/>
      <c r="H331" s="135"/>
      <c r="I331" s="135"/>
      <c r="J331" s="131"/>
      <c r="K331" s="131"/>
      <c r="L331" s="131"/>
      <c r="M331" s="131"/>
      <c r="N331" s="131"/>
      <c r="O331" s="131"/>
      <c r="P331" s="131"/>
      <c r="Q331" s="131"/>
      <c r="R331" s="131"/>
      <c r="S331" s="131"/>
      <c r="T331" s="131"/>
      <c r="U331" s="131"/>
      <c r="V331" s="131"/>
      <c r="W331" s="131"/>
      <c r="X331" s="131"/>
      <c r="Y331" s="131"/>
      <c r="Z331" s="131"/>
      <c r="AA331" s="131"/>
      <c r="AB331" s="131"/>
      <c r="AC331" s="131"/>
      <c r="AD331" s="131"/>
      <c r="AE331" s="131"/>
      <c r="AF331" s="131"/>
      <c r="AG331" s="131"/>
      <c r="AH331" s="131"/>
      <c r="AI331" s="131"/>
      <c r="AJ331" s="131"/>
      <c r="AK331" s="131"/>
      <c r="AL331" s="131"/>
      <c r="AM331" s="131"/>
      <c r="AN331" s="131"/>
      <c r="AO331" s="131"/>
      <c r="AP331" s="131"/>
      <c r="AQ331" s="131"/>
      <c r="AR331" s="131"/>
      <c r="AS331" s="131"/>
      <c r="AT331" s="131"/>
      <c r="AU331" s="131"/>
      <c r="AV331" s="131"/>
      <c r="AW331" s="131"/>
      <c r="AX331" s="131"/>
      <c r="AY331" s="131"/>
      <c r="AZ331" s="131"/>
      <c r="BA331" s="131"/>
      <c r="BB331" s="131"/>
      <c r="BC331" s="131"/>
      <c r="BD331" s="131"/>
      <c r="BE331" s="131"/>
      <c r="BF331" s="131"/>
      <c r="BG331" s="131"/>
      <c r="BH331" s="131"/>
      <c r="BI331" s="131"/>
      <c r="BJ331" s="131"/>
      <c r="BK331" s="131"/>
      <c r="BL331" s="131"/>
      <c r="BM331" s="131"/>
      <c r="BN331" s="131"/>
      <c r="BO331" s="131"/>
      <c r="BP331" s="131"/>
      <c r="BQ331" s="131"/>
      <c r="BR331" s="131"/>
      <c r="BS331" s="131"/>
      <c r="BT331" s="131"/>
      <c r="BU331" s="131"/>
      <c r="BV331" s="131"/>
      <c r="BW331" s="131"/>
      <c r="BX331" s="131"/>
      <c r="BY331" s="131"/>
      <c r="BZ331" s="131"/>
      <c r="CA331" s="131"/>
      <c r="CB331" s="131"/>
      <c r="CC331" s="131"/>
      <c r="CD331" s="131"/>
      <c r="CE331" s="131"/>
      <c r="CF331" s="131"/>
      <c r="CG331" s="131"/>
      <c r="CH331" s="131"/>
      <c r="CI331" s="131"/>
      <c r="CJ331" s="131"/>
      <c r="CK331" s="131"/>
      <c r="CL331" s="131"/>
      <c r="CM331" s="131"/>
      <c r="CN331" s="131"/>
      <c r="CO331" s="131"/>
      <c r="CP331" s="131"/>
      <c r="CQ331" s="131"/>
    </row>
    <row r="332" spans="1:95" ht="16.5" customHeight="1">
      <c r="A332" s="134"/>
      <c r="B332" s="134"/>
      <c r="C332" s="134"/>
      <c r="D332" s="134"/>
      <c r="E332" s="134"/>
      <c r="F332" s="134"/>
      <c r="G332" s="131"/>
      <c r="H332" s="135"/>
      <c r="I332" s="135"/>
      <c r="J332" s="131"/>
      <c r="K332" s="131"/>
      <c r="L332" s="131"/>
      <c r="M332" s="131"/>
      <c r="N332" s="131"/>
      <c r="O332" s="131"/>
      <c r="P332" s="131"/>
      <c r="Q332" s="131"/>
      <c r="R332" s="131"/>
      <c r="S332" s="131"/>
      <c r="T332" s="131"/>
      <c r="U332" s="131"/>
      <c r="V332" s="131"/>
      <c r="W332" s="131"/>
      <c r="X332" s="131"/>
      <c r="Y332" s="131"/>
      <c r="Z332" s="131"/>
      <c r="AA332" s="131"/>
      <c r="AB332" s="131"/>
      <c r="AC332" s="131"/>
      <c r="AD332" s="131"/>
      <c r="AE332" s="131"/>
      <c r="AF332" s="131"/>
      <c r="AG332" s="131"/>
      <c r="AH332" s="131"/>
      <c r="AI332" s="131"/>
      <c r="AJ332" s="131"/>
      <c r="AK332" s="131"/>
      <c r="AL332" s="131"/>
      <c r="AM332" s="131"/>
      <c r="AN332" s="131"/>
      <c r="AO332" s="131"/>
      <c r="AP332" s="131"/>
      <c r="AQ332" s="131"/>
      <c r="AR332" s="131"/>
      <c r="AS332" s="131"/>
      <c r="AT332" s="131"/>
      <c r="AU332" s="131"/>
      <c r="AV332" s="131"/>
      <c r="AW332" s="131"/>
      <c r="AX332" s="131"/>
      <c r="AY332" s="131"/>
      <c r="AZ332" s="131"/>
      <c r="BA332" s="131"/>
      <c r="BB332" s="131"/>
      <c r="BC332" s="131"/>
      <c r="BD332" s="131"/>
      <c r="BE332" s="131"/>
      <c r="BF332" s="131"/>
      <c r="BG332" s="131"/>
      <c r="BH332" s="131"/>
      <c r="BI332" s="131"/>
      <c r="BJ332" s="131"/>
      <c r="BK332" s="131"/>
      <c r="BL332" s="131"/>
      <c r="BM332" s="131"/>
      <c r="BN332" s="131"/>
      <c r="BO332" s="131"/>
      <c r="BP332" s="131"/>
      <c r="BQ332" s="131"/>
      <c r="BR332" s="131"/>
      <c r="BS332" s="131"/>
      <c r="BT332" s="131"/>
      <c r="BU332" s="131"/>
      <c r="BV332" s="131"/>
      <c r="BW332" s="131"/>
      <c r="BX332" s="131"/>
      <c r="BY332" s="131"/>
      <c r="BZ332" s="131"/>
      <c r="CA332" s="131"/>
      <c r="CB332" s="131"/>
      <c r="CC332" s="131"/>
      <c r="CD332" s="131"/>
      <c r="CE332" s="131"/>
      <c r="CF332" s="131"/>
      <c r="CG332" s="131"/>
      <c r="CH332" s="131"/>
      <c r="CI332" s="131"/>
      <c r="CJ332" s="131"/>
      <c r="CK332" s="131"/>
      <c r="CL332" s="131"/>
      <c r="CM332" s="131"/>
      <c r="CN332" s="131"/>
      <c r="CO332" s="131"/>
      <c r="CP332" s="131"/>
      <c r="CQ332" s="131"/>
    </row>
    <row r="333" spans="1:95" ht="16.5" customHeight="1">
      <c r="A333" s="134"/>
      <c r="B333" s="134"/>
      <c r="C333" s="134"/>
      <c r="D333" s="134"/>
      <c r="E333" s="134"/>
      <c r="F333" s="134"/>
      <c r="G333" s="131"/>
      <c r="H333" s="135"/>
      <c r="I333" s="135"/>
      <c r="J333" s="131"/>
      <c r="K333" s="131"/>
      <c r="L333" s="131"/>
      <c r="M333" s="131"/>
      <c r="N333" s="131"/>
      <c r="O333" s="131"/>
      <c r="P333" s="131"/>
      <c r="Q333" s="131"/>
      <c r="R333" s="131"/>
      <c r="S333" s="131"/>
      <c r="T333" s="131"/>
      <c r="U333" s="131"/>
      <c r="V333" s="131"/>
      <c r="W333" s="131"/>
      <c r="X333" s="131"/>
      <c r="Y333" s="131"/>
      <c r="Z333" s="131"/>
      <c r="AA333" s="131"/>
      <c r="AB333" s="131"/>
      <c r="AC333" s="131"/>
      <c r="AD333" s="131"/>
      <c r="AE333" s="131"/>
      <c r="AF333" s="131"/>
      <c r="AG333" s="131"/>
      <c r="AH333" s="131"/>
      <c r="AI333" s="131"/>
      <c r="AJ333" s="131"/>
      <c r="AK333" s="131"/>
      <c r="AL333" s="131"/>
      <c r="AM333" s="131"/>
      <c r="AN333" s="131"/>
      <c r="AO333" s="131"/>
      <c r="AP333" s="131"/>
      <c r="AQ333" s="131"/>
      <c r="AR333" s="131"/>
      <c r="AS333" s="131"/>
      <c r="AT333" s="131"/>
      <c r="AU333" s="131"/>
      <c r="AV333" s="131"/>
      <c r="AW333" s="131"/>
      <c r="AX333" s="131"/>
      <c r="AY333" s="131"/>
      <c r="AZ333" s="131"/>
      <c r="BA333" s="131"/>
      <c r="BB333" s="131"/>
      <c r="BC333" s="131"/>
      <c r="BD333" s="131"/>
      <c r="BE333" s="131"/>
      <c r="BF333" s="131"/>
      <c r="BG333" s="131"/>
      <c r="BH333" s="131"/>
      <c r="BI333" s="131"/>
      <c r="BJ333" s="131"/>
      <c r="BK333" s="131"/>
      <c r="BL333" s="131"/>
      <c r="BM333" s="131"/>
      <c r="BN333" s="131"/>
      <c r="BO333" s="131"/>
      <c r="BP333" s="131"/>
      <c r="BQ333" s="131"/>
      <c r="BR333" s="131"/>
      <c r="BS333" s="131"/>
      <c r="BT333" s="131"/>
      <c r="BU333" s="131"/>
      <c r="BV333" s="131"/>
      <c r="BW333" s="131"/>
      <c r="BX333" s="131"/>
      <c r="BY333" s="131"/>
      <c r="BZ333" s="131"/>
      <c r="CA333" s="131"/>
      <c r="CB333" s="131"/>
      <c r="CC333" s="131"/>
      <c r="CD333" s="131"/>
      <c r="CE333" s="131"/>
      <c r="CF333" s="131"/>
      <c r="CG333" s="131"/>
      <c r="CH333" s="131"/>
      <c r="CI333" s="131"/>
      <c r="CJ333" s="131"/>
      <c r="CK333" s="131"/>
      <c r="CL333" s="131"/>
      <c r="CM333" s="131"/>
      <c r="CN333" s="131"/>
      <c r="CO333" s="131"/>
      <c r="CP333" s="131"/>
      <c r="CQ333" s="131"/>
    </row>
    <row r="334" spans="1:95" ht="16.5" customHeight="1">
      <c r="A334" s="134"/>
      <c r="B334" s="134"/>
      <c r="C334" s="134"/>
      <c r="D334" s="134"/>
      <c r="E334" s="134"/>
      <c r="F334" s="134"/>
      <c r="G334" s="131"/>
      <c r="H334" s="135"/>
      <c r="I334" s="135"/>
      <c r="J334" s="131"/>
      <c r="K334" s="131"/>
      <c r="L334" s="131"/>
      <c r="M334" s="131"/>
      <c r="N334" s="131"/>
      <c r="O334" s="131"/>
      <c r="P334" s="131"/>
      <c r="Q334" s="131"/>
      <c r="R334" s="131"/>
      <c r="S334" s="131"/>
      <c r="T334" s="131"/>
      <c r="U334" s="131"/>
      <c r="V334" s="131"/>
      <c r="W334" s="131"/>
      <c r="X334" s="131"/>
      <c r="Y334" s="131"/>
      <c r="Z334" s="131"/>
      <c r="AA334" s="131"/>
      <c r="AB334" s="131"/>
      <c r="AC334" s="131"/>
      <c r="AD334" s="131"/>
      <c r="AE334" s="131"/>
      <c r="AF334" s="131"/>
      <c r="AG334" s="131"/>
      <c r="AH334" s="131"/>
      <c r="AI334" s="131"/>
      <c r="AJ334" s="131"/>
      <c r="AK334" s="131"/>
      <c r="AL334" s="131"/>
      <c r="AM334" s="131"/>
      <c r="AN334" s="131"/>
      <c r="AO334" s="131"/>
      <c r="AP334" s="131"/>
      <c r="AQ334" s="131"/>
      <c r="AR334" s="131"/>
      <c r="AS334" s="131"/>
      <c r="AT334" s="131"/>
      <c r="AU334" s="131"/>
      <c r="AV334" s="131"/>
      <c r="AW334" s="131"/>
      <c r="AX334" s="131"/>
      <c r="AY334" s="131"/>
      <c r="AZ334" s="131"/>
      <c r="BA334" s="131"/>
      <c r="BB334" s="131"/>
      <c r="BC334" s="131"/>
      <c r="BD334" s="131"/>
      <c r="BE334" s="131"/>
      <c r="BF334" s="131"/>
      <c r="BG334" s="131"/>
      <c r="BH334" s="131"/>
      <c r="BI334" s="131"/>
      <c r="BJ334" s="131"/>
      <c r="BK334" s="131"/>
      <c r="BL334" s="131"/>
      <c r="BM334" s="131"/>
      <c r="BN334" s="131"/>
      <c r="BO334" s="131"/>
      <c r="BP334" s="131"/>
      <c r="BQ334" s="131"/>
      <c r="BR334" s="131"/>
      <c r="BS334" s="131"/>
      <c r="BT334" s="131"/>
      <c r="BU334" s="131"/>
      <c r="BV334" s="131"/>
      <c r="BW334" s="131"/>
      <c r="BX334" s="131"/>
      <c r="BY334" s="131"/>
      <c r="BZ334" s="131"/>
      <c r="CA334" s="131"/>
      <c r="CB334" s="131"/>
      <c r="CC334" s="131"/>
      <c r="CD334" s="131"/>
      <c r="CE334" s="131"/>
      <c r="CF334" s="131"/>
      <c r="CG334" s="131"/>
      <c r="CH334" s="131"/>
      <c r="CI334" s="131"/>
      <c r="CJ334" s="131"/>
      <c r="CK334" s="131"/>
      <c r="CL334" s="131"/>
      <c r="CM334" s="131"/>
      <c r="CN334" s="131"/>
      <c r="CO334" s="131"/>
      <c r="CP334" s="131"/>
      <c r="CQ334" s="131"/>
    </row>
    <row r="335" spans="1:95" ht="16.5" customHeight="1">
      <c r="A335" s="134"/>
      <c r="B335" s="134"/>
      <c r="C335" s="134"/>
      <c r="D335" s="134"/>
      <c r="E335" s="134"/>
      <c r="F335" s="134"/>
      <c r="G335" s="131"/>
      <c r="H335" s="135"/>
      <c r="I335" s="135"/>
      <c r="J335" s="131"/>
      <c r="K335" s="131"/>
      <c r="L335" s="131"/>
      <c r="M335" s="131"/>
      <c r="N335" s="131"/>
      <c r="O335" s="131"/>
      <c r="P335" s="131"/>
      <c r="Q335" s="131"/>
      <c r="R335" s="131"/>
      <c r="S335" s="131"/>
      <c r="T335" s="131"/>
      <c r="U335" s="131"/>
      <c r="V335" s="131"/>
      <c r="W335" s="131"/>
      <c r="X335" s="131"/>
      <c r="Y335" s="131"/>
      <c r="Z335" s="131"/>
      <c r="AA335" s="131"/>
      <c r="AB335" s="131"/>
      <c r="AC335" s="131"/>
      <c r="AD335" s="131"/>
      <c r="AE335" s="131"/>
      <c r="AF335" s="131"/>
      <c r="AG335" s="131"/>
      <c r="AH335" s="131"/>
      <c r="AI335" s="131"/>
      <c r="AJ335" s="131"/>
      <c r="AK335" s="131"/>
      <c r="AL335" s="131"/>
      <c r="AM335" s="131"/>
      <c r="AN335" s="131"/>
      <c r="AO335" s="131"/>
      <c r="AP335" s="131"/>
      <c r="AQ335" s="131"/>
      <c r="AR335" s="131"/>
      <c r="AS335" s="131"/>
      <c r="AT335" s="131"/>
      <c r="AU335" s="131"/>
      <c r="AV335" s="131"/>
      <c r="AW335" s="131"/>
      <c r="AX335" s="131"/>
      <c r="AY335" s="131"/>
      <c r="AZ335" s="131"/>
      <c r="BA335" s="131"/>
      <c r="BB335" s="131"/>
      <c r="BC335" s="131"/>
      <c r="BD335" s="131"/>
      <c r="BE335" s="131"/>
      <c r="BF335" s="131"/>
      <c r="BG335" s="131"/>
      <c r="BH335" s="131"/>
      <c r="BI335" s="131"/>
      <c r="BJ335" s="131"/>
      <c r="BK335" s="131"/>
      <c r="BL335" s="131"/>
      <c r="BM335" s="131"/>
      <c r="BN335" s="131"/>
      <c r="BO335" s="131"/>
      <c r="BP335" s="131"/>
      <c r="BQ335" s="131"/>
      <c r="BR335" s="131"/>
      <c r="BS335" s="131"/>
      <c r="BT335" s="131"/>
      <c r="BU335" s="131"/>
      <c r="BV335" s="131"/>
      <c r="BW335" s="131"/>
      <c r="BX335" s="131"/>
      <c r="BY335" s="131"/>
      <c r="BZ335" s="131"/>
      <c r="CA335" s="131"/>
      <c r="CB335" s="131"/>
      <c r="CC335" s="131"/>
      <c r="CD335" s="131"/>
      <c r="CE335" s="131"/>
      <c r="CF335" s="131"/>
      <c r="CG335" s="131"/>
      <c r="CH335" s="131"/>
      <c r="CI335" s="131"/>
      <c r="CJ335" s="131"/>
      <c r="CK335" s="131"/>
      <c r="CL335" s="131"/>
      <c r="CM335" s="131"/>
      <c r="CN335" s="131"/>
      <c r="CO335" s="131"/>
      <c r="CP335" s="131"/>
      <c r="CQ335" s="131"/>
    </row>
    <row r="336" spans="1:95" ht="16.5" customHeight="1">
      <c r="A336" s="134"/>
      <c r="B336" s="134"/>
      <c r="C336" s="134"/>
      <c r="D336" s="134"/>
      <c r="E336" s="134"/>
      <c r="F336" s="134"/>
      <c r="G336" s="131"/>
      <c r="H336" s="135"/>
      <c r="I336" s="135"/>
      <c r="J336" s="131"/>
      <c r="K336" s="131"/>
      <c r="L336" s="131"/>
      <c r="M336" s="131"/>
      <c r="N336" s="131"/>
      <c r="O336" s="131"/>
      <c r="P336" s="131"/>
      <c r="Q336" s="131"/>
      <c r="R336" s="131"/>
      <c r="S336" s="131"/>
      <c r="T336" s="131"/>
      <c r="U336" s="131"/>
      <c r="V336" s="131"/>
      <c r="W336" s="131"/>
      <c r="X336" s="131"/>
      <c r="Y336" s="131"/>
      <c r="Z336" s="131"/>
      <c r="AA336" s="131"/>
      <c r="AB336" s="131"/>
      <c r="AC336" s="131"/>
      <c r="AD336" s="131"/>
      <c r="AE336" s="131"/>
      <c r="AF336" s="131"/>
      <c r="AG336" s="131"/>
      <c r="AH336" s="131"/>
      <c r="AI336" s="131"/>
      <c r="AJ336" s="131"/>
      <c r="AK336" s="131"/>
      <c r="AL336" s="131"/>
      <c r="AM336" s="131"/>
      <c r="AN336" s="131"/>
      <c r="AO336" s="131"/>
      <c r="AP336" s="131"/>
      <c r="AQ336" s="131"/>
      <c r="AR336" s="131"/>
      <c r="AS336" s="131"/>
      <c r="AT336" s="131"/>
      <c r="AU336" s="131"/>
      <c r="AV336" s="131"/>
      <c r="AW336" s="131"/>
      <c r="AX336" s="131"/>
      <c r="AY336" s="131"/>
      <c r="AZ336" s="131"/>
      <c r="BA336" s="131"/>
      <c r="BB336" s="131"/>
      <c r="BC336" s="131"/>
      <c r="BD336" s="131"/>
      <c r="BE336" s="131"/>
      <c r="BF336" s="131"/>
      <c r="BG336" s="131"/>
      <c r="BH336" s="131"/>
      <c r="BI336" s="131"/>
      <c r="BJ336" s="131"/>
      <c r="BK336" s="131"/>
      <c r="BL336" s="131"/>
      <c r="BM336" s="131"/>
      <c r="BN336" s="131"/>
      <c r="BO336" s="131"/>
      <c r="BP336" s="131"/>
      <c r="BQ336" s="131"/>
      <c r="BR336" s="131"/>
      <c r="BS336" s="131"/>
      <c r="BT336" s="131"/>
      <c r="BU336" s="131"/>
      <c r="BV336" s="131"/>
      <c r="BW336" s="131"/>
      <c r="BX336" s="131"/>
      <c r="BY336" s="131"/>
      <c r="BZ336" s="131"/>
      <c r="CA336" s="131"/>
      <c r="CB336" s="131"/>
      <c r="CC336" s="131"/>
      <c r="CD336" s="131"/>
      <c r="CE336" s="131"/>
      <c r="CF336" s="131"/>
      <c r="CG336" s="131"/>
      <c r="CH336" s="131"/>
      <c r="CI336" s="131"/>
      <c r="CJ336" s="131"/>
      <c r="CK336" s="131"/>
      <c r="CL336" s="131"/>
      <c r="CM336" s="131"/>
      <c r="CN336" s="131"/>
      <c r="CO336" s="131"/>
      <c r="CP336" s="131"/>
      <c r="CQ336" s="131"/>
    </row>
    <row r="337" spans="1:95" ht="16.5" customHeight="1">
      <c r="A337" s="134"/>
      <c r="B337" s="134"/>
      <c r="C337" s="134"/>
      <c r="D337" s="134"/>
      <c r="E337" s="134"/>
      <c r="F337" s="134"/>
      <c r="G337" s="131"/>
      <c r="H337" s="135"/>
      <c r="I337" s="135"/>
      <c r="J337" s="131"/>
      <c r="K337" s="131"/>
      <c r="L337" s="131"/>
      <c r="M337" s="131"/>
      <c r="N337" s="131"/>
      <c r="O337" s="131"/>
      <c r="P337" s="131"/>
      <c r="Q337" s="131"/>
      <c r="R337" s="131"/>
      <c r="S337" s="131"/>
      <c r="T337" s="131"/>
      <c r="U337" s="131"/>
      <c r="V337" s="131"/>
      <c r="W337" s="131"/>
      <c r="X337" s="131"/>
      <c r="Y337" s="131"/>
      <c r="Z337" s="131"/>
      <c r="AA337" s="131"/>
      <c r="AB337" s="131"/>
      <c r="AC337" s="131"/>
      <c r="AD337" s="131"/>
      <c r="AE337" s="131"/>
      <c r="AF337" s="131"/>
      <c r="AG337" s="131"/>
      <c r="AH337" s="131"/>
      <c r="AI337" s="131"/>
      <c r="AJ337" s="131"/>
      <c r="AK337" s="131"/>
      <c r="AL337" s="131"/>
      <c r="AM337" s="131"/>
      <c r="AN337" s="131"/>
      <c r="AO337" s="131"/>
      <c r="AP337" s="131"/>
      <c r="AQ337" s="131"/>
      <c r="AR337" s="131"/>
      <c r="AS337" s="131"/>
      <c r="AT337" s="131"/>
      <c r="AU337" s="131"/>
      <c r="AV337" s="131"/>
      <c r="AW337" s="131"/>
      <c r="AX337" s="131"/>
      <c r="AY337" s="131"/>
      <c r="AZ337" s="131"/>
      <c r="BA337" s="131"/>
      <c r="BB337" s="131"/>
      <c r="BC337" s="131"/>
      <c r="BD337" s="131"/>
      <c r="BE337" s="131"/>
      <c r="BF337" s="131"/>
      <c r="BG337" s="131"/>
      <c r="BH337" s="131"/>
      <c r="BI337" s="131"/>
      <c r="BJ337" s="131"/>
      <c r="BK337" s="131"/>
      <c r="BL337" s="131"/>
      <c r="BM337" s="131"/>
      <c r="BN337" s="131"/>
      <c r="BO337" s="131"/>
      <c r="BP337" s="131"/>
      <c r="BQ337" s="131"/>
      <c r="BR337" s="131"/>
      <c r="BS337" s="131"/>
      <c r="BT337" s="131"/>
      <c r="BU337" s="131"/>
      <c r="BV337" s="131"/>
      <c r="BW337" s="131"/>
      <c r="BX337" s="131"/>
      <c r="BY337" s="131"/>
      <c r="BZ337" s="131"/>
      <c r="CA337" s="131"/>
      <c r="CB337" s="131"/>
      <c r="CC337" s="131"/>
      <c r="CD337" s="131"/>
      <c r="CE337" s="131"/>
      <c r="CF337" s="131"/>
      <c r="CG337" s="131"/>
      <c r="CH337" s="131"/>
      <c r="CI337" s="131"/>
      <c r="CJ337" s="131"/>
      <c r="CK337" s="131"/>
      <c r="CL337" s="131"/>
      <c r="CM337" s="131"/>
      <c r="CN337" s="131"/>
      <c r="CO337" s="131"/>
      <c r="CP337" s="131"/>
      <c r="CQ337" s="131"/>
    </row>
    <row r="338" spans="1:95" ht="16.5" customHeight="1">
      <c r="A338" s="134"/>
      <c r="B338" s="134"/>
      <c r="C338" s="134"/>
      <c r="D338" s="134"/>
      <c r="E338" s="134"/>
      <c r="F338" s="134"/>
      <c r="G338" s="131"/>
      <c r="H338" s="135"/>
      <c r="I338" s="135"/>
      <c r="J338" s="131"/>
      <c r="K338" s="131"/>
      <c r="L338" s="131"/>
      <c r="M338" s="131"/>
      <c r="N338" s="131"/>
      <c r="O338" s="131"/>
      <c r="P338" s="131"/>
      <c r="Q338" s="131"/>
      <c r="R338" s="131"/>
      <c r="S338" s="131"/>
      <c r="T338" s="131"/>
      <c r="U338" s="131"/>
      <c r="V338" s="131"/>
      <c r="W338" s="131"/>
      <c r="X338" s="131"/>
      <c r="Y338" s="131"/>
      <c r="Z338" s="131"/>
      <c r="AA338" s="131"/>
      <c r="AB338" s="131"/>
      <c r="AC338" s="131"/>
      <c r="AD338" s="131"/>
      <c r="AE338" s="131"/>
      <c r="AF338" s="131"/>
      <c r="AG338" s="131"/>
      <c r="AH338" s="131"/>
      <c r="AI338" s="131"/>
      <c r="AJ338" s="131"/>
      <c r="AK338" s="131"/>
      <c r="AL338" s="131"/>
      <c r="AM338" s="131"/>
      <c r="AN338" s="131"/>
      <c r="AO338" s="131"/>
      <c r="AP338" s="131"/>
      <c r="AQ338" s="131"/>
      <c r="AR338" s="131"/>
      <c r="AS338" s="131"/>
      <c r="AT338" s="131"/>
      <c r="AU338" s="131"/>
      <c r="AV338" s="131"/>
      <c r="AW338" s="131"/>
      <c r="AX338" s="131"/>
      <c r="AY338" s="131"/>
      <c r="AZ338" s="131"/>
      <c r="BA338" s="131"/>
      <c r="BB338" s="131"/>
      <c r="BC338" s="131"/>
      <c r="BD338" s="131"/>
      <c r="BE338" s="131"/>
      <c r="BF338" s="131"/>
      <c r="BG338" s="131"/>
      <c r="BH338" s="131"/>
      <c r="BI338" s="131"/>
      <c r="BJ338" s="131"/>
      <c r="BK338" s="131"/>
      <c r="BL338" s="131"/>
      <c r="BM338" s="131"/>
      <c r="BN338" s="131"/>
      <c r="BO338" s="131"/>
      <c r="BP338" s="131"/>
      <c r="BQ338" s="131"/>
      <c r="BR338" s="131"/>
      <c r="BS338" s="131"/>
      <c r="BT338" s="131"/>
      <c r="BU338" s="131"/>
      <c r="BV338" s="131"/>
      <c r="BW338" s="131"/>
      <c r="BX338" s="131"/>
      <c r="BY338" s="131"/>
      <c r="BZ338" s="131"/>
      <c r="CA338" s="131"/>
      <c r="CB338" s="131"/>
      <c r="CC338" s="131"/>
      <c r="CD338" s="131"/>
      <c r="CE338" s="131"/>
      <c r="CF338" s="131"/>
      <c r="CG338" s="131"/>
      <c r="CH338" s="131"/>
      <c r="CI338" s="131"/>
      <c r="CJ338" s="131"/>
      <c r="CK338" s="131"/>
      <c r="CL338" s="131"/>
      <c r="CM338" s="131"/>
      <c r="CN338" s="131"/>
      <c r="CO338" s="131"/>
      <c r="CP338" s="131"/>
      <c r="CQ338" s="131"/>
    </row>
    <row r="339" spans="1:95" ht="16.5" customHeight="1">
      <c r="A339" s="134"/>
      <c r="B339" s="134"/>
      <c r="C339" s="134"/>
      <c r="D339" s="134"/>
      <c r="E339" s="134"/>
      <c r="F339" s="134"/>
      <c r="G339" s="131"/>
      <c r="H339" s="135"/>
      <c r="I339" s="135"/>
      <c r="J339" s="131"/>
      <c r="K339" s="131"/>
      <c r="L339" s="131"/>
      <c r="M339" s="131"/>
      <c r="N339" s="131"/>
      <c r="O339" s="131"/>
      <c r="P339" s="131"/>
      <c r="Q339" s="131"/>
      <c r="R339" s="131"/>
      <c r="S339" s="131"/>
      <c r="T339" s="131"/>
      <c r="U339" s="131"/>
      <c r="V339" s="131"/>
      <c r="W339" s="131"/>
      <c r="X339" s="131"/>
      <c r="Y339" s="131"/>
      <c r="Z339" s="131"/>
      <c r="AA339" s="131"/>
      <c r="AB339" s="131"/>
      <c r="AC339" s="131"/>
      <c r="AD339" s="131"/>
      <c r="AE339" s="131"/>
      <c r="AF339" s="131"/>
      <c r="AG339" s="131"/>
      <c r="AH339" s="131"/>
      <c r="AI339" s="131"/>
      <c r="AJ339" s="131"/>
      <c r="AK339" s="131"/>
      <c r="AL339" s="131"/>
      <c r="AM339" s="131"/>
      <c r="AN339" s="131"/>
      <c r="AO339" s="131"/>
      <c r="AP339" s="131"/>
      <c r="AQ339" s="131"/>
      <c r="AR339" s="131"/>
      <c r="AS339" s="131"/>
      <c r="AT339" s="131"/>
      <c r="AU339" s="131"/>
      <c r="AV339" s="131"/>
      <c r="AW339" s="131"/>
      <c r="AX339" s="131"/>
      <c r="AY339" s="131"/>
      <c r="AZ339" s="131"/>
      <c r="BA339" s="131"/>
      <c r="BB339" s="131"/>
      <c r="BC339" s="131"/>
      <c r="BD339" s="131"/>
      <c r="BE339" s="131"/>
      <c r="BF339" s="131"/>
      <c r="BG339" s="131"/>
      <c r="BH339" s="131"/>
      <c r="BI339" s="131"/>
      <c r="BJ339" s="131"/>
      <c r="BK339" s="131"/>
      <c r="BL339" s="131"/>
      <c r="BM339" s="131"/>
      <c r="BN339" s="131"/>
      <c r="BO339" s="131"/>
      <c r="BP339" s="131"/>
      <c r="BQ339" s="131"/>
      <c r="BR339" s="131"/>
      <c r="BS339" s="131"/>
      <c r="BT339" s="131"/>
      <c r="BU339" s="131"/>
      <c r="BV339" s="131"/>
      <c r="BW339" s="131"/>
      <c r="BX339" s="131"/>
      <c r="BY339" s="131"/>
      <c r="BZ339" s="131"/>
      <c r="CA339" s="131"/>
      <c r="CB339" s="131"/>
      <c r="CC339" s="131"/>
      <c r="CD339" s="131"/>
      <c r="CE339" s="131"/>
      <c r="CF339" s="131"/>
      <c r="CG339" s="131"/>
      <c r="CH339" s="131"/>
      <c r="CI339" s="131"/>
      <c r="CJ339" s="131"/>
      <c r="CK339" s="131"/>
      <c r="CL339" s="131"/>
      <c r="CM339" s="131"/>
      <c r="CN339" s="131"/>
      <c r="CO339" s="131"/>
      <c r="CP339" s="131"/>
      <c r="CQ339" s="131"/>
    </row>
    <row r="340" spans="1:95" ht="16.5" customHeight="1">
      <c r="A340" s="134"/>
      <c r="B340" s="134"/>
      <c r="C340" s="134"/>
      <c r="D340" s="134"/>
      <c r="E340" s="134"/>
      <c r="F340" s="134"/>
      <c r="G340" s="131"/>
      <c r="H340" s="135"/>
      <c r="I340" s="135"/>
      <c r="J340" s="131"/>
      <c r="K340" s="131"/>
      <c r="L340" s="131"/>
      <c r="M340" s="131"/>
      <c r="N340" s="131"/>
      <c r="O340" s="131"/>
      <c r="P340" s="131"/>
      <c r="Q340" s="131"/>
      <c r="R340" s="131"/>
      <c r="S340" s="131"/>
      <c r="T340" s="131"/>
      <c r="U340" s="131"/>
      <c r="V340" s="131"/>
      <c r="W340" s="131"/>
      <c r="X340" s="131"/>
      <c r="Y340" s="131"/>
      <c r="Z340" s="131"/>
      <c r="AA340" s="131"/>
      <c r="AB340" s="131"/>
      <c r="AC340" s="131"/>
      <c r="AD340" s="131"/>
      <c r="AE340" s="131"/>
      <c r="AF340" s="131"/>
      <c r="AG340" s="131"/>
      <c r="AH340" s="131"/>
      <c r="AI340" s="131"/>
      <c r="AJ340" s="131"/>
      <c r="AK340" s="131"/>
      <c r="AL340" s="131"/>
      <c r="AM340" s="131"/>
      <c r="AN340" s="131"/>
      <c r="AO340" s="131"/>
      <c r="AP340" s="131"/>
      <c r="AQ340" s="131"/>
      <c r="AR340" s="131"/>
      <c r="AS340" s="131"/>
      <c r="AT340" s="131"/>
      <c r="AU340" s="131"/>
      <c r="AV340" s="131"/>
      <c r="AW340" s="131"/>
      <c r="AX340" s="131"/>
      <c r="AY340" s="131"/>
      <c r="AZ340" s="131"/>
      <c r="BA340" s="131"/>
      <c r="BB340" s="131"/>
      <c r="BC340" s="131"/>
      <c r="BD340" s="131"/>
      <c r="BE340" s="131"/>
      <c r="BF340" s="131"/>
      <c r="BG340" s="131"/>
      <c r="BH340" s="131"/>
      <c r="BI340" s="131"/>
      <c r="BJ340" s="131"/>
      <c r="BK340" s="131"/>
      <c r="BL340" s="131"/>
      <c r="BM340" s="131"/>
      <c r="BN340" s="131"/>
      <c r="BO340" s="131"/>
      <c r="BP340" s="131"/>
      <c r="BQ340" s="131"/>
      <c r="BR340" s="131"/>
      <c r="BS340" s="131"/>
      <c r="BT340" s="131"/>
      <c r="BU340" s="131"/>
      <c r="BV340" s="131"/>
      <c r="BW340" s="131"/>
      <c r="BX340" s="131"/>
      <c r="BY340" s="131"/>
      <c r="BZ340" s="131"/>
      <c r="CA340" s="131"/>
      <c r="CB340" s="131"/>
      <c r="CC340" s="131"/>
      <c r="CD340" s="131"/>
      <c r="CE340" s="131"/>
      <c r="CF340" s="131"/>
      <c r="CG340" s="131"/>
      <c r="CH340" s="131"/>
      <c r="CI340" s="131"/>
      <c r="CJ340" s="131"/>
      <c r="CK340" s="131"/>
      <c r="CL340" s="131"/>
      <c r="CM340" s="131"/>
      <c r="CN340" s="131"/>
      <c r="CO340" s="131"/>
      <c r="CP340" s="131"/>
      <c r="CQ340" s="131"/>
    </row>
    <row r="341" spans="1:95" ht="16.5" customHeight="1">
      <c r="A341" s="134"/>
      <c r="B341" s="134"/>
      <c r="C341" s="134"/>
      <c r="D341" s="134"/>
      <c r="E341" s="134"/>
      <c r="F341" s="134"/>
      <c r="G341" s="131"/>
      <c r="H341" s="135"/>
      <c r="I341" s="135"/>
      <c r="J341" s="131"/>
      <c r="K341" s="131"/>
      <c r="L341" s="131"/>
      <c r="M341" s="131"/>
      <c r="N341" s="131"/>
      <c r="O341" s="131"/>
      <c r="P341" s="131"/>
      <c r="Q341" s="131"/>
      <c r="R341" s="131"/>
      <c r="S341" s="131"/>
      <c r="T341" s="131"/>
      <c r="U341" s="131"/>
      <c r="V341" s="131"/>
      <c r="W341" s="131"/>
      <c r="X341" s="131"/>
      <c r="Y341" s="131"/>
      <c r="Z341" s="131"/>
      <c r="AA341" s="131"/>
      <c r="AB341" s="131"/>
      <c r="AC341" s="131"/>
      <c r="AD341" s="131"/>
      <c r="AE341" s="131"/>
      <c r="AF341" s="131"/>
      <c r="AG341" s="131"/>
      <c r="AH341" s="131"/>
      <c r="AI341" s="131"/>
      <c r="AJ341" s="131"/>
      <c r="AK341" s="131"/>
      <c r="AL341" s="131"/>
      <c r="AM341" s="131"/>
      <c r="AN341" s="131"/>
      <c r="AO341" s="131"/>
      <c r="AP341" s="131"/>
      <c r="AQ341" s="131"/>
      <c r="AR341" s="131"/>
      <c r="AS341" s="131"/>
      <c r="AT341" s="131"/>
      <c r="AU341" s="131"/>
      <c r="AV341" s="131"/>
      <c r="AW341" s="131"/>
      <c r="AX341" s="131"/>
      <c r="AY341" s="131"/>
      <c r="AZ341" s="131"/>
      <c r="BA341" s="131"/>
      <c r="BB341" s="131"/>
      <c r="BC341" s="131"/>
      <c r="BD341" s="131"/>
      <c r="BE341" s="131"/>
      <c r="BF341" s="131"/>
      <c r="BG341" s="131"/>
      <c r="BH341" s="131"/>
      <c r="BI341" s="131"/>
      <c r="BJ341" s="131"/>
      <c r="BK341" s="131"/>
      <c r="BL341" s="131"/>
      <c r="BM341" s="131"/>
      <c r="BN341" s="131"/>
      <c r="BO341" s="131"/>
      <c r="BP341" s="131"/>
      <c r="BQ341" s="131"/>
      <c r="BR341" s="131"/>
      <c r="BS341" s="131"/>
      <c r="BT341" s="131"/>
      <c r="BU341" s="131"/>
      <c r="BV341" s="131"/>
      <c r="BW341" s="131"/>
      <c r="BX341" s="131"/>
      <c r="BY341" s="131"/>
      <c r="BZ341" s="131"/>
      <c r="CA341" s="131"/>
      <c r="CB341" s="131"/>
      <c r="CC341" s="131"/>
      <c r="CD341" s="131"/>
      <c r="CE341" s="131"/>
      <c r="CF341" s="131"/>
      <c r="CG341" s="131"/>
      <c r="CH341" s="131"/>
      <c r="CI341" s="131"/>
      <c r="CJ341" s="131"/>
      <c r="CK341" s="131"/>
      <c r="CL341" s="131"/>
      <c r="CM341" s="131"/>
      <c r="CN341" s="131"/>
      <c r="CO341" s="131"/>
      <c r="CP341" s="131"/>
      <c r="CQ341" s="131"/>
    </row>
    <row r="342" spans="1:95" ht="16.5" customHeight="1">
      <c r="A342" s="134"/>
      <c r="B342" s="134"/>
      <c r="C342" s="134"/>
      <c r="D342" s="134"/>
      <c r="E342" s="134"/>
      <c r="F342" s="134"/>
      <c r="G342" s="131"/>
      <c r="H342" s="135"/>
      <c r="I342" s="135"/>
      <c r="J342" s="131"/>
      <c r="K342" s="131"/>
      <c r="L342" s="131"/>
      <c r="M342" s="131"/>
      <c r="N342" s="131"/>
      <c r="O342" s="131"/>
      <c r="P342" s="131"/>
      <c r="Q342" s="131"/>
      <c r="R342" s="131"/>
      <c r="S342" s="131"/>
      <c r="T342" s="131"/>
      <c r="U342" s="131"/>
      <c r="V342" s="131"/>
      <c r="W342" s="131"/>
      <c r="X342" s="131"/>
      <c r="Y342" s="131"/>
      <c r="Z342" s="131"/>
      <c r="AA342" s="131"/>
      <c r="AB342" s="131"/>
      <c r="AC342" s="131"/>
      <c r="AD342" s="131"/>
      <c r="AE342" s="131"/>
      <c r="AF342" s="131"/>
      <c r="AG342" s="131"/>
      <c r="AH342" s="131"/>
      <c r="AI342" s="131"/>
      <c r="AJ342" s="131"/>
      <c r="AK342" s="131"/>
      <c r="AL342" s="131"/>
      <c r="AM342" s="131"/>
      <c r="AN342" s="131"/>
      <c r="AO342" s="131"/>
      <c r="AP342" s="131"/>
      <c r="AQ342" s="131"/>
      <c r="AR342" s="131"/>
      <c r="AS342" s="131"/>
      <c r="AT342" s="131"/>
      <c r="AU342" s="131"/>
      <c r="AV342" s="131"/>
      <c r="AW342" s="131"/>
      <c r="AX342" s="131"/>
      <c r="AY342" s="131"/>
      <c r="AZ342" s="131"/>
      <c r="BA342" s="131"/>
      <c r="BB342" s="131"/>
      <c r="BC342" s="131"/>
      <c r="BD342" s="131"/>
      <c r="BE342" s="131"/>
      <c r="BF342" s="131"/>
      <c r="BG342" s="131"/>
      <c r="BH342" s="131"/>
      <c r="BI342" s="131"/>
      <c r="BJ342" s="131"/>
      <c r="BK342" s="131"/>
      <c r="BL342" s="131"/>
      <c r="BM342" s="131"/>
      <c r="BN342" s="131"/>
      <c r="BO342" s="131"/>
      <c r="BP342" s="131"/>
      <c r="BQ342" s="131"/>
      <c r="BR342" s="131"/>
      <c r="BS342" s="131"/>
      <c r="BT342" s="131"/>
      <c r="BU342" s="131"/>
      <c r="BV342" s="131"/>
      <c r="BW342" s="131"/>
      <c r="BX342" s="131"/>
      <c r="BY342" s="131"/>
      <c r="BZ342" s="131"/>
      <c r="CA342" s="131"/>
      <c r="CB342" s="131"/>
      <c r="CC342" s="131"/>
      <c r="CD342" s="131"/>
      <c r="CE342" s="131"/>
      <c r="CF342" s="131"/>
      <c r="CG342" s="131"/>
      <c r="CH342" s="131"/>
      <c r="CI342" s="131"/>
      <c r="CJ342" s="131"/>
      <c r="CK342" s="131"/>
      <c r="CL342" s="131"/>
      <c r="CM342" s="131"/>
      <c r="CN342" s="131"/>
      <c r="CO342" s="131"/>
      <c r="CP342" s="131"/>
      <c r="CQ342" s="131"/>
    </row>
    <row r="343" spans="1:95" ht="16.5" customHeight="1">
      <c r="A343" s="134"/>
      <c r="B343" s="134"/>
      <c r="C343" s="134"/>
      <c r="D343" s="134"/>
      <c r="E343" s="134"/>
      <c r="F343" s="134"/>
      <c r="G343" s="131"/>
      <c r="H343" s="135"/>
      <c r="I343" s="135"/>
      <c r="J343" s="131"/>
      <c r="K343" s="131"/>
      <c r="L343" s="131"/>
      <c r="M343" s="131"/>
      <c r="N343" s="131"/>
      <c r="O343" s="131"/>
      <c r="P343" s="131"/>
      <c r="Q343" s="131"/>
      <c r="R343" s="131"/>
      <c r="S343" s="131"/>
      <c r="T343" s="131"/>
      <c r="U343" s="131"/>
      <c r="V343" s="131"/>
      <c r="W343" s="131"/>
      <c r="X343" s="131"/>
      <c r="Y343" s="131"/>
      <c r="Z343" s="131"/>
      <c r="AA343" s="131"/>
      <c r="AB343" s="131"/>
      <c r="AC343" s="131"/>
      <c r="AD343" s="131"/>
      <c r="AE343" s="131"/>
      <c r="AF343" s="131"/>
      <c r="AG343" s="131"/>
      <c r="AH343" s="131"/>
      <c r="AI343" s="131"/>
      <c r="AJ343" s="131"/>
      <c r="AK343" s="131"/>
      <c r="AL343" s="131"/>
      <c r="AM343" s="131"/>
      <c r="AN343" s="131"/>
      <c r="AO343" s="131"/>
      <c r="AP343" s="131"/>
      <c r="AQ343" s="131"/>
      <c r="AR343" s="131"/>
      <c r="AS343" s="131"/>
      <c r="AT343" s="131"/>
      <c r="AU343" s="131"/>
      <c r="AV343" s="131"/>
      <c r="AW343" s="131"/>
      <c r="AX343" s="131"/>
      <c r="AY343" s="131"/>
      <c r="AZ343" s="131"/>
      <c r="BA343" s="131"/>
      <c r="BB343" s="131"/>
      <c r="BC343" s="131"/>
      <c r="BD343" s="131"/>
      <c r="BE343" s="131"/>
      <c r="BF343" s="131"/>
      <c r="BG343" s="131"/>
      <c r="BH343" s="131"/>
      <c r="BI343" s="131"/>
      <c r="BJ343" s="131"/>
      <c r="BK343" s="131"/>
      <c r="BL343" s="131"/>
      <c r="BM343" s="131"/>
      <c r="BN343" s="131"/>
      <c r="BO343" s="131"/>
      <c r="BP343" s="131"/>
      <c r="BQ343" s="131"/>
      <c r="BR343" s="131"/>
      <c r="BS343" s="131"/>
      <c r="BT343" s="131"/>
      <c r="BU343" s="131"/>
      <c r="BV343" s="131"/>
      <c r="BW343" s="131"/>
      <c r="BX343" s="131"/>
      <c r="BY343" s="131"/>
      <c r="BZ343" s="131"/>
      <c r="CA343" s="131"/>
      <c r="CB343" s="131"/>
      <c r="CC343" s="131"/>
      <c r="CD343" s="131"/>
      <c r="CE343" s="131"/>
      <c r="CF343" s="131"/>
      <c r="CG343" s="131"/>
      <c r="CH343" s="131"/>
      <c r="CI343" s="131"/>
      <c r="CJ343" s="131"/>
      <c r="CK343" s="131"/>
      <c r="CL343" s="131"/>
      <c r="CM343" s="131"/>
      <c r="CN343" s="131"/>
      <c r="CO343" s="131"/>
      <c r="CP343" s="131"/>
      <c r="CQ343" s="131"/>
    </row>
    <row r="344" spans="1:95" ht="16.5" customHeight="1">
      <c r="A344" s="134"/>
      <c r="B344" s="134"/>
      <c r="C344" s="134"/>
      <c r="D344" s="134"/>
      <c r="E344" s="134"/>
      <c r="F344" s="134"/>
      <c r="G344" s="131"/>
      <c r="H344" s="135"/>
      <c r="I344" s="135"/>
      <c r="J344" s="131"/>
      <c r="K344" s="131"/>
      <c r="L344" s="131"/>
      <c r="M344" s="131"/>
      <c r="N344" s="131"/>
      <c r="O344" s="131"/>
      <c r="P344" s="131"/>
      <c r="Q344" s="131"/>
      <c r="R344" s="131"/>
      <c r="S344" s="131"/>
      <c r="T344" s="131"/>
      <c r="U344" s="131"/>
      <c r="V344" s="131"/>
      <c r="W344" s="131"/>
      <c r="X344" s="131"/>
      <c r="Y344" s="131"/>
      <c r="Z344" s="131"/>
      <c r="AA344" s="131"/>
      <c r="AB344" s="131"/>
      <c r="AC344" s="131"/>
      <c r="AD344" s="131"/>
      <c r="AE344" s="131"/>
      <c r="AF344" s="131"/>
      <c r="AG344" s="131"/>
      <c r="AH344" s="131"/>
      <c r="AI344" s="131"/>
      <c r="AJ344" s="131"/>
      <c r="AK344" s="131"/>
      <c r="AL344" s="131"/>
      <c r="AM344" s="131"/>
      <c r="AN344" s="131"/>
      <c r="AO344" s="131"/>
      <c r="AP344" s="131"/>
      <c r="AQ344" s="131"/>
      <c r="AR344" s="131"/>
      <c r="AS344" s="131"/>
      <c r="AT344" s="131"/>
      <c r="AU344" s="131"/>
      <c r="AV344" s="131"/>
      <c r="AW344" s="131"/>
      <c r="AX344" s="131"/>
      <c r="AY344" s="131"/>
      <c r="AZ344" s="131"/>
      <c r="BA344" s="131"/>
      <c r="BB344" s="131"/>
      <c r="BC344" s="131"/>
      <c r="BD344" s="131"/>
      <c r="BE344" s="131"/>
      <c r="BF344" s="131"/>
      <c r="BG344" s="131"/>
      <c r="BH344" s="131"/>
      <c r="BI344" s="131"/>
      <c r="BJ344" s="131"/>
      <c r="BK344" s="131"/>
      <c r="BL344" s="131"/>
      <c r="BM344" s="131"/>
      <c r="BN344" s="131"/>
      <c r="BO344" s="131"/>
      <c r="BP344" s="131"/>
      <c r="BQ344" s="131"/>
      <c r="BR344" s="131"/>
      <c r="BS344" s="131"/>
      <c r="BT344" s="131"/>
      <c r="BU344" s="131"/>
      <c r="BV344" s="131"/>
      <c r="BW344" s="131"/>
      <c r="BX344" s="131"/>
      <c r="BY344" s="131"/>
      <c r="BZ344" s="131"/>
      <c r="CA344" s="131"/>
      <c r="CB344" s="131"/>
      <c r="CC344" s="131"/>
      <c r="CD344" s="131"/>
      <c r="CE344" s="131"/>
      <c r="CF344" s="131"/>
      <c r="CG344" s="131"/>
      <c r="CH344" s="131"/>
      <c r="CI344" s="131"/>
      <c r="CJ344" s="131"/>
      <c r="CK344" s="131"/>
      <c r="CL344" s="131"/>
      <c r="CM344" s="131"/>
      <c r="CN344" s="131"/>
      <c r="CO344" s="131"/>
      <c r="CP344" s="131"/>
      <c r="CQ344" s="131"/>
    </row>
    <row r="345" spans="1:95" ht="16.5" customHeight="1">
      <c r="A345" s="134"/>
      <c r="B345" s="134"/>
      <c r="C345" s="134"/>
      <c r="D345" s="134"/>
      <c r="E345" s="134"/>
      <c r="F345" s="134"/>
      <c r="G345" s="131"/>
      <c r="H345" s="135"/>
      <c r="I345" s="135"/>
      <c r="J345" s="131"/>
      <c r="K345" s="131"/>
      <c r="L345" s="131"/>
      <c r="M345" s="131"/>
      <c r="N345" s="131"/>
      <c r="O345" s="131"/>
      <c r="P345" s="131"/>
      <c r="Q345" s="131"/>
      <c r="R345" s="131"/>
      <c r="S345" s="131"/>
      <c r="T345" s="131"/>
      <c r="U345" s="131"/>
      <c r="V345" s="131"/>
      <c r="W345" s="131"/>
      <c r="X345" s="131"/>
      <c r="Y345" s="131"/>
      <c r="Z345" s="131"/>
      <c r="AA345" s="131"/>
      <c r="AB345" s="131"/>
      <c r="AC345" s="131"/>
      <c r="AD345" s="131"/>
      <c r="AE345" s="131"/>
      <c r="AF345" s="131"/>
      <c r="AG345" s="131"/>
      <c r="AH345" s="131"/>
      <c r="AI345" s="131"/>
      <c r="AJ345" s="131"/>
      <c r="AK345" s="131"/>
      <c r="AL345" s="131"/>
      <c r="AM345" s="131"/>
      <c r="AN345" s="131"/>
      <c r="AO345" s="131"/>
      <c r="AP345" s="131"/>
      <c r="AQ345" s="131"/>
      <c r="AR345" s="131"/>
      <c r="AS345" s="131"/>
      <c r="AT345" s="131"/>
      <c r="AU345" s="131"/>
      <c r="AV345" s="131"/>
      <c r="AW345" s="131"/>
      <c r="AX345" s="131"/>
      <c r="AY345" s="131"/>
      <c r="AZ345" s="131"/>
      <c r="BA345" s="131"/>
      <c r="BB345" s="131"/>
      <c r="BC345" s="131"/>
      <c r="BD345" s="131"/>
      <c r="BE345" s="131"/>
      <c r="BF345" s="131"/>
      <c r="BG345" s="131"/>
      <c r="BH345" s="131"/>
      <c r="BI345" s="131"/>
      <c r="BJ345" s="131"/>
      <c r="BK345" s="131"/>
      <c r="BL345" s="131"/>
      <c r="BM345" s="131"/>
      <c r="BN345" s="131"/>
      <c r="BO345" s="131"/>
      <c r="BP345" s="131"/>
      <c r="BQ345" s="131"/>
      <c r="BR345" s="131"/>
      <c r="BS345" s="131"/>
      <c r="BT345" s="131"/>
      <c r="BU345" s="131"/>
      <c r="BV345" s="131"/>
      <c r="BW345" s="131"/>
      <c r="BX345" s="131"/>
      <c r="BY345" s="131"/>
      <c r="BZ345" s="131"/>
      <c r="CA345" s="131"/>
      <c r="CB345" s="131"/>
      <c r="CC345" s="131"/>
      <c r="CD345" s="131"/>
      <c r="CE345" s="131"/>
      <c r="CF345" s="131"/>
      <c r="CG345" s="131"/>
      <c r="CH345" s="131"/>
      <c r="CI345" s="131"/>
      <c r="CJ345" s="131"/>
      <c r="CK345" s="131"/>
      <c r="CL345" s="131"/>
      <c r="CM345" s="131"/>
      <c r="CN345" s="131"/>
      <c r="CO345" s="131"/>
      <c r="CP345" s="131"/>
      <c r="CQ345" s="131"/>
    </row>
    <row r="346" spans="1:95" ht="16.5" customHeight="1">
      <c r="A346" s="134"/>
      <c r="B346" s="134"/>
      <c r="C346" s="134"/>
      <c r="D346" s="134"/>
      <c r="E346" s="134"/>
      <c r="F346" s="134"/>
      <c r="G346" s="131"/>
      <c r="H346" s="135"/>
      <c r="I346" s="135"/>
      <c r="J346" s="131"/>
      <c r="K346" s="131"/>
      <c r="L346" s="131"/>
      <c r="M346" s="131"/>
      <c r="N346" s="131"/>
      <c r="O346" s="131"/>
      <c r="P346" s="131"/>
      <c r="Q346" s="131"/>
      <c r="R346" s="131"/>
      <c r="S346" s="131"/>
      <c r="T346" s="131"/>
      <c r="U346" s="131"/>
      <c r="V346" s="131"/>
      <c r="W346" s="131"/>
      <c r="X346" s="131"/>
      <c r="Y346" s="131"/>
      <c r="Z346" s="131"/>
      <c r="AA346" s="131"/>
      <c r="AB346" s="131"/>
      <c r="AC346" s="131"/>
      <c r="AD346" s="131"/>
      <c r="AE346" s="131"/>
      <c r="AF346" s="131"/>
      <c r="AG346" s="131"/>
      <c r="AH346" s="131"/>
      <c r="AI346" s="131"/>
      <c r="AJ346" s="131"/>
      <c r="AK346" s="131"/>
      <c r="AL346" s="131"/>
      <c r="AM346" s="131"/>
      <c r="AN346" s="131"/>
      <c r="AO346" s="131"/>
      <c r="AP346" s="131"/>
      <c r="AQ346" s="131"/>
      <c r="AR346" s="131"/>
      <c r="AS346" s="131"/>
      <c r="AT346" s="131"/>
      <c r="AU346" s="131"/>
      <c r="AV346" s="131"/>
      <c r="AW346" s="131"/>
      <c r="AX346" s="131"/>
      <c r="AY346" s="131"/>
      <c r="AZ346" s="131"/>
      <c r="BA346" s="131"/>
      <c r="BB346" s="131"/>
      <c r="BC346" s="131"/>
      <c r="BD346" s="131"/>
      <c r="BE346" s="131"/>
      <c r="BF346" s="131"/>
      <c r="BG346" s="131"/>
      <c r="BH346" s="131"/>
      <c r="BI346" s="131"/>
      <c r="BJ346" s="131"/>
      <c r="BK346" s="131"/>
      <c r="BL346" s="131"/>
      <c r="BM346" s="131"/>
      <c r="BN346" s="131"/>
      <c r="BO346" s="131"/>
      <c r="BP346" s="131"/>
      <c r="BQ346" s="131"/>
      <c r="BR346" s="131"/>
      <c r="BS346" s="131"/>
      <c r="BT346" s="131"/>
      <c r="BU346" s="131"/>
      <c r="BV346" s="131"/>
      <c r="BW346" s="131"/>
      <c r="BX346" s="131"/>
      <c r="BY346" s="131"/>
      <c r="BZ346" s="131"/>
      <c r="CA346" s="131"/>
      <c r="CB346" s="131"/>
      <c r="CC346" s="131"/>
      <c r="CD346" s="131"/>
      <c r="CE346" s="131"/>
      <c r="CF346" s="131"/>
      <c r="CG346" s="131"/>
      <c r="CH346" s="131"/>
      <c r="CI346" s="131"/>
      <c r="CJ346" s="131"/>
      <c r="CK346" s="131"/>
      <c r="CL346" s="131"/>
      <c r="CM346" s="131"/>
      <c r="CN346" s="131"/>
      <c r="CO346" s="131"/>
      <c r="CP346" s="131"/>
      <c r="CQ346" s="131"/>
    </row>
    <row r="347" spans="1:95" ht="16.5" customHeight="1">
      <c r="A347" s="134"/>
      <c r="B347" s="134"/>
      <c r="C347" s="134"/>
      <c r="D347" s="134"/>
      <c r="E347" s="134"/>
      <c r="F347" s="134"/>
      <c r="G347" s="131"/>
      <c r="H347" s="135"/>
      <c r="I347" s="135"/>
      <c r="J347" s="131"/>
      <c r="K347" s="131"/>
      <c r="L347" s="131"/>
      <c r="M347" s="131"/>
      <c r="N347" s="131"/>
      <c r="O347" s="131"/>
      <c r="P347" s="131"/>
      <c r="Q347" s="131"/>
      <c r="R347" s="131"/>
      <c r="S347" s="131"/>
      <c r="T347" s="131"/>
      <c r="U347" s="131"/>
      <c r="V347" s="131"/>
      <c r="W347" s="131"/>
      <c r="X347" s="131"/>
      <c r="Y347" s="131"/>
      <c r="Z347" s="131"/>
      <c r="AA347" s="131"/>
      <c r="AB347" s="131"/>
      <c r="AC347" s="131"/>
      <c r="AD347" s="131"/>
      <c r="AE347" s="131"/>
      <c r="AF347" s="131"/>
      <c r="AG347" s="131"/>
      <c r="AH347" s="131"/>
      <c r="AI347" s="131"/>
      <c r="AJ347" s="131"/>
      <c r="AK347" s="131"/>
      <c r="AL347" s="131"/>
      <c r="AM347" s="131"/>
      <c r="AN347" s="131"/>
      <c r="AO347" s="131"/>
      <c r="AP347" s="131"/>
      <c r="AQ347" s="131"/>
      <c r="AR347" s="131"/>
      <c r="AS347" s="131"/>
      <c r="AT347" s="131"/>
      <c r="AU347" s="131"/>
      <c r="AV347" s="131"/>
      <c r="AW347" s="131"/>
      <c r="AX347" s="131"/>
      <c r="AY347" s="131"/>
      <c r="AZ347" s="131"/>
      <c r="BA347" s="131"/>
      <c r="BB347" s="131"/>
      <c r="BC347" s="131"/>
      <c r="BD347" s="131"/>
      <c r="BE347" s="131"/>
      <c r="BF347" s="131"/>
      <c r="BG347" s="131"/>
      <c r="BH347" s="131"/>
      <c r="BI347" s="131"/>
      <c r="BJ347" s="131"/>
      <c r="BK347" s="131"/>
      <c r="BL347" s="131"/>
      <c r="BM347" s="131"/>
      <c r="BN347" s="131"/>
      <c r="BO347" s="131"/>
      <c r="BP347" s="131"/>
      <c r="BQ347" s="131"/>
      <c r="BR347" s="131"/>
      <c r="BS347" s="131"/>
      <c r="BT347" s="131"/>
      <c r="BU347" s="131"/>
      <c r="BV347" s="131"/>
      <c r="BW347" s="131"/>
      <c r="BX347" s="131"/>
      <c r="BY347" s="131"/>
      <c r="BZ347" s="131"/>
      <c r="CA347" s="131"/>
      <c r="CB347" s="131"/>
      <c r="CC347" s="131"/>
      <c r="CD347" s="131"/>
      <c r="CE347" s="131"/>
      <c r="CF347" s="131"/>
      <c r="CG347" s="131"/>
      <c r="CH347" s="131"/>
      <c r="CI347" s="131"/>
      <c r="CJ347" s="131"/>
      <c r="CK347" s="131"/>
      <c r="CL347" s="131"/>
      <c r="CM347" s="131"/>
      <c r="CN347" s="131"/>
      <c r="CO347" s="131"/>
      <c r="CP347" s="131"/>
      <c r="CQ347" s="131"/>
    </row>
    <row r="348" spans="1:95" ht="16.5" customHeight="1">
      <c r="A348" s="134"/>
      <c r="B348" s="134"/>
      <c r="C348" s="134"/>
      <c r="D348" s="134"/>
      <c r="E348" s="134"/>
      <c r="F348" s="134"/>
      <c r="G348" s="131"/>
      <c r="H348" s="135"/>
      <c r="I348" s="135"/>
      <c r="J348" s="131"/>
      <c r="K348" s="131"/>
      <c r="L348" s="131"/>
      <c r="M348" s="131"/>
      <c r="N348" s="131"/>
      <c r="O348" s="131"/>
      <c r="P348" s="131"/>
      <c r="Q348" s="131"/>
      <c r="R348" s="131"/>
      <c r="S348" s="131"/>
      <c r="T348" s="131"/>
      <c r="U348" s="131"/>
      <c r="V348" s="131"/>
      <c r="W348" s="131"/>
      <c r="X348" s="131"/>
      <c r="Y348" s="131"/>
      <c r="Z348" s="131"/>
      <c r="AA348" s="131"/>
      <c r="AB348" s="131"/>
      <c r="AC348" s="131"/>
      <c r="AD348" s="131"/>
      <c r="AE348" s="131"/>
      <c r="AF348" s="131"/>
      <c r="AG348" s="131"/>
      <c r="AH348" s="131"/>
      <c r="AI348" s="131"/>
      <c r="AJ348" s="131"/>
      <c r="AK348" s="131"/>
      <c r="AL348" s="131"/>
      <c r="AM348" s="131"/>
      <c r="AN348" s="131"/>
      <c r="AO348" s="131"/>
      <c r="AP348" s="131"/>
      <c r="AQ348" s="131"/>
      <c r="AR348" s="131"/>
      <c r="AS348" s="131"/>
      <c r="AT348" s="131"/>
      <c r="AU348" s="131"/>
      <c r="AV348" s="131"/>
      <c r="AW348" s="131"/>
      <c r="AX348" s="131"/>
      <c r="AY348" s="131"/>
      <c r="AZ348" s="131"/>
      <c r="BA348" s="131"/>
      <c r="BB348" s="131"/>
      <c r="BC348" s="131"/>
      <c r="BD348" s="131"/>
      <c r="BE348" s="131"/>
      <c r="BF348" s="131"/>
      <c r="BG348" s="131"/>
      <c r="BH348" s="131"/>
      <c r="BI348" s="131"/>
      <c r="BJ348" s="131"/>
      <c r="BK348" s="131"/>
      <c r="BL348" s="131"/>
      <c r="BM348" s="131"/>
      <c r="BN348" s="131"/>
      <c r="BO348" s="131"/>
      <c r="BP348" s="131"/>
      <c r="BQ348" s="131"/>
      <c r="BR348" s="131"/>
      <c r="BS348" s="131"/>
      <c r="BT348" s="131"/>
      <c r="BU348" s="131"/>
      <c r="BV348" s="131"/>
      <c r="BW348" s="131"/>
      <c r="BX348" s="131"/>
      <c r="BY348" s="131"/>
      <c r="BZ348" s="131"/>
      <c r="CA348" s="131"/>
      <c r="CB348" s="131"/>
      <c r="CC348" s="131"/>
      <c r="CD348" s="131"/>
      <c r="CE348" s="131"/>
      <c r="CF348" s="131"/>
      <c r="CG348" s="131"/>
      <c r="CH348" s="131"/>
      <c r="CI348" s="131"/>
      <c r="CJ348" s="131"/>
      <c r="CK348" s="131"/>
      <c r="CL348" s="131"/>
      <c r="CM348" s="131"/>
      <c r="CN348" s="131"/>
      <c r="CO348" s="131"/>
      <c r="CP348" s="131"/>
      <c r="CQ348" s="131"/>
    </row>
    <row r="349" spans="1:95" ht="16.5" customHeight="1">
      <c r="A349" s="134"/>
      <c r="B349" s="134"/>
      <c r="C349" s="134"/>
      <c r="D349" s="134"/>
      <c r="E349" s="134"/>
      <c r="F349" s="134"/>
      <c r="G349" s="131"/>
      <c r="H349" s="135"/>
      <c r="I349" s="135"/>
      <c r="J349" s="131"/>
      <c r="K349" s="131"/>
      <c r="L349" s="131"/>
      <c r="M349" s="131"/>
      <c r="N349" s="131"/>
      <c r="O349" s="131"/>
      <c r="P349" s="131"/>
      <c r="Q349" s="131"/>
      <c r="R349" s="131"/>
      <c r="S349" s="131"/>
      <c r="T349" s="131"/>
      <c r="U349" s="131"/>
      <c r="V349" s="131"/>
      <c r="W349" s="131"/>
      <c r="X349" s="131"/>
      <c r="Y349" s="131"/>
      <c r="Z349" s="131"/>
      <c r="AA349" s="131"/>
      <c r="AB349" s="131"/>
      <c r="AC349" s="131"/>
      <c r="AD349" s="131"/>
      <c r="AE349" s="131"/>
      <c r="AF349" s="131"/>
      <c r="AG349" s="131"/>
      <c r="AH349" s="131"/>
      <c r="AI349" s="131"/>
      <c r="AJ349" s="131"/>
      <c r="AK349" s="131"/>
      <c r="AL349" s="131"/>
      <c r="AM349" s="131"/>
      <c r="AN349" s="131"/>
      <c r="AO349" s="131"/>
      <c r="AP349" s="131"/>
      <c r="AQ349" s="131"/>
      <c r="AR349" s="131"/>
      <c r="AS349" s="131"/>
      <c r="AT349" s="131"/>
      <c r="AU349" s="131"/>
      <c r="AV349" s="131"/>
      <c r="AW349" s="131"/>
      <c r="AX349" s="131"/>
      <c r="AY349" s="131"/>
      <c r="AZ349" s="131"/>
      <c r="BA349" s="131"/>
      <c r="BB349" s="131"/>
      <c r="BC349" s="131"/>
      <c r="BD349" s="131"/>
      <c r="BE349" s="131"/>
      <c r="BF349" s="131"/>
      <c r="BG349" s="131"/>
      <c r="BH349" s="131"/>
      <c r="BI349" s="131"/>
      <c r="BJ349" s="131"/>
      <c r="BK349" s="131"/>
      <c r="BL349" s="131"/>
      <c r="BM349" s="131"/>
      <c r="BN349" s="131"/>
      <c r="BO349" s="131"/>
      <c r="BP349" s="131"/>
      <c r="BQ349" s="131"/>
      <c r="BR349" s="131"/>
      <c r="BS349" s="131"/>
      <c r="BT349" s="131"/>
      <c r="BU349" s="131"/>
      <c r="BV349" s="131"/>
      <c r="BW349" s="131"/>
      <c r="BX349" s="131"/>
      <c r="BY349" s="131"/>
      <c r="BZ349" s="131"/>
      <c r="CA349" s="131"/>
      <c r="CB349" s="131"/>
      <c r="CC349" s="131"/>
      <c r="CD349" s="131"/>
      <c r="CE349" s="131"/>
      <c r="CF349" s="131"/>
      <c r="CG349" s="131"/>
      <c r="CH349" s="131"/>
      <c r="CI349" s="131"/>
      <c r="CJ349" s="131"/>
      <c r="CK349" s="131"/>
      <c r="CL349" s="131"/>
      <c r="CM349" s="131"/>
      <c r="CN349" s="131"/>
      <c r="CO349" s="131"/>
      <c r="CP349" s="131"/>
      <c r="CQ349" s="131"/>
    </row>
    <row r="350" spans="1:95" ht="16.5" customHeight="1">
      <c r="A350" s="134"/>
      <c r="B350" s="134"/>
      <c r="C350" s="134"/>
      <c r="D350" s="134"/>
      <c r="E350" s="134"/>
      <c r="F350" s="134"/>
      <c r="G350" s="131"/>
      <c r="H350" s="135"/>
      <c r="I350" s="135"/>
      <c r="J350" s="131"/>
      <c r="K350" s="131"/>
      <c r="L350" s="131"/>
      <c r="M350" s="131"/>
      <c r="N350" s="131"/>
      <c r="O350" s="131"/>
      <c r="P350" s="131"/>
      <c r="Q350" s="131"/>
      <c r="R350" s="131"/>
      <c r="S350" s="131"/>
      <c r="T350" s="131"/>
      <c r="U350" s="131"/>
      <c r="V350" s="131"/>
      <c r="W350" s="131"/>
      <c r="X350" s="131"/>
      <c r="Y350" s="131"/>
      <c r="Z350" s="131"/>
      <c r="AA350" s="131"/>
      <c r="AB350" s="131"/>
      <c r="AC350" s="131"/>
      <c r="AD350" s="131"/>
      <c r="AE350" s="131"/>
      <c r="AF350" s="131"/>
      <c r="AG350" s="131"/>
      <c r="AH350" s="131"/>
      <c r="AI350" s="131"/>
      <c r="AJ350" s="131"/>
      <c r="AK350" s="131"/>
      <c r="AL350" s="131"/>
      <c r="AM350" s="131"/>
      <c r="AN350" s="131"/>
      <c r="AO350" s="131"/>
      <c r="AP350" s="131"/>
      <c r="AQ350" s="131"/>
      <c r="AR350" s="131"/>
      <c r="AS350" s="131"/>
      <c r="AT350" s="131"/>
      <c r="AU350" s="131"/>
      <c r="AV350" s="131"/>
      <c r="AW350" s="131"/>
      <c r="AX350" s="131"/>
      <c r="AY350" s="131"/>
      <c r="AZ350" s="131"/>
      <c r="BA350" s="131"/>
      <c r="BB350" s="131"/>
      <c r="BC350" s="131"/>
      <c r="BD350" s="131"/>
      <c r="BE350" s="131"/>
      <c r="BF350" s="131"/>
      <c r="BG350" s="131"/>
      <c r="BH350" s="131"/>
      <c r="BI350" s="131"/>
      <c r="BJ350" s="131"/>
      <c r="BK350" s="131"/>
      <c r="BL350" s="131"/>
      <c r="BM350" s="131"/>
      <c r="BN350" s="131"/>
      <c r="BO350" s="131"/>
      <c r="BP350" s="131"/>
      <c r="BQ350" s="131"/>
      <c r="BR350" s="131"/>
      <c r="BS350" s="131"/>
      <c r="BT350" s="131"/>
      <c r="BU350" s="131"/>
      <c r="BV350" s="131"/>
      <c r="BW350" s="131"/>
      <c r="BX350" s="131"/>
      <c r="BY350" s="131"/>
      <c r="BZ350" s="131"/>
      <c r="CA350" s="131"/>
      <c r="CB350" s="131"/>
      <c r="CC350" s="131"/>
      <c r="CD350" s="131"/>
      <c r="CE350" s="131"/>
      <c r="CF350" s="131"/>
      <c r="CG350" s="131"/>
      <c r="CH350" s="131"/>
      <c r="CI350" s="131"/>
      <c r="CJ350" s="131"/>
      <c r="CK350" s="131"/>
      <c r="CL350" s="131"/>
      <c r="CM350" s="131"/>
      <c r="CN350" s="131"/>
      <c r="CO350" s="131"/>
      <c r="CP350" s="131"/>
      <c r="CQ350" s="131"/>
    </row>
    <row r="351" spans="1:95" ht="16.5" customHeight="1">
      <c r="A351" s="134"/>
      <c r="B351" s="134"/>
      <c r="C351" s="134"/>
      <c r="D351" s="134"/>
      <c r="E351" s="134"/>
      <c r="F351" s="134"/>
      <c r="G351" s="131"/>
      <c r="H351" s="135"/>
      <c r="I351" s="135"/>
      <c r="J351" s="131"/>
      <c r="K351" s="131"/>
      <c r="L351" s="131"/>
      <c r="M351" s="131"/>
      <c r="N351" s="131"/>
      <c r="O351" s="131"/>
      <c r="P351" s="131"/>
      <c r="Q351" s="131"/>
      <c r="R351" s="131"/>
      <c r="S351" s="131"/>
      <c r="T351" s="131"/>
      <c r="U351" s="131"/>
      <c r="V351" s="131"/>
      <c r="W351" s="131"/>
      <c r="X351" s="131"/>
      <c r="Y351" s="131"/>
      <c r="Z351" s="131"/>
      <c r="AA351" s="131"/>
      <c r="AB351" s="131"/>
      <c r="AC351" s="131"/>
      <c r="AD351" s="131"/>
      <c r="AE351" s="131"/>
      <c r="AF351" s="131"/>
      <c r="AG351" s="131"/>
      <c r="AH351" s="131"/>
      <c r="AI351" s="131"/>
      <c r="AJ351" s="131"/>
      <c r="AK351" s="131"/>
      <c r="AL351" s="131"/>
      <c r="AM351" s="131"/>
      <c r="AN351" s="131"/>
      <c r="AO351" s="131"/>
      <c r="AP351" s="131"/>
      <c r="AQ351" s="131"/>
      <c r="AR351" s="131"/>
      <c r="AS351" s="131"/>
      <c r="AT351" s="131"/>
      <c r="AU351" s="131"/>
      <c r="AV351" s="131"/>
      <c r="AW351" s="131"/>
      <c r="AX351" s="131"/>
      <c r="AY351" s="131"/>
      <c r="AZ351" s="131"/>
      <c r="BA351" s="131"/>
      <c r="BB351" s="131"/>
      <c r="BC351" s="131"/>
      <c r="BD351" s="131"/>
      <c r="BE351" s="131"/>
      <c r="BF351" s="131"/>
      <c r="BG351" s="131"/>
      <c r="BH351" s="131"/>
      <c r="BI351" s="131"/>
      <c r="BJ351" s="131"/>
      <c r="BK351" s="131"/>
      <c r="BL351" s="131"/>
      <c r="BM351" s="131"/>
      <c r="BN351" s="131"/>
      <c r="BO351" s="131"/>
      <c r="BP351" s="131"/>
      <c r="BQ351" s="131"/>
      <c r="BR351" s="131"/>
      <c r="BS351" s="131"/>
      <c r="BT351" s="131"/>
      <c r="BU351" s="131"/>
      <c r="BV351" s="131"/>
      <c r="BW351" s="131"/>
      <c r="BX351" s="131"/>
      <c r="BY351" s="131"/>
      <c r="BZ351" s="131"/>
      <c r="CA351" s="131"/>
      <c r="CB351" s="131"/>
      <c r="CC351" s="131"/>
      <c r="CD351" s="131"/>
      <c r="CE351" s="131"/>
      <c r="CF351" s="131"/>
      <c r="CG351" s="131"/>
      <c r="CH351" s="131"/>
      <c r="CI351" s="131"/>
      <c r="CJ351" s="131"/>
      <c r="CK351" s="131"/>
      <c r="CL351" s="131"/>
      <c r="CM351" s="131"/>
      <c r="CN351" s="131"/>
      <c r="CO351" s="131"/>
      <c r="CP351" s="131"/>
      <c r="CQ351" s="131"/>
    </row>
    <row r="352" spans="1:95" ht="16.5" customHeight="1">
      <c r="A352" s="134"/>
      <c r="B352" s="134"/>
      <c r="C352" s="134"/>
      <c r="D352" s="134"/>
      <c r="E352" s="134"/>
      <c r="F352" s="134"/>
      <c r="G352" s="131"/>
      <c r="H352" s="135"/>
      <c r="I352" s="135"/>
      <c r="J352" s="131"/>
      <c r="K352" s="131"/>
      <c r="L352" s="131"/>
      <c r="M352" s="131"/>
      <c r="N352" s="131"/>
      <c r="O352" s="131"/>
      <c r="P352" s="131"/>
      <c r="Q352" s="131"/>
      <c r="R352" s="131"/>
      <c r="S352" s="131"/>
      <c r="T352" s="131"/>
      <c r="U352" s="131"/>
      <c r="V352" s="131"/>
      <c r="W352" s="131"/>
      <c r="X352" s="131"/>
      <c r="Y352" s="131"/>
      <c r="Z352" s="131"/>
      <c r="AA352" s="131"/>
      <c r="AB352" s="131"/>
      <c r="AC352" s="131"/>
      <c r="AD352" s="131"/>
      <c r="AE352" s="131"/>
      <c r="AF352" s="131"/>
      <c r="AG352" s="131"/>
      <c r="AH352" s="131"/>
      <c r="AI352" s="131"/>
      <c r="AJ352" s="131"/>
      <c r="AK352" s="131"/>
      <c r="AL352" s="131"/>
      <c r="AM352" s="131"/>
      <c r="AN352" s="131"/>
      <c r="AO352" s="131"/>
      <c r="AP352" s="131"/>
      <c r="AQ352" s="131"/>
      <c r="AR352" s="131"/>
      <c r="AS352" s="131"/>
      <c r="AT352" s="131"/>
      <c r="AU352" s="131"/>
      <c r="AV352" s="131"/>
      <c r="AW352" s="131"/>
      <c r="AX352" s="131"/>
      <c r="AY352" s="131"/>
      <c r="AZ352" s="131"/>
      <c r="BA352" s="131"/>
      <c r="BB352" s="131"/>
      <c r="BC352" s="131"/>
      <c r="BD352" s="131"/>
      <c r="BE352" s="131"/>
      <c r="BF352" s="131"/>
      <c r="BG352" s="131"/>
      <c r="BH352" s="131"/>
      <c r="BI352" s="131"/>
      <c r="BJ352" s="131"/>
      <c r="BK352" s="131"/>
      <c r="BL352" s="131"/>
      <c r="BM352" s="131"/>
      <c r="BN352" s="131"/>
      <c r="BO352" s="131"/>
      <c r="BP352" s="131"/>
      <c r="BQ352" s="131"/>
      <c r="BR352" s="131"/>
      <c r="BS352" s="131"/>
      <c r="BT352" s="131"/>
      <c r="BU352" s="131"/>
      <c r="BV352" s="131"/>
      <c r="BW352" s="131"/>
      <c r="BX352" s="131"/>
      <c r="BY352" s="131"/>
      <c r="BZ352" s="131"/>
      <c r="CA352" s="131"/>
      <c r="CB352" s="131"/>
      <c r="CC352" s="131"/>
      <c r="CD352" s="131"/>
      <c r="CE352" s="131"/>
      <c r="CF352" s="131"/>
      <c r="CG352" s="131"/>
      <c r="CH352" s="131"/>
      <c r="CI352" s="131"/>
      <c r="CJ352" s="131"/>
      <c r="CK352" s="131"/>
      <c r="CL352" s="131"/>
      <c r="CM352" s="131"/>
      <c r="CN352" s="131"/>
      <c r="CO352" s="131"/>
      <c r="CP352" s="131"/>
      <c r="CQ352" s="131"/>
    </row>
    <row r="353" spans="1:95" ht="16.5" customHeight="1">
      <c r="A353" s="134"/>
      <c r="B353" s="134"/>
      <c r="C353" s="134"/>
      <c r="D353" s="134"/>
      <c r="E353" s="134"/>
      <c r="F353" s="134"/>
      <c r="G353" s="131"/>
      <c r="H353" s="135"/>
      <c r="I353" s="135"/>
      <c r="J353" s="131"/>
      <c r="K353" s="131"/>
      <c r="L353" s="131"/>
      <c r="M353" s="131"/>
      <c r="N353" s="131"/>
      <c r="O353" s="131"/>
      <c r="P353" s="131"/>
      <c r="Q353" s="131"/>
      <c r="R353" s="131"/>
      <c r="S353" s="131"/>
      <c r="T353" s="131"/>
      <c r="U353" s="131"/>
      <c r="V353" s="131"/>
      <c r="W353" s="131"/>
      <c r="X353" s="131"/>
      <c r="Y353" s="131"/>
      <c r="Z353" s="131"/>
      <c r="AA353" s="131"/>
      <c r="AB353" s="131"/>
      <c r="AC353" s="131"/>
      <c r="AD353" s="131"/>
      <c r="AE353" s="131"/>
      <c r="AF353" s="131"/>
      <c r="AG353" s="131"/>
      <c r="AH353" s="131"/>
      <c r="AI353" s="131"/>
      <c r="AJ353" s="131"/>
      <c r="AK353" s="131"/>
      <c r="AL353" s="131"/>
      <c r="AM353" s="131"/>
      <c r="AN353" s="131"/>
      <c r="AO353" s="131"/>
      <c r="AP353" s="131"/>
      <c r="AQ353" s="131"/>
      <c r="AR353" s="131"/>
      <c r="AS353" s="131"/>
      <c r="AT353" s="131"/>
      <c r="AU353" s="131"/>
      <c r="AV353" s="131"/>
      <c r="AW353" s="131"/>
      <c r="AX353" s="131"/>
      <c r="AY353" s="131"/>
      <c r="AZ353" s="131"/>
      <c r="BA353" s="131"/>
      <c r="BB353" s="131"/>
      <c r="BC353" s="131"/>
      <c r="BD353" s="131"/>
      <c r="BE353" s="131"/>
      <c r="BF353" s="131"/>
      <c r="BG353" s="131"/>
      <c r="BH353" s="131"/>
      <c r="BI353" s="131"/>
      <c r="BJ353" s="131"/>
      <c r="BK353" s="131"/>
      <c r="BL353" s="131"/>
      <c r="BM353" s="131"/>
      <c r="BN353" s="131"/>
      <c r="BO353" s="131"/>
      <c r="BP353" s="131"/>
      <c r="BQ353" s="131"/>
      <c r="BR353" s="131"/>
      <c r="BS353" s="131"/>
      <c r="BT353" s="131"/>
      <c r="BU353" s="131"/>
      <c r="BV353" s="131"/>
      <c r="BW353" s="131"/>
      <c r="BX353" s="131"/>
      <c r="BY353" s="131"/>
      <c r="BZ353" s="131"/>
      <c r="CA353" s="131"/>
      <c r="CB353" s="131"/>
      <c r="CC353" s="131"/>
      <c r="CD353" s="131"/>
      <c r="CE353" s="131"/>
      <c r="CF353" s="131"/>
      <c r="CG353" s="131"/>
      <c r="CH353" s="131"/>
      <c r="CI353" s="131"/>
      <c r="CJ353" s="131"/>
      <c r="CK353" s="131"/>
      <c r="CL353" s="131"/>
      <c r="CM353" s="131"/>
      <c r="CN353" s="131"/>
      <c r="CO353" s="131"/>
      <c r="CP353" s="131"/>
      <c r="CQ353" s="131"/>
    </row>
    <row r="354" spans="1:95" ht="16.5" customHeight="1">
      <c r="A354" s="134"/>
      <c r="B354" s="134"/>
      <c r="C354" s="134"/>
      <c r="D354" s="134"/>
      <c r="E354" s="134"/>
      <c r="F354" s="134"/>
      <c r="G354" s="131"/>
      <c r="H354" s="135"/>
      <c r="I354" s="135"/>
      <c r="J354" s="131"/>
      <c r="K354" s="131"/>
      <c r="L354" s="131"/>
      <c r="M354" s="131"/>
      <c r="N354" s="131"/>
      <c r="O354" s="131"/>
      <c r="P354" s="131"/>
      <c r="Q354" s="131"/>
      <c r="R354" s="131"/>
      <c r="S354" s="131"/>
      <c r="T354" s="131"/>
      <c r="U354" s="131"/>
      <c r="V354" s="131"/>
      <c r="W354" s="131"/>
      <c r="X354" s="131"/>
      <c r="Y354" s="131"/>
      <c r="Z354" s="131"/>
      <c r="AA354" s="131"/>
      <c r="AB354" s="131"/>
      <c r="AC354" s="131"/>
      <c r="AD354" s="131"/>
      <c r="AE354" s="131"/>
      <c r="AF354" s="131"/>
      <c r="AG354" s="131"/>
      <c r="AH354" s="131"/>
      <c r="AI354" s="131"/>
      <c r="AJ354" s="131"/>
      <c r="AK354" s="131"/>
      <c r="AL354" s="131"/>
      <c r="AM354" s="131"/>
      <c r="AN354" s="131"/>
      <c r="AO354" s="131"/>
      <c r="AP354" s="131"/>
      <c r="AQ354" s="131"/>
      <c r="AR354" s="131"/>
      <c r="AS354" s="131"/>
      <c r="AT354" s="131"/>
      <c r="AU354" s="131"/>
      <c r="AV354" s="131"/>
      <c r="AW354" s="131"/>
      <c r="AX354" s="131"/>
      <c r="AY354" s="131"/>
      <c r="AZ354" s="131"/>
      <c r="BA354" s="131"/>
      <c r="BB354" s="131"/>
      <c r="BC354" s="131"/>
      <c r="BD354" s="131"/>
      <c r="BE354" s="131"/>
      <c r="BF354" s="131"/>
      <c r="BG354" s="131"/>
      <c r="BH354" s="131"/>
      <c r="BI354" s="131"/>
      <c r="BJ354" s="131"/>
      <c r="BK354" s="131"/>
      <c r="BL354" s="131"/>
      <c r="BM354" s="131"/>
      <c r="BN354" s="131"/>
      <c r="BO354" s="131"/>
      <c r="BP354" s="131"/>
      <c r="BQ354" s="131"/>
      <c r="BR354" s="131"/>
      <c r="BS354" s="131"/>
      <c r="BT354" s="131"/>
      <c r="BU354" s="131"/>
      <c r="BV354" s="131"/>
      <c r="BW354" s="131"/>
      <c r="BX354" s="131"/>
      <c r="BY354" s="131"/>
      <c r="BZ354" s="131"/>
      <c r="CA354" s="131"/>
      <c r="CB354" s="131"/>
      <c r="CC354" s="131"/>
      <c r="CD354" s="131"/>
      <c r="CE354" s="131"/>
      <c r="CF354" s="131"/>
      <c r="CG354" s="131"/>
      <c r="CH354" s="131"/>
      <c r="CI354" s="131"/>
      <c r="CJ354" s="131"/>
      <c r="CK354" s="131"/>
      <c r="CL354" s="131"/>
      <c r="CM354" s="131"/>
      <c r="CN354" s="131"/>
      <c r="CO354" s="131"/>
      <c r="CP354" s="131"/>
      <c r="CQ354" s="131"/>
    </row>
    <row r="355" spans="1:95" ht="16.5" customHeight="1">
      <c r="A355" s="134"/>
      <c r="B355" s="134"/>
      <c r="C355" s="134"/>
      <c r="D355" s="134"/>
      <c r="E355" s="134"/>
      <c r="F355" s="134"/>
      <c r="G355" s="131"/>
      <c r="H355" s="135"/>
      <c r="I355" s="135"/>
      <c r="J355" s="131"/>
      <c r="K355" s="131"/>
      <c r="L355" s="131"/>
      <c r="M355" s="131"/>
      <c r="N355" s="131"/>
      <c r="O355" s="131"/>
      <c r="P355" s="131"/>
      <c r="Q355" s="131"/>
      <c r="R355" s="131"/>
      <c r="S355" s="131"/>
      <c r="T355" s="131"/>
      <c r="U355" s="131"/>
      <c r="V355" s="131"/>
      <c r="W355" s="131"/>
      <c r="X355" s="131"/>
      <c r="Y355" s="131"/>
      <c r="Z355" s="131"/>
      <c r="AA355" s="131"/>
      <c r="AB355" s="131"/>
      <c r="AC355" s="131"/>
      <c r="AD355" s="131"/>
      <c r="AE355" s="131"/>
      <c r="AF355" s="131"/>
      <c r="AG355" s="131"/>
      <c r="AH355" s="131"/>
      <c r="AI355" s="131"/>
      <c r="AJ355" s="131"/>
      <c r="AK355" s="131"/>
      <c r="AL355" s="131"/>
      <c r="AM355" s="131"/>
      <c r="AN355" s="131"/>
      <c r="AO355" s="131"/>
      <c r="AP355" s="131"/>
      <c r="AQ355" s="131"/>
      <c r="AR355" s="131"/>
      <c r="AS355" s="131"/>
      <c r="AT355" s="131"/>
      <c r="AU355" s="131"/>
      <c r="AV355" s="131"/>
      <c r="AW355" s="131"/>
      <c r="AX355" s="131"/>
      <c r="AY355" s="131"/>
      <c r="AZ355" s="131"/>
      <c r="BA355" s="131"/>
      <c r="BB355" s="131"/>
      <c r="BC355" s="131"/>
      <c r="BD355" s="131"/>
      <c r="BE355" s="131"/>
      <c r="BF355" s="131"/>
      <c r="BG355" s="131"/>
      <c r="BH355" s="131"/>
      <c r="BI355" s="131"/>
      <c r="BJ355" s="131"/>
      <c r="BK355" s="131"/>
      <c r="BL355" s="131"/>
      <c r="BM355" s="131"/>
      <c r="BN355" s="131"/>
      <c r="BO355" s="131"/>
      <c r="BP355" s="131"/>
      <c r="BQ355" s="131"/>
      <c r="BR355" s="131"/>
      <c r="BS355" s="131"/>
      <c r="BT355" s="131"/>
      <c r="BU355" s="131"/>
      <c r="BV355" s="131"/>
      <c r="BW355" s="131"/>
      <c r="BX355" s="131"/>
      <c r="BY355" s="131"/>
      <c r="BZ355" s="131"/>
      <c r="CA355" s="131"/>
      <c r="CB355" s="131"/>
      <c r="CC355" s="131"/>
      <c r="CD355" s="131"/>
      <c r="CE355" s="131"/>
      <c r="CF355" s="131"/>
      <c r="CG355" s="131"/>
      <c r="CH355" s="131"/>
      <c r="CI355" s="131"/>
      <c r="CJ355" s="131"/>
      <c r="CK355" s="131"/>
      <c r="CL355" s="131"/>
      <c r="CM355" s="131"/>
      <c r="CN355" s="131"/>
      <c r="CO355" s="131"/>
      <c r="CP355" s="131"/>
      <c r="CQ355" s="131"/>
    </row>
    <row r="356" spans="1:95" ht="16.5" customHeight="1">
      <c r="A356" s="134"/>
      <c r="B356" s="134"/>
      <c r="C356" s="134"/>
      <c r="D356" s="134"/>
      <c r="E356" s="134"/>
      <c r="F356" s="134"/>
      <c r="G356" s="131"/>
      <c r="H356" s="135"/>
      <c r="I356" s="135"/>
      <c r="J356" s="131"/>
      <c r="K356" s="131"/>
      <c r="L356" s="131"/>
      <c r="M356" s="131"/>
      <c r="N356" s="131"/>
      <c r="O356" s="131"/>
      <c r="P356" s="131"/>
      <c r="Q356" s="131"/>
      <c r="R356" s="131"/>
      <c r="S356" s="131"/>
      <c r="T356" s="131"/>
      <c r="U356" s="131"/>
      <c r="V356" s="131"/>
      <c r="W356" s="131"/>
      <c r="X356" s="131"/>
      <c r="Y356" s="131"/>
      <c r="Z356" s="131"/>
      <c r="AA356" s="131"/>
      <c r="AB356" s="131"/>
      <c r="AC356" s="131"/>
      <c r="AD356" s="131"/>
      <c r="AE356" s="131"/>
      <c r="AF356" s="131"/>
      <c r="AG356" s="131"/>
      <c r="AH356" s="131"/>
      <c r="AI356" s="131"/>
      <c r="AJ356" s="131"/>
      <c r="AK356" s="131"/>
      <c r="AL356" s="131"/>
      <c r="AM356" s="131"/>
      <c r="AN356" s="131"/>
      <c r="AO356" s="131"/>
      <c r="AP356" s="131"/>
      <c r="AQ356" s="131"/>
      <c r="AR356" s="131"/>
      <c r="AS356" s="131"/>
      <c r="AT356" s="131"/>
      <c r="AU356" s="131"/>
      <c r="AV356" s="131"/>
      <c r="AW356" s="131"/>
      <c r="AX356" s="131"/>
      <c r="AY356" s="131"/>
      <c r="AZ356" s="131"/>
      <c r="BA356" s="131"/>
      <c r="BB356" s="131"/>
      <c r="BC356" s="131"/>
      <c r="BD356" s="131"/>
      <c r="BE356" s="131"/>
      <c r="BF356" s="131"/>
      <c r="BG356" s="131"/>
      <c r="BH356" s="131"/>
      <c r="BI356" s="131"/>
      <c r="BJ356" s="131"/>
      <c r="BK356" s="131"/>
      <c r="BL356" s="131"/>
      <c r="BM356" s="131"/>
      <c r="BN356" s="131"/>
      <c r="BO356" s="131"/>
      <c r="BP356" s="131"/>
      <c r="BQ356" s="131"/>
      <c r="BR356" s="131"/>
      <c r="BS356" s="131"/>
      <c r="BT356" s="131"/>
      <c r="BU356" s="131"/>
      <c r="BV356" s="131"/>
      <c r="BW356" s="131"/>
      <c r="BX356" s="131"/>
      <c r="BY356" s="131"/>
      <c r="BZ356" s="131"/>
      <c r="CA356" s="131"/>
      <c r="CB356" s="131"/>
      <c r="CC356" s="131"/>
      <c r="CD356" s="131"/>
      <c r="CE356" s="131"/>
      <c r="CF356" s="131"/>
      <c r="CG356" s="131"/>
      <c r="CH356" s="131"/>
      <c r="CI356" s="131"/>
      <c r="CJ356" s="131"/>
      <c r="CK356" s="131"/>
      <c r="CL356" s="131"/>
      <c r="CM356" s="131"/>
      <c r="CN356" s="131"/>
      <c r="CO356" s="131"/>
      <c r="CP356" s="131"/>
      <c r="CQ356" s="131"/>
    </row>
    <row r="357" spans="1:95" ht="16.5" customHeight="1">
      <c r="A357" s="134"/>
      <c r="B357" s="134"/>
      <c r="C357" s="134"/>
      <c r="D357" s="134"/>
      <c r="E357" s="134"/>
      <c r="F357" s="134"/>
      <c r="G357" s="131"/>
      <c r="H357" s="135"/>
      <c r="I357" s="135"/>
      <c r="J357" s="131"/>
      <c r="K357" s="131"/>
      <c r="L357" s="131"/>
      <c r="M357" s="131"/>
      <c r="N357" s="131"/>
      <c r="O357" s="131"/>
      <c r="P357" s="131"/>
      <c r="Q357" s="131"/>
      <c r="R357" s="131"/>
      <c r="S357" s="131"/>
      <c r="T357" s="131"/>
      <c r="U357" s="131"/>
      <c r="V357" s="131"/>
      <c r="W357" s="131"/>
      <c r="X357" s="131"/>
      <c r="Y357" s="131"/>
      <c r="Z357" s="131"/>
      <c r="AA357" s="131"/>
      <c r="AB357" s="131"/>
      <c r="AC357" s="131"/>
      <c r="AD357" s="131"/>
      <c r="AE357" s="131"/>
      <c r="AF357" s="131"/>
      <c r="AG357" s="131"/>
      <c r="AH357" s="131"/>
      <c r="AI357" s="131"/>
      <c r="AJ357" s="131"/>
      <c r="AK357" s="131"/>
      <c r="AL357" s="131"/>
      <c r="AM357" s="131"/>
      <c r="AN357" s="131"/>
      <c r="AO357" s="131"/>
      <c r="AP357" s="131"/>
      <c r="AQ357" s="131"/>
      <c r="AR357" s="131"/>
      <c r="AS357" s="131"/>
      <c r="AT357" s="131"/>
      <c r="AU357" s="131"/>
      <c r="AV357" s="131"/>
      <c r="AW357" s="131"/>
      <c r="AX357" s="131"/>
      <c r="AY357" s="131"/>
      <c r="AZ357" s="131"/>
      <c r="BA357" s="131"/>
      <c r="BB357" s="131"/>
      <c r="BC357" s="131"/>
      <c r="BD357" s="131"/>
      <c r="BE357" s="131"/>
      <c r="BF357" s="131"/>
      <c r="BG357" s="131"/>
      <c r="BH357" s="131"/>
      <c r="BI357" s="131"/>
      <c r="BJ357" s="131"/>
      <c r="BK357" s="131"/>
      <c r="BL357" s="131"/>
      <c r="BM357" s="131"/>
      <c r="BN357" s="131"/>
      <c r="BO357" s="131"/>
      <c r="BP357" s="131"/>
      <c r="BQ357" s="131"/>
      <c r="BR357" s="131"/>
      <c r="BS357" s="131"/>
      <c r="BT357" s="131"/>
      <c r="BU357" s="131"/>
      <c r="BV357" s="131"/>
      <c r="BW357" s="131"/>
      <c r="BX357" s="131"/>
      <c r="BY357" s="131"/>
      <c r="BZ357" s="131"/>
      <c r="CA357" s="131"/>
      <c r="CB357" s="131"/>
      <c r="CC357" s="131"/>
      <c r="CD357" s="131"/>
      <c r="CE357" s="131"/>
      <c r="CF357" s="131"/>
      <c r="CG357" s="131"/>
      <c r="CH357" s="131"/>
      <c r="CI357" s="131"/>
      <c r="CJ357" s="131"/>
      <c r="CK357" s="131"/>
      <c r="CL357" s="131"/>
      <c r="CM357" s="131"/>
      <c r="CN357" s="131"/>
      <c r="CO357" s="131"/>
      <c r="CP357" s="131"/>
      <c r="CQ357" s="131"/>
    </row>
    <row r="358" spans="1:95" ht="16.5" customHeight="1">
      <c r="A358" s="134"/>
      <c r="B358" s="134"/>
      <c r="C358" s="134"/>
      <c r="D358" s="134"/>
      <c r="E358" s="134"/>
      <c r="F358" s="134"/>
      <c r="G358" s="131"/>
      <c r="H358" s="135"/>
      <c r="I358" s="135"/>
      <c r="J358" s="131"/>
      <c r="K358" s="131"/>
      <c r="L358" s="131"/>
      <c r="M358" s="131"/>
      <c r="N358" s="131"/>
      <c r="O358" s="131"/>
      <c r="P358" s="131"/>
      <c r="Q358" s="131"/>
      <c r="R358" s="131"/>
      <c r="S358" s="131"/>
      <c r="T358" s="131"/>
      <c r="U358" s="131"/>
      <c r="V358" s="131"/>
      <c r="W358" s="131"/>
      <c r="X358" s="131"/>
      <c r="Y358" s="131"/>
      <c r="Z358" s="131"/>
      <c r="AA358" s="131"/>
      <c r="AB358" s="131"/>
      <c r="AC358" s="131"/>
      <c r="AD358" s="131"/>
      <c r="AE358" s="131"/>
      <c r="AF358" s="131"/>
      <c r="AG358" s="131"/>
      <c r="AH358" s="131"/>
      <c r="AI358" s="131"/>
      <c r="AJ358" s="131"/>
      <c r="AK358" s="131"/>
      <c r="AL358" s="131"/>
      <c r="AM358" s="131"/>
      <c r="AN358" s="131"/>
      <c r="AO358" s="131"/>
      <c r="AP358" s="131"/>
      <c r="AQ358" s="131"/>
      <c r="AR358" s="131"/>
      <c r="AS358" s="131"/>
      <c r="AT358" s="131"/>
      <c r="AU358" s="131"/>
      <c r="AV358" s="131"/>
      <c r="AW358" s="131"/>
      <c r="AX358" s="131"/>
      <c r="AY358" s="131"/>
      <c r="AZ358" s="131"/>
      <c r="BA358" s="131"/>
      <c r="BB358" s="131"/>
      <c r="BC358" s="131"/>
      <c r="BD358" s="131"/>
      <c r="BE358" s="131"/>
      <c r="BF358" s="131"/>
      <c r="BG358" s="131"/>
      <c r="BH358" s="131"/>
      <c r="BI358" s="131"/>
      <c r="BJ358" s="131"/>
      <c r="BK358" s="131"/>
      <c r="BL358" s="131"/>
      <c r="BM358" s="131"/>
      <c r="BN358" s="131"/>
      <c r="BO358" s="131"/>
      <c r="BP358" s="131"/>
      <c r="BQ358" s="131"/>
      <c r="BR358" s="131"/>
      <c r="BS358" s="131"/>
      <c r="BT358" s="131"/>
      <c r="BU358" s="131"/>
      <c r="BV358" s="131"/>
      <c r="BW358" s="131"/>
      <c r="BX358" s="131"/>
      <c r="BY358" s="131"/>
      <c r="BZ358" s="131"/>
      <c r="CA358" s="131"/>
      <c r="CB358" s="131"/>
      <c r="CC358" s="131"/>
      <c r="CD358" s="131"/>
      <c r="CE358" s="131"/>
      <c r="CF358" s="131"/>
      <c r="CG358" s="131"/>
      <c r="CH358" s="131"/>
      <c r="CI358" s="131"/>
      <c r="CJ358" s="131"/>
      <c r="CK358" s="131"/>
      <c r="CL358" s="131"/>
      <c r="CM358" s="131"/>
      <c r="CN358" s="131"/>
      <c r="CO358" s="131"/>
      <c r="CP358" s="131"/>
      <c r="CQ358" s="131"/>
    </row>
    <row r="359" spans="1:95" ht="16.5" customHeight="1">
      <c r="A359" s="134"/>
      <c r="B359" s="134"/>
      <c r="C359" s="134"/>
      <c r="D359" s="134"/>
      <c r="E359" s="134"/>
      <c r="F359" s="134"/>
      <c r="G359" s="131"/>
      <c r="H359" s="135"/>
      <c r="I359" s="135"/>
      <c r="J359" s="131"/>
      <c r="K359" s="131"/>
      <c r="L359" s="131"/>
      <c r="M359" s="131"/>
      <c r="N359" s="131"/>
      <c r="O359" s="131"/>
      <c r="P359" s="131"/>
      <c r="Q359" s="131"/>
      <c r="R359" s="131"/>
      <c r="S359" s="131"/>
      <c r="T359" s="131"/>
      <c r="U359" s="131"/>
      <c r="V359" s="131"/>
      <c r="W359" s="131"/>
      <c r="X359" s="131"/>
      <c r="Y359" s="131"/>
      <c r="Z359" s="131"/>
      <c r="AA359" s="131"/>
      <c r="AB359" s="131"/>
      <c r="AC359" s="131"/>
      <c r="AD359" s="131"/>
      <c r="AE359" s="131"/>
      <c r="AF359" s="131"/>
      <c r="AG359" s="131"/>
      <c r="AH359" s="131"/>
      <c r="AI359" s="131"/>
      <c r="AJ359" s="131"/>
      <c r="AK359" s="131"/>
      <c r="AL359" s="131"/>
      <c r="AM359" s="131"/>
      <c r="AN359" s="131"/>
      <c r="AO359" s="131"/>
      <c r="AP359" s="131"/>
      <c r="AQ359" s="131"/>
      <c r="AR359" s="131"/>
      <c r="AS359" s="131"/>
      <c r="AT359" s="131"/>
      <c r="AU359" s="131"/>
      <c r="AV359" s="131"/>
      <c r="AW359" s="131"/>
      <c r="AX359" s="131"/>
      <c r="AY359" s="131"/>
      <c r="AZ359" s="131"/>
      <c r="BA359" s="131"/>
      <c r="BB359" s="131"/>
      <c r="BC359" s="131"/>
      <c r="BD359" s="131"/>
      <c r="BE359" s="131"/>
      <c r="BF359" s="131"/>
      <c r="BG359" s="131"/>
      <c r="BH359" s="131"/>
      <c r="BI359" s="131"/>
      <c r="BJ359" s="131"/>
      <c r="BK359" s="131"/>
      <c r="BL359" s="131"/>
      <c r="BM359" s="131"/>
      <c r="BN359" s="131"/>
      <c r="BO359" s="131"/>
      <c r="BP359" s="131"/>
      <c r="BQ359" s="131"/>
      <c r="BR359" s="131"/>
      <c r="BS359" s="131"/>
      <c r="BT359" s="131"/>
      <c r="BU359" s="131"/>
      <c r="BV359" s="131"/>
      <c r="BW359" s="131"/>
      <c r="BX359" s="131"/>
      <c r="BY359" s="131"/>
      <c r="BZ359" s="131"/>
      <c r="CA359" s="131"/>
      <c r="CB359" s="131"/>
      <c r="CC359" s="131"/>
      <c r="CD359" s="131"/>
      <c r="CE359" s="131"/>
      <c r="CF359" s="131"/>
      <c r="CG359" s="131"/>
      <c r="CH359" s="131"/>
      <c r="CI359" s="131"/>
      <c r="CJ359" s="131"/>
      <c r="CK359" s="131"/>
      <c r="CL359" s="131"/>
      <c r="CM359" s="131"/>
      <c r="CN359" s="131"/>
      <c r="CO359" s="131"/>
      <c r="CP359" s="131"/>
      <c r="CQ359" s="131"/>
    </row>
    <row r="360" spans="1:95" ht="16.5" customHeight="1">
      <c r="A360" s="134"/>
      <c r="B360" s="134"/>
      <c r="C360" s="134"/>
      <c r="D360" s="134"/>
      <c r="E360" s="134"/>
      <c r="F360" s="134"/>
      <c r="G360" s="131"/>
      <c r="H360" s="135"/>
      <c r="I360" s="135"/>
      <c r="J360" s="131"/>
      <c r="K360" s="131"/>
      <c r="L360" s="131"/>
      <c r="M360" s="131"/>
      <c r="N360" s="131"/>
      <c r="O360" s="131"/>
      <c r="P360" s="131"/>
      <c r="Q360" s="131"/>
      <c r="R360" s="131"/>
      <c r="S360" s="131"/>
      <c r="T360" s="131"/>
      <c r="U360" s="131"/>
      <c r="V360" s="131"/>
      <c r="W360" s="131"/>
      <c r="X360" s="131"/>
      <c r="Y360" s="131"/>
      <c r="Z360" s="131"/>
      <c r="AA360" s="131"/>
      <c r="AB360" s="131"/>
      <c r="AC360" s="131"/>
      <c r="AD360" s="131"/>
      <c r="AE360" s="131"/>
      <c r="AF360" s="131"/>
      <c r="AG360" s="131"/>
      <c r="AH360" s="131"/>
      <c r="AI360" s="131"/>
      <c r="AJ360" s="131"/>
      <c r="AK360" s="131"/>
      <c r="AL360" s="131"/>
      <c r="AM360" s="131"/>
      <c r="AN360" s="131"/>
      <c r="AO360" s="131"/>
      <c r="AP360" s="131"/>
      <c r="AQ360" s="131"/>
      <c r="AR360" s="131"/>
      <c r="AS360" s="131"/>
      <c r="AT360" s="131"/>
      <c r="AU360" s="131"/>
      <c r="AV360" s="131"/>
      <c r="AW360" s="131"/>
      <c r="AX360" s="131"/>
      <c r="AY360" s="131"/>
      <c r="AZ360" s="131"/>
      <c r="BA360" s="131"/>
      <c r="BB360" s="131"/>
      <c r="BC360" s="131"/>
      <c r="BD360" s="131"/>
      <c r="BE360" s="131"/>
      <c r="BF360" s="131"/>
      <c r="BG360" s="131"/>
      <c r="BH360" s="131"/>
      <c r="BI360" s="131"/>
      <c r="BJ360" s="131"/>
      <c r="BK360" s="131"/>
      <c r="BL360" s="131"/>
      <c r="BM360" s="131"/>
      <c r="BN360" s="131"/>
      <c r="BO360" s="131"/>
      <c r="BP360" s="131"/>
      <c r="BQ360" s="131"/>
      <c r="BR360" s="131"/>
      <c r="BS360" s="131"/>
      <c r="BT360" s="131"/>
      <c r="BU360" s="131"/>
      <c r="BV360" s="131"/>
      <c r="BW360" s="131"/>
      <c r="BX360" s="131"/>
      <c r="BY360" s="131"/>
      <c r="BZ360" s="131"/>
      <c r="CA360" s="131"/>
      <c r="CB360" s="131"/>
      <c r="CC360" s="131"/>
      <c r="CD360" s="131"/>
      <c r="CE360" s="131"/>
      <c r="CF360" s="131"/>
      <c r="CG360" s="131"/>
      <c r="CH360" s="131"/>
      <c r="CI360" s="131"/>
      <c r="CJ360" s="131"/>
      <c r="CK360" s="131"/>
      <c r="CL360" s="131"/>
      <c r="CM360" s="131"/>
      <c r="CN360" s="131"/>
      <c r="CO360" s="131"/>
      <c r="CP360" s="131"/>
      <c r="CQ360" s="131"/>
    </row>
    <row r="361" spans="1:95" ht="16.5" customHeight="1">
      <c r="A361" s="134"/>
      <c r="B361" s="134"/>
      <c r="C361" s="134"/>
      <c r="D361" s="134"/>
      <c r="E361" s="134"/>
      <c r="F361" s="134"/>
      <c r="G361" s="131"/>
      <c r="H361" s="135"/>
      <c r="I361" s="135"/>
      <c r="J361" s="131"/>
      <c r="K361" s="131"/>
      <c r="L361" s="131"/>
      <c r="M361" s="131"/>
      <c r="N361" s="131"/>
      <c r="O361" s="131"/>
      <c r="P361" s="131"/>
      <c r="Q361" s="131"/>
      <c r="R361" s="131"/>
      <c r="S361" s="131"/>
      <c r="T361" s="131"/>
      <c r="U361" s="131"/>
      <c r="V361" s="131"/>
      <c r="W361" s="131"/>
      <c r="X361" s="131"/>
      <c r="Y361" s="131"/>
      <c r="Z361" s="131"/>
      <c r="AA361" s="131"/>
      <c r="AB361" s="131"/>
      <c r="AC361" s="131"/>
      <c r="AD361" s="131"/>
      <c r="AE361" s="131"/>
      <c r="AF361" s="131"/>
      <c r="AG361" s="131"/>
      <c r="AH361" s="131"/>
      <c r="AI361" s="131"/>
      <c r="AJ361" s="131"/>
      <c r="AK361" s="131"/>
      <c r="AL361" s="131"/>
      <c r="AM361" s="131"/>
      <c r="AN361" s="131"/>
      <c r="AO361" s="131"/>
      <c r="AP361" s="131"/>
      <c r="AQ361" s="131"/>
      <c r="AR361" s="131"/>
      <c r="AS361" s="131"/>
      <c r="AT361" s="131"/>
      <c r="AU361" s="131"/>
      <c r="AV361" s="131"/>
      <c r="AW361" s="131"/>
      <c r="AX361" s="131"/>
      <c r="AY361" s="131"/>
      <c r="AZ361" s="131"/>
      <c r="BA361" s="131"/>
      <c r="BB361" s="131"/>
      <c r="BC361" s="131"/>
      <c r="BD361" s="131"/>
      <c r="BE361" s="131"/>
      <c r="BF361" s="131"/>
      <c r="BG361" s="131"/>
      <c r="BH361" s="131"/>
      <c r="BI361" s="131"/>
      <c r="BJ361" s="131"/>
      <c r="BK361" s="131"/>
      <c r="BL361" s="131"/>
      <c r="BM361" s="131"/>
      <c r="BN361" s="131"/>
      <c r="BO361" s="131"/>
      <c r="BP361" s="131"/>
      <c r="BQ361" s="131"/>
      <c r="BR361" s="131"/>
      <c r="BS361" s="131"/>
      <c r="BT361" s="131"/>
      <c r="BU361" s="131"/>
      <c r="BV361" s="131"/>
      <c r="BW361" s="131"/>
      <c r="BX361" s="131"/>
      <c r="BY361" s="131"/>
      <c r="BZ361" s="131"/>
      <c r="CA361" s="131"/>
      <c r="CB361" s="131"/>
      <c r="CC361" s="131"/>
      <c r="CD361" s="131"/>
      <c r="CE361" s="131"/>
      <c r="CF361" s="131"/>
      <c r="CG361" s="131"/>
      <c r="CH361" s="131"/>
      <c r="CI361" s="131"/>
      <c r="CJ361" s="131"/>
      <c r="CK361" s="131"/>
      <c r="CL361" s="131"/>
      <c r="CM361" s="131"/>
      <c r="CN361" s="131"/>
      <c r="CO361" s="131"/>
      <c r="CP361" s="131"/>
      <c r="CQ361" s="131"/>
    </row>
    <row r="362" spans="1:95" ht="16.5" customHeight="1">
      <c r="A362" s="134"/>
      <c r="B362" s="134"/>
      <c r="C362" s="134"/>
      <c r="D362" s="134"/>
      <c r="E362" s="134"/>
      <c r="F362" s="134"/>
      <c r="G362" s="131"/>
      <c r="H362" s="135"/>
      <c r="I362" s="135"/>
      <c r="J362" s="131"/>
      <c r="K362" s="131"/>
      <c r="L362" s="131"/>
      <c r="M362" s="131"/>
      <c r="N362" s="131"/>
      <c r="O362" s="131"/>
      <c r="P362" s="131"/>
      <c r="Q362" s="131"/>
      <c r="R362" s="131"/>
      <c r="S362" s="131"/>
      <c r="T362" s="131"/>
      <c r="U362" s="131"/>
      <c r="V362" s="131"/>
      <c r="W362" s="131"/>
      <c r="X362" s="131"/>
      <c r="Y362" s="131"/>
      <c r="Z362" s="131"/>
      <c r="AA362" s="131"/>
      <c r="AB362" s="131"/>
      <c r="AC362" s="131"/>
      <c r="AD362" s="131"/>
      <c r="AE362" s="131"/>
      <c r="AF362" s="131"/>
      <c r="AG362" s="131"/>
      <c r="AH362" s="131"/>
      <c r="AI362" s="131"/>
      <c r="AJ362" s="131"/>
      <c r="AK362" s="131"/>
      <c r="AL362" s="131"/>
      <c r="AM362" s="131"/>
      <c r="AN362" s="131"/>
      <c r="AO362" s="131"/>
      <c r="AP362" s="131"/>
      <c r="AQ362" s="131"/>
      <c r="AR362" s="131"/>
      <c r="AS362" s="131"/>
      <c r="AT362" s="131"/>
      <c r="AU362" s="131"/>
      <c r="AV362" s="131"/>
      <c r="AW362" s="131"/>
      <c r="AX362" s="131"/>
      <c r="AY362" s="131"/>
      <c r="AZ362" s="131"/>
      <c r="BA362" s="131"/>
      <c r="BB362" s="131"/>
      <c r="BC362" s="131"/>
      <c r="BD362" s="131"/>
      <c r="BE362" s="131"/>
      <c r="BF362" s="131"/>
      <c r="BG362" s="131"/>
      <c r="BH362" s="131"/>
      <c r="BI362" s="131"/>
      <c r="BJ362" s="131"/>
      <c r="BK362" s="131"/>
      <c r="BL362" s="131"/>
      <c r="BM362" s="131"/>
      <c r="BN362" s="131"/>
      <c r="BO362" s="131"/>
      <c r="BP362" s="131"/>
      <c r="BQ362" s="131"/>
      <c r="BR362" s="131"/>
      <c r="BS362" s="131"/>
      <c r="BT362" s="131"/>
      <c r="BU362" s="131"/>
      <c r="BV362" s="131"/>
      <c r="BW362" s="131"/>
      <c r="BX362" s="131"/>
      <c r="BY362" s="131"/>
      <c r="BZ362" s="131"/>
      <c r="CA362" s="131"/>
      <c r="CB362" s="131"/>
      <c r="CC362" s="131"/>
      <c r="CD362" s="131"/>
      <c r="CE362" s="131"/>
      <c r="CF362" s="131"/>
      <c r="CG362" s="131"/>
      <c r="CH362" s="131"/>
      <c r="CI362" s="131"/>
      <c r="CJ362" s="131"/>
      <c r="CK362" s="131"/>
      <c r="CL362" s="131"/>
      <c r="CM362" s="131"/>
      <c r="CN362" s="131"/>
      <c r="CO362" s="131"/>
      <c r="CP362" s="131"/>
      <c r="CQ362" s="131"/>
    </row>
    <row r="363" spans="1:95" ht="16.5" customHeight="1">
      <c r="A363" s="134"/>
      <c r="B363" s="134"/>
      <c r="C363" s="134"/>
      <c r="D363" s="134"/>
      <c r="E363" s="134"/>
      <c r="F363" s="134"/>
      <c r="G363" s="131"/>
      <c r="H363" s="135"/>
      <c r="I363" s="135"/>
      <c r="J363" s="131"/>
      <c r="K363" s="131"/>
      <c r="L363" s="131"/>
      <c r="M363" s="131"/>
      <c r="N363" s="131"/>
      <c r="O363" s="131"/>
      <c r="P363" s="131"/>
      <c r="Q363" s="131"/>
      <c r="R363" s="131"/>
      <c r="S363" s="131"/>
      <c r="T363" s="131"/>
      <c r="U363" s="131"/>
      <c r="V363" s="131"/>
      <c r="W363" s="131"/>
      <c r="X363" s="131"/>
      <c r="Y363" s="131"/>
      <c r="Z363" s="131"/>
      <c r="AA363" s="131"/>
      <c r="AB363" s="131"/>
      <c r="AC363" s="131"/>
      <c r="AD363" s="131"/>
      <c r="AE363" s="131"/>
      <c r="AF363" s="131"/>
      <c r="AG363" s="131"/>
      <c r="AH363" s="131"/>
      <c r="AI363" s="131"/>
      <c r="AJ363" s="131"/>
      <c r="AK363" s="131"/>
      <c r="AL363" s="131"/>
      <c r="AM363" s="131"/>
      <c r="AN363" s="131"/>
      <c r="AO363" s="131"/>
      <c r="AP363" s="131"/>
      <c r="AQ363" s="131"/>
      <c r="AR363" s="131"/>
      <c r="AS363" s="131"/>
      <c r="AT363" s="131"/>
      <c r="AU363" s="131"/>
      <c r="AV363" s="131"/>
      <c r="AW363" s="131"/>
      <c r="AX363" s="131"/>
      <c r="AY363" s="131"/>
      <c r="AZ363" s="131"/>
      <c r="BA363" s="131"/>
      <c r="BB363" s="131"/>
      <c r="BC363" s="131"/>
      <c r="BD363" s="131"/>
      <c r="BE363" s="131"/>
      <c r="BF363" s="131"/>
      <c r="BG363" s="131"/>
      <c r="BH363" s="131"/>
      <c r="BI363" s="131"/>
      <c r="BJ363" s="131"/>
      <c r="BK363" s="131"/>
      <c r="BL363" s="131"/>
      <c r="BM363" s="131"/>
      <c r="BN363" s="131"/>
      <c r="BO363" s="131"/>
      <c r="BP363" s="131"/>
      <c r="BQ363" s="131"/>
      <c r="BR363" s="131"/>
      <c r="BS363" s="131"/>
      <c r="BT363" s="131"/>
      <c r="BU363" s="131"/>
      <c r="BV363" s="131"/>
      <c r="BW363" s="131"/>
      <c r="BX363" s="131"/>
      <c r="BY363" s="131"/>
      <c r="BZ363" s="131"/>
      <c r="CA363" s="131"/>
      <c r="CB363" s="131"/>
      <c r="CC363" s="131"/>
      <c r="CD363" s="131"/>
      <c r="CE363" s="131"/>
      <c r="CF363" s="131"/>
      <c r="CG363" s="131"/>
      <c r="CH363" s="131"/>
      <c r="CI363" s="131"/>
      <c r="CJ363" s="131"/>
      <c r="CK363" s="131"/>
      <c r="CL363" s="131"/>
      <c r="CM363" s="131"/>
      <c r="CN363" s="131"/>
      <c r="CO363" s="131"/>
      <c r="CP363" s="131"/>
      <c r="CQ363" s="131"/>
    </row>
    <row r="364" spans="1:95" ht="16.5" customHeight="1">
      <c r="A364" s="134"/>
      <c r="B364" s="134"/>
      <c r="C364" s="134"/>
      <c r="D364" s="134"/>
      <c r="E364" s="134"/>
      <c r="F364" s="134"/>
      <c r="G364" s="131"/>
      <c r="H364" s="135"/>
      <c r="I364" s="135"/>
      <c r="J364" s="131"/>
      <c r="K364" s="131"/>
      <c r="L364" s="131"/>
      <c r="M364" s="131"/>
      <c r="N364" s="131"/>
      <c r="O364" s="131"/>
      <c r="P364" s="131"/>
      <c r="Q364" s="131"/>
      <c r="R364" s="131"/>
      <c r="S364" s="131"/>
      <c r="T364" s="131"/>
      <c r="U364" s="131"/>
      <c r="V364" s="131"/>
      <c r="W364" s="131"/>
      <c r="X364" s="131"/>
      <c r="Y364" s="131"/>
      <c r="Z364" s="131"/>
      <c r="AA364" s="131"/>
      <c r="AB364" s="131"/>
      <c r="AC364" s="131"/>
      <c r="AD364" s="131"/>
      <c r="AE364" s="131"/>
      <c r="AF364" s="131"/>
      <c r="AG364" s="131"/>
      <c r="AH364" s="131"/>
      <c r="AI364" s="131"/>
      <c r="AJ364" s="131"/>
      <c r="AK364" s="131"/>
      <c r="AL364" s="131"/>
      <c r="AM364" s="131"/>
      <c r="AN364" s="131"/>
      <c r="AO364" s="131"/>
      <c r="AP364" s="131"/>
      <c r="AQ364" s="131"/>
      <c r="AR364" s="131"/>
      <c r="AS364" s="131"/>
      <c r="AT364" s="131"/>
      <c r="AU364" s="131"/>
      <c r="AV364" s="131"/>
      <c r="AW364" s="131"/>
      <c r="AX364" s="131"/>
      <c r="AY364" s="131"/>
      <c r="AZ364" s="131"/>
      <c r="BA364" s="131"/>
      <c r="BB364" s="131"/>
      <c r="BC364" s="131"/>
      <c r="BD364" s="131"/>
      <c r="BE364" s="131"/>
      <c r="BF364" s="131"/>
      <c r="BG364" s="131"/>
      <c r="BH364" s="131"/>
      <c r="BI364" s="131"/>
      <c r="BJ364" s="131"/>
      <c r="BK364" s="131"/>
      <c r="BL364" s="131"/>
      <c r="BM364" s="131"/>
      <c r="BN364" s="131"/>
      <c r="BO364" s="131"/>
      <c r="BP364" s="131"/>
      <c r="BQ364" s="131"/>
      <c r="BR364" s="131"/>
      <c r="BS364" s="131"/>
      <c r="BT364" s="131"/>
      <c r="BU364" s="131"/>
      <c r="BV364" s="131"/>
      <c r="BW364" s="131"/>
      <c r="BX364" s="131"/>
      <c r="BY364" s="131"/>
      <c r="BZ364" s="131"/>
      <c r="CA364" s="131"/>
      <c r="CB364" s="131"/>
      <c r="CC364" s="131"/>
      <c r="CD364" s="131"/>
      <c r="CE364" s="131"/>
      <c r="CF364" s="131"/>
      <c r="CG364" s="131"/>
      <c r="CH364" s="131"/>
      <c r="CI364" s="131"/>
      <c r="CJ364" s="131"/>
      <c r="CK364" s="131"/>
      <c r="CL364" s="131"/>
      <c r="CM364" s="131"/>
      <c r="CN364" s="131"/>
      <c r="CO364" s="131"/>
      <c r="CP364" s="131"/>
      <c r="CQ364" s="131"/>
    </row>
    <row r="365" spans="1:95" ht="16.5" customHeight="1">
      <c r="A365" s="134"/>
      <c r="B365" s="134"/>
      <c r="C365" s="134"/>
      <c r="D365" s="134"/>
      <c r="E365" s="134"/>
      <c r="F365" s="134"/>
      <c r="G365" s="131"/>
      <c r="H365" s="135"/>
      <c r="I365" s="135"/>
      <c r="J365" s="131"/>
      <c r="K365" s="131"/>
      <c r="L365" s="131"/>
      <c r="M365" s="131"/>
      <c r="N365" s="131"/>
      <c r="O365" s="131"/>
      <c r="P365" s="131"/>
      <c r="Q365" s="131"/>
      <c r="R365" s="131"/>
      <c r="S365" s="131"/>
      <c r="T365" s="131"/>
      <c r="U365" s="131"/>
      <c r="V365" s="131"/>
      <c r="W365" s="131"/>
      <c r="X365" s="131"/>
      <c r="Y365" s="131"/>
      <c r="Z365" s="131"/>
      <c r="AA365" s="131"/>
      <c r="AB365" s="131"/>
      <c r="AC365" s="131"/>
      <c r="AD365" s="131"/>
      <c r="AE365" s="131"/>
      <c r="AF365" s="131"/>
      <c r="AG365" s="131"/>
      <c r="AH365" s="131"/>
      <c r="AI365" s="131"/>
      <c r="AJ365" s="131"/>
      <c r="AK365" s="131"/>
      <c r="AL365" s="131"/>
      <c r="AM365" s="131"/>
      <c r="AN365" s="131"/>
      <c r="AO365" s="131"/>
      <c r="AP365" s="131"/>
      <c r="AQ365" s="131"/>
      <c r="AR365" s="131"/>
      <c r="AS365" s="131"/>
      <c r="AT365" s="131"/>
      <c r="AU365" s="131"/>
      <c r="AV365" s="131"/>
      <c r="AW365" s="131"/>
      <c r="AX365" s="131"/>
      <c r="AY365" s="131"/>
      <c r="AZ365" s="131"/>
      <c r="BA365" s="131"/>
      <c r="BB365" s="131"/>
      <c r="BC365" s="131"/>
      <c r="BD365" s="131"/>
      <c r="BE365" s="131"/>
      <c r="BF365" s="131"/>
      <c r="BG365" s="131"/>
      <c r="BH365" s="131"/>
      <c r="BI365" s="131"/>
      <c r="BJ365" s="131"/>
      <c r="BK365" s="131"/>
      <c r="BL365" s="131"/>
      <c r="BM365" s="131"/>
      <c r="BN365" s="131"/>
      <c r="BO365" s="131"/>
      <c r="BP365" s="131"/>
      <c r="BQ365" s="131"/>
      <c r="BR365" s="131"/>
      <c r="BS365" s="131"/>
      <c r="BT365" s="131"/>
      <c r="BU365" s="131"/>
      <c r="BV365" s="131"/>
      <c r="BW365" s="131"/>
      <c r="BX365" s="131"/>
      <c r="BY365" s="131"/>
      <c r="BZ365" s="131"/>
      <c r="CA365" s="131"/>
      <c r="CB365" s="131"/>
      <c r="CC365" s="131"/>
      <c r="CD365" s="131"/>
      <c r="CE365" s="131"/>
      <c r="CF365" s="131"/>
      <c r="CG365" s="131"/>
      <c r="CH365" s="131"/>
      <c r="CI365" s="131"/>
      <c r="CJ365" s="131"/>
      <c r="CK365" s="131"/>
      <c r="CL365" s="131"/>
      <c r="CM365" s="131"/>
      <c r="CN365" s="131"/>
      <c r="CO365" s="131"/>
      <c r="CP365" s="131"/>
      <c r="CQ365" s="131"/>
    </row>
    <row r="366" spans="1:95" ht="16.5" customHeight="1">
      <c r="A366" s="134"/>
      <c r="B366" s="134"/>
      <c r="C366" s="134"/>
      <c r="D366" s="134"/>
      <c r="E366" s="134"/>
      <c r="F366" s="134"/>
      <c r="G366" s="131"/>
      <c r="H366" s="135"/>
      <c r="I366" s="135"/>
      <c r="J366" s="131"/>
      <c r="K366" s="131"/>
      <c r="L366" s="131"/>
      <c r="M366" s="131"/>
      <c r="N366" s="131"/>
      <c r="O366" s="131"/>
      <c r="P366" s="131"/>
      <c r="Q366" s="131"/>
      <c r="R366" s="131"/>
      <c r="S366" s="131"/>
      <c r="T366" s="131"/>
      <c r="U366" s="131"/>
      <c r="V366" s="131"/>
      <c r="W366" s="131"/>
      <c r="X366" s="131"/>
      <c r="Y366" s="131"/>
      <c r="Z366" s="131"/>
      <c r="AA366" s="131"/>
      <c r="AB366" s="131"/>
      <c r="AC366" s="131"/>
      <c r="AD366" s="131"/>
      <c r="AE366" s="131"/>
      <c r="AF366" s="131"/>
      <c r="AG366" s="131"/>
      <c r="AH366" s="131"/>
      <c r="AI366" s="131"/>
      <c r="AJ366" s="131"/>
      <c r="AK366" s="131"/>
      <c r="AL366" s="131"/>
      <c r="AM366" s="131"/>
      <c r="AN366" s="131"/>
      <c r="AO366" s="131"/>
      <c r="AP366" s="131"/>
      <c r="AQ366" s="131"/>
      <c r="AR366" s="131"/>
      <c r="AS366" s="131"/>
      <c r="AT366" s="131"/>
      <c r="AU366" s="131"/>
      <c r="AV366" s="131"/>
      <c r="AW366" s="131"/>
      <c r="AX366" s="131"/>
      <c r="AY366" s="131"/>
      <c r="AZ366" s="131"/>
      <c r="BA366" s="131"/>
      <c r="BB366" s="131"/>
      <c r="BC366" s="131"/>
      <c r="BD366" s="131"/>
      <c r="BE366" s="131"/>
      <c r="BF366" s="131"/>
      <c r="BG366" s="131"/>
      <c r="BH366" s="131"/>
      <c r="BI366" s="131"/>
      <c r="BJ366" s="131"/>
      <c r="BK366" s="131"/>
      <c r="BL366" s="131"/>
      <c r="BM366" s="131"/>
      <c r="BN366" s="131"/>
      <c r="BO366" s="131"/>
      <c r="BP366" s="131"/>
      <c r="BQ366" s="131"/>
      <c r="BR366" s="131"/>
      <c r="BS366" s="131"/>
      <c r="BT366" s="131"/>
      <c r="BU366" s="131"/>
      <c r="BV366" s="131"/>
      <c r="BW366" s="131"/>
      <c r="BX366" s="131"/>
      <c r="BY366" s="131"/>
      <c r="BZ366" s="131"/>
      <c r="CA366" s="131"/>
      <c r="CB366" s="131"/>
      <c r="CC366" s="131"/>
      <c r="CD366" s="131"/>
      <c r="CE366" s="131"/>
      <c r="CF366" s="131"/>
      <c r="CG366" s="131"/>
      <c r="CH366" s="131"/>
      <c r="CI366" s="131"/>
      <c r="CJ366" s="131"/>
      <c r="CK366" s="131"/>
      <c r="CL366" s="131"/>
      <c r="CM366" s="131"/>
      <c r="CN366" s="131"/>
      <c r="CO366" s="131"/>
      <c r="CP366" s="131"/>
      <c r="CQ366" s="131"/>
    </row>
    <row r="367" spans="1:95" ht="16.5" customHeight="1">
      <c r="A367" s="134"/>
      <c r="B367" s="134"/>
      <c r="C367" s="134"/>
      <c r="D367" s="134"/>
      <c r="E367" s="134"/>
      <c r="F367" s="134"/>
      <c r="G367" s="131"/>
      <c r="H367" s="135"/>
      <c r="I367" s="135"/>
      <c r="J367" s="131"/>
      <c r="K367" s="131"/>
      <c r="L367" s="131"/>
      <c r="M367" s="131"/>
      <c r="N367" s="131"/>
      <c r="O367" s="131"/>
      <c r="P367" s="131"/>
      <c r="Q367" s="131"/>
      <c r="R367" s="131"/>
      <c r="S367" s="131"/>
      <c r="T367" s="131"/>
      <c r="U367" s="131"/>
      <c r="V367" s="131"/>
      <c r="W367" s="131"/>
      <c r="X367" s="131"/>
      <c r="Y367" s="131"/>
      <c r="Z367" s="131"/>
      <c r="AA367" s="131"/>
      <c r="AB367" s="131"/>
      <c r="AC367" s="131"/>
      <c r="AD367" s="131"/>
      <c r="AE367" s="131"/>
      <c r="AF367" s="131"/>
      <c r="AG367" s="131"/>
      <c r="AH367" s="131"/>
      <c r="AI367" s="131"/>
      <c r="AJ367" s="131"/>
      <c r="AK367" s="131"/>
      <c r="AL367" s="131"/>
      <c r="AM367" s="131"/>
      <c r="AN367" s="131"/>
      <c r="AO367" s="131"/>
      <c r="AP367" s="131"/>
      <c r="AQ367" s="131"/>
      <c r="AR367" s="131"/>
      <c r="AS367" s="131"/>
      <c r="AT367" s="131"/>
      <c r="AU367" s="131"/>
      <c r="AV367" s="131"/>
      <c r="AW367" s="131"/>
      <c r="AX367" s="131"/>
      <c r="AY367" s="131"/>
      <c r="AZ367" s="131"/>
      <c r="BA367" s="131"/>
      <c r="BB367" s="131"/>
      <c r="BC367" s="131"/>
      <c r="BD367" s="131"/>
      <c r="BE367" s="131"/>
      <c r="BF367" s="131"/>
      <c r="BG367" s="131"/>
      <c r="BH367" s="131"/>
      <c r="BI367" s="131"/>
      <c r="BJ367" s="131"/>
      <c r="BK367" s="131"/>
      <c r="BL367" s="131"/>
      <c r="BM367" s="131"/>
      <c r="BN367" s="131"/>
      <c r="BO367" s="131"/>
      <c r="BP367" s="131"/>
      <c r="BQ367" s="131"/>
      <c r="BR367" s="131"/>
      <c r="BS367" s="131"/>
      <c r="BT367" s="131"/>
      <c r="BU367" s="131"/>
      <c r="BV367" s="131"/>
      <c r="BW367" s="131"/>
      <c r="BX367" s="131"/>
      <c r="BY367" s="131"/>
      <c r="BZ367" s="131"/>
      <c r="CA367" s="131"/>
      <c r="CB367" s="131"/>
      <c r="CC367" s="131"/>
      <c r="CD367" s="131"/>
      <c r="CE367" s="131"/>
      <c r="CF367" s="131"/>
      <c r="CG367" s="131"/>
      <c r="CH367" s="131"/>
      <c r="CI367" s="131"/>
      <c r="CJ367" s="131"/>
      <c r="CK367" s="131"/>
      <c r="CL367" s="131"/>
      <c r="CM367" s="131"/>
      <c r="CN367" s="131"/>
      <c r="CO367" s="131"/>
      <c r="CP367" s="131"/>
      <c r="CQ367" s="131"/>
    </row>
    <row r="368" spans="1:95" ht="16.5" customHeight="1">
      <c r="A368" s="134"/>
      <c r="B368" s="134"/>
      <c r="C368" s="134"/>
      <c r="D368" s="134"/>
      <c r="E368" s="134"/>
      <c r="F368" s="134"/>
      <c r="G368" s="131"/>
      <c r="H368" s="135"/>
      <c r="I368" s="135"/>
      <c r="J368" s="131"/>
      <c r="K368" s="131"/>
      <c r="L368" s="131"/>
      <c r="M368" s="131"/>
      <c r="N368" s="131"/>
      <c r="O368" s="131"/>
      <c r="P368" s="131"/>
      <c r="Q368" s="131"/>
      <c r="R368" s="131"/>
      <c r="S368" s="131"/>
      <c r="T368" s="131"/>
      <c r="U368" s="131"/>
      <c r="V368" s="131"/>
      <c r="W368" s="131"/>
      <c r="X368" s="131"/>
      <c r="Y368" s="131"/>
      <c r="Z368" s="131"/>
      <c r="AA368" s="131"/>
      <c r="AB368" s="131"/>
      <c r="AC368" s="131"/>
      <c r="AD368" s="131"/>
      <c r="AE368" s="131"/>
      <c r="AF368" s="131"/>
      <c r="AG368" s="131"/>
      <c r="AH368" s="131"/>
      <c r="AI368" s="131"/>
      <c r="AJ368" s="131"/>
      <c r="AK368" s="131"/>
      <c r="AL368" s="131"/>
      <c r="AM368" s="131"/>
      <c r="AN368" s="131"/>
      <c r="AO368" s="131"/>
      <c r="AP368" s="131"/>
      <c r="AQ368" s="131"/>
      <c r="AR368" s="131"/>
      <c r="AS368" s="131"/>
      <c r="AT368" s="131"/>
      <c r="AU368" s="131"/>
      <c r="AV368" s="131"/>
      <c r="AW368" s="131"/>
      <c r="AX368" s="131"/>
      <c r="AY368" s="131"/>
      <c r="AZ368" s="131"/>
      <c r="BA368" s="131"/>
      <c r="BB368" s="131"/>
      <c r="BC368" s="131"/>
      <c r="BD368" s="131"/>
      <c r="BE368" s="131"/>
      <c r="BF368" s="131"/>
      <c r="BG368" s="131"/>
      <c r="BH368" s="131"/>
      <c r="BI368" s="131"/>
      <c r="BJ368" s="131"/>
      <c r="BK368" s="131"/>
      <c r="BL368" s="131"/>
      <c r="BM368" s="131"/>
      <c r="BN368" s="131"/>
      <c r="BO368" s="131"/>
      <c r="BP368" s="131"/>
      <c r="BQ368" s="131"/>
      <c r="BR368" s="131"/>
      <c r="BS368" s="131"/>
      <c r="BT368" s="131"/>
      <c r="BU368" s="131"/>
      <c r="BV368" s="131"/>
      <c r="BW368" s="131"/>
      <c r="BX368" s="131"/>
      <c r="BY368" s="131"/>
      <c r="BZ368" s="131"/>
      <c r="CA368" s="131"/>
      <c r="CB368" s="131"/>
      <c r="CC368" s="131"/>
      <c r="CD368" s="131"/>
      <c r="CE368" s="131"/>
      <c r="CF368" s="131"/>
      <c r="CG368" s="131"/>
      <c r="CH368" s="131"/>
      <c r="CI368" s="131"/>
      <c r="CJ368" s="131"/>
      <c r="CK368" s="131"/>
      <c r="CL368" s="131"/>
      <c r="CM368" s="131"/>
      <c r="CN368" s="131"/>
      <c r="CO368" s="131"/>
      <c r="CP368" s="131"/>
      <c r="CQ368" s="131"/>
    </row>
    <row r="369" spans="1:95" ht="16.5" customHeight="1">
      <c r="A369" s="134"/>
      <c r="B369" s="134"/>
      <c r="C369" s="134"/>
      <c r="D369" s="134"/>
      <c r="E369" s="134"/>
      <c r="F369" s="134"/>
      <c r="G369" s="131"/>
      <c r="H369" s="135"/>
      <c r="I369" s="135"/>
      <c r="J369" s="131"/>
      <c r="K369" s="131"/>
      <c r="L369" s="131"/>
      <c r="M369" s="131"/>
      <c r="N369" s="131"/>
      <c r="O369" s="131"/>
      <c r="P369" s="131"/>
      <c r="Q369" s="131"/>
      <c r="R369" s="131"/>
      <c r="S369" s="131"/>
      <c r="T369" s="131"/>
      <c r="U369" s="131"/>
      <c r="V369" s="131"/>
      <c r="W369" s="131"/>
      <c r="X369" s="131"/>
      <c r="Y369" s="131"/>
      <c r="Z369" s="131"/>
      <c r="AA369" s="131"/>
      <c r="AB369" s="131"/>
      <c r="AC369" s="131"/>
      <c r="AD369" s="131"/>
      <c r="AE369" s="131"/>
      <c r="AF369" s="131"/>
      <c r="AG369" s="131"/>
      <c r="AH369" s="131"/>
      <c r="AI369" s="131"/>
      <c r="AJ369" s="131"/>
      <c r="AK369" s="131"/>
      <c r="AL369" s="131"/>
      <c r="AM369" s="131"/>
      <c r="AN369" s="131"/>
      <c r="AO369" s="131"/>
      <c r="AP369" s="131"/>
      <c r="AQ369" s="131"/>
      <c r="AR369" s="131"/>
      <c r="AS369" s="131"/>
      <c r="AT369" s="131"/>
      <c r="AU369" s="131"/>
      <c r="AV369" s="131"/>
      <c r="AW369" s="131"/>
      <c r="AX369" s="131"/>
      <c r="AY369" s="131"/>
      <c r="AZ369" s="131"/>
      <c r="BA369" s="131"/>
      <c r="BB369" s="131"/>
      <c r="BC369" s="131"/>
      <c r="BD369" s="131"/>
      <c r="BE369" s="131"/>
      <c r="BF369" s="131"/>
      <c r="BG369" s="131"/>
      <c r="BH369" s="131"/>
      <c r="BI369" s="131"/>
      <c r="BJ369" s="131"/>
      <c r="BK369" s="131"/>
      <c r="BL369" s="131"/>
      <c r="BM369" s="131"/>
      <c r="BN369" s="131"/>
      <c r="BO369" s="131"/>
      <c r="BP369" s="131"/>
      <c r="BQ369" s="131"/>
      <c r="BR369" s="131"/>
      <c r="BS369" s="131"/>
      <c r="BT369" s="131"/>
      <c r="BU369" s="131"/>
      <c r="BV369" s="131"/>
      <c r="BW369" s="131"/>
      <c r="BX369" s="131"/>
      <c r="BY369" s="131"/>
      <c r="BZ369" s="131"/>
      <c r="CA369" s="131"/>
      <c r="CB369" s="131"/>
      <c r="CC369" s="131"/>
      <c r="CD369" s="131"/>
      <c r="CE369" s="131"/>
      <c r="CF369" s="131"/>
      <c r="CG369" s="131"/>
      <c r="CH369" s="131"/>
      <c r="CI369" s="131"/>
      <c r="CJ369" s="131"/>
      <c r="CK369" s="131"/>
      <c r="CL369" s="131"/>
      <c r="CM369" s="131"/>
      <c r="CN369" s="131"/>
      <c r="CO369" s="131"/>
      <c r="CP369" s="131"/>
      <c r="CQ369" s="131"/>
    </row>
  </sheetData>
  <mergeCells count="1127">
    <mergeCell ref="AJ156:AJ161"/>
    <mergeCell ref="S156:S161"/>
    <mergeCell ref="T156:T161"/>
    <mergeCell ref="U156:U161"/>
    <mergeCell ref="V156:V161"/>
    <mergeCell ref="W156:W161"/>
    <mergeCell ref="X156:X161"/>
    <mergeCell ref="Y156:Y161"/>
    <mergeCell ref="Z156:Z161"/>
    <mergeCell ref="AA156:AA161"/>
    <mergeCell ref="BP156:BP159"/>
    <mergeCell ref="BQ156:BQ159"/>
    <mergeCell ref="BR156:BR159"/>
    <mergeCell ref="BS156:BS159"/>
    <mergeCell ref="BF156:BF161"/>
    <mergeCell ref="BG156:BG161"/>
    <mergeCell ref="BH156:BH161"/>
    <mergeCell ref="BI156:BI161"/>
    <mergeCell ref="BJ156:BJ161"/>
    <mergeCell ref="BK156:BK161"/>
    <mergeCell ref="BL156:BL161"/>
    <mergeCell ref="BM156:BM161"/>
    <mergeCell ref="BO156:BO161"/>
    <mergeCell ref="AK156:AK161"/>
    <mergeCell ref="AL156:AL161"/>
    <mergeCell ref="AM156:AM159"/>
    <mergeCell ref="AO156:AO159"/>
    <mergeCell ref="AQ156:AQ159"/>
    <mergeCell ref="AS156:AS159"/>
    <mergeCell ref="AU156:AU159"/>
    <mergeCell ref="AF156:AF161"/>
    <mergeCell ref="AG156:AG161"/>
    <mergeCell ref="BO150:BO154"/>
    <mergeCell ref="BP150:BP153"/>
    <mergeCell ref="BQ150:BQ153"/>
    <mergeCell ref="BR150:BR153"/>
    <mergeCell ref="BS150:BS153"/>
    <mergeCell ref="B156:B161"/>
    <mergeCell ref="C156:C161"/>
    <mergeCell ref="D156:D161"/>
    <mergeCell ref="E156:E161"/>
    <mergeCell ref="F156:F161"/>
    <mergeCell ref="G156:G161"/>
    <mergeCell ref="H156:H161"/>
    <mergeCell ref="I156:I161"/>
    <mergeCell ref="J156:J161"/>
    <mergeCell ref="K156:K161"/>
    <mergeCell ref="L156:L161"/>
    <mergeCell ref="M156:M161"/>
    <mergeCell ref="N156:N161"/>
    <mergeCell ref="O156:O161"/>
    <mergeCell ref="P156:P161"/>
    <mergeCell ref="Q156:Q161"/>
    <mergeCell ref="R156:R161"/>
    <mergeCell ref="AK150:AK154"/>
    <mergeCell ref="AL150:AL154"/>
    <mergeCell ref="AM150:AM154"/>
    <mergeCell ref="BF150:BF155"/>
    <mergeCell ref="BG150:BG155"/>
    <mergeCell ref="BH150:BH155"/>
    <mergeCell ref="BI150:BI155"/>
    <mergeCell ref="BJ150:BJ155"/>
    <mergeCell ref="AH156:AH161"/>
    <mergeCell ref="AI156:AI161"/>
    <mergeCell ref="A150:A161"/>
    <mergeCell ref="B150:B155"/>
    <mergeCell ref="C150:C155"/>
    <mergeCell ref="D150:D155"/>
    <mergeCell ref="E150:E154"/>
    <mergeCell ref="F150:F154"/>
    <mergeCell ref="G150:G155"/>
    <mergeCell ref="H150:H155"/>
    <mergeCell ref="I150:I154"/>
    <mergeCell ref="BK150:BK155"/>
    <mergeCell ref="AB150:AB155"/>
    <mergeCell ref="AC150:AC155"/>
    <mergeCell ref="AD150:AD155"/>
    <mergeCell ref="AE150:AE155"/>
    <mergeCell ref="AF150:AF155"/>
    <mergeCell ref="AG150:AG154"/>
    <mergeCell ref="AH150:AH155"/>
    <mergeCell ref="AI150:AI155"/>
    <mergeCell ref="AJ150:AJ155"/>
    <mergeCell ref="S150:S155"/>
    <mergeCell ref="T150:T155"/>
    <mergeCell ref="U150:U155"/>
    <mergeCell ref="V150:V155"/>
    <mergeCell ref="W150:W155"/>
    <mergeCell ref="X150:X155"/>
    <mergeCell ref="Y150:Y155"/>
    <mergeCell ref="Z150:Z155"/>
    <mergeCell ref="AA150:AA155"/>
    <mergeCell ref="AD156:AD161"/>
    <mergeCell ref="AE156:AE161"/>
    <mergeCell ref="AW156:AW159"/>
    <mergeCell ref="AY156:AY159"/>
    <mergeCell ref="BK144:BK149"/>
    <mergeCell ref="BL144:BL149"/>
    <mergeCell ref="BM144:BM149"/>
    <mergeCell ref="Z144:Z149"/>
    <mergeCell ref="AA144:AA149"/>
    <mergeCell ref="AB144:AB149"/>
    <mergeCell ref="AC144:AC149"/>
    <mergeCell ref="AD144:AD149"/>
    <mergeCell ref="AE144:AE149"/>
    <mergeCell ref="AF144:AF149"/>
    <mergeCell ref="AH144:AH149"/>
    <mergeCell ref="AI144:AI149"/>
    <mergeCell ref="J150:J155"/>
    <mergeCell ref="K150:K155"/>
    <mergeCell ref="L150:L155"/>
    <mergeCell ref="M150:M155"/>
    <mergeCell ref="N150:N155"/>
    <mergeCell ref="O150:O155"/>
    <mergeCell ref="P150:P155"/>
    <mergeCell ref="Q150:Q155"/>
    <mergeCell ref="R150:R155"/>
    <mergeCell ref="BL150:BL155"/>
    <mergeCell ref="BM150:BM155"/>
    <mergeCell ref="U144:U149"/>
    <mergeCell ref="V144:V149"/>
    <mergeCell ref="W144:W149"/>
    <mergeCell ref="X144:X149"/>
    <mergeCell ref="Y144:Y149"/>
    <mergeCell ref="AB156:AB161"/>
    <mergeCell ref="AC156:AC161"/>
    <mergeCell ref="AI138:AI143"/>
    <mergeCell ref="AJ138:AJ143"/>
    <mergeCell ref="BF138:BF143"/>
    <mergeCell ref="BG138:BG143"/>
    <mergeCell ref="BH138:BH143"/>
    <mergeCell ref="BI138:BI143"/>
    <mergeCell ref="BJ138:BJ143"/>
    <mergeCell ref="AJ144:AJ149"/>
    <mergeCell ref="BF144:BF149"/>
    <mergeCell ref="BG144:BG149"/>
    <mergeCell ref="BH144:BH149"/>
    <mergeCell ref="BI144:BI149"/>
    <mergeCell ref="BJ144:BJ149"/>
    <mergeCell ref="A144:A149"/>
    <mergeCell ref="B144:B149"/>
    <mergeCell ref="C144:C149"/>
    <mergeCell ref="D144:D149"/>
    <mergeCell ref="G144:G149"/>
    <mergeCell ref="H144:H149"/>
    <mergeCell ref="J144:J149"/>
    <mergeCell ref="K144:K149"/>
    <mergeCell ref="L144:L149"/>
    <mergeCell ref="M144:M149"/>
    <mergeCell ref="N144:N149"/>
    <mergeCell ref="O144:O149"/>
    <mergeCell ref="P144:P149"/>
    <mergeCell ref="Q144:Q149"/>
    <mergeCell ref="R144:R149"/>
    <mergeCell ref="S144:S149"/>
    <mergeCell ref="T144:T149"/>
    <mergeCell ref="BL132:BL137"/>
    <mergeCell ref="BM132:BM137"/>
    <mergeCell ref="A138:A143"/>
    <mergeCell ref="B138:B143"/>
    <mergeCell ref="C138:C143"/>
    <mergeCell ref="D138:D143"/>
    <mergeCell ref="G138:G143"/>
    <mergeCell ref="H138:H143"/>
    <mergeCell ref="J138:J143"/>
    <mergeCell ref="K138:K143"/>
    <mergeCell ref="L138:L143"/>
    <mergeCell ref="M138:M143"/>
    <mergeCell ref="N138:N143"/>
    <mergeCell ref="O138:O143"/>
    <mergeCell ref="P138:P143"/>
    <mergeCell ref="Q138:Q143"/>
    <mergeCell ref="R138:R143"/>
    <mergeCell ref="S138:S143"/>
    <mergeCell ref="T138:T143"/>
    <mergeCell ref="U138:U143"/>
    <mergeCell ref="BL138:BL143"/>
    <mergeCell ref="BM138:BM143"/>
    <mergeCell ref="BG132:BG137"/>
    <mergeCell ref="BH132:BH137"/>
    <mergeCell ref="BI132:BI137"/>
    <mergeCell ref="V132:V137"/>
    <mergeCell ref="W132:W137"/>
    <mergeCell ref="X132:X137"/>
    <mergeCell ref="Y132:Y137"/>
    <mergeCell ref="Z132:Z137"/>
    <mergeCell ref="AA132:AA137"/>
    <mergeCell ref="AB132:AB137"/>
    <mergeCell ref="AC132:AC137"/>
    <mergeCell ref="AD132:AD137"/>
    <mergeCell ref="BK138:BK143"/>
    <mergeCell ref="X138:X143"/>
    <mergeCell ref="Y138:Y143"/>
    <mergeCell ref="Z138:Z143"/>
    <mergeCell ref="AA138:AA143"/>
    <mergeCell ref="AB138:AB143"/>
    <mergeCell ref="AC138:AC143"/>
    <mergeCell ref="AD138:AD143"/>
    <mergeCell ref="AE138:AE143"/>
    <mergeCell ref="AF138:AF143"/>
    <mergeCell ref="BJ132:BJ137"/>
    <mergeCell ref="BK132:BK137"/>
    <mergeCell ref="U132:U137"/>
    <mergeCell ref="AC126:AC131"/>
    <mergeCell ref="AD126:AD131"/>
    <mergeCell ref="AE126:AE131"/>
    <mergeCell ref="AF126:AF131"/>
    <mergeCell ref="AH126:AH131"/>
    <mergeCell ref="AI126:AI131"/>
    <mergeCell ref="AJ126:AJ131"/>
    <mergeCell ref="BF126:BF131"/>
    <mergeCell ref="V138:V143"/>
    <mergeCell ref="W138:W143"/>
    <mergeCell ref="AE132:AE137"/>
    <mergeCell ref="AF132:AF137"/>
    <mergeCell ref="AH132:AH137"/>
    <mergeCell ref="AI132:AI137"/>
    <mergeCell ref="AJ132:AJ137"/>
    <mergeCell ref="BF132:BF137"/>
    <mergeCell ref="AH138:AH143"/>
    <mergeCell ref="A132:A137"/>
    <mergeCell ref="B132:B137"/>
    <mergeCell ref="C132:C137"/>
    <mergeCell ref="D132:D137"/>
    <mergeCell ref="G132:G137"/>
    <mergeCell ref="H132:H137"/>
    <mergeCell ref="J132:J137"/>
    <mergeCell ref="K132:K137"/>
    <mergeCell ref="L132:L137"/>
    <mergeCell ref="M132:M137"/>
    <mergeCell ref="N132:N137"/>
    <mergeCell ref="O132:O137"/>
    <mergeCell ref="P132:P137"/>
    <mergeCell ref="Q132:Q137"/>
    <mergeCell ref="R132:R137"/>
    <mergeCell ref="S132:S137"/>
    <mergeCell ref="T132:T137"/>
    <mergeCell ref="BH120:BH125"/>
    <mergeCell ref="BI120:BI125"/>
    <mergeCell ref="BJ120:BJ125"/>
    <mergeCell ref="BK120:BK125"/>
    <mergeCell ref="BL120:BL125"/>
    <mergeCell ref="BM120:BM125"/>
    <mergeCell ref="A126:A131"/>
    <mergeCell ref="B126:B131"/>
    <mergeCell ref="C126:C131"/>
    <mergeCell ref="D126:D131"/>
    <mergeCell ref="E126:E131"/>
    <mergeCell ref="F126:F131"/>
    <mergeCell ref="G126:G131"/>
    <mergeCell ref="H126:H131"/>
    <mergeCell ref="J126:J131"/>
    <mergeCell ref="K126:K131"/>
    <mergeCell ref="L126:L131"/>
    <mergeCell ref="M126:M131"/>
    <mergeCell ref="N126:N131"/>
    <mergeCell ref="O126:O131"/>
    <mergeCell ref="P126:P131"/>
    <mergeCell ref="Q126:Q131"/>
    <mergeCell ref="BH126:BH131"/>
    <mergeCell ref="BI126:BI131"/>
    <mergeCell ref="BJ126:BJ131"/>
    <mergeCell ref="BK126:BK131"/>
    <mergeCell ref="BL126:BL131"/>
    <mergeCell ref="BM126:BM131"/>
    <mergeCell ref="R126:R131"/>
    <mergeCell ref="S126:S131"/>
    <mergeCell ref="AC120:AC125"/>
    <mergeCell ref="AD120:AD125"/>
    <mergeCell ref="AE120:AE125"/>
    <mergeCell ref="AF120:AF125"/>
    <mergeCell ref="AH120:AH125"/>
    <mergeCell ref="AI120:AI125"/>
    <mergeCell ref="AJ120:AJ125"/>
    <mergeCell ref="BF120:BF125"/>
    <mergeCell ref="BG120:BG125"/>
    <mergeCell ref="T120:T125"/>
    <mergeCell ref="U120:U125"/>
    <mergeCell ref="V120:V125"/>
    <mergeCell ref="W120:W125"/>
    <mergeCell ref="X120:X125"/>
    <mergeCell ref="Y120:Y125"/>
    <mergeCell ref="Z120:Z125"/>
    <mergeCell ref="AA120:AA125"/>
    <mergeCell ref="AB120:AB125"/>
    <mergeCell ref="BG126:BG131"/>
    <mergeCell ref="T126:T131"/>
    <mergeCell ref="U126:U131"/>
    <mergeCell ref="V126:V131"/>
    <mergeCell ref="W126:W131"/>
    <mergeCell ref="X126:X131"/>
    <mergeCell ref="Y126:Y131"/>
    <mergeCell ref="Z126:Z131"/>
    <mergeCell ref="AA126:AA131"/>
    <mergeCell ref="AB126:AB131"/>
    <mergeCell ref="BF114:BF119"/>
    <mergeCell ref="BG114:BG119"/>
    <mergeCell ref="BH114:BH119"/>
    <mergeCell ref="BI114:BI119"/>
    <mergeCell ref="BJ114:BJ119"/>
    <mergeCell ref="BK114:BK119"/>
    <mergeCell ref="BL114:BL119"/>
    <mergeCell ref="BM114:BM119"/>
    <mergeCell ref="A120:A125"/>
    <mergeCell ref="B120:B125"/>
    <mergeCell ref="C120:C125"/>
    <mergeCell ref="D120:D125"/>
    <mergeCell ref="G120:G125"/>
    <mergeCell ref="H120:H125"/>
    <mergeCell ref="J120:J125"/>
    <mergeCell ref="K120:K125"/>
    <mergeCell ref="L120:L125"/>
    <mergeCell ref="M120:M125"/>
    <mergeCell ref="N120:N125"/>
    <mergeCell ref="O120:O125"/>
    <mergeCell ref="P120:P125"/>
    <mergeCell ref="Q120:Q125"/>
    <mergeCell ref="R120:R125"/>
    <mergeCell ref="S120:S125"/>
    <mergeCell ref="AA114:AA119"/>
    <mergeCell ref="AB114:AB119"/>
    <mergeCell ref="AC114:AC119"/>
    <mergeCell ref="AD114:AD119"/>
    <mergeCell ref="AE114:AE119"/>
    <mergeCell ref="AF114:AF119"/>
    <mergeCell ref="AH114:AH119"/>
    <mergeCell ref="AI114:AI119"/>
    <mergeCell ref="AJ114:AJ119"/>
    <mergeCell ref="BS108:BS109"/>
    <mergeCell ref="A114:A119"/>
    <mergeCell ref="B114:B119"/>
    <mergeCell ref="C114:C119"/>
    <mergeCell ref="D114:D119"/>
    <mergeCell ref="G114:G119"/>
    <mergeCell ref="H114:H119"/>
    <mergeCell ref="J114:J119"/>
    <mergeCell ref="K114:K119"/>
    <mergeCell ref="L114:L119"/>
    <mergeCell ref="M114:M119"/>
    <mergeCell ref="N114:N119"/>
    <mergeCell ref="O114:O119"/>
    <mergeCell ref="P114:P119"/>
    <mergeCell ref="Q114:Q119"/>
    <mergeCell ref="R114:R119"/>
    <mergeCell ref="S114:S119"/>
    <mergeCell ref="T114:T119"/>
    <mergeCell ref="U114:U119"/>
    <mergeCell ref="V114:V119"/>
    <mergeCell ref="W114:W119"/>
    <mergeCell ref="X114:X119"/>
    <mergeCell ref="Y114:Y119"/>
    <mergeCell ref="Z114:Z119"/>
    <mergeCell ref="BI108:BI113"/>
    <mergeCell ref="BJ108:BJ113"/>
    <mergeCell ref="BK108:BK113"/>
    <mergeCell ref="BL108:BL113"/>
    <mergeCell ref="BM108:BM113"/>
    <mergeCell ref="BO108:BO109"/>
    <mergeCell ref="BP108:BP109"/>
    <mergeCell ref="A108:A113"/>
    <mergeCell ref="B108:B113"/>
    <mergeCell ref="C108:C113"/>
    <mergeCell ref="D108:D113"/>
    <mergeCell ref="F108:F113"/>
    <mergeCell ref="G108:G113"/>
    <mergeCell ref="H108:H113"/>
    <mergeCell ref="J108:J113"/>
    <mergeCell ref="K108:K113"/>
    <mergeCell ref="BQ108:BQ109"/>
    <mergeCell ref="BR108:BR109"/>
    <mergeCell ref="AD108:AD113"/>
    <mergeCell ref="AE108:AE113"/>
    <mergeCell ref="AF108:AF113"/>
    <mergeCell ref="AH108:AH113"/>
    <mergeCell ref="AI108:AI113"/>
    <mergeCell ref="AJ108:AJ113"/>
    <mergeCell ref="BF108:BF113"/>
    <mergeCell ref="BG108:BG113"/>
    <mergeCell ref="BH108:BH113"/>
    <mergeCell ref="U108:U113"/>
    <mergeCell ref="V108:V113"/>
    <mergeCell ref="W108:W113"/>
    <mergeCell ref="X108:X113"/>
    <mergeCell ref="Y108:Y113"/>
    <mergeCell ref="Z108:Z113"/>
    <mergeCell ref="AA108:AA113"/>
    <mergeCell ref="AB108:AB113"/>
    <mergeCell ref="AC108:AC113"/>
    <mergeCell ref="BL102:BL107"/>
    <mergeCell ref="BM102:BM107"/>
    <mergeCell ref="Z102:Z107"/>
    <mergeCell ref="AA102:AA107"/>
    <mergeCell ref="AB102:AB107"/>
    <mergeCell ref="AC102:AC107"/>
    <mergeCell ref="AD102:AD107"/>
    <mergeCell ref="AE102:AE107"/>
    <mergeCell ref="AF102:AF107"/>
    <mergeCell ref="AH102:AH107"/>
    <mergeCell ref="AI102:AI107"/>
    <mergeCell ref="L108:L113"/>
    <mergeCell ref="M108:M113"/>
    <mergeCell ref="N108:N113"/>
    <mergeCell ref="O108:O113"/>
    <mergeCell ref="P108:P113"/>
    <mergeCell ref="Q108:Q113"/>
    <mergeCell ref="R108:R113"/>
    <mergeCell ref="S108:S113"/>
    <mergeCell ref="T108:T113"/>
    <mergeCell ref="T102:T107"/>
    <mergeCell ref="U102:U107"/>
    <mergeCell ref="V102:V107"/>
    <mergeCell ref="W102:W107"/>
    <mergeCell ref="X102:X107"/>
    <mergeCell ref="Y102:Y107"/>
    <mergeCell ref="AJ96:AJ101"/>
    <mergeCell ref="BF96:BF101"/>
    <mergeCell ref="BG96:BG101"/>
    <mergeCell ref="BH96:BH101"/>
    <mergeCell ref="BI96:BI101"/>
    <mergeCell ref="BJ96:BJ101"/>
    <mergeCell ref="BK96:BK101"/>
    <mergeCell ref="AJ102:AJ107"/>
    <mergeCell ref="BF102:BF107"/>
    <mergeCell ref="BG102:BG107"/>
    <mergeCell ref="BH102:BH107"/>
    <mergeCell ref="BI102:BI107"/>
    <mergeCell ref="BJ102:BJ107"/>
    <mergeCell ref="BK102:BK107"/>
    <mergeCell ref="A102:A107"/>
    <mergeCell ref="B102:B107"/>
    <mergeCell ref="C102:C107"/>
    <mergeCell ref="D102:D107"/>
    <mergeCell ref="F102:F107"/>
    <mergeCell ref="G102:G107"/>
    <mergeCell ref="H102:H107"/>
    <mergeCell ref="J102:J107"/>
    <mergeCell ref="K102:K107"/>
    <mergeCell ref="L102:L107"/>
    <mergeCell ref="M102:M107"/>
    <mergeCell ref="N102:N107"/>
    <mergeCell ref="O102:O107"/>
    <mergeCell ref="P102:P107"/>
    <mergeCell ref="Q102:Q107"/>
    <mergeCell ref="R102:R107"/>
    <mergeCell ref="S102:S107"/>
    <mergeCell ref="BM90:BM95"/>
    <mergeCell ref="A96:A101"/>
    <mergeCell ref="B96:B101"/>
    <mergeCell ref="C96:C101"/>
    <mergeCell ref="D96:D101"/>
    <mergeCell ref="G96:G101"/>
    <mergeCell ref="H96:H101"/>
    <mergeCell ref="J96:J101"/>
    <mergeCell ref="K96:K101"/>
    <mergeCell ref="L96:L101"/>
    <mergeCell ref="M96:M101"/>
    <mergeCell ref="N96:N101"/>
    <mergeCell ref="O96:O101"/>
    <mergeCell ref="P96:P101"/>
    <mergeCell ref="Q96:Q101"/>
    <mergeCell ref="R96:R101"/>
    <mergeCell ref="S96:S101"/>
    <mergeCell ref="T96:T101"/>
    <mergeCell ref="U96:U101"/>
    <mergeCell ref="V96:V101"/>
    <mergeCell ref="BM96:BM101"/>
    <mergeCell ref="BH90:BH95"/>
    <mergeCell ref="BI90:BI95"/>
    <mergeCell ref="BJ90:BJ95"/>
    <mergeCell ref="W90:W95"/>
    <mergeCell ref="X90:X95"/>
    <mergeCell ref="Y90:Y95"/>
    <mergeCell ref="Z90:Z95"/>
    <mergeCell ref="AA90:AA95"/>
    <mergeCell ref="AB90:AB95"/>
    <mergeCell ref="AC90:AC95"/>
    <mergeCell ref="AD90:AD95"/>
    <mergeCell ref="AE90:AE95"/>
    <mergeCell ref="BL96:BL101"/>
    <mergeCell ref="Y96:Y101"/>
    <mergeCell ref="Z96:Z101"/>
    <mergeCell ref="AA96:AA101"/>
    <mergeCell ref="AB96:AB101"/>
    <mergeCell ref="AC96:AC101"/>
    <mergeCell ref="AD96:AD101"/>
    <mergeCell ref="AE96:AE101"/>
    <mergeCell ref="AF96:AF101"/>
    <mergeCell ref="AH96:AH101"/>
    <mergeCell ref="BK90:BK95"/>
    <mergeCell ref="BL90:BL95"/>
    <mergeCell ref="U90:U95"/>
    <mergeCell ref="V90:V95"/>
    <mergeCell ref="AD84:AD89"/>
    <mergeCell ref="AE84:AE89"/>
    <mergeCell ref="AF84:AF89"/>
    <mergeCell ref="AH84:AH89"/>
    <mergeCell ref="AI84:AI89"/>
    <mergeCell ref="AJ84:AJ89"/>
    <mergeCell ref="BF84:BF89"/>
    <mergeCell ref="BG84:BG89"/>
    <mergeCell ref="W96:W101"/>
    <mergeCell ref="X96:X101"/>
    <mergeCell ref="AF90:AF95"/>
    <mergeCell ref="AH90:AH95"/>
    <mergeCell ref="AI90:AI95"/>
    <mergeCell ref="AJ90:AJ95"/>
    <mergeCell ref="BF90:BF95"/>
    <mergeCell ref="BG90:BG95"/>
    <mergeCell ref="AI96:AI101"/>
    <mergeCell ref="BM78:BM83"/>
    <mergeCell ref="AB78:AB83"/>
    <mergeCell ref="AC78:AC83"/>
    <mergeCell ref="AD78:AD83"/>
    <mergeCell ref="AE78:AE83"/>
    <mergeCell ref="AF78:AF83"/>
    <mergeCell ref="AH78:AH83"/>
    <mergeCell ref="AI78:AI83"/>
    <mergeCell ref="AJ78:AJ83"/>
    <mergeCell ref="BF78:BF83"/>
    <mergeCell ref="BI84:BI89"/>
    <mergeCell ref="BJ84:BJ89"/>
    <mergeCell ref="BK84:BK89"/>
    <mergeCell ref="BL84:BL89"/>
    <mergeCell ref="BM84:BM89"/>
    <mergeCell ref="A90:A95"/>
    <mergeCell ref="B90:B95"/>
    <mergeCell ref="C90:C95"/>
    <mergeCell ref="D90:D95"/>
    <mergeCell ref="G90:G95"/>
    <mergeCell ref="H90:H95"/>
    <mergeCell ref="J90:J95"/>
    <mergeCell ref="K90:K95"/>
    <mergeCell ref="L90:L95"/>
    <mergeCell ref="M90:M95"/>
    <mergeCell ref="N90:N95"/>
    <mergeCell ref="O90:O95"/>
    <mergeCell ref="P90:P95"/>
    <mergeCell ref="Q90:Q95"/>
    <mergeCell ref="R90:R95"/>
    <mergeCell ref="S90:S95"/>
    <mergeCell ref="T90:T95"/>
    <mergeCell ref="T84:T89"/>
    <mergeCell ref="BH84:BH89"/>
    <mergeCell ref="U84:U89"/>
    <mergeCell ref="V84:V89"/>
    <mergeCell ref="W84:W89"/>
    <mergeCell ref="X84:X89"/>
    <mergeCell ref="Y84:Y89"/>
    <mergeCell ref="Z84:Z89"/>
    <mergeCell ref="AA84:AA89"/>
    <mergeCell ref="AB84:AB89"/>
    <mergeCell ref="AC84:AC89"/>
    <mergeCell ref="BG78:BG83"/>
    <mergeCell ref="BH78:BH83"/>
    <mergeCell ref="BI78:BI83"/>
    <mergeCell ref="BJ78:BJ83"/>
    <mergeCell ref="BK78:BK83"/>
    <mergeCell ref="BL78:BL83"/>
    <mergeCell ref="BF72:BF77"/>
    <mergeCell ref="BG72:BG77"/>
    <mergeCell ref="BH72:BH77"/>
    <mergeCell ref="BI72:BI77"/>
    <mergeCell ref="BJ72:BJ77"/>
    <mergeCell ref="BK72:BK77"/>
    <mergeCell ref="BL72:BL77"/>
    <mergeCell ref="BM72:BM77"/>
    <mergeCell ref="AB72:AB77"/>
    <mergeCell ref="AC72:AC77"/>
    <mergeCell ref="AD72:AD77"/>
    <mergeCell ref="AE72:AE77"/>
    <mergeCell ref="AF72:AF77"/>
    <mergeCell ref="AH72:AH77"/>
    <mergeCell ref="AI72:AI77"/>
    <mergeCell ref="AJ72:AJ77"/>
    <mergeCell ref="A84:A89"/>
    <mergeCell ref="B84:B89"/>
    <mergeCell ref="C84:C89"/>
    <mergeCell ref="D84:D89"/>
    <mergeCell ref="G84:G89"/>
    <mergeCell ref="H84:H89"/>
    <mergeCell ref="J84:J89"/>
    <mergeCell ref="K84:K89"/>
    <mergeCell ref="L84:L89"/>
    <mergeCell ref="M84:M89"/>
    <mergeCell ref="N84:N89"/>
    <mergeCell ref="O84:O89"/>
    <mergeCell ref="P84:P89"/>
    <mergeCell ref="Q84:Q89"/>
    <mergeCell ref="R84:R89"/>
    <mergeCell ref="S84:S89"/>
    <mergeCell ref="A78:A83"/>
    <mergeCell ref="B78:B83"/>
    <mergeCell ref="C78:C83"/>
    <mergeCell ref="D78:D83"/>
    <mergeCell ref="G78:G83"/>
    <mergeCell ref="H78:H83"/>
    <mergeCell ref="I78:I83"/>
    <mergeCell ref="J78:J83"/>
    <mergeCell ref="K78:K83"/>
    <mergeCell ref="L78:L83"/>
    <mergeCell ref="M78:M83"/>
    <mergeCell ref="N78:N83"/>
    <mergeCell ref="O78:O83"/>
    <mergeCell ref="P78:P83"/>
    <mergeCell ref="Q78:Q83"/>
    <mergeCell ref="R78:R83"/>
    <mergeCell ref="AA72:AA77"/>
    <mergeCell ref="S78:S83"/>
    <mergeCell ref="T78:T83"/>
    <mergeCell ref="U78:U83"/>
    <mergeCell ref="V78:V83"/>
    <mergeCell ref="W78:W83"/>
    <mergeCell ref="X78:X83"/>
    <mergeCell ref="Y78:Y83"/>
    <mergeCell ref="Z78:Z83"/>
    <mergeCell ref="AA78:AA83"/>
    <mergeCell ref="BM69:BM71"/>
    <mergeCell ref="A72:A77"/>
    <mergeCell ref="B72:B77"/>
    <mergeCell ref="C72:C77"/>
    <mergeCell ref="D72:D77"/>
    <mergeCell ref="G72:G77"/>
    <mergeCell ref="H72:H77"/>
    <mergeCell ref="J72:J77"/>
    <mergeCell ref="K72:K77"/>
    <mergeCell ref="L72:L77"/>
    <mergeCell ref="M72:M77"/>
    <mergeCell ref="N72:N77"/>
    <mergeCell ref="O72:O77"/>
    <mergeCell ref="P72:P77"/>
    <mergeCell ref="Q72:Q77"/>
    <mergeCell ref="R72:R77"/>
    <mergeCell ref="S72:S77"/>
    <mergeCell ref="T72:T77"/>
    <mergeCell ref="U72:U77"/>
    <mergeCell ref="V72:V77"/>
    <mergeCell ref="W72:W77"/>
    <mergeCell ref="X72:X77"/>
    <mergeCell ref="Y72:Y77"/>
    <mergeCell ref="Z72:Z77"/>
    <mergeCell ref="AI69:AI71"/>
    <mergeCell ref="AJ69:AJ71"/>
    <mergeCell ref="BF69:BF71"/>
    <mergeCell ref="BG69:BG71"/>
    <mergeCell ref="BH69:BH71"/>
    <mergeCell ref="BI69:BI71"/>
    <mergeCell ref="BJ69:BJ71"/>
    <mergeCell ref="BK69:BK71"/>
    <mergeCell ref="BL69:BL71"/>
    <mergeCell ref="Y69:Y71"/>
    <mergeCell ref="Z69:Z71"/>
    <mergeCell ref="AA69:AA71"/>
    <mergeCell ref="AB69:AB71"/>
    <mergeCell ref="AC69:AC71"/>
    <mergeCell ref="AD69:AD71"/>
    <mergeCell ref="AE69:AE71"/>
    <mergeCell ref="AF69:AF71"/>
    <mergeCell ref="AH69:AH71"/>
    <mergeCell ref="BJ63:BJ68"/>
    <mergeCell ref="BK63:BK68"/>
    <mergeCell ref="BL63:BL68"/>
    <mergeCell ref="BM63:BM68"/>
    <mergeCell ref="A69:A71"/>
    <mergeCell ref="B69:B71"/>
    <mergeCell ref="C69:C71"/>
    <mergeCell ref="D69:D71"/>
    <mergeCell ref="G69:G71"/>
    <mergeCell ref="J69:J71"/>
    <mergeCell ref="K69:K71"/>
    <mergeCell ref="L69:L71"/>
    <mergeCell ref="M69:M71"/>
    <mergeCell ref="N69:N71"/>
    <mergeCell ref="O69:O71"/>
    <mergeCell ref="P69:P71"/>
    <mergeCell ref="Q69:Q71"/>
    <mergeCell ref="R69:R71"/>
    <mergeCell ref="S69:S71"/>
    <mergeCell ref="T69:T71"/>
    <mergeCell ref="U69:U71"/>
    <mergeCell ref="V69:V71"/>
    <mergeCell ref="W69:W71"/>
    <mergeCell ref="X69:X71"/>
    <mergeCell ref="AE63:AE68"/>
    <mergeCell ref="AF63:AF68"/>
    <mergeCell ref="AH63:AH68"/>
    <mergeCell ref="AI63:AI68"/>
    <mergeCell ref="AJ63:AJ68"/>
    <mergeCell ref="BF63:BF68"/>
    <mergeCell ref="BG63:BG68"/>
    <mergeCell ref="BH63:BH68"/>
    <mergeCell ref="BI63:BI68"/>
    <mergeCell ref="V63:V68"/>
    <mergeCell ref="W63:W68"/>
    <mergeCell ref="X63:X68"/>
    <mergeCell ref="Y63:Y68"/>
    <mergeCell ref="Z63:Z68"/>
    <mergeCell ref="AA63:AA68"/>
    <mergeCell ref="AB63:AB68"/>
    <mergeCell ref="AC63:AC68"/>
    <mergeCell ref="AD63:AD68"/>
    <mergeCell ref="M63:M68"/>
    <mergeCell ref="N63:N68"/>
    <mergeCell ref="O63:O68"/>
    <mergeCell ref="P63:P68"/>
    <mergeCell ref="Q63:Q68"/>
    <mergeCell ref="R63:R68"/>
    <mergeCell ref="S63:S68"/>
    <mergeCell ref="T63:T68"/>
    <mergeCell ref="U63:U68"/>
    <mergeCell ref="A63:A68"/>
    <mergeCell ref="B63:B68"/>
    <mergeCell ref="C63:C68"/>
    <mergeCell ref="D63:D68"/>
    <mergeCell ref="G63:G68"/>
    <mergeCell ref="H63:H68"/>
    <mergeCell ref="J63:J68"/>
    <mergeCell ref="K63:K68"/>
    <mergeCell ref="L63:L68"/>
    <mergeCell ref="AJ57:AJ62"/>
    <mergeCell ref="BF57:BF62"/>
    <mergeCell ref="BG57:BG62"/>
    <mergeCell ref="BH57:BH62"/>
    <mergeCell ref="BI57:BI62"/>
    <mergeCell ref="BJ57:BJ62"/>
    <mergeCell ref="BK57:BK62"/>
    <mergeCell ref="BL57:BL62"/>
    <mergeCell ref="BM57:BM62"/>
    <mergeCell ref="Z57:Z62"/>
    <mergeCell ref="AA57:AA62"/>
    <mergeCell ref="AB57:AB62"/>
    <mergeCell ref="AC57:AC62"/>
    <mergeCell ref="AD57:AD62"/>
    <mergeCell ref="AE57:AE62"/>
    <mergeCell ref="AF57:AF62"/>
    <mergeCell ref="AH57:AH62"/>
    <mergeCell ref="AI57:AI62"/>
    <mergeCell ref="BM51:BM56"/>
    <mergeCell ref="A57:A62"/>
    <mergeCell ref="B57:B62"/>
    <mergeCell ref="C57:C62"/>
    <mergeCell ref="D57:D62"/>
    <mergeCell ref="F57:F58"/>
    <mergeCell ref="G57:G62"/>
    <mergeCell ref="H57:H62"/>
    <mergeCell ref="J57:J62"/>
    <mergeCell ref="K57:K62"/>
    <mergeCell ref="L57:L62"/>
    <mergeCell ref="M57:M62"/>
    <mergeCell ref="N57:N62"/>
    <mergeCell ref="O57:O62"/>
    <mergeCell ref="P57:P62"/>
    <mergeCell ref="Q57:Q62"/>
    <mergeCell ref="R57:R62"/>
    <mergeCell ref="S57:S62"/>
    <mergeCell ref="T57:T62"/>
    <mergeCell ref="U57:U62"/>
    <mergeCell ref="V57:V62"/>
    <mergeCell ref="W57:W62"/>
    <mergeCell ref="X57:X62"/>
    <mergeCell ref="Y57:Y62"/>
    <mergeCell ref="AI51:AI56"/>
    <mergeCell ref="AJ51:AJ56"/>
    <mergeCell ref="BF51:BF56"/>
    <mergeCell ref="BG51:BG56"/>
    <mergeCell ref="BH51:BH56"/>
    <mergeCell ref="BI51:BI56"/>
    <mergeCell ref="BJ51:BJ56"/>
    <mergeCell ref="BK51:BK56"/>
    <mergeCell ref="BL51:BL56"/>
    <mergeCell ref="Y51:Y56"/>
    <mergeCell ref="Z51:Z56"/>
    <mergeCell ref="AA51:AA56"/>
    <mergeCell ref="AB51:AB56"/>
    <mergeCell ref="AC51:AC56"/>
    <mergeCell ref="AD51:AD56"/>
    <mergeCell ref="AE51:AE56"/>
    <mergeCell ref="AF51:AF56"/>
    <mergeCell ref="AH51:AH56"/>
    <mergeCell ref="BK45:BK50"/>
    <mergeCell ref="BL45:BL50"/>
    <mergeCell ref="BM45:BM50"/>
    <mergeCell ref="A51:A56"/>
    <mergeCell ref="B51:B56"/>
    <mergeCell ref="C51:C56"/>
    <mergeCell ref="D51:D56"/>
    <mergeCell ref="G51:G56"/>
    <mergeCell ref="H51:H56"/>
    <mergeCell ref="J51:J56"/>
    <mergeCell ref="K51:K56"/>
    <mergeCell ref="L51:L56"/>
    <mergeCell ref="M51:M56"/>
    <mergeCell ref="N51:N56"/>
    <mergeCell ref="O51:O56"/>
    <mergeCell ref="P51:P56"/>
    <mergeCell ref="Q51:Q56"/>
    <mergeCell ref="R51:R56"/>
    <mergeCell ref="S51:S56"/>
    <mergeCell ref="T51:T56"/>
    <mergeCell ref="U51:U56"/>
    <mergeCell ref="V51:V56"/>
    <mergeCell ref="W51:W56"/>
    <mergeCell ref="X51:X56"/>
    <mergeCell ref="AF45:AF50"/>
    <mergeCell ref="AH45:AH50"/>
    <mergeCell ref="AI45:AI50"/>
    <mergeCell ref="AJ45:AJ50"/>
    <mergeCell ref="BF45:BF50"/>
    <mergeCell ref="BG45:BG50"/>
    <mergeCell ref="BH45:BH50"/>
    <mergeCell ref="BI45:BI50"/>
    <mergeCell ref="BJ45:BJ50"/>
    <mergeCell ref="BF39:BF44"/>
    <mergeCell ref="BG39:BG44"/>
    <mergeCell ref="BH39:BH44"/>
    <mergeCell ref="BI39:BI44"/>
    <mergeCell ref="BJ39:BJ44"/>
    <mergeCell ref="BK39:BK44"/>
    <mergeCell ref="BL39:BL44"/>
    <mergeCell ref="BM39:BM44"/>
    <mergeCell ref="A45:A50"/>
    <mergeCell ref="B45:B50"/>
    <mergeCell ref="C45:C50"/>
    <mergeCell ref="D45:D50"/>
    <mergeCell ref="G45:G50"/>
    <mergeCell ref="H45:H50"/>
    <mergeCell ref="J45:J50"/>
    <mergeCell ref="K45:K50"/>
    <mergeCell ref="L45:L50"/>
    <mergeCell ref="M45:M50"/>
    <mergeCell ref="N45:N50"/>
    <mergeCell ref="O45:O50"/>
    <mergeCell ref="P45:P50"/>
    <mergeCell ref="Q45:Q50"/>
    <mergeCell ref="R45:R50"/>
    <mergeCell ref="S45:S50"/>
    <mergeCell ref="AA39:AA44"/>
    <mergeCell ref="AB39:AB44"/>
    <mergeCell ref="AC39:AC44"/>
    <mergeCell ref="AD39:AD44"/>
    <mergeCell ref="AE39:AE44"/>
    <mergeCell ref="AF39:AF44"/>
    <mergeCell ref="AH39:AH44"/>
    <mergeCell ref="AI39:AI44"/>
    <mergeCell ref="AJ39:AJ44"/>
    <mergeCell ref="BK33:BK38"/>
    <mergeCell ref="BL33:BL38"/>
    <mergeCell ref="BM33:BM38"/>
    <mergeCell ref="A39:A44"/>
    <mergeCell ref="B39:B44"/>
    <mergeCell ref="C39:C44"/>
    <mergeCell ref="D39:D44"/>
    <mergeCell ref="G39:G44"/>
    <mergeCell ref="H39:H44"/>
    <mergeCell ref="J39:J44"/>
    <mergeCell ref="K39:K44"/>
    <mergeCell ref="L39:L44"/>
    <mergeCell ref="M39:M44"/>
    <mergeCell ref="N39:N44"/>
    <mergeCell ref="O39:O44"/>
    <mergeCell ref="P39:P44"/>
    <mergeCell ref="Q39:Q44"/>
    <mergeCell ref="R39:R44"/>
    <mergeCell ref="S39:S44"/>
    <mergeCell ref="T39:T44"/>
    <mergeCell ref="U39:U44"/>
    <mergeCell ref="V39:V44"/>
    <mergeCell ref="W39:W44"/>
    <mergeCell ref="X39:X44"/>
    <mergeCell ref="AF33:AF38"/>
    <mergeCell ref="AH33:AH38"/>
    <mergeCell ref="AI33:AI38"/>
    <mergeCell ref="AJ33:AJ38"/>
    <mergeCell ref="BF33:BF38"/>
    <mergeCell ref="BG33:BG38"/>
    <mergeCell ref="BH33:BH38"/>
    <mergeCell ref="BI33:BI38"/>
    <mergeCell ref="BJ33:BJ38"/>
    <mergeCell ref="BI27:BI32"/>
    <mergeCell ref="BJ27:BJ32"/>
    <mergeCell ref="BK27:BK32"/>
    <mergeCell ref="BL27:BL32"/>
    <mergeCell ref="BM27:BM32"/>
    <mergeCell ref="A33:A38"/>
    <mergeCell ref="B33:B38"/>
    <mergeCell ref="C33:C38"/>
    <mergeCell ref="D33:D38"/>
    <mergeCell ref="E33:E38"/>
    <mergeCell ref="F33:F38"/>
    <mergeCell ref="G33:G38"/>
    <mergeCell ref="H33:H38"/>
    <mergeCell ref="I33:I38"/>
    <mergeCell ref="J33:J38"/>
    <mergeCell ref="K33:K38"/>
    <mergeCell ref="L33:L38"/>
    <mergeCell ref="M33:M38"/>
    <mergeCell ref="N33:N38"/>
    <mergeCell ref="O33:O38"/>
    <mergeCell ref="P33:P38"/>
    <mergeCell ref="Q33:Q38"/>
    <mergeCell ref="R33:R38"/>
    <mergeCell ref="S33:S38"/>
    <mergeCell ref="T27:T32"/>
    <mergeCell ref="U27:U32"/>
    <mergeCell ref="V27:V32"/>
    <mergeCell ref="W27:W32"/>
    <mergeCell ref="X27:X32"/>
    <mergeCell ref="Y27:Y32"/>
    <mergeCell ref="Z27:Z32"/>
    <mergeCell ref="BI21:BI26"/>
    <mergeCell ref="BJ21:BJ26"/>
    <mergeCell ref="BK21:BK26"/>
    <mergeCell ref="BL21:BL26"/>
    <mergeCell ref="BM21:BM26"/>
    <mergeCell ref="A27:A32"/>
    <mergeCell ref="B27:B32"/>
    <mergeCell ref="C27:C32"/>
    <mergeCell ref="D27:D32"/>
    <mergeCell ref="G27:G32"/>
    <mergeCell ref="H27:H32"/>
    <mergeCell ref="J27:J32"/>
    <mergeCell ref="K27:K32"/>
    <mergeCell ref="L27:L32"/>
    <mergeCell ref="M27:M32"/>
    <mergeCell ref="N27:N32"/>
    <mergeCell ref="O27:O32"/>
    <mergeCell ref="P27:P32"/>
    <mergeCell ref="Q27:Q32"/>
    <mergeCell ref="R27:R32"/>
    <mergeCell ref="S27:S32"/>
    <mergeCell ref="AE27:AE32"/>
    <mergeCell ref="AF27:AF32"/>
    <mergeCell ref="AH27:AH32"/>
    <mergeCell ref="AI27:AI32"/>
    <mergeCell ref="AJ27:AJ32"/>
    <mergeCell ref="BF27:BF32"/>
    <mergeCell ref="BH27:BH32"/>
    <mergeCell ref="AH21:AH26"/>
    <mergeCell ref="AI21:AI26"/>
    <mergeCell ref="AJ21:AJ26"/>
    <mergeCell ref="BJ15:BJ20"/>
    <mergeCell ref="BK15:BK20"/>
    <mergeCell ref="BL15:BL20"/>
    <mergeCell ref="BM15:BM20"/>
    <mergeCell ref="A21:A26"/>
    <mergeCell ref="B21:B26"/>
    <mergeCell ref="C21:C26"/>
    <mergeCell ref="D21:D26"/>
    <mergeCell ref="G21:G26"/>
    <mergeCell ref="H21:H26"/>
    <mergeCell ref="J21:J26"/>
    <mergeCell ref="K21:K26"/>
    <mergeCell ref="L21:L26"/>
    <mergeCell ref="M21:M26"/>
    <mergeCell ref="N21:N26"/>
    <mergeCell ref="O21:O26"/>
    <mergeCell ref="P21:P26"/>
    <mergeCell ref="Q21:Q26"/>
    <mergeCell ref="R21:R26"/>
    <mergeCell ref="S21:S26"/>
    <mergeCell ref="T21:T26"/>
    <mergeCell ref="AB15:AB20"/>
    <mergeCell ref="AC15:AC20"/>
    <mergeCell ref="AD15:AD20"/>
    <mergeCell ref="AE15:AE20"/>
    <mergeCell ref="AF15:AF20"/>
    <mergeCell ref="AH15:AH20"/>
    <mergeCell ref="AI15:AI20"/>
    <mergeCell ref="AJ15:AJ20"/>
    <mergeCell ref="BF21:BF26"/>
    <mergeCell ref="BG21:BG26"/>
    <mergeCell ref="BH21:BH26"/>
    <mergeCell ref="BI9:BI14"/>
    <mergeCell ref="BJ9:BJ14"/>
    <mergeCell ref="BK9:BK14"/>
    <mergeCell ref="BL9:BL14"/>
    <mergeCell ref="BM9:BM14"/>
    <mergeCell ref="A15:A20"/>
    <mergeCell ref="B15:B20"/>
    <mergeCell ref="C15:C20"/>
    <mergeCell ref="D15:D20"/>
    <mergeCell ref="G15:G20"/>
    <mergeCell ref="H15:H20"/>
    <mergeCell ref="J15:J20"/>
    <mergeCell ref="K15:K20"/>
    <mergeCell ref="L15:L20"/>
    <mergeCell ref="M15:M20"/>
    <mergeCell ref="N15:N20"/>
    <mergeCell ref="O15:O20"/>
    <mergeCell ref="P15:P20"/>
    <mergeCell ref="Q15:Q20"/>
    <mergeCell ref="R15:R20"/>
    <mergeCell ref="S15:S20"/>
    <mergeCell ref="T15:T20"/>
    <mergeCell ref="AB9:AB14"/>
    <mergeCell ref="AC9:AC14"/>
    <mergeCell ref="AD9:AD14"/>
    <mergeCell ref="AE9:AE14"/>
    <mergeCell ref="AF9:AF14"/>
    <mergeCell ref="AH9:AH14"/>
    <mergeCell ref="AI9:AI14"/>
    <mergeCell ref="BG15:BG20"/>
    <mergeCell ref="BH15:BH20"/>
    <mergeCell ref="BI15:BI20"/>
    <mergeCell ref="BQ7:BQ8"/>
    <mergeCell ref="BR7:BR8"/>
    <mergeCell ref="BS7:BS8"/>
    <mergeCell ref="BT7:BT8"/>
    <mergeCell ref="BU7:BU8"/>
    <mergeCell ref="BV7:BV8"/>
    <mergeCell ref="BW7:BW8"/>
    <mergeCell ref="A9:A14"/>
    <mergeCell ref="B9:B14"/>
    <mergeCell ref="C9:C14"/>
    <mergeCell ref="D9:D14"/>
    <mergeCell ref="G9:G14"/>
    <mergeCell ref="H9:H14"/>
    <mergeCell ref="J9:J14"/>
    <mergeCell ref="K9:K14"/>
    <mergeCell ref="L9:L14"/>
    <mergeCell ref="M9:M14"/>
    <mergeCell ref="N9:N14"/>
    <mergeCell ref="O9:O14"/>
    <mergeCell ref="P9:P14"/>
    <mergeCell ref="Q9:Q14"/>
    <mergeCell ref="R9:R14"/>
    <mergeCell ref="S9:S14"/>
    <mergeCell ref="T9:T14"/>
    <mergeCell ref="BA7:BG7"/>
    <mergeCell ref="BH7:BH8"/>
    <mergeCell ref="BI7:BI8"/>
    <mergeCell ref="BK7:BK8"/>
    <mergeCell ref="BL7:BL8"/>
    <mergeCell ref="BM7:BM8"/>
    <mergeCell ref="BG9:BG14"/>
    <mergeCell ref="BH9:BH14"/>
    <mergeCell ref="BN7:BN8"/>
    <mergeCell ref="BO7:BO8"/>
    <mergeCell ref="BP7:BP8"/>
    <mergeCell ref="K7:K8"/>
    <mergeCell ref="L7:L8"/>
    <mergeCell ref="M7:AE7"/>
    <mergeCell ref="AF7:AF8"/>
    <mergeCell ref="AG7:AG8"/>
    <mergeCell ref="AH7:AH8"/>
    <mergeCell ref="AI7:AI8"/>
    <mergeCell ref="AJ7:AJ8"/>
    <mergeCell ref="AK7:AK8"/>
    <mergeCell ref="A7:A8"/>
    <mergeCell ref="B7:B8"/>
    <mergeCell ref="C7:C8"/>
    <mergeCell ref="D7:D8"/>
    <mergeCell ref="E7:E8"/>
    <mergeCell ref="F7:F8"/>
    <mergeCell ref="G7:G8"/>
    <mergeCell ref="H7:H8"/>
    <mergeCell ref="J7:J8"/>
    <mergeCell ref="B1:D4"/>
    <mergeCell ref="E1:F2"/>
    <mergeCell ref="E3:F4"/>
    <mergeCell ref="G3:G4"/>
    <mergeCell ref="A6:J6"/>
    <mergeCell ref="K6:AJ6"/>
    <mergeCell ref="AK6:BB6"/>
    <mergeCell ref="BH6:BN6"/>
    <mergeCell ref="BP6:BW6"/>
    <mergeCell ref="T45:T50"/>
    <mergeCell ref="U45:U50"/>
    <mergeCell ref="V45:V50"/>
    <mergeCell ref="W45:W50"/>
    <mergeCell ref="X45:X50"/>
    <mergeCell ref="Y45:Y50"/>
    <mergeCell ref="Z45:Z50"/>
    <mergeCell ref="AA45:AA50"/>
    <mergeCell ref="AB45:AB50"/>
    <mergeCell ref="AC45:AC50"/>
    <mergeCell ref="AD45:AD50"/>
    <mergeCell ref="AE45:AE50"/>
    <mergeCell ref="T33:T38"/>
    <mergeCell ref="U33:U38"/>
    <mergeCell ref="V33:V38"/>
    <mergeCell ref="W33:W38"/>
    <mergeCell ref="X33:X38"/>
    <mergeCell ref="Y33:Y38"/>
    <mergeCell ref="Z33:Z38"/>
    <mergeCell ref="Y39:Y44"/>
    <mergeCell ref="Z39:Z44"/>
    <mergeCell ref="AC27:AC32"/>
    <mergeCell ref="AD27:AD32"/>
    <mergeCell ref="AA33:AA38"/>
    <mergeCell ref="AB33:AB38"/>
    <mergeCell ref="AC33:AC38"/>
    <mergeCell ref="AD33:AD38"/>
    <mergeCell ref="AE33:AE38"/>
    <mergeCell ref="U21:U26"/>
    <mergeCell ref="V21:V26"/>
    <mergeCell ref="W21:W26"/>
    <mergeCell ref="X21:X26"/>
    <mergeCell ref="Y21:Y26"/>
    <mergeCell ref="Z21:Z26"/>
    <mergeCell ref="AA21:AA26"/>
    <mergeCell ref="AB21:AB26"/>
    <mergeCell ref="AC21:AC26"/>
    <mergeCell ref="AD21:AD26"/>
    <mergeCell ref="AE21:AE26"/>
    <mergeCell ref="AF21:AF26"/>
    <mergeCell ref="AA27:AA32"/>
    <mergeCell ref="AB27:AB32"/>
    <mergeCell ref="U15:U20"/>
    <mergeCell ref="V15:V20"/>
    <mergeCell ref="W15:W20"/>
    <mergeCell ref="X15:X20"/>
    <mergeCell ref="Y15:Y20"/>
    <mergeCell ref="Z15:Z20"/>
    <mergeCell ref="AA15:AA20"/>
    <mergeCell ref="U9:U14"/>
    <mergeCell ref="V9:V14"/>
    <mergeCell ref="W9:W14"/>
    <mergeCell ref="X9:X14"/>
    <mergeCell ref="Y9:Y14"/>
    <mergeCell ref="Z9:Z14"/>
    <mergeCell ref="AA9:AA14"/>
    <mergeCell ref="AL7:AL8"/>
    <mergeCell ref="AM7:AY7"/>
    <mergeCell ref="BG27:BG32"/>
    <mergeCell ref="AJ9:AJ14"/>
    <mergeCell ref="BF9:BF14"/>
    <mergeCell ref="BF15:BF20"/>
  </mergeCells>
  <conditionalFormatting sqref="K84 K90 K96 K114">
    <cfRule type="cellIs" dxfId="1957" priority="144" operator="equal">
      <formula>"Muy Alta"</formula>
    </cfRule>
  </conditionalFormatting>
  <conditionalFormatting sqref="K84 K90 K96 K114">
    <cfRule type="cellIs" dxfId="1956" priority="145" operator="equal">
      <formula>"Alta"</formula>
    </cfRule>
  </conditionalFormatting>
  <conditionalFormatting sqref="K84 K90 K96 K114">
    <cfRule type="cellIs" dxfId="1955" priority="146" operator="equal">
      <formula>"Media"</formula>
    </cfRule>
  </conditionalFormatting>
  <conditionalFormatting sqref="K84 K90 K96 K114">
    <cfRule type="cellIs" dxfId="1954" priority="147" operator="equal">
      <formula>"Baja"</formula>
    </cfRule>
  </conditionalFormatting>
  <conditionalFormatting sqref="K84 K90 K96 K114">
    <cfRule type="cellIs" dxfId="1953" priority="148" operator="equal">
      <formula>"Muy Baja"</formula>
    </cfRule>
  </conditionalFormatting>
  <conditionalFormatting sqref="BI84 BI90 BI96 BI114">
    <cfRule type="cellIs" dxfId="1952" priority="149" operator="equal">
      <formula>"Catastrófico"</formula>
    </cfRule>
  </conditionalFormatting>
  <conditionalFormatting sqref="BI84 BI90 BI96 BI114">
    <cfRule type="cellIs" dxfId="1951" priority="150" operator="equal">
      <formula>"Mayor"</formula>
    </cfRule>
  </conditionalFormatting>
  <conditionalFormatting sqref="BI84 BI90 BI96 BI114">
    <cfRule type="cellIs" dxfId="1950" priority="151" operator="equal">
      <formula>"Moderado"</formula>
    </cfRule>
  </conditionalFormatting>
  <conditionalFormatting sqref="BI84 BI90 BI96 BI114">
    <cfRule type="cellIs" dxfId="1949" priority="152" operator="equal">
      <formula>"Menor"</formula>
    </cfRule>
  </conditionalFormatting>
  <conditionalFormatting sqref="BI84 BI90 BI96 BI114">
    <cfRule type="cellIs" dxfId="1948" priority="153" operator="equal">
      <formula>"Leve"</formula>
    </cfRule>
  </conditionalFormatting>
  <conditionalFormatting sqref="AH84 AH90 AH96 AH114 AH138">
    <cfRule type="cellIs" dxfId="1947" priority="292" operator="equal">
      <formula>"Catastrófico"</formula>
    </cfRule>
  </conditionalFormatting>
  <conditionalFormatting sqref="AH84 AH90 AH96 AH114 AH138">
    <cfRule type="cellIs" dxfId="1946" priority="293" operator="equal">
      <formula>"Mayor"</formula>
    </cfRule>
  </conditionalFormatting>
  <conditionalFormatting sqref="AH84 AH90 AH96 AH114 AH138">
    <cfRule type="cellIs" dxfId="1945" priority="294" operator="equal">
      <formula>"Moderado"</formula>
    </cfRule>
  </conditionalFormatting>
  <conditionalFormatting sqref="AH84 AH90 AH96 AH114 AH138">
    <cfRule type="cellIs" dxfId="1944" priority="295" operator="equal">
      <formula>"Menor"</formula>
    </cfRule>
  </conditionalFormatting>
  <conditionalFormatting sqref="AH84 AH90 AH96 AH114 AH138">
    <cfRule type="cellIs" dxfId="1943" priority="296" operator="equal">
      <formula>"Leve"</formula>
    </cfRule>
  </conditionalFormatting>
  <conditionalFormatting sqref="BM84 BM90 BM96">
    <cfRule type="cellIs" dxfId="1942" priority="1" operator="equal">
      <formula>"Extremo"</formula>
    </cfRule>
  </conditionalFormatting>
  <conditionalFormatting sqref="BM84 BM90 BM96">
    <cfRule type="cellIs" dxfId="1941" priority="2" operator="equal">
      <formula>"Alto"</formula>
    </cfRule>
  </conditionalFormatting>
  <conditionalFormatting sqref="BM84 BM90 BM96">
    <cfRule type="cellIs" dxfId="1940" priority="3" operator="equal">
      <formula>"Moderado"</formula>
    </cfRule>
  </conditionalFormatting>
  <conditionalFormatting sqref="BM84 BM90 BM96">
    <cfRule type="cellIs" dxfId="1939" priority="4" operator="equal">
      <formula>"Bajo"</formula>
    </cfRule>
  </conditionalFormatting>
  <conditionalFormatting sqref="BI72 BI78 BI84 BI90 BI96 BI114">
    <cfRule type="cellIs" dxfId="1938" priority="5" operator="equal">
      <formula>"Catastrófico"</formula>
    </cfRule>
  </conditionalFormatting>
  <conditionalFormatting sqref="BI72 BI78 BI84 BI90 BI96 BI114">
    <cfRule type="cellIs" dxfId="1937" priority="6" operator="equal">
      <formula>"Mayor"</formula>
    </cfRule>
  </conditionalFormatting>
  <conditionalFormatting sqref="BI72 BI78 BI84 BI90 BI96 BI114">
    <cfRule type="cellIs" dxfId="1936" priority="7" operator="equal">
      <formula>"Moderado"</formula>
    </cfRule>
  </conditionalFormatting>
  <conditionalFormatting sqref="BI72 BI78 BI84 BI90 BI96 BI114">
    <cfRule type="cellIs" dxfId="1935" priority="8" operator="equal">
      <formula>"Menor"</formula>
    </cfRule>
  </conditionalFormatting>
  <conditionalFormatting sqref="BI72 BI78 BI84 BI90 BI96 BI114">
    <cfRule type="cellIs" dxfId="1934" priority="9" operator="equal">
      <formula>"Leve"</formula>
    </cfRule>
  </conditionalFormatting>
  <conditionalFormatting sqref="BM84 BM90 BM96">
    <cfRule type="cellIs" dxfId="1933" priority="10" operator="equal">
      <formula>"Extremo"</formula>
    </cfRule>
  </conditionalFormatting>
  <conditionalFormatting sqref="BM84 BM90 BM96 BM138:BM143 BM162:BM206">
    <cfRule type="cellIs" dxfId="1932" priority="11" operator="equal">
      <formula>"Extremo"</formula>
    </cfRule>
  </conditionalFormatting>
  <conditionalFormatting sqref="BM84 BM90 BM96">
    <cfRule type="cellIs" dxfId="1931" priority="12" operator="equal">
      <formula>"Alta"</formula>
    </cfRule>
  </conditionalFormatting>
  <conditionalFormatting sqref="BI72:BI101 BI114:BI119">
    <cfRule type="cellIs" dxfId="1930" priority="13" operator="equal">
      <formula>"Casi Seguro"</formula>
    </cfRule>
  </conditionalFormatting>
  <conditionalFormatting sqref="BI72:BI101 BI114:BI119">
    <cfRule type="cellIs" dxfId="1929" priority="14" operator="equal">
      <formula>"Probable"</formula>
    </cfRule>
  </conditionalFormatting>
  <conditionalFormatting sqref="BI72:BI101 BI114:BI119">
    <cfRule type="cellIs" dxfId="1928" priority="15" operator="equal">
      <formula>"Posible"</formula>
    </cfRule>
  </conditionalFormatting>
  <conditionalFormatting sqref="BI72:BI101 BI114:BI119">
    <cfRule type="cellIs" dxfId="1927" priority="16" operator="equal">
      <formula>"Improbable"</formula>
    </cfRule>
  </conditionalFormatting>
  <conditionalFormatting sqref="BI72:BI101 BI114:BI119">
    <cfRule type="cellIs" dxfId="1926" priority="17" operator="equal">
      <formula>"Rara vez"</formula>
    </cfRule>
  </conditionalFormatting>
  <conditionalFormatting sqref="AJ72">
    <cfRule type="cellIs" dxfId="1925" priority="18" operator="equal">
      <formula>"Extremo"</formula>
    </cfRule>
  </conditionalFormatting>
  <conditionalFormatting sqref="AJ72">
    <cfRule type="cellIs" dxfId="1924" priority="19" operator="equal">
      <formula>"Alto"</formula>
    </cfRule>
  </conditionalFormatting>
  <conditionalFormatting sqref="AJ72">
    <cfRule type="cellIs" dxfId="1923" priority="20" operator="equal">
      <formula>"Moderado"</formula>
    </cfRule>
  </conditionalFormatting>
  <conditionalFormatting sqref="AJ72">
    <cfRule type="cellIs" dxfId="1922" priority="21" operator="equal">
      <formula>"Bajo"</formula>
    </cfRule>
  </conditionalFormatting>
  <conditionalFormatting sqref="BH72">
    <cfRule type="cellIs" dxfId="1921" priority="22" operator="equal">
      <formula>"Muy Alta"</formula>
    </cfRule>
  </conditionalFormatting>
  <conditionalFormatting sqref="BH72">
    <cfRule type="cellIs" dxfId="1920" priority="23" operator="equal">
      <formula>"Alta"</formula>
    </cfRule>
  </conditionalFormatting>
  <conditionalFormatting sqref="BH72">
    <cfRule type="cellIs" dxfId="1919" priority="24" operator="equal">
      <formula>"Media"</formula>
    </cfRule>
  </conditionalFormatting>
  <conditionalFormatting sqref="BH72">
    <cfRule type="cellIs" dxfId="1918" priority="25" operator="equal">
      <formula>"Baja"</formula>
    </cfRule>
  </conditionalFormatting>
  <conditionalFormatting sqref="BH72">
    <cfRule type="cellIs" dxfId="1917" priority="26" operator="equal">
      <formula>"Muy Baja"</formula>
    </cfRule>
  </conditionalFormatting>
  <conditionalFormatting sqref="BK72">
    <cfRule type="cellIs" dxfId="1916" priority="27" operator="equal">
      <formula>"Catastrófico"</formula>
    </cfRule>
  </conditionalFormatting>
  <conditionalFormatting sqref="BK72">
    <cfRule type="cellIs" dxfId="1915" priority="28" operator="equal">
      <formula>"Mayor"</formula>
    </cfRule>
  </conditionalFormatting>
  <conditionalFormatting sqref="BK72">
    <cfRule type="cellIs" dxfId="1914" priority="29" operator="equal">
      <formula>"Moderado"</formula>
    </cfRule>
  </conditionalFormatting>
  <conditionalFormatting sqref="BK72">
    <cfRule type="cellIs" dxfId="1913" priority="30" operator="equal">
      <formula>"Menor"</formula>
    </cfRule>
  </conditionalFormatting>
  <conditionalFormatting sqref="BK72">
    <cfRule type="cellIs" dxfId="1912" priority="31" operator="equal">
      <formula>"Leve"</formula>
    </cfRule>
  </conditionalFormatting>
  <conditionalFormatting sqref="BM72">
    <cfRule type="cellIs" dxfId="1911" priority="32" operator="equal">
      <formula>"Extremo"</formula>
    </cfRule>
  </conditionalFormatting>
  <conditionalFormatting sqref="BM72">
    <cfRule type="cellIs" dxfId="1910" priority="33" operator="equal">
      <formula>"Alto"</formula>
    </cfRule>
  </conditionalFormatting>
  <conditionalFormatting sqref="BM72">
    <cfRule type="cellIs" dxfId="1909" priority="34" operator="equal">
      <formula>"Moderado"</formula>
    </cfRule>
  </conditionalFormatting>
  <conditionalFormatting sqref="BM72">
    <cfRule type="cellIs" dxfId="1908" priority="35" operator="equal">
      <formula>"Bajo"</formula>
    </cfRule>
  </conditionalFormatting>
  <conditionalFormatting sqref="AG72:AG77">
    <cfRule type="containsText" dxfId="1907" priority="36" operator="containsText" text="❌">
      <formula>NOT(ISERROR(SEARCH(("❌"),(AG72))))</formula>
    </cfRule>
  </conditionalFormatting>
  <conditionalFormatting sqref="AH72">
    <cfRule type="cellIs" dxfId="1906" priority="37" operator="equal">
      <formula>"Catastrófico"</formula>
    </cfRule>
  </conditionalFormatting>
  <conditionalFormatting sqref="AH72">
    <cfRule type="cellIs" dxfId="1905" priority="38" operator="equal">
      <formula>"Mayor"</formula>
    </cfRule>
  </conditionalFormatting>
  <conditionalFormatting sqref="AH72">
    <cfRule type="cellIs" dxfId="1904" priority="39" operator="equal">
      <formula>"Moderado"</formula>
    </cfRule>
  </conditionalFormatting>
  <conditionalFormatting sqref="AH72">
    <cfRule type="cellIs" dxfId="1903" priority="40" operator="equal">
      <formula>"Menor"</formula>
    </cfRule>
  </conditionalFormatting>
  <conditionalFormatting sqref="AH72">
    <cfRule type="cellIs" dxfId="1902" priority="41" operator="equal">
      <formula>"Leve"</formula>
    </cfRule>
  </conditionalFormatting>
  <conditionalFormatting sqref="K72">
    <cfRule type="cellIs" dxfId="1901" priority="42" operator="equal">
      <formula>"Muy Alta"</formula>
    </cfRule>
  </conditionalFormatting>
  <conditionalFormatting sqref="K72">
    <cfRule type="cellIs" dxfId="1900" priority="43" operator="equal">
      <formula>"Alta"</formula>
    </cfRule>
  </conditionalFormatting>
  <conditionalFormatting sqref="K72">
    <cfRule type="cellIs" dxfId="1899" priority="44" operator="equal">
      <formula>"Media"</formula>
    </cfRule>
  </conditionalFormatting>
  <conditionalFormatting sqref="K72">
    <cfRule type="cellIs" dxfId="1898" priority="45" operator="equal">
      <formula>"Baja"</formula>
    </cfRule>
  </conditionalFormatting>
  <conditionalFormatting sqref="K72">
    <cfRule type="cellIs" dxfId="1897" priority="46" operator="equal">
      <formula>"Muy Baja"</formula>
    </cfRule>
  </conditionalFormatting>
  <conditionalFormatting sqref="BI72 BI78 BI84 BI90 BI96 BI114">
    <cfRule type="cellIs" dxfId="1896" priority="47" operator="equal">
      <formula>"Catastrófico"</formula>
    </cfRule>
  </conditionalFormatting>
  <conditionalFormatting sqref="BI72 BI78 BI84 BI90 BI96 BI114">
    <cfRule type="cellIs" dxfId="1895" priority="48" operator="equal">
      <formula>"Mayor"</formula>
    </cfRule>
  </conditionalFormatting>
  <conditionalFormatting sqref="BI72 BI78 BI84 BI90 BI96 BI114">
    <cfRule type="cellIs" dxfId="1894" priority="49" operator="equal">
      <formula>"Moderado"</formula>
    </cfRule>
  </conditionalFormatting>
  <conditionalFormatting sqref="BI72 BI78 BI84 BI90 BI96 BI114">
    <cfRule type="cellIs" dxfId="1893" priority="50" operator="equal">
      <formula>"Menor"</formula>
    </cfRule>
  </conditionalFormatting>
  <conditionalFormatting sqref="BI72 BI78 BI84 BI90 BI96 BI114">
    <cfRule type="cellIs" dxfId="1892" priority="51" operator="equal">
      <formula>"Leve"</formula>
    </cfRule>
  </conditionalFormatting>
  <conditionalFormatting sqref="BM72:BM77">
    <cfRule type="cellIs" dxfId="1891" priority="52" operator="equal">
      <formula>"Extremo"</formula>
    </cfRule>
  </conditionalFormatting>
  <conditionalFormatting sqref="BM72:BM77">
    <cfRule type="cellIs" dxfId="1890" priority="53" operator="equal">
      <formula>"Extremo"</formula>
    </cfRule>
  </conditionalFormatting>
  <conditionalFormatting sqref="BM72:BM77">
    <cfRule type="cellIs" dxfId="1889" priority="54" operator="equal">
      <formula>"Alta"</formula>
    </cfRule>
  </conditionalFormatting>
  <conditionalFormatting sqref="K72:K77">
    <cfRule type="cellIs" dxfId="1888" priority="55" operator="equal">
      <formula>"Casi Seguro"</formula>
    </cfRule>
  </conditionalFormatting>
  <conditionalFormatting sqref="K72:K77">
    <cfRule type="cellIs" dxfId="1887" priority="56" operator="equal">
      <formula>"Probable"</formula>
    </cfRule>
  </conditionalFormatting>
  <conditionalFormatting sqref="K72:K77">
    <cfRule type="cellIs" dxfId="1886" priority="57" operator="equal">
      <formula>"Posible"</formula>
    </cfRule>
  </conditionalFormatting>
  <conditionalFormatting sqref="K72:K77">
    <cfRule type="cellIs" dxfId="1885" priority="58" operator="equal">
      <formula>"Rara vez"</formula>
    </cfRule>
  </conditionalFormatting>
  <conditionalFormatting sqref="K72:K77">
    <cfRule type="cellIs" dxfId="1884" priority="59" operator="equal">
      <formula>"Improbable"</formula>
    </cfRule>
  </conditionalFormatting>
  <conditionalFormatting sqref="K72:K77">
    <cfRule type="cellIs" dxfId="1883" priority="60" operator="equal">
      <formula>"Rara vez"</formula>
    </cfRule>
  </conditionalFormatting>
  <conditionalFormatting sqref="BI72:BI101 BI114:BI119">
    <cfRule type="cellIs" dxfId="1882" priority="61" operator="equal">
      <formula>"Casi Seguro"</formula>
    </cfRule>
  </conditionalFormatting>
  <conditionalFormatting sqref="BI72:BI101 BI114:BI119">
    <cfRule type="cellIs" dxfId="1881" priority="62" operator="equal">
      <formula>"Probable"</formula>
    </cfRule>
  </conditionalFormatting>
  <conditionalFormatting sqref="BI72:BI101 BI114:BI119">
    <cfRule type="cellIs" dxfId="1880" priority="63" operator="equal">
      <formula>"Posible"</formula>
    </cfRule>
  </conditionalFormatting>
  <conditionalFormatting sqref="BI72:BI101 BI114:BI119">
    <cfRule type="cellIs" dxfId="1879" priority="64" operator="equal">
      <formula>"Improbable"</formula>
    </cfRule>
  </conditionalFormatting>
  <conditionalFormatting sqref="BI72:BI101 BI114:BI119">
    <cfRule type="cellIs" dxfId="1878" priority="65" operator="equal">
      <formula>"Rara vez"</formula>
    </cfRule>
  </conditionalFormatting>
  <conditionalFormatting sqref="AJ72:AJ77">
    <cfRule type="cellIs" dxfId="1877" priority="66" operator="equal">
      <formula>"Moderada"</formula>
    </cfRule>
  </conditionalFormatting>
  <conditionalFormatting sqref="AJ72:AJ77">
    <cfRule type="cellIs" dxfId="1876" priority="67" operator="equal">
      <formula>"Alta"</formula>
    </cfRule>
  </conditionalFormatting>
  <conditionalFormatting sqref="AJ72:AJ77">
    <cfRule type="cellIs" dxfId="1875" priority="68" operator="equal">
      <formula>"Extrema"</formula>
    </cfRule>
  </conditionalFormatting>
  <conditionalFormatting sqref="AJ78 AJ84 AJ90 AJ96 AJ114">
    <cfRule type="cellIs" dxfId="1874" priority="69" operator="equal">
      <formula>"Extremo"</formula>
    </cfRule>
  </conditionalFormatting>
  <conditionalFormatting sqref="AJ78 AJ84 AJ90 AJ96 AJ114">
    <cfRule type="cellIs" dxfId="1873" priority="70" operator="equal">
      <formula>"Alto"</formula>
    </cfRule>
  </conditionalFormatting>
  <conditionalFormatting sqref="AJ78 AJ84 AJ90 AJ96 AJ114">
    <cfRule type="cellIs" dxfId="1872" priority="71" operator="equal">
      <formula>"Moderado"</formula>
    </cfRule>
  </conditionalFormatting>
  <conditionalFormatting sqref="AJ78 AJ84 AJ90 AJ96 AJ114">
    <cfRule type="cellIs" dxfId="1871" priority="72" operator="equal">
      <formula>"Bajo"</formula>
    </cfRule>
  </conditionalFormatting>
  <conditionalFormatting sqref="BH78 BH84 BH90 BH96 BH114">
    <cfRule type="cellIs" dxfId="1870" priority="73" operator="equal">
      <formula>"Muy Alta"</formula>
    </cfRule>
  </conditionalFormatting>
  <conditionalFormatting sqref="BH78 BH84 BH90 BH96 BH114">
    <cfRule type="cellIs" dxfId="1869" priority="74" operator="equal">
      <formula>"Alta"</formula>
    </cfRule>
  </conditionalFormatting>
  <conditionalFormatting sqref="BH78 BH84 BH90 BH96 BH114">
    <cfRule type="cellIs" dxfId="1868" priority="75" operator="equal">
      <formula>"Media"</formula>
    </cfRule>
  </conditionalFormatting>
  <conditionalFormatting sqref="BH78 BH84 BH90 BH96 BH114">
    <cfRule type="cellIs" dxfId="1867" priority="76" operator="equal">
      <formula>"Baja"</formula>
    </cfRule>
  </conditionalFormatting>
  <conditionalFormatting sqref="BH78 BH84 BH90 BH96 BH114">
    <cfRule type="cellIs" dxfId="1866" priority="77" operator="equal">
      <formula>"Muy Baja"</formula>
    </cfRule>
  </conditionalFormatting>
  <conditionalFormatting sqref="BK78 BK84 BK90 BK96 BK114">
    <cfRule type="cellIs" dxfId="1865" priority="78" operator="equal">
      <formula>"Catastrófico"</formula>
    </cfRule>
  </conditionalFormatting>
  <conditionalFormatting sqref="BK78 BK84 BK90 BK96 BK114">
    <cfRule type="cellIs" dxfId="1864" priority="79" operator="equal">
      <formula>"Mayor"</formula>
    </cfRule>
  </conditionalFormatting>
  <conditionalFormatting sqref="BK78 BK84 BK90 BK96 BK114">
    <cfRule type="cellIs" dxfId="1863" priority="80" operator="equal">
      <formula>"Moderado"</formula>
    </cfRule>
  </conditionalFormatting>
  <conditionalFormatting sqref="BK78 BK84 BK90 BK96 BK114">
    <cfRule type="cellIs" dxfId="1862" priority="81" operator="equal">
      <formula>"Menor"</formula>
    </cfRule>
  </conditionalFormatting>
  <conditionalFormatting sqref="BK78 BK84 BK90 BK96 BK114">
    <cfRule type="cellIs" dxfId="1861" priority="82" operator="equal">
      <formula>"Leve"</formula>
    </cfRule>
  </conditionalFormatting>
  <conditionalFormatting sqref="BM78 BM84 BM90 BM96 BM114">
    <cfRule type="cellIs" dxfId="1860" priority="83" operator="equal">
      <formula>"Extremo"</formula>
    </cfRule>
  </conditionalFormatting>
  <conditionalFormatting sqref="BM78 BM84 BM90 BM96 BM114">
    <cfRule type="cellIs" dxfId="1859" priority="84" operator="equal">
      <formula>"Alto"</formula>
    </cfRule>
  </conditionalFormatting>
  <conditionalFormatting sqref="BM78 BM84 BM90 BM96 BM114">
    <cfRule type="cellIs" dxfId="1858" priority="85" operator="equal">
      <formula>"Moderado"</formula>
    </cfRule>
  </conditionalFormatting>
  <conditionalFormatting sqref="BM78 BM84 BM90 BM96 BM114">
    <cfRule type="cellIs" dxfId="1857" priority="86" operator="equal">
      <formula>"Bajo"</formula>
    </cfRule>
  </conditionalFormatting>
  <conditionalFormatting sqref="AG78:AG101 AG114:AG119">
    <cfRule type="containsText" dxfId="1856" priority="87" operator="containsText" text="❌">
      <formula>NOT(ISERROR(SEARCH(("❌"),(AG78))))</formula>
    </cfRule>
  </conditionalFormatting>
  <conditionalFormatting sqref="AH78 AH84 AH90 AH96 AH114 AH138">
    <cfRule type="cellIs" dxfId="1855" priority="88" operator="equal">
      <formula>"Catastrófico"</formula>
    </cfRule>
  </conditionalFormatting>
  <conditionalFormatting sqref="AH78 AH84 AH90 AH96 AH114 AH138">
    <cfRule type="cellIs" dxfId="1854" priority="89" operator="equal">
      <formula>"Mayor"</formula>
    </cfRule>
  </conditionalFormatting>
  <conditionalFormatting sqref="AH78 AH84 AH90 AH96 AH114 AH138">
    <cfRule type="cellIs" dxfId="1853" priority="90" operator="equal">
      <formula>"Moderado"</formula>
    </cfRule>
  </conditionalFormatting>
  <conditionalFormatting sqref="AH78 AH84 AH90 AH96 AH114 AH138">
    <cfRule type="cellIs" dxfId="1852" priority="91" operator="equal">
      <formula>"Menor"</formula>
    </cfRule>
  </conditionalFormatting>
  <conditionalFormatting sqref="AH78 AH84 AH90 AH96 AH114 AH138">
    <cfRule type="cellIs" dxfId="1851" priority="92" operator="equal">
      <formula>"Leve"</formula>
    </cfRule>
  </conditionalFormatting>
  <conditionalFormatting sqref="K78 K84 K90 K96 K114">
    <cfRule type="cellIs" dxfId="1850" priority="93" operator="equal">
      <formula>"Muy Alta"</formula>
    </cfRule>
  </conditionalFormatting>
  <conditionalFormatting sqref="K78 K84 K90 K96 K114">
    <cfRule type="cellIs" dxfId="1849" priority="94" operator="equal">
      <formula>"Alta"</formula>
    </cfRule>
  </conditionalFormatting>
  <conditionalFormatting sqref="K78 K84 K90 K96 K114">
    <cfRule type="cellIs" dxfId="1848" priority="95" operator="equal">
      <formula>"Media"</formula>
    </cfRule>
  </conditionalFormatting>
  <conditionalFormatting sqref="K78 K84 K90 K96 K114">
    <cfRule type="cellIs" dxfId="1847" priority="96" operator="equal">
      <formula>"Baja"</formula>
    </cfRule>
  </conditionalFormatting>
  <conditionalFormatting sqref="K78 K84 K90 K96 K114">
    <cfRule type="cellIs" dxfId="1846" priority="97" operator="equal">
      <formula>"Muy Baja"</formula>
    </cfRule>
  </conditionalFormatting>
  <conditionalFormatting sqref="BI78 BI84 BI90 BI96 BI114">
    <cfRule type="cellIs" dxfId="1845" priority="98" operator="equal">
      <formula>"Catastrófico"</formula>
    </cfRule>
  </conditionalFormatting>
  <conditionalFormatting sqref="BI78 BI84 BI90 BI96 BI114">
    <cfRule type="cellIs" dxfId="1844" priority="99" operator="equal">
      <formula>"Mayor"</formula>
    </cfRule>
  </conditionalFormatting>
  <conditionalFormatting sqref="BI78 BI84 BI90 BI96 BI114">
    <cfRule type="cellIs" dxfId="1843" priority="100" operator="equal">
      <formula>"Moderado"</formula>
    </cfRule>
  </conditionalFormatting>
  <conditionalFormatting sqref="BI78 BI84 BI90 BI96 BI114">
    <cfRule type="cellIs" dxfId="1842" priority="101" operator="equal">
      <formula>"Menor"</formula>
    </cfRule>
  </conditionalFormatting>
  <conditionalFormatting sqref="BI78 BI84 BI90 BI96 BI114">
    <cfRule type="cellIs" dxfId="1841" priority="102" operator="equal">
      <formula>"Leve"</formula>
    </cfRule>
  </conditionalFormatting>
  <conditionalFormatting sqref="BM78:BM101 BM114:BM119">
    <cfRule type="cellIs" dxfId="1840" priority="103" operator="equal">
      <formula>"Extremo"</formula>
    </cfRule>
  </conditionalFormatting>
  <conditionalFormatting sqref="BM78:BM101 BM114:BM119">
    <cfRule type="cellIs" dxfId="1839" priority="104" operator="equal">
      <formula>"Extremo"</formula>
    </cfRule>
  </conditionalFormatting>
  <conditionalFormatting sqref="BM78:BM101 BM114:BM119">
    <cfRule type="cellIs" dxfId="1838" priority="105" operator="equal">
      <formula>"Alta"</formula>
    </cfRule>
  </conditionalFormatting>
  <conditionalFormatting sqref="K78:K101 K114:K119">
    <cfRule type="cellIs" dxfId="1837" priority="106" operator="equal">
      <formula>"Casi Seguro"</formula>
    </cfRule>
  </conditionalFormatting>
  <conditionalFormatting sqref="K78:K101 K114:K119">
    <cfRule type="cellIs" dxfId="1836" priority="107" operator="equal">
      <formula>"Probable"</formula>
    </cfRule>
  </conditionalFormatting>
  <conditionalFormatting sqref="K78:K101 K114:K119">
    <cfRule type="cellIs" dxfId="1835" priority="108" operator="equal">
      <formula>"Posible"</formula>
    </cfRule>
  </conditionalFormatting>
  <conditionalFormatting sqref="K78:K101 K114:K119">
    <cfRule type="cellIs" dxfId="1834" priority="109" operator="equal">
      <formula>"Rara vez"</formula>
    </cfRule>
  </conditionalFormatting>
  <conditionalFormatting sqref="K78:K101 K114:K119">
    <cfRule type="cellIs" dxfId="1833" priority="110" operator="equal">
      <formula>"Improbable"</formula>
    </cfRule>
  </conditionalFormatting>
  <conditionalFormatting sqref="K78:K101 K114:K119">
    <cfRule type="cellIs" dxfId="1832" priority="111" operator="equal">
      <formula>"Rara vez"</formula>
    </cfRule>
  </conditionalFormatting>
  <conditionalFormatting sqref="BI78:BI101 BI114:BI119">
    <cfRule type="cellIs" dxfId="1831" priority="112" operator="equal">
      <formula>"Casi Seguro"</formula>
    </cfRule>
  </conditionalFormatting>
  <conditionalFormatting sqref="BI78:BI101 BI114:BI119">
    <cfRule type="cellIs" dxfId="1830" priority="113" operator="equal">
      <formula>"Probable"</formula>
    </cfRule>
  </conditionalFormatting>
  <conditionalFormatting sqref="BI78:BI101 BI114:BI119">
    <cfRule type="cellIs" dxfId="1829" priority="114" operator="equal">
      <formula>"Posible"</formula>
    </cfRule>
  </conditionalFormatting>
  <conditionalFormatting sqref="BI78:BI101 BI114:BI119">
    <cfRule type="cellIs" dxfId="1828" priority="115" operator="equal">
      <formula>"Improbable"</formula>
    </cfRule>
  </conditionalFormatting>
  <conditionalFormatting sqref="BI78:BI101 BI114:BI119">
    <cfRule type="cellIs" dxfId="1827" priority="116" operator="equal">
      <formula>"Rara vez"</formula>
    </cfRule>
  </conditionalFormatting>
  <conditionalFormatting sqref="AJ78:AJ101 AJ114:AJ119">
    <cfRule type="cellIs" dxfId="1826" priority="117" operator="equal">
      <formula>"Moderada"</formula>
    </cfRule>
  </conditionalFormatting>
  <conditionalFormatting sqref="AJ78:AJ101 AJ114:AJ119">
    <cfRule type="cellIs" dxfId="1825" priority="118" operator="equal">
      <formula>"Alta"</formula>
    </cfRule>
  </conditionalFormatting>
  <conditionalFormatting sqref="AJ78:AJ101 AJ114:AJ119">
    <cfRule type="cellIs" dxfId="1824" priority="119" operator="equal">
      <formula>"Extrema"</formula>
    </cfRule>
  </conditionalFormatting>
  <conditionalFormatting sqref="AJ84 AJ90 AJ96 AJ114">
    <cfRule type="cellIs" dxfId="1823" priority="120" operator="equal">
      <formula>"Extremo"</formula>
    </cfRule>
  </conditionalFormatting>
  <conditionalFormatting sqref="AJ84 AJ90 AJ96 AJ114">
    <cfRule type="cellIs" dxfId="1822" priority="121" operator="equal">
      <formula>"Alto"</formula>
    </cfRule>
  </conditionalFormatting>
  <conditionalFormatting sqref="AJ84 AJ90 AJ96 AJ114">
    <cfRule type="cellIs" dxfId="1821" priority="122" operator="equal">
      <formula>"Moderado"</formula>
    </cfRule>
  </conditionalFormatting>
  <conditionalFormatting sqref="AJ84 AJ90 AJ96 AJ114">
    <cfRule type="cellIs" dxfId="1820" priority="123" operator="equal">
      <formula>"Bajo"</formula>
    </cfRule>
  </conditionalFormatting>
  <conditionalFormatting sqref="BH84 BH90 BH96 BH114">
    <cfRule type="cellIs" dxfId="1819" priority="124" operator="equal">
      <formula>"Muy Alta"</formula>
    </cfRule>
  </conditionalFormatting>
  <conditionalFormatting sqref="BH84 BH90 BH96 BH114">
    <cfRule type="cellIs" dxfId="1818" priority="125" operator="equal">
      <formula>"Alta"</formula>
    </cfRule>
  </conditionalFormatting>
  <conditionalFormatting sqref="BH84 BH90 BH96 BH114">
    <cfRule type="cellIs" dxfId="1817" priority="126" operator="equal">
      <formula>"Media"</formula>
    </cfRule>
  </conditionalFormatting>
  <conditionalFormatting sqref="BH84 BH90 BH96 BH114">
    <cfRule type="cellIs" dxfId="1816" priority="127" operator="equal">
      <formula>"Baja"</formula>
    </cfRule>
  </conditionalFormatting>
  <conditionalFormatting sqref="BH84 BH90 BH96 BH114">
    <cfRule type="cellIs" dxfId="1815" priority="128" operator="equal">
      <formula>"Muy Baja"</formula>
    </cfRule>
  </conditionalFormatting>
  <conditionalFormatting sqref="BK84 BK90 BK96 BK114">
    <cfRule type="cellIs" dxfId="1814" priority="129" operator="equal">
      <formula>"Catastrófico"</formula>
    </cfRule>
  </conditionalFormatting>
  <conditionalFormatting sqref="BK84 BK90 BK96 BK114">
    <cfRule type="cellIs" dxfId="1813" priority="130" operator="equal">
      <formula>"Mayor"</formula>
    </cfRule>
  </conditionalFormatting>
  <conditionalFormatting sqref="BK84 BK90 BK96 BK114">
    <cfRule type="cellIs" dxfId="1812" priority="131" operator="equal">
      <formula>"Moderado"</formula>
    </cfRule>
  </conditionalFormatting>
  <conditionalFormatting sqref="BK84 BK90 BK96 BK114">
    <cfRule type="cellIs" dxfId="1811" priority="132" operator="equal">
      <formula>"Menor"</formula>
    </cfRule>
  </conditionalFormatting>
  <conditionalFormatting sqref="BK84 BK90 BK96 BK114">
    <cfRule type="cellIs" dxfId="1810" priority="133" operator="equal">
      <formula>"Leve"</formula>
    </cfRule>
  </conditionalFormatting>
  <conditionalFormatting sqref="BM84 BM90 BM96 BM114">
    <cfRule type="cellIs" dxfId="1809" priority="134" operator="equal">
      <formula>"Extremo"</formula>
    </cfRule>
  </conditionalFormatting>
  <conditionalFormatting sqref="BM84 BM90 BM96 BM114">
    <cfRule type="cellIs" dxfId="1808" priority="135" operator="equal">
      <formula>"Alto"</formula>
    </cfRule>
  </conditionalFormatting>
  <conditionalFormatting sqref="BM84 BM90 BM96 BM114">
    <cfRule type="cellIs" dxfId="1807" priority="136" operator="equal">
      <formula>"Moderado"</formula>
    </cfRule>
  </conditionalFormatting>
  <conditionalFormatting sqref="BM84 BM90 BM96 BM114">
    <cfRule type="cellIs" dxfId="1806" priority="137" operator="equal">
      <formula>"Bajo"</formula>
    </cfRule>
  </conditionalFormatting>
  <conditionalFormatting sqref="AG84:AG101 AG114:AG119">
    <cfRule type="containsText" dxfId="1805" priority="138" operator="containsText" text="❌">
      <formula>NOT(ISERROR(SEARCH(("❌"),(AG84))))</formula>
    </cfRule>
  </conditionalFormatting>
  <conditionalFormatting sqref="AH84 AH90 AH96 AH114 AH138">
    <cfRule type="cellIs" dxfId="1804" priority="139" operator="equal">
      <formula>"Catastrófico"</formula>
    </cfRule>
  </conditionalFormatting>
  <conditionalFormatting sqref="AH84 AH90 AH96 AH114 AH138">
    <cfRule type="cellIs" dxfId="1803" priority="140" operator="equal">
      <formula>"Mayor"</formula>
    </cfRule>
  </conditionalFormatting>
  <conditionalFormatting sqref="AH84 AH90 AH96 AH114 AH138">
    <cfRule type="cellIs" dxfId="1802" priority="141" operator="equal">
      <formula>"Moderado"</formula>
    </cfRule>
  </conditionalFormatting>
  <conditionalFormatting sqref="AH84 AH90 AH96 AH114 AH138">
    <cfRule type="cellIs" dxfId="1801" priority="142" operator="equal">
      <formula>"Menor"</formula>
    </cfRule>
  </conditionalFormatting>
  <conditionalFormatting sqref="AH84 AH90 AH96 AH114 AH138">
    <cfRule type="cellIs" dxfId="1800" priority="143" operator="equal">
      <formula>"Leve"</formula>
    </cfRule>
  </conditionalFormatting>
  <conditionalFormatting sqref="BM84:BM101 BM114:BM119">
    <cfRule type="cellIs" dxfId="1799" priority="154" operator="equal">
      <formula>"Extremo"</formula>
    </cfRule>
  </conditionalFormatting>
  <conditionalFormatting sqref="BM84:BM101 BM114:BM119">
    <cfRule type="cellIs" dxfId="1798" priority="155" operator="equal">
      <formula>"Extremo"</formula>
    </cfRule>
  </conditionalFormatting>
  <conditionalFormatting sqref="BM84:BM101 BM114:BM119">
    <cfRule type="cellIs" dxfId="1797" priority="156" operator="equal">
      <formula>"Alta"</formula>
    </cfRule>
  </conditionalFormatting>
  <conditionalFormatting sqref="K84:K101 K114:K119">
    <cfRule type="cellIs" dxfId="1796" priority="157" operator="equal">
      <formula>"Casi Seguro"</formula>
    </cfRule>
  </conditionalFormatting>
  <conditionalFormatting sqref="K84:K101 K114:K119">
    <cfRule type="cellIs" dxfId="1795" priority="158" operator="equal">
      <formula>"Probable"</formula>
    </cfRule>
  </conditionalFormatting>
  <conditionalFormatting sqref="K84:K101 K114:K119">
    <cfRule type="cellIs" dxfId="1794" priority="159" operator="equal">
      <formula>"Posible"</formula>
    </cfRule>
  </conditionalFormatting>
  <conditionalFormatting sqref="K84:K101 K114:K119">
    <cfRule type="cellIs" dxfId="1793" priority="160" operator="equal">
      <formula>"Rara vez"</formula>
    </cfRule>
  </conditionalFormatting>
  <conditionalFormatting sqref="K84:K101 K114:K119">
    <cfRule type="cellIs" dxfId="1792" priority="161" operator="equal">
      <formula>"Improbable"</formula>
    </cfRule>
  </conditionalFormatting>
  <conditionalFormatting sqref="K84:K101 K114:K119">
    <cfRule type="cellIs" dxfId="1791" priority="162" operator="equal">
      <formula>"Rara vez"</formula>
    </cfRule>
  </conditionalFormatting>
  <conditionalFormatting sqref="BI84:BI101 BI114:BI119">
    <cfRule type="cellIs" dxfId="1790" priority="163" operator="equal">
      <formula>"Casi Seguro"</formula>
    </cfRule>
  </conditionalFormatting>
  <conditionalFormatting sqref="BI84:BI101 BI114:BI119">
    <cfRule type="cellIs" dxfId="1789" priority="164" operator="equal">
      <formula>"Probable"</formula>
    </cfRule>
  </conditionalFormatting>
  <conditionalFormatting sqref="BI84:BI101 BI114:BI119">
    <cfRule type="cellIs" dxfId="1788" priority="165" operator="equal">
      <formula>"Posible"</formula>
    </cfRule>
  </conditionalFormatting>
  <conditionalFormatting sqref="BI84:BI101 BI114:BI119">
    <cfRule type="cellIs" dxfId="1787" priority="166" operator="equal">
      <formula>"Improbable"</formula>
    </cfRule>
  </conditionalFormatting>
  <conditionalFormatting sqref="BI84:BI101 BI114:BI119">
    <cfRule type="cellIs" dxfId="1786" priority="167" operator="equal">
      <formula>"Rara vez"</formula>
    </cfRule>
  </conditionalFormatting>
  <conditionalFormatting sqref="AJ84:AJ101 AJ114:AJ119">
    <cfRule type="cellIs" dxfId="1785" priority="168" operator="equal">
      <formula>"Moderada"</formula>
    </cfRule>
  </conditionalFormatting>
  <conditionalFormatting sqref="AJ84:AJ101 AJ114:AJ119">
    <cfRule type="cellIs" dxfId="1784" priority="169" operator="equal">
      <formula>"Alta"</formula>
    </cfRule>
  </conditionalFormatting>
  <conditionalFormatting sqref="AJ84:AJ101 AJ114:AJ119">
    <cfRule type="cellIs" dxfId="1783" priority="170" operator="equal">
      <formula>"Extrema"</formula>
    </cfRule>
  </conditionalFormatting>
  <conditionalFormatting sqref="AJ90">
    <cfRule type="cellIs" dxfId="1782" priority="171" operator="equal">
      <formula>"Extremo"</formula>
    </cfRule>
  </conditionalFormatting>
  <conditionalFormatting sqref="AJ90">
    <cfRule type="cellIs" dxfId="1781" priority="172" operator="equal">
      <formula>"Alto"</formula>
    </cfRule>
  </conditionalFormatting>
  <conditionalFormatting sqref="AJ90">
    <cfRule type="cellIs" dxfId="1780" priority="173" operator="equal">
      <formula>"Moderado"</formula>
    </cfRule>
  </conditionalFormatting>
  <conditionalFormatting sqref="AJ90">
    <cfRule type="cellIs" dxfId="1779" priority="174" operator="equal">
      <formula>"Bajo"</formula>
    </cfRule>
  </conditionalFormatting>
  <conditionalFormatting sqref="BH90 BH96 BH114">
    <cfRule type="cellIs" dxfId="1778" priority="175" operator="equal">
      <formula>"Muy Alta"</formula>
    </cfRule>
  </conditionalFormatting>
  <conditionalFormatting sqref="BH90 BH96 BH114">
    <cfRule type="cellIs" dxfId="1777" priority="176" operator="equal">
      <formula>"Alta"</formula>
    </cfRule>
  </conditionalFormatting>
  <conditionalFormatting sqref="BH90 BH96 BH114">
    <cfRule type="cellIs" dxfId="1776" priority="177" operator="equal">
      <formula>"Media"</formula>
    </cfRule>
  </conditionalFormatting>
  <conditionalFormatting sqref="BH90 BH96 BH114">
    <cfRule type="cellIs" dxfId="1775" priority="178" operator="equal">
      <formula>"Baja"</formula>
    </cfRule>
  </conditionalFormatting>
  <conditionalFormatting sqref="BH90 BH96 BH114">
    <cfRule type="cellIs" dxfId="1774" priority="179" operator="equal">
      <formula>"Muy Baja"</formula>
    </cfRule>
  </conditionalFormatting>
  <conditionalFormatting sqref="BK84 BK90 BK96 BK114">
    <cfRule type="cellIs" dxfId="1773" priority="180" operator="equal">
      <formula>"Catastrófico"</formula>
    </cfRule>
  </conditionalFormatting>
  <conditionalFormatting sqref="BK84 BK90 BK96 BK114">
    <cfRule type="cellIs" dxfId="1772" priority="181" operator="equal">
      <formula>"Mayor"</formula>
    </cfRule>
  </conditionalFormatting>
  <conditionalFormatting sqref="BK84 BK90 BK96 BK114">
    <cfRule type="cellIs" dxfId="1771" priority="182" operator="equal">
      <formula>"Moderado"</formula>
    </cfRule>
  </conditionalFormatting>
  <conditionalFormatting sqref="BK84 BK90 BK96 BK114">
    <cfRule type="cellIs" dxfId="1770" priority="183" operator="equal">
      <formula>"Menor"</formula>
    </cfRule>
  </conditionalFormatting>
  <conditionalFormatting sqref="BK84 BK90 BK96 BK114">
    <cfRule type="cellIs" dxfId="1769" priority="184" operator="equal">
      <formula>"Leve"</formula>
    </cfRule>
  </conditionalFormatting>
  <conditionalFormatting sqref="BM90 BM96 BM114">
    <cfRule type="cellIs" dxfId="1768" priority="185" operator="equal">
      <formula>"Extremo"</formula>
    </cfRule>
  </conditionalFormatting>
  <conditionalFormatting sqref="BM90 BM96 BM114">
    <cfRule type="cellIs" dxfId="1767" priority="186" operator="equal">
      <formula>"Alto"</formula>
    </cfRule>
  </conditionalFormatting>
  <conditionalFormatting sqref="BM90 BM96 BM114">
    <cfRule type="cellIs" dxfId="1766" priority="187" operator="equal">
      <formula>"Moderado"</formula>
    </cfRule>
  </conditionalFormatting>
  <conditionalFormatting sqref="BM90 BM96 BM114">
    <cfRule type="cellIs" dxfId="1765" priority="188" operator="equal">
      <formula>"Bajo"</formula>
    </cfRule>
  </conditionalFormatting>
  <conditionalFormatting sqref="AG90:AG95">
    <cfRule type="containsText" dxfId="1764" priority="189" operator="containsText" text="❌">
      <formula>NOT(ISERROR(SEARCH(("❌"),(AG90))))</formula>
    </cfRule>
  </conditionalFormatting>
  <conditionalFormatting sqref="AH90">
    <cfRule type="cellIs" dxfId="1763" priority="190" operator="equal">
      <formula>"Catastrófico"</formula>
    </cfRule>
  </conditionalFormatting>
  <conditionalFormatting sqref="AH90">
    <cfRule type="cellIs" dxfId="1762" priority="191" operator="equal">
      <formula>"Mayor"</formula>
    </cfRule>
  </conditionalFormatting>
  <conditionalFormatting sqref="AH90">
    <cfRule type="cellIs" dxfId="1761" priority="192" operator="equal">
      <formula>"Moderado"</formula>
    </cfRule>
  </conditionalFormatting>
  <conditionalFormatting sqref="AH90">
    <cfRule type="cellIs" dxfId="1760" priority="193" operator="equal">
      <formula>"Menor"</formula>
    </cfRule>
  </conditionalFormatting>
  <conditionalFormatting sqref="AH90">
    <cfRule type="cellIs" dxfId="1759" priority="194" operator="equal">
      <formula>"Leve"</formula>
    </cfRule>
  </conditionalFormatting>
  <conditionalFormatting sqref="K90">
    <cfRule type="cellIs" dxfId="1758" priority="195" operator="equal">
      <formula>"Muy Alta"</formula>
    </cfRule>
  </conditionalFormatting>
  <conditionalFormatting sqref="K90">
    <cfRule type="cellIs" dxfId="1757" priority="196" operator="equal">
      <formula>"Alta"</formula>
    </cfRule>
  </conditionalFormatting>
  <conditionalFormatting sqref="K90">
    <cfRule type="cellIs" dxfId="1756" priority="197" operator="equal">
      <formula>"Media"</formula>
    </cfRule>
  </conditionalFormatting>
  <conditionalFormatting sqref="K90">
    <cfRule type="cellIs" dxfId="1755" priority="198" operator="equal">
      <formula>"Baja"</formula>
    </cfRule>
  </conditionalFormatting>
  <conditionalFormatting sqref="K90">
    <cfRule type="cellIs" dxfId="1754" priority="199" operator="equal">
      <formula>"Muy Baja"</formula>
    </cfRule>
  </conditionalFormatting>
  <conditionalFormatting sqref="BI90 BI96 BI114">
    <cfRule type="cellIs" dxfId="1753" priority="200" operator="equal">
      <formula>"Catastrófico"</formula>
    </cfRule>
  </conditionalFormatting>
  <conditionalFormatting sqref="BI90 BI96 BI114">
    <cfRule type="cellIs" dxfId="1752" priority="201" operator="equal">
      <formula>"Mayor"</formula>
    </cfRule>
  </conditionalFormatting>
  <conditionalFormatting sqref="BI90 BI96 BI114">
    <cfRule type="cellIs" dxfId="1751" priority="202" operator="equal">
      <formula>"Moderado"</formula>
    </cfRule>
  </conditionalFormatting>
  <conditionalFormatting sqref="BI90 BI96 BI114">
    <cfRule type="cellIs" dxfId="1750" priority="203" operator="equal">
      <formula>"Menor"</formula>
    </cfRule>
  </conditionalFormatting>
  <conditionalFormatting sqref="BI90 BI96 BI114">
    <cfRule type="cellIs" dxfId="1749" priority="204" operator="equal">
      <formula>"Leve"</formula>
    </cfRule>
  </conditionalFormatting>
  <conditionalFormatting sqref="BM90:BM101 BM114:BM119">
    <cfRule type="cellIs" dxfId="1748" priority="205" operator="equal">
      <formula>"Extremo"</formula>
    </cfRule>
  </conditionalFormatting>
  <conditionalFormatting sqref="BM90:BM101 BM114:BM119">
    <cfRule type="cellIs" dxfId="1747" priority="206" operator="equal">
      <formula>"Extremo"</formula>
    </cfRule>
  </conditionalFormatting>
  <conditionalFormatting sqref="BM90:BM101 BM114:BM119">
    <cfRule type="cellIs" dxfId="1746" priority="207" operator="equal">
      <formula>"Alta"</formula>
    </cfRule>
  </conditionalFormatting>
  <conditionalFormatting sqref="K90:K95">
    <cfRule type="cellIs" dxfId="1745" priority="208" operator="equal">
      <formula>"Casi Seguro"</formula>
    </cfRule>
  </conditionalFormatting>
  <conditionalFormatting sqref="K90:K95">
    <cfRule type="cellIs" dxfId="1744" priority="209" operator="equal">
      <formula>"Probable"</formula>
    </cfRule>
  </conditionalFormatting>
  <conditionalFormatting sqref="K90:K95">
    <cfRule type="cellIs" dxfId="1743" priority="210" operator="equal">
      <formula>"Posible"</formula>
    </cfRule>
  </conditionalFormatting>
  <conditionalFormatting sqref="K90:K95">
    <cfRule type="cellIs" dxfId="1742" priority="211" operator="equal">
      <formula>"Rara vez"</formula>
    </cfRule>
  </conditionalFormatting>
  <conditionalFormatting sqref="K90:K95">
    <cfRule type="cellIs" dxfId="1741" priority="212" operator="equal">
      <formula>"Improbable"</formula>
    </cfRule>
  </conditionalFormatting>
  <conditionalFormatting sqref="K90:K95">
    <cfRule type="cellIs" dxfId="1740" priority="213" operator="equal">
      <formula>"Rara vez"</formula>
    </cfRule>
  </conditionalFormatting>
  <conditionalFormatting sqref="BI90:BI101 BI114:BI119">
    <cfRule type="cellIs" dxfId="1739" priority="214" operator="equal">
      <formula>"Casi Seguro"</formula>
    </cfRule>
  </conditionalFormatting>
  <conditionalFormatting sqref="BI90:BI101 BI114:BI119">
    <cfRule type="cellIs" dxfId="1738" priority="215" operator="equal">
      <formula>"Probable"</formula>
    </cfRule>
  </conditionalFormatting>
  <conditionalFormatting sqref="BI90:BI101 BI114:BI119">
    <cfRule type="cellIs" dxfId="1737" priority="216" operator="equal">
      <formula>"Posible"</formula>
    </cfRule>
  </conditionalFormatting>
  <conditionalFormatting sqref="BI90:BI101 BI114:BI119">
    <cfRule type="cellIs" dxfId="1736" priority="217" operator="equal">
      <formula>"Improbable"</formula>
    </cfRule>
  </conditionalFormatting>
  <conditionalFormatting sqref="BI90:BI101 BI114:BI119">
    <cfRule type="cellIs" dxfId="1735" priority="218" operator="equal">
      <formula>"Rara vez"</formula>
    </cfRule>
  </conditionalFormatting>
  <conditionalFormatting sqref="AJ90:AJ95">
    <cfRule type="cellIs" dxfId="1734" priority="219" operator="equal">
      <formula>"Moderada"</formula>
    </cfRule>
  </conditionalFormatting>
  <conditionalFormatting sqref="AJ90:AJ95">
    <cfRule type="cellIs" dxfId="1733" priority="220" operator="equal">
      <formula>"Alta"</formula>
    </cfRule>
  </conditionalFormatting>
  <conditionalFormatting sqref="AJ90:AJ95">
    <cfRule type="cellIs" dxfId="1732" priority="221" operator="equal">
      <formula>"Extrema"</formula>
    </cfRule>
  </conditionalFormatting>
  <conditionalFormatting sqref="AJ96">
    <cfRule type="cellIs" dxfId="1731" priority="222" operator="equal">
      <formula>"Extremo"</formula>
    </cfRule>
  </conditionalFormatting>
  <conditionalFormatting sqref="AJ96">
    <cfRule type="cellIs" dxfId="1730" priority="223" operator="equal">
      <formula>"Alto"</formula>
    </cfRule>
  </conditionalFormatting>
  <conditionalFormatting sqref="AJ96">
    <cfRule type="cellIs" dxfId="1729" priority="224" operator="equal">
      <formula>"Moderado"</formula>
    </cfRule>
  </conditionalFormatting>
  <conditionalFormatting sqref="AJ96">
    <cfRule type="cellIs" dxfId="1728" priority="225" operator="equal">
      <formula>"Bajo"</formula>
    </cfRule>
  </conditionalFormatting>
  <conditionalFormatting sqref="BH96 BH114">
    <cfRule type="cellIs" dxfId="1727" priority="226" operator="equal">
      <formula>"Muy Alta"</formula>
    </cfRule>
  </conditionalFormatting>
  <conditionalFormatting sqref="BH96 BH114">
    <cfRule type="cellIs" dxfId="1726" priority="227" operator="equal">
      <formula>"Alta"</formula>
    </cfRule>
  </conditionalFormatting>
  <conditionalFormatting sqref="BH96 BH114">
    <cfRule type="cellIs" dxfId="1725" priority="228" operator="equal">
      <formula>"Media"</formula>
    </cfRule>
  </conditionalFormatting>
  <conditionalFormatting sqref="BH96 BH114">
    <cfRule type="cellIs" dxfId="1724" priority="229" operator="equal">
      <formula>"Baja"</formula>
    </cfRule>
  </conditionalFormatting>
  <conditionalFormatting sqref="BH96 BH114">
    <cfRule type="cellIs" dxfId="1723" priority="230" operator="equal">
      <formula>"Muy Baja"</formula>
    </cfRule>
  </conditionalFormatting>
  <conditionalFormatting sqref="BK84 BK90 BK96 BK114">
    <cfRule type="cellIs" dxfId="1722" priority="231" operator="equal">
      <formula>"Catastrófico"</formula>
    </cfRule>
  </conditionalFormatting>
  <conditionalFormatting sqref="BK84 BK90 BK96 BK114">
    <cfRule type="cellIs" dxfId="1721" priority="232" operator="equal">
      <formula>"Mayor"</formula>
    </cfRule>
  </conditionalFormatting>
  <conditionalFormatting sqref="BK84 BK90 BK96 BK114">
    <cfRule type="cellIs" dxfId="1720" priority="233" operator="equal">
      <formula>"Moderado"</formula>
    </cfRule>
  </conditionalFormatting>
  <conditionalFormatting sqref="BK84 BK90 BK96 BK114">
    <cfRule type="cellIs" dxfId="1719" priority="234" operator="equal">
      <formula>"Menor"</formula>
    </cfRule>
  </conditionalFormatting>
  <conditionalFormatting sqref="BK84 BK90 BK96 BK114">
    <cfRule type="cellIs" dxfId="1718" priority="235" operator="equal">
      <formula>"Leve"</formula>
    </cfRule>
  </conditionalFormatting>
  <conditionalFormatting sqref="BM96 BM114">
    <cfRule type="cellIs" dxfId="1717" priority="236" operator="equal">
      <formula>"Extremo"</formula>
    </cfRule>
  </conditionalFormatting>
  <conditionalFormatting sqref="BM96 BM114">
    <cfRule type="cellIs" dxfId="1716" priority="237" operator="equal">
      <formula>"Alto"</formula>
    </cfRule>
  </conditionalFormatting>
  <conditionalFormatting sqref="BM96 BM114">
    <cfRule type="cellIs" dxfId="1715" priority="238" operator="equal">
      <formula>"Moderado"</formula>
    </cfRule>
  </conditionalFormatting>
  <conditionalFormatting sqref="BM96 BM114">
    <cfRule type="cellIs" dxfId="1714" priority="239" operator="equal">
      <formula>"Bajo"</formula>
    </cfRule>
  </conditionalFormatting>
  <conditionalFormatting sqref="AG96:AG101">
    <cfRule type="containsText" dxfId="1713" priority="240" operator="containsText" text="❌">
      <formula>NOT(ISERROR(SEARCH(("❌"),(AG96))))</formula>
    </cfRule>
  </conditionalFormatting>
  <conditionalFormatting sqref="AH96">
    <cfRule type="cellIs" dxfId="1712" priority="241" operator="equal">
      <formula>"Catastrófico"</formula>
    </cfRule>
  </conditionalFormatting>
  <conditionalFormatting sqref="AH96">
    <cfRule type="cellIs" dxfId="1711" priority="242" operator="equal">
      <formula>"Mayor"</formula>
    </cfRule>
  </conditionalFormatting>
  <conditionalFormatting sqref="AH96">
    <cfRule type="cellIs" dxfId="1710" priority="243" operator="equal">
      <formula>"Moderado"</formula>
    </cfRule>
  </conditionalFormatting>
  <conditionalFormatting sqref="AH96">
    <cfRule type="cellIs" dxfId="1709" priority="244" operator="equal">
      <formula>"Menor"</formula>
    </cfRule>
  </conditionalFormatting>
  <conditionalFormatting sqref="AH96">
    <cfRule type="cellIs" dxfId="1708" priority="245" operator="equal">
      <formula>"Leve"</formula>
    </cfRule>
  </conditionalFormatting>
  <conditionalFormatting sqref="K96 K114">
    <cfRule type="cellIs" dxfId="1707" priority="246" operator="equal">
      <formula>"Muy Alta"</formula>
    </cfRule>
  </conditionalFormatting>
  <conditionalFormatting sqref="K96 K114">
    <cfRule type="cellIs" dxfId="1706" priority="247" operator="equal">
      <formula>"Alta"</formula>
    </cfRule>
  </conditionalFormatting>
  <conditionalFormatting sqref="K96 K114">
    <cfRule type="cellIs" dxfId="1705" priority="248" operator="equal">
      <formula>"Media"</formula>
    </cfRule>
  </conditionalFormatting>
  <conditionalFormatting sqref="K96 K114">
    <cfRule type="cellIs" dxfId="1704" priority="249" operator="equal">
      <formula>"Baja"</formula>
    </cfRule>
  </conditionalFormatting>
  <conditionalFormatting sqref="K96 K114">
    <cfRule type="cellIs" dxfId="1703" priority="250" operator="equal">
      <formula>"Muy Baja"</formula>
    </cfRule>
  </conditionalFormatting>
  <conditionalFormatting sqref="BI96 BI114">
    <cfRule type="cellIs" dxfId="1702" priority="251" operator="equal">
      <formula>"Catastrófico"</formula>
    </cfRule>
  </conditionalFormatting>
  <conditionalFormatting sqref="BI96 BI114">
    <cfRule type="cellIs" dxfId="1701" priority="252" operator="equal">
      <formula>"Mayor"</formula>
    </cfRule>
  </conditionalFormatting>
  <conditionalFormatting sqref="BI96 BI114">
    <cfRule type="cellIs" dxfId="1700" priority="253" operator="equal">
      <formula>"Moderado"</formula>
    </cfRule>
  </conditionalFormatting>
  <conditionalFormatting sqref="BI96 BI114">
    <cfRule type="cellIs" dxfId="1699" priority="254" operator="equal">
      <formula>"Menor"</formula>
    </cfRule>
  </conditionalFormatting>
  <conditionalFormatting sqref="BI96 BI114">
    <cfRule type="cellIs" dxfId="1698" priority="255" operator="equal">
      <formula>"Leve"</formula>
    </cfRule>
  </conditionalFormatting>
  <conditionalFormatting sqref="BM96:BM101 BM114:BM119">
    <cfRule type="cellIs" dxfId="1697" priority="256" operator="equal">
      <formula>"Extremo"</formula>
    </cfRule>
  </conditionalFormatting>
  <conditionalFormatting sqref="BM96:BM101 BM114:BM119">
    <cfRule type="cellIs" dxfId="1696" priority="257" operator="equal">
      <formula>"Extremo"</formula>
    </cfRule>
  </conditionalFormatting>
  <conditionalFormatting sqref="BM96:BM101 BM114:BM119">
    <cfRule type="cellIs" dxfId="1695" priority="258" operator="equal">
      <formula>"Alta"</formula>
    </cfRule>
  </conditionalFormatting>
  <conditionalFormatting sqref="K96:K101 K114">
    <cfRule type="cellIs" dxfId="1694" priority="259" operator="equal">
      <formula>"Casi Seguro"</formula>
    </cfRule>
  </conditionalFormatting>
  <conditionalFormatting sqref="K96:K101 K114">
    <cfRule type="cellIs" dxfId="1693" priority="260" operator="equal">
      <formula>"Probable"</formula>
    </cfRule>
  </conditionalFormatting>
  <conditionalFormatting sqref="K96:K101 K114">
    <cfRule type="cellIs" dxfId="1692" priority="261" operator="equal">
      <formula>"Posible"</formula>
    </cfRule>
  </conditionalFormatting>
  <conditionalFormatting sqref="K96:K101 K114">
    <cfRule type="cellIs" dxfId="1691" priority="262" operator="equal">
      <formula>"Rara vez"</formula>
    </cfRule>
  </conditionalFormatting>
  <conditionalFormatting sqref="K96:K101 K114">
    <cfRule type="cellIs" dxfId="1690" priority="263" operator="equal">
      <formula>"Improbable"</formula>
    </cfRule>
  </conditionalFormatting>
  <conditionalFormatting sqref="K96:K101 K114">
    <cfRule type="cellIs" dxfId="1689" priority="264" operator="equal">
      <formula>"Rara vez"</formula>
    </cfRule>
  </conditionalFormatting>
  <conditionalFormatting sqref="BI96:BI101 BI114:BI119">
    <cfRule type="cellIs" dxfId="1688" priority="265" operator="equal">
      <formula>"Casi Seguro"</formula>
    </cfRule>
  </conditionalFormatting>
  <conditionalFormatting sqref="BI96:BI101 BI114:BI119">
    <cfRule type="cellIs" dxfId="1687" priority="266" operator="equal">
      <formula>"Probable"</formula>
    </cfRule>
  </conditionalFormatting>
  <conditionalFormatting sqref="BI96:BI101 BI114:BI119">
    <cfRule type="cellIs" dxfId="1686" priority="267" operator="equal">
      <formula>"Posible"</formula>
    </cfRule>
  </conditionalFormatting>
  <conditionalFormatting sqref="BI96:BI101 BI114:BI119">
    <cfRule type="cellIs" dxfId="1685" priority="268" operator="equal">
      <formula>"Improbable"</formula>
    </cfRule>
  </conditionalFormatting>
  <conditionalFormatting sqref="BI96:BI101 BI114:BI119">
    <cfRule type="cellIs" dxfId="1684" priority="269" operator="equal">
      <formula>"Rara vez"</formula>
    </cfRule>
  </conditionalFormatting>
  <conditionalFormatting sqref="AJ96:AJ101">
    <cfRule type="cellIs" dxfId="1683" priority="270" operator="equal">
      <formula>"Moderada"</formula>
    </cfRule>
  </conditionalFormatting>
  <conditionalFormatting sqref="AJ96:AJ101">
    <cfRule type="cellIs" dxfId="1682" priority="271" operator="equal">
      <formula>"Alta"</formula>
    </cfRule>
  </conditionalFormatting>
  <conditionalFormatting sqref="AJ96:AJ101">
    <cfRule type="cellIs" dxfId="1681" priority="272" operator="equal">
      <formula>"Extrema"</formula>
    </cfRule>
  </conditionalFormatting>
  <conditionalFormatting sqref="AJ114">
    <cfRule type="cellIs" dxfId="1680" priority="273" operator="equal">
      <formula>"Extremo"</formula>
    </cfRule>
  </conditionalFormatting>
  <conditionalFormatting sqref="AJ114">
    <cfRule type="cellIs" dxfId="1679" priority="274" operator="equal">
      <formula>"Alto"</formula>
    </cfRule>
  </conditionalFormatting>
  <conditionalFormatting sqref="AJ114">
    <cfRule type="cellIs" dxfId="1678" priority="275" operator="equal">
      <formula>"Moderado"</formula>
    </cfRule>
  </conditionalFormatting>
  <conditionalFormatting sqref="AJ114">
    <cfRule type="cellIs" dxfId="1677" priority="276" operator="equal">
      <formula>"Bajo"</formula>
    </cfRule>
  </conditionalFormatting>
  <conditionalFormatting sqref="BH114">
    <cfRule type="cellIs" dxfId="1676" priority="277" operator="equal">
      <formula>"Muy Alta"</formula>
    </cfRule>
  </conditionalFormatting>
  <conditionalFormatting sqref="BH114">
    <cfRule type="cellIs" dxfId="1675" priority="278" operator="equal">
      <formula>"Alta"</formula>
    </cfRule>
  </conditionalFormatting>
  <conditionalFormatting sqref="BH114">
    <cfRule type="cellIs" dxfId="1674" priority="279" operator="equal">
      <formula>"Media"</formula>
    </cfRule>
  </conditionalFormatting>
  <conditionalFormatting sqref="BH114">
    <cfRule type="cellIs" dxfId="1673" priority="280" operator="equal">
      <formula>"Baja"</formula>
    </cfRule>
  </conditionalFormatting>
  <conditionalFormatting sqref="BH114">
    <cfRule type="cellIs" dxfId="1672" priority="281" operator="equal">
      <formula>"Muy Baja"</formula>
    </cfRule>
  </conditionalFormatting>
  <conditionalFormatting sqref="BK84 BK90 BK96 BK114">
    <cfRule type="cellIs" dxfId="1671" priority="282" operator="equal">
      <formula>"Catastrófico"</formula>
    </cfRule>
  </conditionalFormatting>
  <conditionalFormatting sqref="BK84 BK90 BK96 BK114">
    <cfRule type="cellIs" dxfId="1670" priority="283" operator="equal">
      <formula>"Mayor"</formula>
    </cfRule>
  </conditionalFormatting>
  <conditionalFormatting sqref="BK84 BK90 BK96 BK114">
    <cfRule type="cellIs" dxfId="1669" priority="284" operator="equal">
      <formula>"Moderado"</formula>
    </cfRule>
  </conditionalFormatting>
  <conditionalFormatting sqref="BK84 BK90 BK96 BK114">
    <cfRule type="cellIs" dxfId="1668" priority="285" operator="equal">
      <formula>"Menor"</formula>
    </cfRule>
  </conditionalFormatting>
  <conditionalFormatting sqref="BK84 BK90 BK96 BK114">
    <cfRule type="cellIs" dxfId="1667" priority="286" operator="equal">
      <formula>"Leve"</formula>
    </cfRule>
  </conditionalFormatting>
  <conditionalFormatting sqref="BM114">
    <cfRule type="cellIs" dxfId="1666" priority="287" operator="equal">
      <formula>"Extremo"</formula>
    </cfRule>
  </conditionalFormatting>
  <conditionalFormatting sqref="BM114">
    <cfRule type="cellIs" dxfId="1665" priority="288" operator="equal">
      <formula>"Alto"</formula>
    </cfRule>
  </conditionalFormatting>
  <conditionalFormatting sqref="BM114">
    <cfRule type="cellIs" dxfId="1664" priority="289" operator="equal">
      <formula>"Moderado"</formula>
    </cfRule>
  </conditionalFormatting>
  <conditionalFormatting sqref="BM114">
    <cfRule type="cellIs" dxfId="1663" priority="290" operator="equal">
      <formula>"Bajo"</formula>
    </cfRule>
  </conditionalFormatting>
  <conditionalFormatting sqref="AG114:AG119">
    <cfRule type="containsText" dxfId="1662" priority="291" operator="containsText" text="❌">
      <formula>NOT(ISERROR(SEARCH(("❌"),(AG114))))</formula>
    </cfRule>
  </conditionalFormatting>
  <conditionalFormatting sqref="K114">
    <cfRule type="cellIs" dxfId="1661" priority="297" operator="equal">
      <formula>"Muy Alta"</formula>
    </cfRule>
  </conditionalFormatting>
  <conditionalFormatting sqref="K114">
    <cfRule type="cellIs" dxfId="1660" priority="298" operator="equal">
      <formula>"Alta"</formula>
    </cfRule>
  </conditionalFormatting>
  <conditionalFormatting sqref="K114">
    <cfRule type="cellIs" dxfId="1659" priority="299" operator="equal">
      <formula>"Media"</formula>
    </cfRule>
  </conditionalFormatting>
  <conditionalFormatting sqref="K114">
    <cfRule type="cellIs" dxfId="1658" priority="300" operator="equal">
      <formula>"Baja"</formula>
    </cfRule>
  </conditionalFormatting>
  <conditionalFormatting sqref="K114">
    <cfRule type="cellIs" dxfId="1657" priority="301" operator="equal">
      <formula>"Muy Baja"</formula>
    </cfRule>
  </conditionalFormatting>
  <conditionalFormatting sqref="BI114">
    <cfRule type="cellIs" dxfId="1656" priority="302" operator="equal">
      <formula>"Catastrófico"</formula>
    </cfRule>
  </conditionalFormatting>
  <conditionalFormatting sqref="BI114">
    <cfRule type="cellIs" dxfId="1655" priority="303" operator="equal">
      <formula>"Mayor"</formula>
    </cfRule>
  </conditionalFormatting>
  <conditionalFormatting sqref="BI114">
    <cfRule type="cellIs" dxfId="1654" priority="304" operator="equal">
      <formula>"Moderado"</formula>
    </cfRule>
  </conditionalFormatting>
  <conditionalFormatting sqref="BI114">
    <cfRule type="cellIs" dxfId="1653" priority="305" operator="equal">
      <formula>"Menor"</formula>
    </cfRule>
  </conditionalFormatting>
  <conditionalFormatting sqref="BI114">
    <cfRule type="cellIs" dxfId="1652" priority="306" operator="equal">
      <formula>"Leve"</formula>
    </cfRule>
  </conditionalFormatting>
  <conditionalFormatting sqref="BM114:BM119">
    <cfRule type="cellIs" dxfId="1651" priority="307" operator="equal">
      <formula>"Extremo"</formula>
    </cfRule>
  </conditionalFormatting>
  <conditionalFormatting sqref="BM114:BM119">
    <cfRule type="cellIs" dxfId="1650" priority="308" operator="equal">
      <formula>"Extremo"</formula>
    </cfRule>
  </conditionalFormatting>
  <conditionalFormatting sqref="BM114:BM119">
    <cfRule type="cellIs" dxfId="1649" priority="309" operator="equal">
      <formula>"Alta"</formula>
    </cfRule>
  </conditionalFormatting>
  <conditionalFormatting sqref="K114:K119">
    <cfRule type="cellIs" dxfId="1648" priority="310" operator="equal">
      <formula>"Casi Seguro"</formula>
    </cfRule>
  </conditionalFormatting>
  <conditionalFormatting sqref="K114:K119">
    <cfRule type="cellIs" dxfId="1647" priority="311" operator="equal">
      <formula>"Probable"</formula>
    </cfRule>
  </conditionalFormatting>
  <conditionalFormatting sqref="K114:K119">
    <cfRule type="cellIs" dxfId="1646" priority="312" operator="equal">
      <formula>"Posible"</formula>
    </cfRule>
  </conditionalFormatting>
  <conditionalFormatting sqref="K114:K119">
    <cfRule type="cellIs" dxfId="1645" priority="313" operator="equal">
      <formula>"Rara vez"</formula>
    </cfRule>
  </conditionalFormatting>
  <conditionalFormatting sqref="K114:K119">
    <cfRule type="cellIs" dxfId="1644" priority="314" operator="equal">
      <formula>"Improbable"</formula>
    </cfRule>
  </conditionalFormatting>
  <conditionalFormatting sqref="K114:K119">
    <cfRule type="cellIs" dxfId="1643" priority="315" operator="equal">
      <formula>"Rara vez"</formula>
    </cfRule>
  </conditionalFormatting>
  <conditionalFormatting sqref="BI114:BI119">
    <cfRule type="cellIs" dxfId="1642" priority="316" operator="equal">
      <formula>"Casi Seguro"</formula>
    </cfRule>
  </conditionalFormatting>
  <conditionalFormatting sqref="BI114:BI119">
    <cfRule type="cellIs" dxfId="1641" priority="317" operator="equal">
      <formula>"Probable"</formula>
    </cfRule>
  </conditionalFormatting>
  <conditionalFormatting sqref="BI114:BI119">
    <cfRule type="cellIs" dxfId="1640" priority="318" operator="equal">
      <formula>"Posible"</formula>
    </cfRule>
  </conditionalFormatting>
  <conditionalFormatting sqref="BI114:BI119">
    <cfRule type="cellIs" dxfId="1639" priority="319" operator="equal">
      <formula>"Improbable"</formula>
    </cfRule>
  </conditionalFormatting>
  <conditionalFormatting sqref="BI114:BI119">
    <cfRule type="cellIs" dxfId="1638" priority="320" operator="equal">
      <formula>"Rara vez"</formula>
    </cfRule>
  </conditionalFormatting>
  <conditionalFormatting sqref="AJ114:AJ119">
    <cfRule type="cellIs" dxfId="1637" priority="321" operator="equal">
      <formula>"Moderada"</formula>
    </cfRule>
  </conditionalFormatting>
  <conditionalFormatting sqref="AJ114:AJ119">
    <cfRule type="cellIs" dxfId="1636" priority="322" operator="equal">
      <formula>"Alta"</formula>
    </cfRule>
  </conditionalFormatting>
  <conditionalFormatting sqref="AJ114:AJ119">
    <cfRule type="cellIs" dxfId="1635" priority="323" operator="equal">
      <formula>"Extrema"</formula>
    </cfRule>
  </conditionalFormatting>
  <conditionalFormatting sqref="AJ138">
    <cfRule type="cellIs" dxfId="1634" priority="324" operator="equal">
      <formula>"Extremo"</formula>
    </cfRule>
  </conditionalFormatting>
  <conditionalFormatting sqref="AJ138">
    <cfRule type="cellIs" dxfId="1633" priority="325" operator="equal">
      <formula>"Alto"</formula>
    </cfRule>
  </conditionalFormatting>
  <conditionalFormatting sqref="AJ138">
    <cfRule type="cellIs" dxfId="1632" priority="326" operator="equal">
      <formula>"Moderado"</formula>
    </cfRule>
  </conditionalFormatting>
  <conditionalFormatting sqref="AJ138">
    <cfRule type="cellIs" dxfId="1631" priority="327" operator="equal">
      <formula>"Bajo"</formula>
    </cfRule>
  </conditionalFormatting>
  <conditionalFormatting sqref="AJ138:AJ143">
    <cfRule type="cellIs" dxfId="1630" priority="328" operator="equal">
      <formula>"Moderada"</formula>
    </cfRule>
  </conditionalFormatting>
  <conditionalFormatting sqref="AJ138:AJ143">
    <cfRule type="cellIs" dxfId="1629" priority="329" operator="equal">
      <formula>"Alta"</formula>
    </cfRule>
  </conditionalFormatting>
  <conditionalFormatting sqref="AJ138:AJ143">
    <cfRule type="cellIs" dxfId="1628" priority="330" operator="equal">
      <formula>"Extrema"</formula>
    </cfRule>
  </conditionalFormatting>
  <conditionalFormatting sqref="AJ138">
    <cfRule type="cellIs" dxfId="1627" priority="331" operator="equal">
      <formula>"Extremo"</formula>
    </cfRule>
  </conditionalFormatting>
  <conditionalFormatting sqref="AJ138">
    <cfRule type="cellIs" dxfId="1626" priority="332" operator="equal">
      <formula>"Alto"</formula>
    </cfRule>
  </conditionalFormatting>
  <conditionalFormatting sqref="AJ138">
    <cfRule type="cellIs" dxfId="1625" priority="333" operator="equal">
      <formula>"Moderado"</formula>
    </cfRule>
  </conditionalFormatting>
  <conditionalFormatting sqref="AJ138">
    <cfRule type="cellIs" dxfId="1624" priority="334" operator="equal">
      <formula>"Bajo"</formula>
    </cfRule>
  </conditionalFormatting>
  <conditionalFormatting sqref="AJ138:AJ143">
    <cfRule type="cellIs" dxfId="1623" priority="335" operator="equal">
      <formula>"Moderada"</formula>
    </cfRule>
  </conditionalFormatting>
  <conditionalFormatting sqref="AJ138:AJ143">
    <cfRule type="cellIs" dxfId="1622" priority="336" operator="equal">
      <formula>"Alta"</formula>
    </cfRule>
  </conditionalFormatting>
  <conditionalFormatting sqref="AJ138:AJ143">
    <cfRule type="cellIs" dxfId="1621" priority="337" operator="equal">
      <formula>"Extrema"</formula>
    </cfRule>
  </conditionalFormatting>
  <conditionalFormatting sqref="K138">
    <cfRule type="cellIs" dxfId="1620" priority="338" operator="equal">
      <formula>"Muy Alta"</formula>
    </cfRule>
  </conditionalFormatting>
  <conditionalFormatting sqref="K138">
    <cfRule type="cellIs" dxfId="1619" priority="339" operator="equal">
      <formula>"Alta"</formula>
    </cfRule>
  </conditionalFormatting>
  <conditionalFormatting sqref="K138">
    <cfRule type="cellIs" dxfId="1618" priority="340" operator="equal">
      <formula>"Media"</formula>
    </cfRule>
  </conditionalFormatting>
  <conditionalFormatting sqref="K138">
    <cfRule type="cellIs" dxfId="1617" priority="341" operator="equal">
      <formula>"Baja"</formula>
    </cfRule>
  </conditionalFormatting>
  <conditionalFormatting sqref="K138">
    <cfRule type="cellIs" dxfId="1616" priority="342" operator="equal">
      <formula>"Muy Baja"</formula>
    </cfRule>
  </conditionalFormatting>
  <conditionalFormatting sqref="K138:K143">
    <cfRule type="cellIs" dxfId="1615" priority="343" operator="equal">
      <formula>"Casi Seguro"</formula>
    </cfRule>
  </conditionalFormatting>
  <conditionalFormatting sqref="K138:K143">
    <cfRule type="cellIs" dxfId="1614" priority="344" operator="equal">
      <formula>"Probable"</formula>
    </cfRule>
  </conditionalFormatting>
  <conditionalFormatting sqref="K138:K143">
    <cfRule type="cellIs" dxfId="1613" priority="345" operator="equal">
      <formula>"Posible"</formula>
    </cfRule>
  </conditionalFormatting>
  <conditionalFormatting sqref="K138:K143">
    <cfRule type="cellIs" dxfId="1612" priority="346" operator="equal">
      <formula>"Rara vez"</formula>
    </cfRule>
  </conditionalFormatting>
  <conditionalFormatting sqref="K138:K143">
    <cfRule type="cellIs" dxfId="1611" priority="347" operator="equal">
      <formula>"Improbable"</formula>
    </cfRule>
  </conditionalFormatting>
  <conditionalFormatting sqref="K138:K143">
    <cfRule type="cellIs" dxfId="1610" priority="348" operator="equal">
      <formula>"Rara vez"</formula>
    </cfRule>
  </conditionalFormatting>
  <conditionalFormatting sqref="K138">
    <cfRule type="cellIs" dxfId="1609" priority="349" operator="equal">
      <formula>"Muy Alta"</formula>
    </cfRule>
  </conditionalFormatting>
  <conditionalFormatting sqref="K138">
    <cfRule type="cellIs" dxfId="1608" priority="350" operator="equal">
      <formula>"Alta"</formula>
    </cfRule>
  </conditionalFormatting>
  <conditionalFormatting sqref="K138">
    <cfRule type="cellIs" dxfId="1607" priority="351" operator="equal">
      <formula>"Media"</formula>
    </cfRule>
  </conditionalFormatting>
  <conditionalFormatting sqref="K138">
    <cfRule type="cellIs" dxfId="1606" priority="352" operator="equal">
      <formula>"Baja"</formula>
    </cfRule>
  </conditionalFormatting>
  <conditionalFormatting sqref="K138">
    <cfRule type="cellIs" dxfId="1605" priority="353" operator="equal">
      <formula>"Muy Baja"</formula>
    </cfRule>
  </conditionalFormatting>
  <conditionalFormatting sqref="K138:K143">
    <cfRule type="cellIs" dxfId="1604" priority="354" operator="equal">
      <formula>"Casi Seguro"</formula>
    </cfRule>
  </conditionalFormatting>
  <conditionalFormatting sqref="K138:K143">
    <cfRule type="cellIs" dxfId="1603" priority="355" operator="equal">
      <formula>"Probable"</formula>
    </cfRule>
  </conditionalFormatting>
  <conditionalFormatting sqref="K138:K143">
    <cfRule type="cellIs" dxfId="1602" priority="356" operator="equal">
      <formula>"Posible"</formula>
    </cfRule>
  </conditionalFormatting>
  <conditionalFormatting sqref="K138:K143">
    <cfRule type="cellIs" dxfId="1601" priority="357" operator="equal">
      <formula>"Rara vez"</formula>
    </cfRule>
  </conditionalFormatting>
  <conditionalFormatting sqref="K138:K143">
    <cfRule type="cellIs" dxfId="1600" priority="358" operator="equal">
      <formula>"Improbable"</formula>
    </cfRule>
  </conditionalFormatting>
  <conditionalFormatting sqref="K138:K143">
    <cfRule type="cellIs" dxfId="1599" priority="359" operator="equal">
      <formula>"Rara vez"</formula>
    </cfRule>
  </conditionalFormatting>
  <conditionalFormatting sqref="K138">
    <cfRule type="cellIs" dxfId="1598" priority="360" operator="equal">
      <formula>"Muy Alta"</formula>
    </cfRule>
  </conditionalFormatting>
  <conditionalFormatting sqref="K138">
    <cfRule type="cellIs" dxfId="1597" priority="361" operator="equal">
      <formula>"Alta"</formula>
    </cfRule>
  </conditionalFormatting>
  <conditionalFormatting sqref="K138">
    <cfRule type="cellIs" dxfId="1596" priority="362" operator="equal">
      <formula>"Media"</formula>
    </cfRule>
  </conditionalFormatting>
  <conditionalFormatting sqref="K138">
    <cfRule type="cellIs" dxfId="1595" priority="363" operator="equal">
      <formula>"Baja"</formula>
    </cfRule>
  </conditionalFormatting>
  <conditionalFormatting sqref="K138">
    <cfRule type="cellIs" dxfId="1594" priority="364" operator="equal">
      <formula>"Muy Baja"</formula>
    </cfRule>
  </conditionalFormatting>
  <conditionalFormatting sqref="K138">
    <cfRule type="cellIs" dxfId="1593" priority="365" operator="equal">
      <formula>"Casi Seguro"</formula>
    </cfRule>
  </conditionalFormatting>
  <conditionalFormatting sqref="K138">
    <cfRule type="cellIs" dxfId="1592" priority="366" operator="equal">
      <formula>"Probable"</formula>
    </cfRule>
  </conditionalFormatting>
  <conditionalFormatting sqref="K138">
    <cfRule type="cellIs" dxfId="1591" priority="367" operator="equal">
      <formula>"Posible"</formula>
    </cfRule>
  </conditionalFormatting>
  <conditionalFormatting sqref="K138">
    <cfRule type="cellIs" dxfId="1590" priority="368" operator="equal">
      <formula>"Rara vez"</formula>
    </cfRule>
  </conditionalFormatting>
  <conditionalFormatting sqref="K138">
    <cfRule type="cellIs" dxfId="1589" priority="369" operator="equal">
      <formula>"Improbable"</formula>
    </cfRule>
  </conditionalFormatting>
  <conditionalFormatting sqref="K138">
    <cfRule type="cellIs" dxfId="1588" priority="370" operator="equal">
      <formula>"Rara vez"</formula>
    </cfRule>
  </conditionalFormatting>
  <conditionalFormatting sqref="K138">
    <cfRule type="cellIs" dxfId="1587" priority="371" operator="equal">
      <formula>"Muy Alta"</formula>
    </cfRule>
  </conditionalFormatting>
  <conditionalFormatting sqref="K138">
    <cfRule type="cellIs" dxfId="1586" priority="372" operator="equal">
      <formula>"Alta"</formula>
    </cfRule>
  </conditionalFormatting>
  <conditionalFormatting sqref="K138">
    <cfRule type="cellIs" dxfId="1585" priority="373" operator="equal">
      <formula>"Media"</formula>
    </cfRule>
  </conditionalFormatting>
  <conditionalFormatting sqref="K138">
    <cfRule type="cellIs" dxfId="1584" priority="374" operator="equal">
      <formula>"Baja"</formula>
    </cfRule>
  </conditionalFormatting>
  <conditionalFormatting sqref="K138">
    <cfRule type="cellIs" dxfId="1583" priority="375" operator="equal">
      <formula>"Muy Baja"</formula>
    </cfRule>
  </conditionalFormatting>
  <conditionalFormatting sqref="K138:K143">
    <cfRule type="cellIs" dxfId="1582" priority="376" operator="equal">
      <formula>"Casi Seguro"</formula>
    </cfRule>
  </conditionalFormatting>
  <conditionalFormatting sqref="K138:K143">
    <cfRule type="cellIs" dxfId="1581" priority="377" operator="equal">
      <formula>"Probable"</formula>
    </cfRule>
  </conditionalFormatting>
  <conditionalFormatting sqref="K138:K143">
    <cfRule type="cellIs" dxfId="1580" priority="378" operator="equal">
      <formula>"Posible"</formula>
    </cfRule>
  </conditionalFormatting>
  <conditionalFormatting sqref="K138:K143">
    <cfRule type="cellIs" dxfId="1579" priority="379" operator="equal">
      <formula>"Rara vez"</formula>
    </cfRule>
  </conditionalFormatting>
  <conditionalFormatting sqref="K138:K143">
    <cfRule type="cellIs" dxfId="1578" priority="380" operator="equal">
      <formula>"Improbable"</formula>
    </cfRule>
  </conditionalFormatting>
  <conditionalFormatting sqref="K138:K143">
    <cfRule type="cellIs" dxfId="1577" priority="381" operator="equal">
      <formula>"Rara vez"</formula>
    </cfRule>
  </conditionalFormatting>
  <conditionalFormatting sqref="AG138:AG143">
    <cfRule type="containsText" dxfId="1576" priority="382" operator="containsText" text="❌">
      <formula>NOT(ISERROR(SEARCH(("❌"),(AG138))))</formula>
    </cfRule>
  </conditionalFormatting>
  <conditionalFormatting sqref="AG138:AG143">
    <cfRule type="containsText" dxfId="1575" priority="383" operator="containsText" text="❌">
      <formula>NOT(ISERROR(SEARCH(("❌"),(AG138))))</formula>
    </cfRule>
  </conditionalFormatting>
  <conditionalFormatting sqref="AG138:AG143">
    <cfRule type="containsText" dxfId="1574" priority="384" operator="containsText" text="❌">
      <formula>NOT(ISERROR(SEARCH(("❌"),(AG138))))</formula>
    </cfRule>
  </conditionalFormatting>
  <conditionalFormatting sqref="BI138">
    <cfRule type="cellIs" dxfId="1573" priority="385" operator="equal">
      <formula>"Catastrófico"</formula>
    </cfRule>
  </conditionalFormatting>
  <conditionalFormatting sqref="BI138">
    <cfRule type="cellIs" dxfId="1572" priority="386" operator="equal">
      <formula>"Mayor"</formula>
    </cfRule>
  </conditionalFormatting>
  <conditionalFormatting sqref="BI138">
    <cfRule type="cellIs" dxfId="1571" priority="387" operator="equal">
      <formula>"Moderado"</formula>
    </cfRule>
  </conditionalFormatting>
  <conditionalFormatting sqref="BI138">
    <cfRule type="cellIs" dxfId="1570" priority="388" operator="equal">
      <formula>"Menor"</formula>
    </cfRule>
  </conditionalFormatting>
  <conditionalFormatting sqref="BI138">
    <cfRule type="cellIs" dxfId="1569" priority="389" operator="equal">
      <formula>"Leve"</formula>
    </cfRule>
  </conditionalFormatting>
  <conditionalFormatting sqref="BI138:BI143">
    <cfRule type="cellIs" dxfId="1568" priority="390" operator="equal">
      <formula>"Casi Seguro"</formula>
    </cfRule>
  </conditionalFormatting>
  <conditionalFormatting sqref="BI138:BI143">
    <cfRule type="cellIs" dxfId="1567" priority="391" operator="equal">
      <formula>"Probable"</formula>
    </cfRule>
  </conditionalFormatting>
  <conditionalFormatting sqref="BI138:BI143">
    <cfRule type="cellIs" dxfId="1566" priority="392" operator="equal">
      <formula>"Posible"</formula>
    </cfRule>
  </conditionalFormatting>
  <conditionalFormatting sqref="BI138:BI143">
    <cfRule type="cellIs" dxfId="1565" priority="393" operator="equal">
      <formula>"Improbable"</formula>
    </cfRule>
  </conditionalFormatting>
  <conditionalFormatting sqref="BI138:BI143">
    <cfRule type="cellIs" dxfId="1564" priority="394" operator="equal">
      <formula>"Rara vez"</formula>
    </cfRule>
  </conditionalFormatting>
  <conditionalFormatting sqref="BI138">
    <cfRule type="cellIs" dxfId="1563" priority="395" operator="equal">
      <formula>"Catastrófico"</formula>
    </cfRule>
  </conditionalFormatting>
  <conditionalFormatting sqref="BI138">
    <cfRule type="cellIs" dxfId="1562" priority="396" operator="equal">
      <formula>"Mayor"</formula>
    </cfRule>
  </conditionalFormatting>
  <conditionalFormatting sqref="BI138">
    <cfRule type="cellIs" dxfId="1561" priority="397" operator="equal">
      <formula>"Moderado"</formula>
    </cfRule>
  </conditionalFormatting>
  <conditionalFormatting sqref="BI138">
    <cfRule type="cellIs" dxfId="1560" priority="398" operator="equal">
      <formula>"Menor"</formula>
    </cfRule>
  </conditionalFormatting>
  <conditionalFormatting sqref="BI138">
    <cfRule type="cellIs" dxfId="1559" priority="399" operator="equal">
      <formula>"Leve"</formula>
    </cfRule>
  </conditionalFormatting>
  <conditionalFormatting sqref="BI138:BI143">
    <cfRule type="cellIs" dxfId="1558" priority="400" operator="equal">
      <formula>"Casi Seguro"</formula>
    </cfRule>
  </conditionalFormatting>
  <conditionalFormatting sqref="BI138:BI143">
    <cfRule type="cellIs" dxfId="1557" priority="401" operator="equal">
      <formula>"Probable"</formula>
    </cfRule>
  </conditionalFormatting>
  <conditionalFormatting sqref="BI138:BI143">
    <cfRule type="cellIs" dxfId="1556" priority="402" operator="equal">
      <formula>"Posible"</formula>
    </cfRule>
  </conditionalFormatting>
  <conditionalFormatting sqref="BI138:BI143">
    <cfRule type="cellIs" dxfId="1555" priority="403" operator="equal">
      <formula>"Improbable"</formula>
    </cfRule>
  </conditionalFormatting>
  <conditionalFormatting sqref="BI138:BI143">
    <cfRule type="cellIs" dxfId="1554" priority="404" operator="equal">
      <formula>"Rara vez"</formula>
    </cfRule>
  </conditionalFormatting>
  <conditionalFormatting sqref="BH138">
    <cfRule type="cellIs" dxfId="1553" priority="405" operator="equal">
      <formula>"Muy Alta"</formula>
    </cfRule>
  </conditionalFormatting>
  <conditionalFormatting sqref="BH138">
    <cfRule type="cellIs" dxfId="1552" priority="406" operator="equal">
      <formula>"Alta"</formula>
    </cfRule>
  </conditionalFormatting>
  <conditionalFormatting sqref="BH138">
    <cfRule type="cellIs" dxfId="1551" priority="407" operator="equal">
      <formula>"Media"</formula>
    </cfRule>
  </conditionalFormatting>
  <conditionalFormatting sqref="BH138">
    <cfRule type="cellIs" dxfId="1550" priority="408" operator="equal">
      <formula>"Baja"</formula>
    </cfRule>
  </conditionalFormatting>
  <conditionalFormatting sqref="BH138">
    <cfRule type="cellIs" dxfId="1549" priority="409" operator="equal">
      <formula>"Muy Baja"</formula>
    </cfRule>
  </conditionalFormatting>
  <conditionalFormatting sqref="BK138">
    <cfRule type="cellIs" dxfId="1548" priority="410" operator="equal">
      <formula>"Catastrófico"</formula>
    </cfRule>
  </conditionalFormatting>
  <conditionalFormatting sqref="BK138">
    <cfRule type="cellIs" dxfId="1547" priority="411" operator="equal">
      <formula>"Mayor"</formula>
    </cfRule>
  </conditionalFormatting>
  <conditionalFormatting sqref="BK138">
    <cfRule type="cellIs" dxfId="1546" priority="412" operator="equal">
      <formula>"Moderado"</formula>
    </cfRule>
  </conditionalFormatting>
  <conditionalFormatting sqref="BK138">
    <cfRule type="cellIs" dxfId="1545" priority="413" operator="equal">
      <formula>"Menor"</formula>
    </cfRule>
  </conditionalFormatting>
  <conditionalFormatting sqref="BK138">
    <cfRule type="cellIs" dxfId="1544" priority="414" operator="equal">
      <formula>"Leve"</formula>
    </cfRule>
  </conditionalFormatting>
  <conditionalFormatting sqref="BM138">
    <cfRule type="cellIs" dxfId="1543" priority="415" operator="equal">
      <formula>"Extremo"</formula>
    </cfRule>
  </conditionalFormatting>
  <conditionalFormatting sqref="BM138">
    <cfRule type="cellIs" dxfId="1542" priority="416" operator="equal">
      <formula>"Alto"</formula>
    </cfRule>
  </conditionalFormatting>
  <conditionalFormatting sqref="BM138">
    <cfRule type="cellIs" dxfId="1541" priority="417" operator="equal">
      <formula>"Moderado"</formula>
    </cfRule>
  </conditionalFormatting>
  <conditionalFormatting sqref="BM138">
    <cfRule type="cellIs" dxfId="1540" priority="418" operator="equal">
      <formula>"Bajo"</formula>
    </cfRule>
  </conditionalFormatting>
  <conditionalFormatting sqref="BI138">
    <cfRule type="cellIs" dxfId="1539" priority="419" operator="equal">
      <formula>"Catastrófico"</formula>
    </cfRule>
  </conditionalFormatting>
  <conditionalFormatting sqref="BI138">
    <cfRule type="cellIs" dxfId="1538" priority="420" operator="equal">
      <formula>"Mayor"</formula>
    </cfRule>
  </conditionalFormatting>
  <conditionalFormatting sqref="BI138">
    <cfRule type="cellIs" dxfId="1537" priority="421" operator="equal">
      <formula>"Moderado"</formula>
    </cfRule>
  </conditionalFormatting>
  <conditionalFormatting sqref="BI138">
    <cfRule type="cellIs" dxfId="1536" priority="422" operator="equal">
      <formula>"Menor"</formula>
    </cfRule>
  </conditionalFormatting>
  <conditionalFormatting sqref="BI138">
    <cfRule type="cellIs" dxfId="1535" priority="423" operator="equal">
      <formula>"Leve"</formula>
    </cfRule>
  </conditionalFormatting>
  <conditionalFormatting sqref="BM138:BM143">
    <cfRule type="cellIs" dxfId="1534" priority="424" operator="equal">
      <formula>"Extremo"</formula>
    </cfRule>
  </conditionalFormatting>
  <conditionalFormatting sqref="BM138:BM143">
    <cfRule type="cellIs" dxfId="1533" priority="425" operator="equal">
      <formula>"Alta"</formula>
    </cfRule>
  </conditionalFormatting>
  <conditionalFormatting sqref="BI138:BI143">
    <cfRule type="cellIs" dxfId="1532" priority="426" operator="equal">
      <formula>"Casi Seguro"</formula>
    </cfRule>
  </conditionalFormatting>
  <conditionalFormatting sqref="BI138:BI143">
    <cfRule type="cellIs" dxfId="1531" priority="427" operator="equal">
      <formula>"Probable"</formula>
    </cfRule>
  </conditionalFormatting>
  <conditionalFormatting sqref="BI138:BI143">
    <cfRule type="cellIs" dxfId="1530" priority="428" operator="equal">
      <formula>"Posible"</formula>
    </cfRule>
  </conditionalFormatting>
  <conditionalFormatting sqref="BI138:BI143">
    <cfRule type="cellIs" dxfId="1529" priority="429" operator="equal">
      <formula>"Improbable"</formula>
    </cfRule>
  </conditionalFormatting>
  <conditionalFormatting sqref="BI138:BI143">
    <cfRule type="cellIs" dxfId="1528" priority="430" operator="equal">
      <formula>"Rara vez"</formula>
    </cfRule>
  </conditionalFormatting>
  <conditionalFormatting sqref="BH138">
    <cfRule type="cellIs" dxfId="1527" priority="431" operator="equal">
      <formula>"Muy Alta"</formula>
    </cfRule>
  </conditionalFormatting>
  <conditionalFormatting sqref="BH138">
    <cfRule type="cellIs" dxfId="1526" priority="432" operator="equal">
      <formula>"Alta"</formula>
    </cfRule>
  </conditionalFormatting>
  <conditionalFormatting sqref="BH138">
    <cfRule type="cellIs" dxfId="1525" priority="433" operator="equal">
      <formula>"Media"</formula>
    </cfRule>
  </conditionalFormatting>
  <conditionalFormatting sqref="BH138">
    <cfRule type="cellIs" dxfId="1524" priority="434" operator="equal">
      <formula>"Baja"</formula>
    </cfRule>
  </conditionalFormatting>
  <conditionalFormatting sqref="BH138">
    <cfRule type="cellIs" dxfId="1523" priority="435" operator="equal">
      <formula>"Muy Baja"</formula>
    </cfRule>
  </conditionalFormatting>
  <conditionalFormatting sqref="BK138">
    <cfRule type="cellIs" dxfId="1522" priority="436" operator="equal">
      <formula>"Catastrófico"</formula>
    </cfRule>
  </conditionalFormatting>
  <conditionalFormatting sqref="BK138">
    <cfRule type="cellIs" dxfId="1521" priority="437" operator="equal">
      <formula>"Mayor"</formula>
    </cfRule>
  </conditionalFormatting>
  <conditionalFormatting sqref="BK138">
    <cfRule type="cellIs" dxfId="1520" priority="438" operator="equal">
      <formula>"Moderado"</formula>
    </cfRule>
  </conditionalFormatting>
  <conditionalFormatting sqref="BK138">
    <cfRule type="cellIs" dxfId="1519" priority="439" operator="equal">
      <formula>"Menor"</formula>
    </cfRule>
  </conditionalFormatting>
  <conditionalFormatting sqref="BK138">
    <cfRule type="cellIs" dxfId="1518" priority="440" operator="equal">
      <formula>"Leve"</formula>
    </cfRule>
  </conditionalFormatting>
  <conditionalFormatting sqref="BM138">
    <cfRule type="cellIs" dxfId="1517" priority="441" operator="equal">
      <formula>"Extremo"</formula>
    </cfRule>
  </conditionalFormatting>
  <conditionalFormatting sqref="BM138">
    <cfRule type="cellIs" dxfId="1516" priority="442" operator="equal">
      <formula>"Alto"</formula>
    </cfRule>
  </conditionalFormatting>
  <conditionalFormatting sqref="BM138">
    <cfRule type="cellIs" dxfId="1515" priority="443" operator="equal">
      <formula>"Moderado"</formula>
    </cfRule>
  </conditionalFormatting>
  <conditionalFormatting sqref="BM138">
    <cfRule type="cellIs" dxfId="1514" priority="444" operator="equal">
      <formula>"Bajo"</formula>
    </cfRule>
  </conditionalFormatting>
  <conditionalFormatting sqref="BI138">
    <cfRule type="cellIs" dxfId="1513" priority="445" operator="equal">
      <formula>"Catastrófico"</formula>
    </cfRule>
  </conditionalFormatting>
  <conditionalFormatting sqref="BI138">
    <cfRule type="cellIs" dxfId="1512" priority="446" operator="equal">
      <formula>"Mayor"</formula>
    </cfRule>
  </conditionalFormatting>
  <conditionalFormatting sqref="BI138">
    <cfRule type="cellIs" dxfId="1511" priority="447" operator="equal">
      <formula>"Moderado"</formula>
    </cfRule>
  </conditionalFormatting>
  <conditionalFormatting sqref="BI138">
    <cfRule type="cellIs" dxfId="1510" priority="448" operator="equal">
      <formula>"Menor"</formula>
    </cfRule>
  </conditionalFormatting>
  <conditionalFormatting sqref="BI138">
    <cfRule type="cellIs" dxfId="1509" priority="449" operator="equal">
      <formula>"Leve"</formula>
    </cfRule>
  </conditionalFormatting>
  <conditionalFormatting sqref="BM138:BM143">
    <cfRule type="cellIs" dxfId="1508" priority="450" operator="equal">
      <formula>"Extremo"</formula>
    </cfRule>
  </conditionalFormatting>
  <conditionalFormatting sqref="BM138:BM143">
    <cfRule type="cellIs" dxfId="1507" priority="451" operator="equal">
      <formula>"Alta"</formula>
    </cfRule>
  </conditionalFormatting>
  <conditionalFormatting sqref="BI138:BI143">
    <cfRule type="cellIs" dxfId="1506" priority="452" operator="equal">
      <formula>"Casi Seguro"</formula>
    </cfRule>
  </conditionalFormatting>
  <conditionalFormatting sqref="BI138:BI143">
    <cfRule type="cellIs" dxfId="1505" priority="453" operator="equal">
      <formula>"Probable"</formula>
    </cfRule>
  </conditionalFormatting>
  <conditionalFormatting sqref="BI138:BI143">
    <cfRule type="cellIs" dxfId="1504" priority="454" operator="equal">
      <formula>"Posible"</formula>
    </cfRule>
  </conditionalFormatting>
  <conditionalFormatting sqref="BI138:BI143">
    <cfRule type="cellIs" dxfId="1503" priority="455" operator="equal">
      <formula>"Improbable"</formula>
    </cfRule>
  </conditionalFormatting>
  <conditionalFormatting sqref="BI138:BI143">
    <cfRule type="cellIs" dxfId="1502" priority="456" operator="equal">
      <formula>"Rara vez"</formula>
    </cfRule>
  </conditionalFormatting>
  <conditionalFormatting sqref="BH138">
    <cfRule type="cellIs" dxfId="1501" priority="457" operator="equal">
      <formula>"Muy Alta"</formula>
    </cfRule>
  </conditionalFormatting>
  <conditionalFormatting sqref="BH138">
    <cfRule type="cellIs" dxfId="1500" priority="458" operator="equal">
      <formula>"Alta"</formula>
    </cfRule>
  </conditionalFormatting>
  <conditionalFormatting sqref="BH138">
    <cfRule type="cellIs" dxfId="1499" priority="459" operator="equal">
      <formula>"Media"</formula>
    </cfRule>
  </conditionalFormatting>
  <conditionalFormatting sqref="BH138">
    <cfRule type="cellIs" dxfId="1498" priority="460" operator="equal">
      <formula>"Baja"</formula>
    </cfRule>
  </conditionalFormatting>
  <conditionalFormatting sqref="BH138">
    <cfRule type="cellIs" dxfId="1497" priority="461" operator="equal">
      <formula>"Muy Baja"</formula>
    </cfRule>
  </conditionalFormatting>
  <conditionalFormatting sqref="BK138">
    <cfRule type="cellIs" dxfId="1496" priority="462" operator="equal">
      <formula>"Catastrófico"</formula>
    </cfRule>
  </conditionalFormatting>
  <conditionalFormatting sqref="BK138">
    <cfRule type="cellIs" dxfId="1495" priority="463" operator="equal">
      <formula>"Mayor"</formula>
    </cfRule>
  </conditionalFormatting>
  <conditionalFormatting sqref="BK138">
    <cfRule type="cellIs" dxfId="1494" priority="464" operator="equal">
      <formula>"Moderado"</formula>
    </cfRule>
  </conditionalFormatting>
  <conditionalFormatting sqref="BK138">
    <cfRule type="cellIs" dxfId="1493" priority="465" operator="equal">
      <formula>"Menor"</formula>
    </cfRule>
  </conditionalFormatting>
  <conditionalFormatting sqref="BK138">
    <cfRule type="cellIs" dxfId="1492" priority="466" operator="equal">
      <formula>"Leve"</formula>
    </cfRule>
  </conditionalFormatting>
  <conditionalFormatting sqref="BM138">
    <cfRule type="cellIs" dxfId="1491" priority="467" operator="equal">
      <formula>"Extremo"</formula>
    </cfRule>
  </conditionalFormatting>
  <conditionalFormatting sqref="BM138">
    <cfRule type="cellIs" dxfId="1490" priority="468" operator="equal">
      <formula>"Alto"</formula>
    </cfRule>
  </conditionalFormatting>
  <conditionalFormatting sqref="BM138">
    <cfRule type="cellIs" dxfId="1489" priority="469" operator="equal">
      <formula>"Moderado"</formula>
    </cfRule>
  </conditionalFormatting>
  <conditionalFormatting sqref="BM138">
    <cfRule type="cellIs" dxfId="1488" priority="470" operator="equal">
      <formula>"Bajo"</formula>
    </cfRule>
  </conditionalFormatting>
  <conditionalFormatting sqref="BI138">
    <cfRule type="cellIs" dxfId="1487" priority="471" operator="equal">
      <formula>"Catastrófico"</formula>
    </cfRule>
  </conditionalFormatting>
  <conditionalFormatting sqref="BI138">
    <cfRule type="cellIs" dxfId="1486" priority="472" operator="equal">
      <formula>"Mayor"</formula>
    </cfRule>
  </conditionalFormatting>
  <conditionalFormatting sqref="BI138">
    <cfRule type="cellIs" dxfId="1485" priority="473" operator="equal">
      <formula>"Moderado"</formula>
    </cfRule>
  </conditionalFormatting>
  <conditionalFormatting sqref="BI138">
    <cfRule type="cellIs" dxfId="1484" priority="474" operator="equal">
      <formula>"Menor"</formula>
    </cfRule>
  </conditionalFormatting>
  <conditionalFormatting sqref="BI138">
    <cfRule type="cellIs" dxfId="1483" priority="475" operator="equal">
      <formula>"Leve"</formula>
    </cfRule>
  </conditionalFormatting>
  <conditionalFormatting sqref="BM138:BM143">
    <cfRule type="cellIs" dxfId="1482" priority="476" operator="equal">
      <formula>"Extremo"</formula>
    </cfRule>
  </conditionalFormatting>
  <conditionalFormatting sqref="BM138:BM143">
    <cfRule type="cellIs" dxfId="1481" priority="477" operator="equal">
      <formula>"Alta"</formula>
    </cfRule>
  </conditionalFormatting>
  <conditionalFormatting sqref="BI138:BI143">
    <cfRule type="cellIs" dxfId="1480" priority="478" operator="equal">
      <formula>"Casi Seguro"</formula>
    </cfRule>
  </conditionalFormatting>
  <conditionalFormatting sqref="BI138:BI143">
    <cfRule type="cellIs" dxfId="1479" priority="479" operator="equal">
      <formula>"Probable"</formula>
    </cfRule>
  </conditionalFormatting>
  <conditionalFormatting sqref="BI138:BI143">
    <cfRule type="cellIs" dxfId="1478" priority="480" operator="equal">
      <formula>"Posible"</formula>
    </cfRule>
  </conditionalFormatting>
  <conditionalFormatting sqref="BI138:BI143">
    <cfRule type="cellIs" dxfId="1477" priority="481" operator="equal">
      <formula>"Improbable"</formula>
    </cfRule>
  </conditionalFormatting>
  <conditionalFormatting sqref="BI138:BI143">
    <cfRule type="cellIs" dxfId="1476" priority="482" operator="equal">
      <formula>"Rara vez"</formula>
    </cfRule>
  </conditionalFormatting>
  <conditionalFormatting sqref="BH138">
    <cfRule type="cellIs" dxfId="1475" priority="483" operator="equal">
      <formula>"Muy Alta"</formula>
    </cfRule>
  </conditionalFormatting>
  <conditionalFormatting sqref="BH138">
    <cfRule type="cellIs" dxfId="1474" priority="484" operator="equal">
      <formula>"Alta"</formula>
    </cfRule>
  </conditionalFormatting>
  <conditionalFormatting sqref="BH138">
    <cfRule type="cellIs" dxfId="1473" priority="485" operator="equal">
      <formula>"Media"</formula>
    </cfRule>
  </conditionalFormatting>
  <conditionalFormatting sqref="BH138">
    <cfRule type="cellIs" dxfId="1472" priority="486" operator="equal">
      <formula>"Baja"</formula>
    </cfRule>
  </conditionalFormatting>
  <conditionalFormatting sqref="BH138">
    <cfRule type="cellIs" dxfId="1471" priority="487" operator="equal">
      <formula>"Muy Baja"</formula>
    </cfRule>
  </conditionalFormatting>
  <conditionalFormatting sqref="BK138">
    <cfRule type="cellIs" dxfId="1470" priority="488" operator="equal">
      <formula>"Catastrófico"</formula>
    </cfRule>
  </conditionalFormatting>
  <conditionalFormatting sqref="BK138">
    <cfRule type="cellIs" dxfId="1469" priority="489" operator="equal">
      <formula>"Mayor"</formula>
    </cfRule>
  </conditionalFormatting>
  <conditionalFormatting sqref="BK138">
    <cfRule type="cellIs" dxfId="1468" priority="490" operator="equal">
      <formula>"Moderado"</formula>
    </cfRule>
  </conditionalFormatting>
  <conditionalFormatting sqref="BK138">
    <cfRule type="cellIs" dxfId="1467" priority="491" operator="equal">
      <formula>"Menor"</formula>
    </cfRule>
  </conditionalFormatting>
  <conditionalFormatting sqref="BK138">
    <cfRule type="cellIs" dxfId="1466" priority="492" operator="equal">
      <formula>"Leve"</formula>
    </cfRule>
  </conditionalFormatting>
  <conditionalFormatting sqref="BM138">
    <cfRule type="cellIs" dxfId="1465" priority="493" operator="equal">
      <formula>"Extremo"</formula>
    </cfRule>
  </conditionalFormatting>
  <conditionalFormatting sqref="BM138">
    <cfRule type="cellIs" dxfId="1464" priority="494" operator="equal">
      <formula>"Alto"</formula>
    </cfRule>
  </conditionalFormatting>
  <conditionalFormatting sqref="BM138">
    <cfRule type="cellIs" dxfId="1463" priority="495" operator="equal">
      <formula>"Moderado"</formula>
    </cfRule>
  </conditionalFormatting>
  <conditionalFormatting sqref="BM138">
    <cfRule type="cellIs" dxfId="1462" priority="496" operator="equal">
      <formula>"Bajo"</formula>
    </cfRule>
  </conditionalFormatting>
  <conditionalFormatting sqref="BI138">
    <cfRule type="cellIs" dxfId="1461" priority="497" operator="equal">
      <formula>"Catastrófico"</formula>
    </cfRule>
  </conditionalFormatting>
  <conditionalFormatting sqref="BI138">
    <cfRule type="cellIs" dxfId="1460" priority="498" operator="equal">
      <formula>"Mayor"</formula>
    </cfRule>
  </conditionalFormatting>
  <conditionalFormatting sqref="BI138">
    <cfRule type="cellIs" dxfId="1459" priority="499" operator="equal">
      <formula>"Moderado"</formula>
    </cfRule>
  </conditionalFormatting>
  <conditionalFormatting sqref="BI138">
    <cfRule type="cellIs" dxfId="1458" priority="500" operator="equal">
      <formula>"Menor"</formula>
    </cfRule>
  </conditionalFormatting>
  <conditionalFormatting sqref="BI138">
    <cfRule type="cellIs" dxfId="1457" priority="501" operator="equal">
      <formula>"Leve"</formula>
    </cfRule>
  </conditionalFormatting>
  <conditionalFormatting sqref="BM138:BM143">
    <cfRule type="cellIs" dxfId="1456" priority="502" operator="equal">
      <formula>"Extremo"</formula>
    </cfRule>
  </conditionalFormatting>
  <conditionalFormatting sqref="BM138:BM143">
    <cfRule type="cellIs" dxfId="1455" priority="503" operator="equal">
      <formula>"Alta"</formula>
    </cfRule>
  </conditionalFormatting>
  <conditionalFormatting sqref="BI138:BI143">
    <cfRule type="cellIs" dxfId="1454" priority="504" operator="equal">
      <formula>"Casi Seguro"</formula>
    </cfRule>
  </conditionalFormatting>
  <conditionalFormatting sqref="BI138:BI143">
    <cfRule type="cellIs" dxfId="1453" priority="505" operator="equal">
      <formula>"Probable"</formula>
    </cfRule>
  </conditionalFormatting>
  <conditionalFormatting sqref="BI138:BI143">
    <cfRule type="cellIs" dxfId="1452" priority="506" operator="equal">
      <formula>"Posible"</formula>
    </cfRule>
  </conditionalFormatting>
  <conditionalFormatting sqref="BI138:BI143">
    <cfRule type="cellIs" dxfId="1451" priority="507" operator="equal">
      <formula>"Improbable"</formula>
    </cfRule>
  </conditionalFormatting>
  <conditionalFormatting sqref="BI138:BI143">
    <cfRule type="cellIs" dxfId="1450" priority="508" operator="equal">
      <formula>"Rara vez"</formula>
    </cfRule>
  </conditionalFormatting>
  <conditionalFormatting sqref="BH138">
    <cfRule type="cellIs" dxfId="1449" priority="509" operator="equal">
      <formula>"Muy Alta"</formula>
    </cfRule>
  </conditionalFormatting>
  <conditionalFormatting sqref="BH138">
    <cfRule type="cellIs" dxfId="1448" priority="510" operator="equal">
      <formula>"Alta"</formula>
    </cfRule>
  </conditionalFormatting>
  <conditionalFormatting sqref="BH138">
    <cfRule type="cellIs" dxfId="1447" priority="511" operator="equal">
      <formula>"Media"</formula>
    </cfRule>
  </conditionalFormatting>
  <conditionalFormatting sqref="BH138">
    <cfRule type="cellIs" dxfId="1446" priority="512" operator="equal">
      <formula>"Baja"</formula>
    </cfRule>
  </conditionalFormatting>
  <conditionalFormatting sqref="BH138">
    <cfRule type="cellIs" dxfId="1445" priority="513" operator="equal">
      <formula>"Muy Baja"</formula>
    </cfRule>
  </conditionalFormatting>
  <conditionalFormatting sqref="BK138">
    <cfRule type="cellIs" dxfId="1444" priority="514" operator="equal">
      <formula>"Catastrófico"</formula>
    </cfRule>
  </conditionalFormatting>
  <conditionalFormatting sqref="BK138">
    <cfRule type="cellIs" dxfId="1443" priority="515" operator="equal">
      <formula>"Mayor"</formula>
    </cfRule>
  </conditionalFormatting>
  <conditionalFormatting sqref="BK138">
    <cfRule type="cellIs" dxfId="1442" priority="516" operator="equal">
      <formula>"Moderado"</formula>
    </cfRule>
  </conditionalFormatting>
  <conditionalFormatting sqref="BK138">
    <cfRule type="cellIs" dxfId="1441" priority="517" operator="equal">
      <formula>"Menor"</formula>
    </cfRule>
  </conditionalFormatting>
  <conditionalFormatting sqref="BK138">
    <cfRule type="cellIs" dxfId="1440" priority="518" operator="equal">
      <formula>"Leve"</formula>
    </cfRule>
  </conditionalFormatting>
  <conditionalFormatting sqref="BM138">
    <cfRule type="cellIs" dxfId="1439" priority="519" operator="equal">
      <formula>"Extremo"</formula>
    </cfRule>
  </conditionalFormatting>
  <conditionalFormatting sqref="BM138">
    <cfRule type="cellIs" dxfId="1438" priority="520" operator="equal">
      <formula>"Alto"</formula>
    </cfRule>
  </conditionalFormatting>
  <conditionalFormatting sqref="BM138">
    <cfRule type="cellIs" dxfId="1437" priority="521" operator="equal">
      <formula>"Moderado"</formula>
    </cfRule>
  </conditionalFormatting>
  <conditionalFormatting sqref="BM138">
    <cfRule type="cellIs" dxfId="1436" priority="522" operator="equal">
      <formula>"Bajo"</formula>
    </cfRule>
  </conditionalFormatting>
  <conditionalFormatting sqref="BI138">
    <cfRule type="cellIs" dxfId="1435" priority="523" operator="equal">
      <formula>"Catastrófico"</formula>
    </cfRule>
  </conditionalFormatting>
  <conditionalFormatting sqref="BI138">
    <cfRule type="cellIs" dxfId="1434" priority="524" operator="equal">
      <formula>"Mayor"</formula>
    </cfRule>
  </conditionalFormatting>
  <conditionalFormatting sqref="BI138">
    <cfRule type="cellIs" dxfId="1433" priority="525" operator="equal">
      <formula>"Moderado"</formula>
    </cfRule>
  </conditionalFormatting>
  <conditionalFormatting sqref="BI138">
    <cfRule type="cellIs" dxfId="1432" priority="526" operator="equal">
      <formula>"Menor"</formula>
    </cfRule>
  </conditionalFormatting>
  <conditionalFormatting sqref="BI138">
    <cfRule type="cellIs" dxfId="1431" priority="527" operator="equal">
      <formula>"Leve"</formula>
    </cfRule>
  </conditionalFormatting>
  <conditionalFormatting sqref="BM138:BM143">
    <cfRule type="cellIs" dxfId="1430" priority="528" operator="equal">
      <formula>"Extremo"</formula>
    </cfRule>
  </conditionalFormatting>
  <conditionalFormatting sqref="BM138:BM143">
    <cfRule type="cellIs" dxfId="1429" priority="529" operator="equal">
      <formula>"Alta"</formula>
    </cfRule>
  </conditionalFormatting>
  <conditionalFormatting sqref="BI138:BI143">
    <cfRule type="cellIs" dxfId="1428" priority="530" operator="equal">
      <formula>"Casi Seguro"</formula>
    </cfRule>
  </conditionalFormatting>
  <conditionalFormatting sqref="BI138:BI143">
    <cfRule type="cellIs" dxfId="1427" priority="531" operator="equal">
      <formula>"Probable"</formula>
    </cfRule>
  </conditionalFormatting>
  <conditionalFormatting sqref="BI138:BI143">
    <cfRule type="cellIs" dxfId="1426" priority="532" operator="equal">
      <formula>"Posible"</formula>
    </cfRule>
  </conditionalFormatting>
  <conditionalFormatting sqref="BI138:BI143">
    <cfRule type="cellIs" dxfId="1425" priority="533" operator="equal">
      <formula>"Improbable"</formula>
    </cfRule>
  </conditionalFormatting>
  <conditionalFormatting sqref="BI138:BI143">
    <cfRule type="cellIs" dxfId="1424" priority="534" operator="equal">
      <formula>"Rara vez"</formula>
    </cfRule>
  </conditionalFormatting>
  <conditionalFormatting sqref="AJ144">
    <cfRule type="cellIs" dxfId="1423" priority="535" operator="equal">
      <formula>"Extremo"</formula>
    </cfRule>
  </conditionalFormatting>
  <conditionalFormatting sqref="AJ144">
    <cfRule type="cellIs" dxfId="1422" priority="536" operator="equal">
      <formula>"Alto"</formula>
    </cfRule>
  </conditionalFormatting>
  <conditionalFormatting sqref="AJ144">
    <cfRule type="cellIs" dxfId="1421" priority="537" operator="equal">
      <formula>"Moderado"</formula>
    </cfRule>
  </conditionalFormatting>
  <conditionalFormatting sqref="AJ144">
    <cfRule type="cellIs" dxfId="1420" priority="538" operator="equal">
      <formula>"Bajo"</formula>
    </cfRule>
  </conditionalFormatting>
  <conditionalFormatting sqref="BH144">
    <cfRule type="cellIs" dxfId="1419" priority="539" operator="equal">
      <formula>"Muy Alta"</formula>
    </cfRule>
  </conditionalFormatting>
  <conditionalFormatting sqref="BH144">
    <cfRule type="cellIs" dxfId="1418" priority="540" operator="equal">
      <formula>"Alta"</formula>
    </cfRule>
  </conditionalFormatting>
  <conditionalFormatting sqref="BH144">
    <cfRule type="cellIs" dxfId="1417" priority="541" operator="equal">
      <formula>"Media"</formula>
    </cfRule>
  </conditionalFormatting>
  <conditionalFormatting sqref="BH144">
    <cfRule type="cellIs" dxfId="1416" priority="542" operator="equal">
      <formula>"Baja"</formula>
    </cfRule>
  </conditionalFormatting>
  <conditionalFormatting sqref="BH144">
    <cfRule type="cellIs" dxfId="1415" priority="543" operator="equal">
      <formula>"Muy Baja"</formula>
    </cfRule>
  </conditionalFormatting>
  <conditionalFormatting sqref="BK144">
    <cfRule type="cellIs" dxfId="1414" priority="544" operator="equal">
      <formula>"Catastrófico"</formula>
    </cfRule>
  </conditionalFormatting>
  <conditionalFormatting sqref="BK144">
    <cfRule type="cellIs" dxfId="1413" priority="545" operator="equal">
      <formula>"Mayor"</formula>
    </cfRule>
  </conditionalFormatting>
  <conditionalFormatting sqref="BK144">
    <cfRule type="cellIs" dxfId="1412" priority="546" operator="equal">
      <formula>"Moderado"</formula>
    </cfRule>
  </conditionalFormatting>
  <conditionalFormatting sqref="BK144">
    <cfRule type="cellIs" dxfId="1411" priority="547" operator="equal">
      <formula>"Menor"</formula>
    </cfRule>
  </conditionalFormatting>
  <conditionalFormatting sqref="BK144">
    <cfRule type="cellIs" dxfId="1410" priority="548" operator="equal">
      <formula>"Leve"</formula>
    </cfRule>
  </conditionalFormatting>
  <conditionalFormatting sqref="BM144">
    <cfRule type="cellIs" dxfId="1409" priority="549" operator="equal">
      <formula>"Extremo"</formula>
    </cfRule>
  </conditionalFormatting>
  <conditionalFormatting sqref="BM144">
    <cfRule type="cellIs" dxfId="1408" priority="550" operator="equal">
      <formula>"Alto"</formula>
    </cfRule>
  </conditionalFormatting>
  <conditionalFormatting sqref="BM144">
    <cfRule type="cellIs" dxfId="1407" priority="551" operator="equal">
      <formula>"Moderado"</formula>
    </cfRule>
  </conditionalFormatting>
  <conditionalFormatting sqref="BM144">
    <cfRule type="cellIs" dxfId="1406" priority="552" operator="equal">
      <formula>"Bajo"</formula>
    </cfRule>
  </conditionalFormatting>
  <conditionalFormatting sqref="AG144:AG149">
    <cfRule type="containsText" dxfId="1405" priority="553" operator="containsText" text="❌">
      <formula>NOT(ISERROR(SEARCH(("❌"),(AG144))))</formula>
    </cfRule>
  </conditionalFormatting>
  <conditionalFormatting sqref="K144">
    <cfRule type="cellIs" dxfId="1404" priority="554" operator="equal">
      <formula>"Muy Alta"</formula>
    </cfRule>
  </conditionalFormatting>
  <conditionalFormatting sqref="K144">
    <cfRule type="cellIs" dxfId="1403" priority="555" operator="equal">
      <formula>"Alta"</formula>
    </cfRule>
  </conditionalFormatting>
  <conditionalFormatting sqref="K144">
    <cfRule type="cellIs" dxfId="1402" priority="556" operator="equal">
      <formula>"Media"</formula>
    </cfRule>
  </conditionalFormatting>
  <conditionalFormatting sqref="K144">
    <cfRule type="cellIs" dxfId="1401" priority="557" operator="equal">
      <formula>"Baja"</formula>
    </cfRule>
  </conditionalFormatting>
  <conditionalFormatting sqref="K144">
    <cfRule type="cellIs" dxfId="1400" priority="558" operator="equal">
      <formula>"Muy Baja"</formula>
    </cfRule>
  </conditionalFormatting>
  <conditionalFormatting sqref="AH144">
    <cfRule type="cellIs" dxfId="1399" priority="559" operator="equal">
      <formula>"Catastrófico"</formula>
    </cfRule>
  </conditionalFormatting>
  <conditionalFormatting sqref="AH144">
    <cfRule type="cellIs" dxfId="1398" priority="560" operator="equal">
      <formula>"Mayor"</formula>
    </cfRule>
  </conditionalFormatting>
  <conditionalFormatting sqref="AH144">
    <cfRule type="cellIs" dxfId="1397" priority="561" operator="equal">
      <formula>"Moderado"</formula>
    </cfRule>
  </conditionalFormatting>
  <conditionalFormatting sqref="AH144">
    <cfRule type="cellIs" dxfId="1396" priority="562" operator="equal">
      <formula>"Menor"</formula>
    </cfRule>
  </conditionalFormatting>
  <conditionalFormatting sqref="AH144">
    <cfRule type="cellIs" dxfId="1395" priority="563" operator="equal">
      <formula>"Leve"</formula>
    </cfRule>
  </conditionalFormatting>
  <conditionalFormatting sqref="BI144">
    <cfRule type="cellIs" dxfId="1394" priority="564" operator="equal">
      <formula>"Catastrófico"</formula>
    </cfRule>
  </conditionalFormatting>
  <conditionalFormatting sqref="BI144">
    <cfRule type="cellIs" dxfId="1393" priority="565" operator="equal">
      <formula>"Mayor"</formula>
    </cfRule>
  </conditionalFormatting>
  <conditionalFormatting sqref="BI144">
    <cfRule type="cellIs" dxfId="1392" priority="566" operator="equal">
      <formula>"Moderado"</formula>
    </cfRule>
  </conditionalFormatting>
  <conditionalFormatting sqref="BI144">
    <cfRule type="cellIs" dxfId="1391" priority="567" operator="equal">
      <formula>"Menor"</formula>
    </cfRule>
  </conditionalFormatting>
  <conditionalFormatting sqref="BI144">
    <cfRule type="cellIs" dxfId="1390" priority="568" operator="equal">
      <formula>"Leve"</formula>
    </cfRule>
  </conditionalFormatting>
  <conditionalFormatting sqref="BM144:BM149">
    <cfRule type="cellIs" dxfId="1389" priority="569" operator="equal">
      <formula>"Extremo"</formula>
    </cfRule>
  </conditionalFormatting>
  <conditionalFormatting sqref="BM144:BM149">
    <cfRule type="cellIs" dxfId="1388" priority="570" operator="equal">
      <formula>"Extremo"</formula>
    </cfRule>
  </conditionalFormatting>
  <conditionalFormatting sqref="BM144:BM149">
    <cfRule type="cellIs" dxfId="1387" priority="571" operator="equal">
      <formula>"Alta"</formula>
    </cfRule>
  </conditionalFormatting>
  <conditionalFormatting sqref="K144:K149">
    <cfRule type="cellIs" dxfId="1386" priority="572" operator="equal">
      <formula>"Casi Seguro"</formula>
    </cfRule>
  </conditionalFormatting>
  <conditionalFormatting sqref="K144:K149">
    <cfRule type="cellIs" dxfId="1385" priority="573" operator="equal">
      <formula>"Probable"</formula>
    </cfRule>
  </conditionalFormatting>
  <conditionalFormatting sqref="K144:K149">
    <cfRule type="cellIs" dxfId="1384" priority="574" operator="equal">
      <formula>"Posible"</formula>
    </cfRule>
  </conditionalFormatting>
  <conditionalFormatting sqref="K144:K149">
    <cfRule type="cellIs" dxfId="1383" priority="575" operator="equal">
      <formula>"Rara vez"</formula>
    </cfRule>
  </conditionalFormatting>
  <conditionalFormatting sqref="K144:K149">
    <cfRule type="cellIs" dxfId="1382" priority="576" operator="equal">
      <formula>"Improbable"</formula>
    </cfRule>
  </conditionalFormatting>
  <conditionalFormatting sqref="K144:K149">
    <cfRule type="cellIs" dxfId="1381" priority="577" operator="equal">
      <formula>"Rara vez"</formula>
    </cfRule>
  </conditionalFormatting>
  <conditionalFormatting sqref="BI144:BI149">
    <cfRule type="cellIs" dxfId="1380" priority="578" operator="equal">
      <formula>"Casi Seguro"</formula>
    </cfRule>
  </conditionalFormatting>
  <conditionalFormatting sqref="BI144:BI149">
    <cfRule type="cellIs" dxfId="1379" priority="579" operator="equal">
      <formula>"Probable"</formula>
    </cfRule>
  </conditionalFormatting>
  <conditionalFormatting sqref="BI144:BI149">
    <cfRule type="cellIs" dxfId="1378" priority="580" operator="equal">
      <formula>"Posible"</formula>
    </cfRule>
  </conditionalFormatting>
  <conditionalFormatting sqref="BI144:BI149">
    <cfRule type="cellIs" dxfId="1377" priority="581" operator="equal">
      <formula>"Improbable"</formula>
    </cfRule>
  </conditionalFormatting>
  <conditionalFormatting sqref="BI144:BI149">
    <cfRule type="cellIs" dxfId="1376" priority="582" operator="equal">
      <formula>"Rara vez"</formula>
    </cfRule>
  </conditionalFormatting>
  <conditionalFormatting sqref="AJ144:AJ149">
    <cfRule type="cellIs" dxfId="1375" priority="583" operator="equal">
      <formula>"Moderada"</formula>
    </cfRule>
  </conditionalFormatting>
  <conditionalFormatting sqref="AJ144:AJ149">
    <cfRule type="cellIs" dxfId="1374" priority="584" operator="equal">
      <formula>"Alta"</formula>
    </cfRule>
  </conditionalFormatting>
  <conditionalFormatting sqref="AJ144:AJ149">
    <cfRule type="cellIs" dxfId="1373" priority="585" operator="equal">
      <formula>"Extrema"</formula>
    </cfRule>
  </conditionalFormatting>
  <conditionalFormatting sqref="AJ126">
    <cfRule type="cellIs" dxfId="1372" priority="586" operator="equal">
      <formula>"Extremo"</formula>
    </cfRule>
  </conditionalFormatting>
  <conditionalFormatting sqref="AJ126">
    <cfRule type="cellIs" dxfId="1371" priority="587" operator="equal">
      <formula>"Alto"</formula>
    </cfRule>
  </conditionalFormatting>
  <conditionalFormatting sqref="AJ126">
    <cfRule type="cellIs" dxfId="1370" priority="588" operator="equal">
      <formula>"Moderado"</formula>
    </cfRule>
  </conditionalFormatting>
  <conditionalFormatting sqref="AJ126">
    <cfRule type="cellIs" dxfId="1369" priority="589" operator="equal">
      <formula>"Bajo"</formula>
    </cfRule>
  </conditionalFormatting>
  <conditionalFormatting sqref="BH126">
    <cfRule type="cellIs" dxfId="1368" priority="590" operator="equal">
      <formula>"Muy Alta"</formula>
    </cfRule>
  </conditionalFormatting>
  <conditionalFormatting sqref="BH126">
    <cfRule type="cellIs" dxfId="1367" priority="591" operator="equal">
      <formula>"Alta"</formula>
    </cfRule>
  </conditionalFormatting>
  <conditionalFormatting sqref="BH126">
    <cfRule type="cellIs" dxfId="1366" priority="592" operator="equal">
      <formula>"Media"</formula>
    </cfRule>
  </conditionalFormatting>
  <conditionalFormatting sqref="BH126">
    <cfRule type="cellIs" dxfId="1365" priority="593" operator="equal">
      <formula>"Baja"</formula>
    </cfRule>
  </conditionalFormatting>
  <conditionalFormatting sqref="BH126">
    <cfRule type="cellIs" dxfId="1364" priority="594" operator="equal">
      <formula>"Muy Baja"</formula>
    </cfRule>
  </conditionalFormatting>
  <conditionalFormatting sqref="BK126">
    <cfRule type="cellIs" dxfId="1363" priority="595" operator="equal">
      <formula>"Catastrófico"</formula>
    </cfRule>
  </conditionalFormatting>
  <conditionalFormatting sqref="BK126">
    <cfRule type="cellIs" dxfId="1362" priority="596" operator="equal">
      <formula>"Mayor"</formula>
    </cfRule>
  </conditionalFormatting>
  <conditionalFormatting sqref="BK126">
    <cfRule type="cellIs" dxfId="1361" priority="597" operator="equal">
      <formula>"Moderado"</formula>
    </cfRule>
  </conditionalFormatting>
  <conditionalFormatting sqref="BK126">
    <cfRule type="cellIs" dxfId="1360" priority="598" operator="equal">
      <formula>"Menor"</formula>
    </cfRule>
  </conditionalFormatting>
  <conditionalFormatting sqref="BK126">
    <cfRule type="cellIs" dxfId="1359" priority="599" operator="equal">
      <formula>"Leve"</formula>
    </cfRule>
  </conditionalFormatting>
  <conditionalFormatting sqref="BM126">
    <cfRule type="cellIs" dxfId="1358" priority="600" operator="equal">
      <formula>"Extremo"</formula>
    </cfRule>
  </conditionalFormatting>
  <conditionalFormatting sqref="BM126">
    <cfRule type="cellIs" dxfId="1357" priority="601" operator="equal">
      <formula>"Alto"</formula>
    </cfRule>
  </conditionalFormatting>
  <conditionalFormatting sqref="BM126">
    <cfRule type="cellIs" dxfId="1356" priority="602" operator="equal">
      <formula>"Moderado"</formula>
    </cfRule>
  </conditionalFormatting>
  <conditionalFormatting sqref="BM126">
    <cfRule type="cellIs" dxfId="1355" priority="603" operator="equal">
      <formula>"Bajo"</formula>
    </cfRule>
  </conditionalFormatting>
  <conditionalFormatting sqref="AG126:AG131">
    <cfRule type="containsText" dxfId="1354" priority="604" operator="containsText" text="❌">
      <formula>NOT(ISERROR(SEARCH(("❌"),(AG126))))</formula>
    </cfRule>
  </conditionalFormatting>
  <conditionalFormatting sqref="K126">
    <cfRule type="cellIs" dxfId="1353" priority="605" operator="equal">
      <formula>"Muy Alta"</formula>
    </cfRule>
  </conditionalFormatting>
  <conditionalFormatting sqref="K126">
    <cfRule type="cellIs" dxfId="1352" priority="606" operator="equal">
      <formula>"Alta"</formula>
    </cfRule>
  </conditionalFormatting>
  <conditionalFormatting sqref="K126">
    <cfRule type="cellIs" dxfId="1351" priority="607" operator="equal">
      <formula>"Media"</formula>
    </cfRule>
  </conditionalFormatting>
  <conditionalFormatting sqref="K126">
    <cfRule type="cellIs" dxfId="1350" priority="608" operator="equal">
      <formula>"Baja"</formula>
    </cfRule>
  </conditionalFormatting>
  <conditionalFormatting sqref="K126">
    <cfRule type="cellIs" dxfId="1349" priority="609" operator="equal">
      <formula>"Muy Baja"</formula>
    </cfRule>
  </conditionalFormatting>
  <conditionalFormatting sqref="AH126">
    <cfRule type="cellIs" dxfId="1348" priority="610" operator="equal">
      <formula>"Catastrófico"</formula>
    </cfRule>
  </conditionalFormatting>
  <conditionalFormatting sqref="AH126">
    <cfRule type="cellIs" dxfId="1347" priority="611" operator="equal">
      <formula>"Mayor"</formula>
    </cfRule>
  </conditionalFormatting>
  <conditionalFormatting sqref="AH126">
    <cfRule type="cellIs" dxfId="1346" priority="612" operator="equal">
      <formula>"Moderado"</formula>
    </cfRule>
  </conditionalFormatting>
  <conditionalFormatting sqref="AH126">
    <cfRule type="cellIs" dxfId="1345" priority="613" operator="equal">
      <formula>"Menor"</formula>
    </cfRule>
  </conditionalFormatting>
  <conditionalFormatting sqref="AH126">
    <cfRule type="cellIs" dxfId="1344" priority="614" operator="equal">
      <formula>"Leve"</formula>
    </cfRule>
  </conditionalFormatting>
  <conditionalFormatting sqref="BI126">
    <cfRule type="cellIs" dxfId="1343" priority="615" operator="equal">
      <formula>"Catastrófico"</formula>
    </cfRule>
  </conditionalFormatting>
  <conditionalFormatting sqref="BI126">
    <cfRule type="cellIs" dxfId="1342" priority="616" operator="equal">
      <formula>"Mayor"</formula>
    </cfRule>
  </conditionalFormatting>
  <conditionalFormatting sqref="BI126">
    <cfRule type="cellIs" dxfId="1341" priority="617" operator="equal">
      <formula>"Moderado"</formula>
    </cfRule>
  </conditionalFormatting>
  <conditionalFormatting sqref="BI126">
    <cfRule type="cellIs" dxfId="1340" priority="618" operator="equal">
      <formula>"Menor"</formula>
    </cfRule>
  </conditionalFormatting>
  <conditionalFormatting sqref="BI126">
    <cfRule type="cellIs" dxfId="1339" priority="619" operator="equal">
      <formula>"Leve"</formula>
    </cfRule>
  </conditionalFormatting>
  <conditionalFormatting sqref="BM126:BM131">
    <cfRule type="cellIs" dxfId="1338" priority="620" operator="equal">
      <formula>"Extremo"</formula>
    </cfRule>
  </conditionalFormatting>
  <conditionalFormatting sqref="BM126:BM131">
    <cfRule type="cellIs" dxfId="1337" priority="621" operator="equal">
      <formula>"Extremo"</formula>
    </cfRule>
  </conditionalFormatting>
  <conditionalFormatting sqref="BM126:BM131">
    <cfRule type="cellIs" dxfId="1336" priority="622" operator="equal">
      <formula>"Alta"</formula>
    </cfRule>
  </conditionalFormatting>
  <conditionalFormatting sqref="K126:K131">
    <cfRule type="cellIs" dxfId="1335" priority="623" operator="equal">
      <formula>"Casi Seguro"</formula>
    </cfRule>
  </conditionalFormatting>
  <conditionalFormatting sqref="K126:K131">
    <cfRule type="cellIs" dxfId="1334" priority="624" operator="equal">
      <formula>"Probable"</formula>
    </cfRule>
  </conditionalFormatting>
  <conditionalFormatting sqref="K126:K131">
    <cfRule type="cellIs" dxfId="1333" priority="625" operator="equal">
      <formula>"Posible"</formula>
    </cfRule>
  </conditionalFormatting>
  <conditionalFormatting sqref="K126:K131">
    <cfRule type="cellIs" dxfId="1332" priority="626" operator="equal">
      <formula>"Rara vez"</formula>
    </cfRule>
  </conditionalFormatting>
  <conditionalFormatting sqref="K126:K131">
    <cfRule type="cellIs" dxfId="1331" priority="627" operator="equal">
      <formula>"Improbable"</formula>
    </cfRule>
  </conditionalFormatting>
  <conditionalFormatting sqref="K126:K131">
    <cfRule type="cellIs" dxfId="1330" priority="628" operator="equal">
      <formula>"Rara vez"</formula>
    </cfRule>
  </conditionalFormatting>
  <conditionalFormatting sqref="BI126:BI131">
    <cfRule type="cellIs" dxfId="1329" priority="629" operator="equal">
      <formula>"Casi Seguro"</formula>
    </cfRule>
  </conditionalFormatting>
  <conditionalFormatting sqref="BI126:BI131">
    <cfRule type="cellIs" dxfId="1328" priority="630" operator="equal">
      <formula>"Probable"</formula>
    </cfRule>
  </conditionalFormatting>
  <conditionalFormatting sqref="BI126:BI131">
    <cfRule type="cellIs" dxfId="1327" priority="631" operator="equal">
      <formula>"Posible"</formula>
    </cfRule>
  </conditionalFormatting>
  <conditionalFormatting sqref="BI126:BI131">
    <cfRule type="cellIs" dxfId="1326" priority="632" operator="equal">
      <formula>"Improbable"</formula>
    </cfRule>
  </conditionalFormatting>
  <conditionalFormatting sqref="BI126:BI131">
    <cfRule type="cellIs" dxfId="1325" priority="633" operator="equal">
      <formula>"Rara vez"</formula>
    </cfRule>
  </conditionalFormatting>
  <conditionalFormatting sqref="AJ126:AJ131">
    <cfRule type="cellIs" dxfId="1324" priority="634" operator="equal">
      <formula>"Moderada"</formula>
    </cfRule>
  </conditionalFormatting>
  <conditionalFormatting sqref="AJ126:AJ131">
    <cfRule type="cellIs" dxfId="1323" priority="635" operator="equal">
      <formula>"Alta"</formula>
    </cfRule>
  </conditionalFormatting>
  <conditionalFormatting sqref="AJ126:AJ131">
    <cfRule type="cellIs" dxfId="1322" priority="636" operator="equal">
      <formula>"Extrema"</formula>
    </cfRule>
  </conditionalFormatting>
  <conditionalFormatting sqref="AJ150 AJ156">
    <cfRule type="cellIs" dxfId="1321" priority="637" operator="equal">
      <formula>"Extremo"</formula>
    </cfRule>
  </conditionalFormatting>
  <conditionalFormatting sqref="AJ150 AJ156">
    <cfRule type="cellIs" dxfId="1320" priority="638" operator="equal">
      <formula>"Alto"</formula>
    </cfRule>
  </conditionalFormatting>
  <conditionalFormatting sqref="AJ150 AJ156">
    <cfRule type="cellIs" dxfId="1319" priority="639" operator="equal">
      <formula>"Moderado"</formula>
    </cfRule>
  </conditionalFormatting>
  <conditionalFormatting sqref="AJ150 AJ156">
    <cfRule type="cellIs" dxfId="1318" priority="640" operator="equal">
      <formula>"Bajo"</formula>
    </cfRule>
  </conditionalFormatting>
  <conditionalFormatting sqref="BH150 BH156">
    <cfRule type="cellIs" dxfId="1317" priority="641" operator="equal">
      <formula>"Muy Alta"</formula>
    </cfRule>
  </conditionalFormatting>
  <conditionalFormatting sqref="BH150 BH156">
    <cfRule type="cellIs" dxfId="1316" priority="642" operator="equal">
      <formula>"Alta"</formula>
    </cfRule>
  </conditionalFormatting>
  <conditionalFormatting sqref="BH150 BH156">
    <cfRule type="cellIs" dxfId="1315" priority="643" operator="equal">
      <formula>"Media"</formula>
    </cfRule>
  </conditionalFormatting>
  <conditionalFormatting sqref="BH150 BH156">
    <cfRule type="cellIs" dxfId="1314" priority="644" operator="equal">
      <formula>"Baja"</formula>
    </cfRule>
  </conditionalFormatting>
  <conditionalFormatting sqref="BH150 BH156">
    <cfRule type="cellIs" dxfId="1313" priority="645" operator="equal">
      <formula>"Muy Baja"</formula>
    </cfRule>
  </conditionalFormatting>
  <conditionalFormatting sqref="BK150 BK156">
    <cfRule type="cellIs" dxfId="1312" priority="646" operator="equal">
      <formula>"Catastrófico"</formula>
    </cfRule>
  </conditionalFormatting>
  <conditionalFormatting sqref="BK150 BK156">
    <cfRule type="cellIs" dxfId="1311" priority="647" operator="equal">
      <formula>"Mayor"</formula>
    </cfRule>
  </conditionalFormatting>
  <conditionalFormatting sqref="BK150 BK156">
    <cfRule type="cellIs" dxfId="1310" priority="648" operator="equal">
      <formula>"Moderado"</formula>
    </cfRule>
  </conditionalFormatting>
  <conditionalFormatting sqref="BK150 BK156">
    <cfRule type="cellIs" dxfId="1309" priority="649" operator="equal">
      <formula>"Menor"</formula>
    </cfRule>
  </conditionalFormatting>
  <conditionalFormatting sqref="BK150 BK156">
    <cfRule type="cellIs" dxfId="1308" priority="650" operator="equal">
      <formula>"Leve"</formula>
    </cfRule>
  </conditionalFormatting>
  <conditionalFormatting sqref="BM150 BM156">
    <cfRule type="cellIs" dxfId="1307" priority="651" operator="equal">
      <formula>"Extremo"</formula>
    </cfRule>
  </conditionalFormatting>
  <conditionalFormatting sqref="BM150 BM156">
    <cfRule type="cellIs" dxfId="1306" priority="652" operator="equal">
      <formula>"Alto"</formula>
    </cfRule>
  </conditionalFormatting>
  <conditionalFormatting sqref="BM150 BM156">
    <cfRule type="cellIs" dxfId="1305" priority="653" operator="equal">
      <formula>"Moderado"</formula>
    </cfRule>
  </conditionalFormatting>
  <conditionalFormatting sqref="BM150 BM156">
    <cfRule type="cellIs" dxfId="1304" priority="654" operator="equal">
      <formula>"Bajo"</formula>
    </cfRule>
  </conditionalFormatting>
  <conditionalFormatting sqref="AG150 AG155:AG156">
    <cfRule type="containsText" dxfId="1303" priority="655" operator="containsText" text="❌">
      <formula>NOT(ISERROR(SEARCH(("❌"),(AG150))))</formula>
    </cfRule>
  </conditionalFormatting>
  <conditionalFormatting sqref="AH156">
    <cfRule type="cellIs" dxfId="1302" priority="656" operator="equal">
      <formula>"Catastrófico"</formula>
    </cfRule>
  </conditionalFormatting>
  <conditionalFormatting sqref="AH156">
    <cfRule type="cellIs" dxfId="1301" priority="657" operator="equal">
      <formula>"Mayor"</formula>
    </cfRule>
  </conditionalFormatting>
  <conditionalFormatting sqref="AH156">
    <cfRule type="cellIs" dxfId="1300" priority="658" operator="equal">
      <formula>"Moderado"</formula>
    </cfRule>
  </conditionalFormatting>
  <conditionalFormatting sqref="AH156">
    <cfRule type="cellIs" dxfId="1299" priority="659" operator="equal">
      <formula>"Menor"</formula>
    </cfRule>
  </conditionalFormatting>
  <conditionalFormatting sqref="AH156">
    <cfRule type="cellIs" dxfId="1298" priority="660" operator="equal">
      <formula>"Leve"</formula>
    </cfRule>
  </conditionalFormatting>
  <conditionalFormatting sqref="K150">
    <cfRule type="cellIs" dxfId="1297" priority="661" operator="equal">
      <formula>"Muy Alta"</formula>
    </cfRule>
  </conditionalFormatting>
  <conditionalFormatting sqref="K150">
    <cfRule type="cellIs" dxfId="1296" priority="662" operator="equal">
      <formula>"Alta"</formula>
    </cfRule>
  </conditionalFormatting>
  <conditionalFormatting sqref="K150">
    <cfRule type="cellIs" dxfId="1295" priority="663" operator="equal">
      <formula>"Media"</formula>
    </cfRule>
  </conditionalFormatting>
  <conditionalFormatting sqref="K150">
    <cfRule type="cellIs" dxfId="1294" priority="664" operator="equal">
      <formula>"Baja"</formula>
    </cfRule>
  </conditionalFormatting>
  <conditionalFormatting sqref="K150">
    <cfRule type="cellIs" dxfId="1293" priority="665" operator="equal">
      <formula>"Muy Baja"</formula>
    </cfRule>
  </conditionalFormatting>
  <conditionalFormatting sqref="AH150">
    <cfRule type="cellIs" dxfId="1292" priority="666" operator="equal">
      <formula>"Catastrófico"</formula>
    </cfRule>
  </conditionalFormatting>
  <conditionalFormatting sqref="AH150">
    <cfRule type="cellIs" dxfId="1291" priority="667" operator="equal">
      <formula>"Mayor"</formula>
    </cfRule>
  </conditionalFormatting>
  <conditionalFormatting sqref="AH150">
    <cfRule type="cellIs" dxfId="1290" priority="668" operator="equal">
      <formula>"Moderado"</formula>
    </cfRule>
  </conditionalFormatting>
  <conditionalFormatting sqref="AH150">
    <cfRule type="cellIs" dxfId="1289" priority="669" operator="equal">
      <formula>"Menor"</formula>
    </cfRule>
  </conditionalFormatting>
  <conditionalFormatting sqref="AH150">
    <cfRule type="cellIs" dxfId="1288" priority="670" operator="equal">
      <formula>"Leve"</formula>
    </cfRule>
  </conditionalFormatting>
  <conditionalFormatting sqref="BI150 BI156">
    <cfRule type="cellIs" dxfId="1287" priority="671" operator="equal">
      <formula>"Catastrófico"</formula>
    </cfRule>
  </conditionalFormatting>
  <conditionalFormatting sqref="BI150 BI156">
    <cfRule type="cellIs" dxfId="1286" priority="672" operator="equal">
      <formula>"Mayor"</formula>
    </cfRule>
  </conditionalFormatting>
  <conditionalFormatting sqref="BI150 BI156">
    <cfRule type="cellIs" dxfId="1285" priority="673" operator="equal">
      <formula>"Moderado"</formula>
    </cfRule>
  </conditionalFormatting>
  <conditionalFormatting sqref="BI150 BI156">
    <cfRule type="cellIs" dxfId="1284" priority="674" operator="equal">
      <formula>"Menor"</formula>
    </cfRule>
  </conditionalFormatting>
  <conditionalFormatting sqref="BI150 BI156">
    <cfRule type="cellIs" dxfId="1283" priority="675" operator="equal">
      <formula>"Leve"</formula>
    </cfRule>
  </conditionalFormatting>
  <conditionalFormatting sqref="BM150:BM161">
    <cfRule type="cellIs" dxfId="1282" priority="676" operator="equal">
      <formula>"Extremo"</formula>
    </cfRule>
  </conditionalFormatting>
  <conditionalFormatting sqref="BM150:BM161">
    <cfRule type="cellIs" dxfId="1281" priority="677" operator="equal">
      <formula>"Extremo"</formula>
    </cfRule>
  </conditionalFormatting>
  <conditionalFormatting sqref="BM150:BM161">
    <cfRule type="cellIs" dxfId="1280" priority="678" operator="equal">
      <formula>"Alta"</formula>
    </cfRule>
  </conditionalFormatting>
  <conditionalFormatting sqref="K150:K155">
    <cfRule type="cellIs" dxfId="1279" priority="679" operator="equal">
      <formula>"Casi Seguro"</formula>
    </cfRule>
  </conditionalFormatting>
  <conditionalFormatting sqref="K150:K155">
    <cfRule type="cellIs" dxfId="1278" priority="680" operator="equal">
      <formula>"Probable"</formula>
    </cfRule>
  </conditionalFormatting>
  <conditionalFormatting sqref="K150:K155">
    <cfRule type="cellIs" dxfId="1277" priority="681" operator="equal">
      <formula>"Posible"</formula>
    </cfRule>
  </conditionalFormatting>
  <conditionalFormatting sqref="K150:K155">
    <cfRule type="cellIs" dxfId="1276" priority="682" operator="equal">
      <formula>"Rara vez"</formula>
    </cfRule>
  </conditionalFormatting>
  <conditionalFormatting sqref="K150:K155">
    <cfRule type="cellIs" dxfId="1275" priority="683" operator="equal">
      <formula>"Improbable"</formula>
    </cfRule>
  </conditionalFormatting>
  <conditionalFormatting sqref="K150:K155">
    <cfRule type="cellIs" dxfId="1274" priority="684" operator="equal">
      <formula>"Rara vez"</formula>
    </cfRule>
  </conditionalFormatting>
  <conditionalFormatting sqref="BI150:BI161">
    <cfRule type="cellIs" dxfId="1273" priority="685" operator="equal">
      <formula>"Casi Seguro"</formula>
    </cfRule>
  </conditionalFormatting>
  <conditionalFormatting sqref="BI150:BI161">
    <cfRule type="cellIs" dxfId="1272" priority="686" operator="equal">
      <formula>"Probable"</formula>
    </cfRule>
  </conditionalFormatting>
  <conditionalFormatting sqref="BI150:BI161">
    <cfRule type="cellIs" dxfId="1271" priority="687" operator="equal">
      <formula>"Posible"</formula>
    </cfRule>
  </conditionalFormatting>
  <conditionalFormatting sqref="BI150:BI161">
    <cfRule type="cellIs" dxfId="1270" priority="688" operator="equal">
      <formula>"Improbable"</formula>
    </cfRule>
  </conditionalFormatting>
  <conditionalFormatting sqref="BI150:BI161">
    <cfRule type="cellIs" dxfId="1269" priority="689" operator="equal">
      <formula>"Rara vez"</formula>
    </cfRule>
  </conditionalFormatting>
  <conditionalFormatting sqref="AJ150:AJ155">
    <cfRule type="cellIs" dxfId="1268" priority="690" operator="equal">
      <formula>"Moderada"</formula>
    </cfRule>
  </conditionalFormatting>
  <conditionalFormatting sqref="AJ150:AJ155">
    <cfRule type="cellIs" dxfId="1267" priority="691" operator="equal">
      <formula>"Alta"</formula>
    </cfRule>
  </conditionalFormatting>
  <conditionalFormatting sqref="AJ150:AJ155">
    <cfRule type="cellIs" dxfId="1266" priority="692" operator="equal">
      <formula>"Extrema"</formula>
    </cfRule>
  </conditionalFormatting>
  <conditionalFormatting sqref="K156">
    <cfRule type="cellIs" dxfId="1265" priority="693" operator="equal">
      <formula>"Muy Alta"</formula>
    </cfRule>
  </conditionalFormatting>
  <conditionalFormatting sqref="K156">
    <cfRule type="cellIs" dxfId="1264" priority="694" operator="equal">
      <formula>"Alta"</formula>
    </cfRule>
  </conditionalFormatting>
  <conditionalFormatting sqref="K156">
    <cfRule type="cellIs" dxfId="1263" priority="695" operator="equal">
      <formula>"Media"</formula>
    </cfRule>
  </conditionalFormatting>
  <conditionalFormatting sqref="K156">
    <cfRule type="cellIs" dxfId="1262" priority="696" operator="equal">
      <formula>"Baja"</formula>
    </cfRule>
  </conditionalFormatting>
  <conditionalFormatting sqref="K156">
    <cfRule type="cellIs" dxfId="1261" priority="697" operator="equal">
      <formula>"Muy Baja"</formula>
    </cfRule>
  </conditionalFormatting>
  <conditionalFormatting sqref="K156:K161">
    <cfRule type="cellIs" dxfId="1260" priority="698" operator="equal">
      <formula>"Casi Seguro"</formula>
    </cfRule>
  </conditionalFormatting>
  <conditionalFormatting sqref="K156:K161">
    <cfRule type="cellIs" dxfId="1259" priority="699" operator="equal">
      <formula>"Probable"</formula>
    </cfRule>
  </conditionalFormatting>
  <conditionalFormatting sqref="K156:K161">
    <cfRule type="cellIs" dxfId="1258" priority="700" operator="equal">
      <formula>"Posible"</formula>
    </cfRule>
  </conditionalFormatting>
  <conditionalFormatting sqref="K156:K161">
    <cfRule type="cellIs" dxfId="1257" priority="701" operator="equal">
      <formula>"Rara vez"</formula>
    </cfRule>
  </conditionalFormatting>
  <conditionalFormatting sqref="K156:K161">
    <cfRule type="cellIs" dxfId="1256" priority="702" operator="equal">
      <formula>"Improbable"</formula>
    </cfRule>
  </conditionalFormatting>
  <conditionalFormatting sqref="K156:K161">
    <cfRule type="cellIs" dxfId="1255" priority="703" operator="equal">
      <formula>"Rara vez"</formula>
    </cfRule>
  </conditionalFormatting>
  <conditionalFormatting sqref="AJ132">
    <cfRule type="cellIs" dxfId="1254" priority="704" operator="equal">
      <formula>"Extremo"</formula>
    </cfRule>
  </conditionalFormatting>
  <conditionalFormatting sqref="AJ132">
    <cfRule type="cellIs" dxfId="1253" priority="705" operator="equal">
      <formula>"Alto"</formula>
    </cfRule>
  </conditionalFormatting>
  <conditionalFormatting sqref="AJ132">
    <cfRule type="cellIs" dxfId="1252" priority="706" operator="equal">
      <formula>"Moderado"</formula>
    </cfRule>
  </conditionalFormatting>
  <conditionalFormatting sqref="AJ132">
    <cfRule type="cellIs" dxfId="1251" priority="707" operator="equal">
      <formula>"Bajo"</formula>
    </cfRule>
  </conditionalFormatting>
  <conditionalFormatting sqref="BH132">
    <cfRule type="cellIs" dxfId="1250" priority="708" operator="equal">
      <formula>"Muy Alta"</formula>
    </cfRule>
  </conditionalFormatting>
  <conditionalFormatting sqref="BH132">
    <cfRule type="cellIs" dxfId="1249" priority="709" operator="equal">
      <formula>"Alta"</formula>
    </cfRule>
  </conditionalFormatting>
  <conditionalFormatting sqref="BH132">
    <cfRule type="cellIs" dxfId="1248" priority="710" operator="equal">
      <formula>"Media"</formula>
    </cfRule>
  </conditionalFormatting>
  <conditionalFormatting sqref="BH132">
    <cfRule type="cellIs" dxfId="1247" priority="711" operator="equal">
      <formula>"Baja"</formula>
    </cfRule>
  </conditionalFormatting>
  <conditionalFormatting sqref="BH132">
    <cfRule type="cellIs" dxfId="1246" priority="712" operator="equal">
      <formula>"Muy Baja"</formula>
    </cfRule>
  </conditionalFormatting>
  <conditionalFormatting sqref="BK132">
    <cfRule type="cellIs" dxfId="1245" priority="713" operator="equal">
      <formula>"Catastrófico"</formula>
    </cfRule>
  </conditionalFormatting>
  <conditionalFormatting sqref="BK132">
    <cfRule type="cellIs" dxfId="1244" priority="714" operator="equal">
      <formula>"Mayor"</formula>
    </cfRule>
  </conditionalFormatting>
  <conditionalFormatting sqref="BK132">
    <cfRule type="cellIs" dxfId="1243" priority="715" operator="equal">
      <formula>"Moderado"</formula>
    </cfRule>
  </conditionalFormatting>
  <conditionalFormatting sqref="BK132">
    <cfRule type="cellIs" dxfId="1242" priority="716" operator="equal">
      <formula>"Menor"</formula>
    </cfRule>
  </conditionalFormatting>
  <conditionalFormatting sqref="BK132">
    <cfRule type="cellIs" dxfId="1241" priority="717" operator="equal">
      <formula>"Leve"</formula>
    </cfRule>
  </conditionalFormatting>
  <conditionalFormatting sqref="BM132">
    <cfRule type="cellIs" dxfId="1240" priority="718" operator="equal">
      <formula>"Extremo"</formula>
    </cfRule>
  </conditionalFormatting>
  <conditionalFormatting sqref="BM132">
    <cfRule type="cellIs" dxfId="1239" priority="719" operator="equal">
      <formula>"Alto"</formula>
    </cfRule>
  </conditionalFormatting>
  <conditionalFormatting sqref="BM132">
    <cfRule type="cellIs" dxfId="1238" priority="720" operator="equal">
      <formula>"Moderado"</formula>
    </cfRule>
  </conditionalFormatting>
  <conditionalFormatting sqref="BM132">
    <cfRule type="cellIs" dxfId="1237" priority="721" operator="equal">
      <formula>"Bajo"</formula>
    </cfRule>
  </conditionalFormatting>
  <conditionalFormatting sqref="AG132:AG137">
    <cfRule type="containsText" dxfId="1236" priority="722" operator="containsText" text="❌">
      <formula>NOT(ISERROR(SEARCH(("❌"),(AG132))))</formula>
    </cfRule>
  </conditionalFormatting>
  <conditionalFormatting sqref="K132">
    <cfRule type="cellIs" dxfId="1235" priority="723" operator="equal">
      <formula>"Muy Alta"</formula>
    </cfRule>
  </conditionalFormatting>
  <conditionalFormatting sqref="K132">
    <cfRule type="cellIs" dxfId="1234" priority="724" operator="equal">
      <formula>"Alta"</formula>
    </cfRule>
  </conditionalFormatting>
  <conditionalFormatting sqref="K132">
    <cfRule type="cellIs" dxfId="1233" priority="725" operator="equal">
      <formula>"Media"</formula>
    </cfRule>
  </conditionalFormatting>
  <conditionalFormatting sqref="K132">
    <cfRule type="cellIs" dxfId="1232" priority="726" operator="equal">
      <formula>"Baja"</formula>
    </cfRule>
  </conditionalFormatting>
  <conditionalFormatting sqref="K132">
    <cfRule type="cellIs" dxfId="1231" priority="727" operator="equal">
      <formula>"Muy Baja"</formula>
    </cfRule>
  </conditionalFormatting>
  <conditionalFormatting sqref="AH132">
    <cfRule type="cellIs" dxfId="1230" priority="728" operator="equal">
      <formula>"Catastrófico"</formula>
    </cfRule>
  </conditionalFormatting>
  <conditionalFormatting sqref="AH132">
    <cfRule type="cellIs" dxfId="1229" priority="729" operator="equal">
      <formula>"Mayor"</formula>
    </cfRule>
  </conditionalFormatting>
  <conditionalFormatting sqref="AH132">
    <cfRule type="cellIs" dxfId="1228" priority="730" operator="equal">
      <formula>"Moderado"</formula>
    </cfRule>
  </conditionalFormatting>
  <conditionalFormatting sqref="AH132">
    <cfRule type="cellIs" dxfId="1227" priority="731" operator="equal">
      <formula>"Menor"</formula>
    </cfRule>
  </conditionalFormatting>
  <conditionalFormatting sqref="AH132">
    <cfRule type="cellIs" dxfId="1226" priority="732" operator="equal">
      <formula>"Leve"</formula>
    </cfRule>
  </conditionalFormatting>
  <conditionalFormatting sqref="BI132">
    <cfRule type="cellIs" dxfId="1225" priority="733" operator="equal">
      <formula>"Catastrófico"</formula>
    </cfRule>
  </conditionalFormatting>
  <conditionalFormatting sqref="BI132">
    <cfRule type="cellIs" dxfId="1224" priority="734" operator="equal">
      <formula>"Mayor"</formula>
    </cfRule>
  </conditionalFormatting>
  <conditionalFormatting sqref="BI132">
    <cfRule type="cellIs" dxfId="1223" priority="735" operator="equal">
      <formula>"Moderado"</formula>
    </cfRule>
  </conditionalFormatting>
  <conditionalFormatting sqref="BI132">
    <cfRule type="cellIs" dxfId="1222" priority="736" operator="equal">
      <formula>"Menor"</formula>
    </cfRule>
  </conditionalFormatting>
  <conditionalFormatting sqref="BI132">
    <cfRule type="cellIs" dxfId="1221" priority="737" operator="equal">
      <formula>"Leve"</formula>
    </cfRule>
  </conditionalFormatting>
  <conditionalFormatting sqref="BM132:BM137">
    <cfRule type="cellIs" dxfId="1220" priority="738" operator="equal">
      <formula>"Extremo"</formula>
    </cfRule>
  </conditionalFormatting>
  <conditionalFormatting sqref="BM132:BM137">
    <cfRule type="cellIs" dxfId="1219" priority="739" operator="equal">
      <formula>"Extremo"</formula>
    </cfRule>
  </conditionalFormatting>
  <conditionalFormatting sqref="BM132:BM137">
    <cfRule type="cellIs" dxfId="1218" priority="740" operator="equal">
      <formula>"Alta"</formula>
    </cfRule>
  </conditionalFormatting>
  <conditionalFormatting sqref="K132:K137">
    <cfRule type="cellIs" dxfId="1217" priority="741" operator="equal">
      <formula>"Casi Seguro"</formula>
    </cfRule>
  </conditionalFormatting>
  <conditionalFormatting sqref="K132:K137">
    <cfRule type="cellIs" dxfId="1216" priority="742" operator="equal">
      <formula>"Probable"</formula>
    </cfRule>
  </conditionalFormatting>
  <conditionalFormatting sqref="K132:K137">
    <cfRule type="cellIs" dxfId="1215" priority="743" operator="equal">
      <formula>"Posible"</formula>
    </cfRule>
  </conditionalFormatting>
  <conditionalFormatting sqref="K132:K137">
    <cfRule type="cellIs" dxfId="1214" priority="744" operator="equal">
      <formula>"Rara vez"</formula>
    </cfRule>
  </conditionalFormatting>
  <conditionalFormatting sqref="K132:K137">
    <cfRule type="cellIs" dxfId="1213" priority="745" operator="equal">
      <formula>"Improbable"</formula>
    </cfRule>
  </conditionalFormatting>
  <conditionalFormatting sqref="K132:K137">
    <cfRule type="cellIs" dxfId="1212" priority="746" operator="equal">
      <formula>"Rara vez"</formula>
    </cfRule>
  </conditionalFormatting>
  <conditionalFormatting sqref="BI132:BI137">
    <cfRule type="cellIs" dxfId="1211" priority="747" operator="equal">
      <formula>"Casi Seguro"</formula>
    </cfRule>
  </conditionalFormatting>
  <conditionalFormatting sqref="BI132:BI137">
    <cfRule type="cellIs" dxfId="1210" priority="748" operator="equal">
      <formula>"Probable"</formula>
    </cfRule>
  </conditionalFormatting>
  <conditionalFormatting sqref="BI132:BI137">
    <cfRule type="cellIs" dxfId="1209" priority="749" operator="equal">
      <formula>"Posible"</formula>
    </cfRule>
  </conditionalFormatting>
  <conditionalFormatting sqref="BI132:BI137">
    <cfRule type="cellIs" dxfId="1208" priority="750" operator="equal">
      <formula>"Improbable"</formula>
    </cfRule>
  </conditionalFormatting>
  <conditionalFormatting sqref="BI132:BI137">
    <cfRule type="cellIs" dxfId="1207" priority="751" operator="equal">
      <formula>"Rara vez"</formula>
    </cfRule>
  </conditionalFormatting>
  <conditionalFormatting sqref="AJ132:AJ137">
    <cfRule type="cellIs" dxfId="1206" priority="752" operator="equal">
      <formula>"Moderada"</formula>
    </cfRule>
  </conditionalFormatting>
  <conditionalFormatting sqref="AJ132:AJ137">
    <cfRule type="cellIs" dxfId="1205" priority="753" operator="equal">
      <formula>"Alta"</formula>
    </cfRule>
  </conditionalFormatting>
  <conditionalFormatting sqref="AJ132:AJ137">
    <cfRule type="cellIs" dxfId="1204" priority="754" operator="equal">
      <formula>"Extrema"</formula>
    </cfRule>
  </conditionalFormatting>
  <conditionalFormatting sqref="AJ21">
    <cfRule type="cellIs" dxfId="1203" priority="755" operator="equal">
      <formula>"Extremo"</formula>
    </cfRule>
  </conditionalFormatting>
  <conditionalFormatting sqref="AJ21">
    <cfRule type="cellIs" dxfId="1202" priority="756" operator="equal">
      <formula>"Alto"</formula>
    </cfRule>
  </conditionalFormatting>
  <conditionalFormatting sqref="AJ21">
    <cfRule type="cellIs" dxfId="1201" priority="757" operator="equal">
      <formula>"Moderado"</formula>
    </cfRule>
  </conditionalFormatting>
  <conditionalFormatting sqref="AJ21">
    <cfRule type="cellIs" dxfId="1200" priority="758" operator="equal">
      <formula>"Bajo"</formula>
    </cfRule>
  </conditionalFormatting>
  <conditionalFormatting sqref="BH21">
    <cfRule type="cellIs" dxfId="1199" priority="759" operator="equal">
      <formula>"Muy Alta"</formula>
    </cfRule>
  </conditionalFormatting>
  <conditionalFormatting sqref="BH21">
    <cfRule type="cellIs" dxfId="1198" priority="760" operator="equal">
      <formula>"Alta"</formula>
    </cfRule>
  </conditionalFormatting>
  <conditionalFormatting sqref="BH21">
    <cfRule type="cellIs" dxfId="1197" priority="761" operator="equal">
      <formula>"Media"</formula>
    </cfRule>
  </conditionalFormatting>
  <conditionalFormatting sqref="BH21">
    <cfRule type="cellIs" dxfId="1196" priority="762" operator="equal">
      <formula>"Baja"</formula>
    </cfRule>
  </conditionalFormatting>
  <conditionalFormatting sqref="BH21">
    <cfRule type="cellIs" dxfId="1195" priority="763" operator="equal">
      <formula>"Muy Baja"</formula>
    </cfRule>
  </conditionalFormatting>
  <conditionalFormatting sqref="BK21">
    <cfRule type="cellIs" dxfId="1194" priority="764" operator="equal">
      <formula>"Catastrófico"</formula>
    </cfRule>
  </conditionalFormatting>
  <conditionalFormatting sqref="BK21">
    <cfRule type="cellIs" dxfId="1193" priority="765" operator="equal">
      <formula>"Mayor"</formula>
    </cfRule>
  </conditionalFormatting>
  <conditionalFormatting sqref="BK21">
    <cfRule type="cellIs" dxfId="1192" priority="766" operator="equal">
      <formula>"Moderado"</formula>
    </cfRule>
  </conditionalFormatting>
  <conditionalFormatting sqref="BK21">
    <cfRule type="cellIs" dxfId="1191" priority="767" operator="equal">
      <formula>"Menor"</formula>
    </cfRule>
  </conditionalFormatting>
  <conditionalFormatting sqref="BK21">
    <cfRule type="cellIs" dxfId="1190" priority="768" operator="equal">
      <formula>"Leve"</formula>
    </cfRule>
  </conditionalFormatting>
  <conditionalFormatting sqref="BM21">
    <cfRule type="cellIs" dxfId="1189" priority="769" operator="equal">
      <formula>"Extremo"</formula>
    </cfRule>
  </conditionalFormatting>
  <conditionalFormatting sqref="BM21">
    <cfRule type="cellIs" dxfId="1188" priority="770" operator="equal">
      <formula>"Alto"</formula>
    </cfRule>
  </conditionalFormatting>
  <conditionalFormatting sqref="BM21">
    <cfRule type="cellIs" dxfId="1187" priority="771" operator="equal">
      <formula>"Moderado"</formula>
    </cfRule>
  </conditionalFormatting>
  <conditionalFormatting sqref="BM21">
    <cfRule type="cellIs" dxfId="1186" priority="772" operator="equal">
      <formula>"Bajo"</formula>
    </cfRule>
  </conditionalFormatting>
  <conditionalFormatting sqref="AG21:AG26">
    <cfRule type="containsText" dxfId="1185" priority="773" operator="containsText" text="❌">
      <formula>NOT(ISERROR(SEARCH(("❌"),(AG21))))</formula>
    </cfRule>
  </conditionalFormatting>
  <conditionalFormatting sqref="K21">
    <cfRule type="cellIs" dxfId="1184" priority="774" operator="equal">
      <formula>"Muy Alta"</formula>
    </cfRule>
  </conditionalFormatting>
  <conditionalFormatting sqref="K21">
    <cfRule type="cellIs" dxfId="1183" priority="775" operator="equal">
      <formula>"Alta"</formula>
    </cfRule>
  </conditionalFormatting>
  <conditionalFormatting sqref="K21">
    <cfRule type="cellIs" dxfId="1182" priority="776" operator="equal">
      <formula>"Media"</formula>
    </cfRule>
  </conditionalFormatting>
  <conditionalFormatting sqref="K21">
    <cfRule type="cellIs" dxfId="1181" priority="777" operator="equal">
      <formula>"Baja"</formula>
    </cfRule>
  </conditionalFormatting>
  <conditionalFormatting sqref="K21">
    <cfRule type="cellIs" dxfId="1180" priority="778" operator="equal">
      <formula>"Muy Baja"</formula>
    </cfRule>
  </conditionalFormatting>
  <conditionalFormatting sqref="AH21">
    <cfRule type="cellIs" dxfId="1179" priority="779" operator="equal">
      <formula>"Catastrófico"</formula>
    </cfRule>
  </conditionalFormatting>
  <conditionalFormatting sqref="AH21">
    <cfRule type="cellIs" dxfId="1178" priority="780" operator="equal">
      <formula>"Mayor"</formula>
    </cfRule>
  </conditionalFormatting>
  <conditionalFormatting sqref="AH21">
    <cfRule type="cellIs" dxfId="1177" priority="781" operator="equal">
      <formula>"Moderado"</formula>
    </cfRule>
  </conditionalFormatting>
  <conditionalFormatting sqref="AH21">
    <cfRule type="cellIs" dxfId="1176" priority="782" operator="equal">
      <formula>"Menor"</formula>
    </cfRule>
  </conditionalFormatting>
  <conditionalFormatting sqref="AH21">
    <cfRule type="cellIs" dxfId="1175" priority="783" operator="equal">
      <formula>"Leve"</formula>
    </cfRule>
  </conditionalFormatting>
  <conditionalFormatting sqref="BM21:BM26">
    <cfRule type="cellIs" dxfId="1174" priority="784" operator="equal">
      <formula>"Extremo"</formula>
    </cfRule>
  </conditionalFormatting>
  <conditionalFormatting sqref="BM21:BM26">
    <cfRule type="cellIs" dxfId="1173" priority="785" operator="equal">
      <formula>"Extremo"</formula>
    </cfRule>
  </conditionalFormatting>
  <conditionalFormatting sqref="BM21:BM26">
    <cfRule type="cellIs" dxfId="1172" priority="786" operator="equal">
      <formula>"Alta"</formula>
    </cfRule>
  </conditionalFormatting>
  <conditionalFormatting sqref="K21:K26">
    <cfRule type="cellIs" dxfId="1171" priority="787" operator="equal">
      <formula>"Casi Seguro"</formula>
    </cfRule>
  </conditionalFormatting>
  <conditionalFormatting sqref="K21:K26">
    <cfRule type="cellIs" dxfId="1170" priority="788" operator="equal">
      <formula>"Probable"</formula>
    </cfRule>
  </conditionalFormatting>
  <conditionalFormatting sqref="K21:K26">
    <cfRule type="cellIs" dxfId="1169" priority="789" operator="equal">
      <formula>"Posible"</formula>
    </cfRule>
  </conditionalFormatting>
  <conditionalFormatting sqref="K21:K26">
    <cfRule type="cellIs" dxfId="1168" priority="790" operator="equal">
      <formula>"Rara vez"</formula>
    </cfRule>
  </conditionalFormatting>
  <conditionalFormatting sqref="K21:K26">
    <cfRule type="cellIs" dxfId="1167" priority="791" operator="equal">
      <formula>"Improbable"</formula>
    </cfRule>
  </conditionalFormatting>
  <conditionalFormatting sqref="K21:K26">
    <cfRule type="cellIs" dxfId="1166" priority="792" operator="equal">
      <formula>"Rara vez"</formula>
    </cfRule>
  </conditionalFormatting>
  <conditionalFormatting sqref="AJ21:AJ26">
    <cfRule type="cellIs" dxfId="1165" priority="793" operator="equal">
      <formula>"Moderada"</formula>
    </cfRule>
  </conditionalFormatting>
  <conditionalFormatting sqref="AJ21:AJ26">
    <cfRule type="cellIs" dxfId="1164" priority="794" operator="equal">
      <formula>"Alta"</formula>
    </cfRule>
  </conditionalFormatting>
  <conditionalFormatting sqref="AJ21:AJ26">
    <cfRule type="cellIs" dxfId="1163" priority="795" operator="equal">
      <formula>"Extrema"</formula>
    </cfRule>
  </conditionalFormatting>
  <conditionalFormatting sqref="BI120">
    <cfRule type="cellIs" dxfId="1162" priority="796" operator="equal">
      <formula>"Catastrófico"</formula>
    </cfRule>
  </conditionalFormatting>
  <conditionalFormatting sqref="BI120">
    <cfRule type="cellIs" dxfId="1161" priority="797" operator="equal">
      <formula>"Mayor"</formula>
    </cfRule>
  </conditionalFormatting>
  <conditionalFormatting sqref="BI120">
    <cfRule type="cellIs" dxfId="1160" priority="798" operator="equal">
      <formula>"Moderado"</formula>
    </cfRule>
  </conditionalFormatting>
  <conditionalFormatting sqref="BI120">
    <cfRule type="cellIs" dxfId="1159" priority="799" operator="equal">
      <formula>"Menor"</formula>
    </cfRule>
  </conditionalFormatting>
  <conditionalFormatting sqref="BI120">
    <cfRule type="cellIs" dxfId="1158" priority="800" operator="equal">
      <formula>"Leve"</formula>
    </cfRule>
  </conditionalFormatting>
  <conditionalFormatting sqref="BM120:BM125">
    <cfRule type="cellIs" dxfId="1157" priority="801" operator="equal">
      <formula>"Extremo"</formula>
    </cfRule>
  </conditionalFormatting>
  <conditionalFormatting sqref="BM120:BM125">
    <cfRule type="cellIs" dxfId="1156" priority="802" operator="equal">
      <formula>"Extremo"</formula>
    </cfRule>
  </conditionalFormatting>
  <conditionalFormatting sqref="BM120:BM125">
    <cfRule type="cellIs" dxfId="1155" priority="803" operator="equal">
      <formula>"Alta"</formula>
    </cfRule>
  </conditionalFormatting>
  <conditionalFormatting sqref="K120:K125 BI120:BI125">
    <cfRule type="cellIs" dxfId="1154" priority="804" operator="equal">
      <formula>"Casi Seguro"</formula>
    </cfRule>
  </conditionalFormatting>
  <conditionalFormatting sqref="K120:K125 BI120:BI125">
    <cfRule type="cellIs" dxfId="1153" priority="805" operator="equal">
      <formula>"Posible"</formula>
    </cfRule>
  </conditionalFormatting>
  <conditionalFormatting sqref="BI120:BI125">
    <cfRule type="cellIs" dxfId="1152" priority="806" operator="equal">
      <formula>"Probable"</formula>
    </cfRule>
  </conditionalFormatting>
  <conditionalFormatting sqref="BI120:BI125">
    <cfRule type="cellIs" dxfId="1151" priority="807" operator="equal">
      <formula>"Improbable"</formula>
    </cfRule>
  </conditionalFormatting>
  <conditionalFormatting sqref="BI120:BI125">
    <cfRule type="cellIs" dxfId="1150" priority="808" operator="equal">
      <formula>"Rara vez"</formula>
    </cfRule>
  </conditionalFormatting>
  <conditionalFormatting sqref="BI120">
    <cfRule type="cellIs" dxfId="1149" priority="809" operator="equal">
      <formula>"Catastrófico"</formula>
    </cfRule>
  </conditionalFormatting>
  <conditionalFormatting sqref="BI120">
    <cfRule type="cellIs" dxfId="1148" priority="810" operator="equal">
      <formula>"Mayor"</formula>
    </cfRule>
  </conditionalFormatting>
  <conditionalFormatting sqref="BI120">
    <cfRule type="cellIs" dxfId="1147" priority="811" operator="equal">
      <formula>"Moderado"</formula>
    </cfRule>
  </conditionalFormatting>
  <conditionalFormatting sqref="BI120">
    <cfRule type="cellIs" dxfId="1146" priority="812" operator="equal">
      <formula>"Menor"</formula>
    </cfRule>
  </conditionalFormatting>
  <conditionalFormatting sqref="BI120">
    <cfRule type="cellIs" dxfId="1145" priority="813" operator="equal">
      <formula>"Leve"</formula>
    </cfRule>
  </conditionalFormatting>
  <conditionalFormatting sqref="AJ120">
    <cfRule type="cellIs" dxfId="1144" priority="814" operator="equal">
      <formula>"Extremo"</formula>
    </cfRule>
  </conditionalFormatting>
  <conditionalFormatting sqref="AJ120">
    <cfRule type="cellIs" dxfId="1143" priority="815" operator="equal">
      <formula>"Alto"</formula>
    </cfRule>
  </conditionalFormatting>
  <conditionalFormatting sqref="AJ120">
    <cfRule type="cellIs" dxfId="1142" priority="816" operator="equal">
      <formula>"Moderado"</formula>
    </cfRule>
  </conditionalFormatting>
  <conditionalFormatting sqref="AJ120">
    <cfRule type="cellIs" dxfId="1141" priority="817" operator="equal">
      <formula>"Bajo"</formula>
    </cfRule>
  </conditionalFormatting>
  <conditionalFormatting sqref="BH120">
    <cfRule type="cellIs" dxfId="1140" priority="818" operator="equal">
      <formula>"Muy Alta"</formula>
    </cfRule>
  </conditionalFormatting>
  <conditionalFormatting sqref="BH120">
    <cfRule type="cellIs" dxfId="1139" priority="819" operator="equal">
      <formula>"Alta"</formula>
    </cfRule>
  </conditionalFormatting>
  <conditionalFormatting sqref="BH120">
    <cfRule type="cellIs" dxfId="1138" priority="820" operator="equal">
      <formula>"Media"</formula>
    </cfRule>
  </conditionalFormatting>
  <conditionalFormatting sqref="BH120">
    <cfRule type="cellIs" dxfId="1137" priority="821" operator="equal">
      <formula>"Baja"</formula>
    </cfRule>
  </conditionalFormatting>
  <conditionalFormatting sqref="BH120">
    <cfRule type="cellIs" dxfId="1136" priority="822" operator="equal">
      <formula>"Muy Baja"</formula>
    </cfRule>
  </conditionalFormatting>
  <conditionalFormatting sqref="BK120">
    <cfRule type="cellIs" dxfId="1135" priority="823" operator="equal">
      <formula>"Catastrófico"</formula>
    </cfRule>
  </conditionalFormatting>
  <conditionalFormatting sqref="BK120">
    <cfRule type="cellIs" dxfId="1134" priority="824" operator="equal">
      <formula>"Mayor"</formula>
    </cfRule>
  </conditionalFormatting>
  <conditionalFormatting sqref="BK120">
    <cfRule type="cellIs" dxfId="1133" priority="825" operator="equal">
      <formula>"Moderado"</formula>
    </cfRule>
  </conditionalFormatting>
  <conditionalFormatting sqref="BK120">
    <cfRule type="cellIs" dxfId="1132" priority="826" operator="equal">
      <formula>"Menor"</formula>
    </cfRule>
  </conditionalFormatting>
  <conditionalFormatting sqref="BK120">
    <cfRule type="cellIs" dxfId="1131" priority="827" operator="equal">
      <formula>"Leve"</formula>
    </cfRule>
  </conditionalFormatting>
  <conditionalFormatting sqref="BM120">
    <cfRule type="cellIs" dxfId="1130" priority="828" operator="equal">
      <formula>"Extremo"</formula>
    </cfRule>
  </conditionalFormatting>
  <conditionalFormatting sqref="BM120">
    <cfRule type="cellIs" dxfId="1129" priority="829" operator="equal">
      <formula>"Alto"</formula>
    </cfRule>
  </conditionalFormatting>
  <conditionalFormatting sqref="BM120">
    <cfRule type="cellIs" dxfId="1128" priority="830" operator="equal">
      <formula>"Moderado"</formula>
    </cfRule>
  </conditionalFormatting>
  <conditionalFormatting sqref="BM120">
    <cfRule type="cellIs" dxfId="1127" priority="831" operator="equal">
      <formula>"Bajo"</formula>
    </cfRule>
  </conditionalFormatting>
  <conditionalFormatting sqref="AG120:AG125">
    <cfRule type="containsText" dxfId="1126" priority="832" operator="containsText" text="❌">
      <formula>NOT(ISERROR(SEARCH(("❌"),(AG120))))</formula>
    </cfRule>
  </conditionalFormatting>
  <conditionalFormatting sqref="AH120">
    <cfRule type="cellIs" dxfId="1125" priority="833" operator="equal">
      <formula>"Catastrófico"</formula>
    </cfRule>
  </conditionalFormatting>
  <conditionalFormatting sqref="AH120">
    <cfRule type="cellIs" dxfId="1124" priority="834" operator="equal">
      <formula>"Mayor"</formula>
    </cfRule>
  </conditionalFormatting>
  <conditionalFormatting sqref="AH120">
    <cfRule type="cellIs" dxfId="1123" priority="835" operator="equal">
      <formula>"Moderado"</formula>
    </cfRule>
  </conditionalFormatting>
  <conditionalFormatting sqref="AH120">
    <cfRule type="cellIs" dxfId="1122" priority="836" operator="equal">
      <formula>"Menor"</formula>
    </cfRule>
  </conditionalFormatting>
  <conditionalFormatting sqref="AH120">
    <cfRule type="cellIs" dxfId="1121" priority="837" operator="equal">
      <formula>"Leve"</formula>
    </cfRule>
  </conditionalFormatting>
  <conditionalFormatting sqref="K120">
    <cfRule type="cellIs" dxfId="1120" priority="838" operator="equal">
      <formula>"Muy Alta"</formula>
    </cfRule>
  </conditionalFormatting>
  <conditionalFormatting sqref="K120">
    <cfRule type="cellIs" dxfId="1119" priority="839" operator="equal">
      <formula>"Alta"</formula>
    </cfRule>
  </conditionalFormatting>
  <conditionalFormatting sqref="K120">
    <cfRule type="cellIs" dxfId="1118" priority="840" operator="equal">
      <formula>"Media"</formula>
    </cfRule>
  </conditionalFormatting>
  <conditionalFormatting sqref="K120">
    <cfRule type="cellIs" dxfId="1117" priority="841" operator="equal">
      <formula>"Baja"</formula>
    </cfRule>
  </conditionalFormatting>
  <conditionalFormatting sqref="K120">
    <cfRule type="cellIs" dxfId="1116" priority="842" operator="equal">
      <formula>"Muy Baja"</formula>
    </cfRule>
  </conditionalFormatting>
  <conditionalFormatting sqref="BI120">
    <cfRule type="cellIs" dxfId="1115" priority="843" operator="equal">
      <formula>"Catastrófico"</formula>
    </cfRule>
  </conditionalFormatting>
  <conditionalFormatting sqref="BI120">
    <cfRule type="cellIs" dxfId="1114" priority="844" operator="equal">
      <formula>"Mayor"</formula>
    </cfRule>
  </conditionalFormatting>
  <conditionalFormatting sqref="BI120">
    <cfRule type="cellIs" dxfId="1113" priority="845" operator="equal">
      <formula>"Moderado"</formula>
    </cfRule>
  </conditionalFormatting>
  <conditionalFormatting sqref="BI120">
    <cfRule type="cellIs" dxfId="1112" priority="846" operator="equal">
      <formula>"Menor"</formula>
    </cfRule>
  </conditionalFormatting>
  <conditionalFormatting sqref="BI120">
    <cfRule type="cellIs" dxfId="1111" priority="847" operator="equal">
      <formula>"Leve"</formula>
    </cfRule>
  </conditionalFormatting>
  <conditionalFormatting sqref="K120:K125">
    <cfRule type="cellIs" dxfId="1110" priority="848" operator="equal">
      <formula>"Probable"</formula>
    </cfRule>
  </conditionalFormatting>
  <conditionalFormatting sqref="K120:K125">
    <cfRule type="cellIs" dxfId="1109" priority="849" operator="equal">
      <formula>"Rara vez"</formula>
    </cfRule>
  </conditionalFormatting>
  <conditionalFormatting sqref="K120:K125">
    <cfRule type="cellIs" dxfId="1108" priority="850" operator="equal">
      <formula>"Improbable"</formula>
    </cfRule>
  </conditionalFormatting>
  <conditionalFormatting sqref="K120:K125">
    <cfRule type="cellIs" dxfId="1107" priority="851" operator="equal">
      <formula>"Rara vez"</formula>
    </cfRule>
  </conditionalFormatting>
  <conditionalFormatting sqref="AJ120:AJ125">
    <cfRule type="cellIs" dxfId="1106" priority="852" operator="equal">
      <formula>"Moderada"</formula>
    </cfRule>
  </conditionalFormatting>
  <conditionalFormatting sqref="AJ120:AJ125">
    <cfRule type="cellIs" dxfId="1105" priority="853" operator="equal">
      <formula>"Alta"</formula>
    </cfRule>
  </conditionalFormatting>
  <conditionalFormatting sqref="AJ120:AJ125">
    <cfRule type="cellIs" dxfId="1104" priority="854" operator="equal">
      <formula>"Extrema"</formula>
    </cfRule>
  </conditionalFormatting>
  <conditionalFormatting sqref="AJ120">
    <cfRule type="cellIs" dxfId="1103" priority="855" operator="equal">
      <formula>"Extremo"</formula>
    </cfRule>
  </conditionalFormatting>
  <conditionalFormatting sqref="AJ120">
    <cfRule type="cellIs" dxfId="1102" priority="856" operator="equal">
      <formula>"Alto"</formula>
    </cfRule>
  </conditionalFormatting>
  <conditionalFormatting sqref="AJ120">
    <cfRule type="cellIs" dxfId="1101" priority="857" operator="equal">
      <formula>"Moderado"</formula>
    </cfRule>
  </conditionalFormatting>
  <conditionalFormatting sqref="AJ120">
    <cfRule type="cellIs" dxfId="1100" priority="858" operator="equal">
      <formula>"Bajo"</formula>
    </cfRule>
  </conditionalFormatting>
  <conditionalFormatting sqref="BH120">
    <cfRule type="cellIs" dxfId="1099" priority="859" operator="equal">
      <formula>"Muy Alta"</formula>
    </cfRule>
  </conditionalFormatting>
  <conditionalFormatting sqref="BH120">
    <cfRule type="cellIs" dxfId="1098" priority="860" operator="equal">
      <formula>"Alta"</formula>
    </cfRule>
  </conditionalFormatting>
  <conditionalFormatting sqref="BH120">
    <cfRule type="cellIs" dxfId="1097" priority="861" operator="equal">
      <formula>"Media"</formula>
    </cfRule>
  </conditionalFormatting>
  <conditionalFormatting sqref="BH120">
    <cfRule type="cellIs" dxfId="1096" priority="862" operator="equal">
      <formula>"Baja"</formula>
    </cfRule>
  </conditionalFormatting>
  <conditionalFormatting sqref="BH120">
    <cfRule type="cellIs" dxfId="1095" priority="863" operator="equal">
      <formula>"Muy Baja"</formula>
    </cfRule>
  </conditionalFormatting>
  <conditionalFormatting sqref="BK120">
    <cfRule type="cellIs" dxfId="1094" priority="864" operator="equal">
      <formula>"Catastrófico"</formula>
    </cfRule>
  </conditionalFormatting>
  <conditionalFormatting sqref="BK120">
    <cfRule type="cellIs" dxfId="1093" priority="865" operator="equal">
      <formula>"Mayor"</formula>
    </cfRule>
  </conditionalFormatting>
  <conditionalFormatting sqref="BK120">
    <cfRule type="cellIs" dxfId="1092" priority="866" operator="equal">
      <formula>"Moderado"</formula>
    </cfRule>
  </conditionalFormatting>
  <conditionalFormatting sqref="BK120">
    <cfRule type="cellIs" dxfId="1091" priority="867" operator="equal">
      <formula>"Menor"</formula>
    </cfRule>
  </conditionalFormatting>
  <conditionalFormatting sqref="BK120">
    <cfRule type="cellIs" dxfId="1090" priority="868" operator="equal">
      <formula>"Leve"</formula>
    </cfRule>
  </conditionalFormatting>
  <conditionalFormatting sqref="BM120">
    <cfRule type="cellIs" dxfId="1089" priority="869" operator="equal">
      <formula>"Extremo"</formula>
    </cfRule>
  </conditionalFormatting>
  <conditionalFormatting sqref="BM120">
    <cfRule type="cellIs" dxfId="1088" priority="870" operator="equal">
      <formula>"Alto"</formula>
    </cfRule>
  </conditionalFormatting>
  <conditionalFormatting sqref="BM120">
    <cfRule type="cellIs" dxfId="1087" priority="871" operator="equal">
      <formula>"Moderado"</formula>
    </cfRule>
  </conditionalFormatting>
  <conditionalFormatting sqref="BM120">
    <cfRule type="cellIs" dxfId="1086" priority="872" operator="equal">
      <formula>"Bajo"</formula>
    </cfRule>
  </conditionalFormatting>
  <conditionalFormatting sqref="AH120">
    <cfRule type="cellIs" dxfId="1085" priority="873" operator="equal">
      <formula>"Catastrófico"</formula>
    </cfRule>
  </conditionalFormatting>
  <conditionalFormatting sqref="AH120">
    <cfRule type="cellIs" dxfId="1084" priority="874" operator="equal">
      <formula>"Mayor"</formula>
    </cfRule>
  </conditionalFormatting>
  <conditionalFormatting sqref="AH120">
    <cfRule type="cellIs" dxfId="1083" priority="875" operator="equal">
      <formula>"Moderado"</formula>
    </cfRule>
  </conditionalFormatting>
  <conditionalFormatting sqref="AH120">
    <cfRule type="cellIs" dxfId="1082" priority="876" operator="equal">
      <formula>"Menor"</formula>
    </cfRule>
  </conditionalFormatting>
  <conditionalFormatting sqref="AH120">
    <cfRule type="cellIs" dxfId="1081" priority="877" operator="equal">
      <formula>"Leve"</formula>
    </cfRule>
  </conditionalFormatting>
  <conditionalFormatting sqref="K120">
    <cfRule type="cellIs" dxfId="1080" priority="878" operator="equal">
      <formula>"Muy Alta"</formula>
    </cfRule>
  </conditionalFormatting>
  <conditionalFormatting sqref="K120">
    <cfRule type="cellIs" dxfId="1079" priority="879" operator="equal">
      <formula>"Alta"</formula>
    </cfRule>
  </conditionalFormatting>
  <conditionalFormatting sqref="K120">
    <cfRule type="cellIs" dxfId="1078" priority="880" operator="equal">
      <formula>"Media"</formula>
    </cfRule>
  </conditionalFormatting>
  <conditionalFormatting sqref="K120">
    <cfRule type="cellIs" dxfId="1077" priority="881" operator="equal">
      <formula>"Baja"</formula>
    </cfRule>
  </conditionalFormatting>
  <conditionalFormatting sqref="K120">
    <cfRule type="cellIs" dxfId="1076" priority="882" operator="equal">
      <formula>"Muy Baja"</formula>
    </cfRule>
  </conditionalFormatting>
  <conditionalFormatting sqref="BI120">
    <cfRule type="cellIs" dxfId="1075" priority="883" operator="equal">
      <formula>"Catastrófico"</formula>
    </cfRule>
  </conditionalFormatting>
  <conditionalFormatting sqref="BI120">
    <cfRule type="cellIs" dxfId="1074" priority="884" operator="equal">
      <formula>"Mayor"</formula>
    </cfRule>
  </conditionalFormatting>
  <conditionalFormatting sqref="BI120">
    <cfRule type="cellIs" dxfId="1073" priority="885" operator="equal">
      <formula>"Moderado"</formula>
    </cfRule>
  </conditionalFormatting>
  <conditionalFormatting sqref="BI120">
    <cfRule type="cellIs" dxfId="1072" priority="886" operator="equal">
      <formula>"Menor"</formula>
    </cfRule>
  </conditionalFormatting>
  <conditionalFormatting sqref="BI120">
    <cfRule type="cellIs" dxfId="1071" priority="887" operator="equal">
      <formula>"Leve"</formula>
    </cfRule>
  </conditionalFormatting>
  <conditionalFormatting sqref="BH120">
    <cfRule type="cellIs" dxfId="1070" priority="888" operator="equal">
      <formula>"Muy Alta"</formula>
    </cfRule>
  </conditionalFormatting>
  <conditionalFormatting sqref="BH120">
    <cfRule type="cellIs" dxfId="1069" priority="889" operator="equal">
      <formula>"Alta"</formula>
    </cfRule>
  </conditionalFormatting>
  <conditionalFormatting sqref="BH120">
    <cfRule type="cellIs" dxfId="1068" priority="890" operator="equal">
      <formula>"Media"</formula>
    </cfRule>
  </conditionalFormatting>
  <conditionalFormatting sqref="BH120">
    <cfRule type="cellIs" dxfId="1067" priority="891" operator="equal">
      <formula>"Baja"</formula>
    </cfRule>
  </conditionalFormatting>
  <conditionalFormatting sqref="BH120">
    <cfRule type="cellIs" dxfId="1066" priority="892" operator="equal">
      <formula>"Muy Baja"</formula>
    </cfRule>
  </conditionalFormatting>
  <conditionalFormatting sqref="BK120">
    <cfRule type="cellIs" dxfId="1065" priority="893" operator="equal">
      <formula>"Catastrófico"</formula>
    </cfRule>
  </conditionalFormatting>
  <conditionalFormatting sqref="BK120">
    <cfRule type="cellIs" dxfId="1064" priority="894" operator="equal">
      <formula>"Mayor"</formula>
    </cfRule>
  </conditionalFormatting>
  <conditionalFormatting sqref="BK120">
    <cfRule type="cellIs" dxfId="1063" priority="895" operator="equal">
      <formula>"Moderado"</formula>
    </cfRule>
  </conditionalFormatting>
  <conditionalFormatting sqref="BK120">
    <cfRule type="cellIs" dxfId="1062" priority="896" operator="equal">
      <formula>"Menor"</formula>
    </cfRule>
  </conditionalFormatting>
  <conditionalFormatting sqref="BK120">
    <cfRule type="cellIs" dxfId="1061" priority="897" operator="equal">
      <formula>"Leve"</formula>
    </cfRule>
  </conditionalFormatting>
  <conditionalFormatting sqref="BM120">
    <cfRule type="cellIs" dxfId="1060" priority="898" operator="equal">
      <formula>"Extremo"</formula>
    </cfRule>
  </conditionalFormatting>
  <conditionalFormatting sqref="BM120">
    <cfRule type="cellIs" dxfId="1059" priority="899" operator="equal">
      <formula>"Alto"</formula>
    </cfRule>
  </conditionalFormatting>
  <conditionalFormatting sqref="BM120">
    <cfRule type="cellIs" dxfId="1058" priority="900" operator="equal">
      <formula>"Moderado"</formula>
    </cfRule>
  </conditionalFormatting>
  <conditionalFormatting sqref="BM120">
    <cfRule type="cellIs" dxfId="1057" priority="901" operator="equal">
      <formula>"Bajo"</formula>
    </cfRule>
  </conditionalFormatting>
  <conditionalFormatting sqref="BI120">
    <cfRule type="cellIs" dxfId="1056" priority="902" operator="equal">
      <formula>"Catastrófico"</formula>
    </cfRule>
  </conditionalFormatting>
  <conditionalFormatting sqref="BI120">
    <cfRule type="cellIs" dxfId="1055" priority="903" operator="equal">
      <formula>"Mayor"</formula>
    </cfRule>
  </conditionalFormatting>
  <conditionalFormatting sqref="BI120">
    <cfRule type="cellIs" dxfId="1054" priority="904" operator="equal">
      <formula>"Moderado"</formula>
    </cfRule>
  </conditionalFormatting>
  <conditionalFormatting sqref="BI120">
    <cfRule type="cellIs" dxfId="1053" priority="905" operator="equal">
      <formula>"Menor"</formula>
    </cfRule>
  </conditionalFormatting>
  <conditionalFormatting sqref="BI120">
    <cfRule type="cellIs" dxfId="1052" priority="906" operator="equal">
      <formula>"Leve"</formula>
    </cfRule>
  </conditionalFormatting>
  <conditionalFormatting sqref="BH120">
    <cfRule type="cellIs" dxfId="1051" priority="907" operator="equal">
      <formula>"Muy Alta"</formula>
    </cfRule>
  </conditionalFormatting>
  <conditionalFormatting sqref="BH120">
    <cfRule type="cellIs" dxfId="1050" priority="908" operator="equal">
      <formula>"Alta"</formula>
    </cfRule>
  </conditionalFormatting>
  <conditionalFormatting sqref="BH120">
    <cfRule type="cellIs" dxfId="1049" priority="909" operator="equal">
      <formula>"Media"</formula>
    </cfRule>
  </conditionalFormatting>
  <conditionalFormatting sqref="BH120">
    <cfRule type="cellIs" dxfId="1048" priority="910" operator="equal">
      <formula>"Baja"</formula>
    </cfRule>
  </conditionalFormatting>
  <conditionalFormatting sqref="BH120">
    <cfRule type="cellIs" dxfId="1047" priority="911" operator="equal">
      <formula>"Muy Baja"</formula>
    </cfRule>
  </conditionalFormatting>
  <conditionalFormatting sqref="BK120">
    <cfRule type="cellIs" dxfId="1046" priority="912" operator="equal">
      <formula>"Catastrófico"</formula>
    </cfRule>
  </conditionalFormatting>
  <conditionalFormatting sqref="BK120">
    <cfRule type="cellIs" dxfId="1045" priority="913" operator="equal">
      <formula>"Mayor"</formula>
    </cfRule>
  </conditionalFormatting>
  <conditionalFormatting sqref="BK120">
    <cfRule type="cellIs" dxfId="1044" priority="914" operator="equal">
      <formula>"Moderado"</formula>
    </cfRule>
  </conditionalFormatting>
  <conditionalFormatting sqref="BK120">
    <cfRule type="cellIs" dxfId="1043" priority="915" operator="equal">
      <formula>"Menor"</formula>
    </cfRule>
  </conditionalFormatting>
  <conditionalFormatting sqref="BK120">
    <cfRule type="cellIs" dxfId="1042" priority="916" operator="equal">
      <formula>"Leve"</formula>
    </cfRule>
  </conditionalFormatting>
  <conditionalFormatting sqref="BM120">
    <cfRule type="cellIs" dxfId="1041" priority="917" operator="equal">
      <formula>"Extremo"</formula>
    </cfRule>
  </conditionalFormatting>
  <conditionalFormatting sqref="BM120">
    <cfRule type="cellIs" dxfId="1040" priority="918" operator="equal">
      <formula>"Alto"</formula>
    </cfRule>
  </conditionalFormatting>
  <conditionalFormatting sqref="BM120">
    <cfRule type="cellIs" dxfId="1039" priority="919" operator="equal">
      <formula>"Moderado"</formula>
    </cfRule>
  </conditionalFormatting>
  <conditionalFormatting sqref="BM120">
    <cfRule type="cellIs" dxfId="1038" priority="920" operator="equal">
      <formula>"Bajo"</formula>
    </cfRule>
  </conditionalFormatting>
  <conditionalFormatting sqref="K120">
    <cfRule type="cellIs" dxfId="1037" priority="921" operator="equal">
      <formula>"Muy Alta"</formula>
    </cfRule>
  </conditionalFormatting>
  <conditionalFormatting sqref="K120">
    <cfRule type="cellIs" dxfId="1036" priority="922" operator="equal">
      <formula>"Alta"</formula>
    </cfRule>
  </conditionalFormatting>
  <conditionalFormatting sqref="K120">
    <cfRule type="cellIs" dxfId="1035" priority="923" operator="equal">
      <formula>"Media"</formula>
    </cfRule>
  </conditionalFormatting>
  <conditionalFormatting sqref="K120">
    <cfRule type="cellIs" dxfId="1034" priority="924" operator="equal">
      <formula>"Baja"</formula>
    </cfRule>
  </conditionalFormatting>
  <conditionalFormatting sqref="K120">
    <cfRule type="cellIs" dxfId="1033" priority="925" operator="equal">
      <formula>"Muy Baja"</formula>
    </cfRule>
  </conditionalFormatting>
  <conditionalFormatting sqref="BI120">
    <cfRule type="cellIs" dxfId="1032" priority="926" operator="equal">
      <formula>"Catastrófico"</formula>
    </cfRule>
  </conditionalFormatting>
  <conditionalFormatting sqref="BI120">
    <cfRule type="cellIs" dxfId="1031" priority="927" operator="equal">
      <formula>"Mayor"</formula>
    </cfRule>
  </conditionalFormatting>
  <conditionalFormatting sqref="BI120">
    <cfRule type="cellIs" dxfId="1030" priority="928" operator="equal">
      <formula>"Moderado"</formula>
    </cfRule>
  </conditionalFormatting>
  <conditionalFormatting sqref="BI120">
    <cfRule type="cellIs" dxfId="1029" priority="929" operator="equal">
      <formula>"Menor"</formula>
    </cfRule>
  </conditionalFormatting>
  <conditionalFormatting sqref="BI120">
    <cfRule type="cellIs" dxfId="1028" priority="930" operator="equal">
      <formula>"Leve"</formula>
    </cfRule>
  </conditionalFormatting>
  <conditionalFormatting sqref="K120">
    <cfRule type="cellIs" dxfId="1027" priority="931" operator="equal">
      <formula>"Casi Seguro"</formula>
    </cfRule>
  </conditionalFormatting>
  <conditionalFormatting sqref="K120">
    <cfRule type="cellIs" dxfId="1026" priority="932" operator="equal">
      <formula>"Probable"</formula>
    </cfRule>
  </conditionalFormatting>
  <conditionalFormatting sqref="K120">
    <cfRule type="cellIs" dxfId="1025" priority="933" operator="equal">
      <formula>"Posible"</formula>
    </cfRule>
  </conditionalFormatting>
  <conditionalFormatting sqref="K120">
    <cfRule type="cellIs" dxfId="1024" priority="934" operator="equal">
      <formula>"Rara vez"</formula>
    </cfRule>
  </conditionalFormatting>
  <conditionalFormatting sqref="K120">
    <cfRule type="cellIs" dxfId="1023" priority="935" operator="equal">
      <formula>"Improbable"</formula>
    </cfRule>
  </conditionalFormatting>
  <conditionalFormatting sqref="K120">
    <cfRule type="cellIs" dxfId="1022" priority="936" operator="equal">
      <formula>"Rara vez"</formula>
    </cfRule>
  </conditionalFormatting>
  <conditionalFormatting sqref="AJ120">
    <cfRule type="cellIs" dxfId="1021" priority="937" operator="equal">
      <formula>"Extremo"</formula>
    </cfRule>
  </conditionalFormatting>
  <conditionalFormatting sqref="AJ120">
    <cfRule type="cellIs" dxfId="1020" priority="938" operator="equal">
      <formula>"Alto"</formula>
    </cfRule>
  </conditionalFormatting>
  <conditionalFormatting sqref="AJ120">
    <cfRule type="cellIs" dxfId="1019" priority="939" operator="equal">
      <formula>"Moderado"</formula>
    </cfRule>
  </conditionalFormatting>
  <conditionalFormatting sqref="AJ120">
    <cfRule type="cellIs" dxfId="1018" priority="940" operator="equal">
      <formula>"Bajo"</formula>
    </cfRule>
  </conditionalFormatting>
  <conditionalFormatting sqref="BH120">
    <cfRule type="cellIs" dxfId="1017" priority="941" operator="equal">
      <formula>"Muy Alta"</formula>
    </cfRule>
  </conditionalFormatting>
  <conditionalFormatting sqref="BH120">
    <cfRule type="cellIs" dxfId="1016" priority="942" operator="equal">
      <formula>"Alta"</formula>
    </cfRule>
  </conditionalFormatting>
  <conditionalFormatting sqref="BH120">
    <cfRule type="cellIs" dxfId="1015" priority="943" operator="equal">
      <formula>"Media"</formula>
    </cfRule>
  </conditionalFormatting>
  <conditionalFormatting sqref="BH120">
    <cfRule type="cellIs" dxfId="1014" priority="944" operator="equal">
      <formula>"Baja"</formula>
    </cfRule>
  </conditionalFormatting>
  <conditionalFormatting sqref="BH120">
    <cfRule type="cellIs" dxfId="1013" priority="945" operator="equal">
      <formula>"Muy Baja"</formula>
    </cfRule>
  </conditionalFormatting>
  <conditionalFormatting sqref="BK120">
    <cfRule type="cellIs" dxfId="1012" priority="946" operator="equal">
      <formula>"Catastrófico"</formula>
    </cfRule>
  </conditionalFormatting>
  <conditionalFormatting sqref="BK120">
    <cfRule type="cellIs" dxfId="1011" priority="947" operator="equal">
      <formula>"Mayor"</formula>
    </cfRule>
  </conditionalFormatting>
  <conditionalFormatting sqref="BK120">
    <cfRule type="cellIs" dxfId="1010" priority="948" operator="equal">
      <formula>"Moderado"</formula>
    </cfRule>
  </conditionalFormatting>
  <conditionalFormatting sqref="BK120">
    <cfRule type="cellIs" dxfId="1009" priority="949" operator="equal">
      <formula>"Menor"</formula>
    </cfRule>
  </conditionalFormatting>
  <conditionalFormatting sqref="BK120">
    <cfRule type="cellIs" dxfId="1008" priority="950" operator="equal">
      <formula>"Leve"</formula>
    </cfRule>
  </conditionalFormatting>
  <conditionalFormatting sqref="BM120">
    <cfRule type="cellIs" dxfId="1007" priority="951" operator="equal">
      <formula>"Extremo"</formula>
    </cfRule>
  </conditionalFormatting>
  <conditionalFormatting sqref="BM120">
    <cfRule type="cellIs" dxfId="1006" priority="952" operator="equal">
      <formula>"Alto"</formula>
    </cfRule>
  </conditionalFormatting>
  <conditionalFormatting sqref="BM120">
    <cfRule type="cellIs" dxfId="1005" priority="953" operator="equal">
      <formula>"Moderado"</formula>
    </cfRule>
  </conditionalFormatting>
  <conditionalFormatting sqref="BM120">
    <cfRule type="cellIs" dxfId="1004" priority="954" operator="equal">
      <formula>"Bajo"</formula>
    </cfRule>
  </conditionalFormatting>
  <conditionalFormatting sqref="AH120">
    <cfRule type="cellIs" dxfId="1003" priority="955" operator="equal">
      <formula>"Catastrófico"</formula>
    </cfRule>
  </conditionalFormatting>
  <conditionalFormatting sqref="AH120">
    <cfRule type="cellIs" dxfId="1002" priority="956" operator="equal">
      <formula>"Mayor"</formula>
    </cfRule>
  </conditionalFormatting>
  <conditionalFormatting sqref="AH120">
    <cfRule type="cellIs" dxfId="1001" priority="957" operator="equal">
      <formula>"Moderado"</formula>
    </cfRule>
  </conditionalFormatting>
  <conditionalFormatting sqref="AH120">
    <cfRule type="cellIs" dxfId="1000" priority="958" operator="equal">
      <formula>"Menor"</formula>
    </cfRule>
  </conditionalFormatting>
  <conditionalFormatting sqref="AH120">
    <cfRule type="cellIs" dxfId="999" priority="959" operator="equal">
      <formula>"Leve"</formula>
    </cfRule>
  </conditionalFormatting>
  <conditionalFormatting sqref="K120">
    <cfRule type="cellIs" dxfId="998" priority="960" operator="equal">
      <formula>"Muy Alta"</formula>
    </cfRule>
  </conditionalFormatting>
  <conditionalFormatting sqref="K120">
    <cfRule type="cellIs" dxfId="997" priority="961" operator="equal">
      <formula>"Alta"</formula>
    </cfRule>
  </conditionalFormatting>
  <conditionalFormatting sqref="K120">
    <cfRule type="cellIs" dxfId="996" priority="962" operator="equal">
      <formula>"Media"</formula>
    </cfRule>
  </conditionalFormatting>
  <conditionalFormatting sqref="K120">
    <cfRule type="cellIs" dxfId="995" priority="963" operator="equal">
      <formula>"Baja"</formula>
    </cfRule>
  </conditionalFormatting>
  <conditionalFormatting sqref="K120">
    <cfRule type="cellIs" dxfId="994" priority="964" operator="equal">
      <formula>"Muy Baja"</formula>
    </cfRule>
  </conditionalFormatting>
  <conditionalFormatting sqref="BI120">
    <cfRule type="cellIs" dxfId="993" priority="965" operator="equal">
      <formula>"Catastrófico"</formula>
    </cfRule>
  </conditionalFormatting>
  <conditionalFormatting sqref="BI120">
    <cfRule type="cellIs" dxfId="992" priority="966" operator="equal">
      <formula>"Mayor"</formula>
    </cfRule>
  </conditionalFormatting>
  <conditionalFormatting sqref="BI120">
    <cfRule type="cellIs" dxfId="991" priority="967" operator="equal">
      <formula>"Moderado"</formula>
    </cfRule>
  </conditionalFormatting>
  <conditionalFormatting sqref="BI120">
    <cfRule type="cellIs" dxfId="990" priority="968" operator="equal">
      <formula>"Menor"</formula>
    </cfRule>
  </conditionalFormatting>
  <conditionalFormatting sqref="BI120">
    <cfRule type="cellIs" dxfId="989" priority="969" operator="equal">
      <formula>"Leve"</formula>
    </cfRule>
  </conditionalFormatting>
  <conditionalFormatting sqref="AJ33">
    <cfRule type="cellIs" dxfId="988" priority="970" operator="equal">
      <formula>"Extremo"</formula>
    </cfRule>
  </conditionalFormatting>
  <conditionalFormatting sqref="AJ33">
    <cfRule type="cellIs" dxfId="987" priority="971" operator="equal">
      <formula>"Alto"</formula>
    </cfRule>
  </conditionalFormatting>
  <conditionalFormatting sqref="AJ33">
    <cfRule type="cellIs" dxfId="986" priority="972" operator="equal">
      <formula>"Moderado"</formula>
    </cfRule>
  </conditionalFormatting>
  <conditionalFormatting sqref="AJ33">
    <cfRule type="cellIs" dxfId="985" priority="973" operator="equal">
      <formula>"Bajo"</formula>
    </cfRule>
  </conditionalFormatting>
  <conditionalFormatting sqref="BH33">
    <cfRule type="cellIs" dxfId="984" priority="974" operator="equal">
      <formula>"Muy Alta"</formula>
    </cfRule>
  </conditionalFormatting>
  <conditionalFormatting sqref="BH33">
    <cfRule type="cellIs" dxfId="983" priority="975" operator="equal">
      <formula>"Alta"</formula>
    </cfRule>
  </conditionalFormatting>
  <conditionalFormatting sqref="BH33">
    <cfRule type="cellIs" dxfId="982" priority="976" operator="equal">
      <formula>"Media"</formula>
    </cfRule>
  </conditionalFormatting>
  <conditionalFormatting sqref="BH33">
    <cfRule type="cellIs" dxfId="981" priority="977" operator="equal">
      <formula>"Baja"</formula>
    </cfRule>
  </conditionalFormatting>
  <conditionalFormatting sqref="BH33">
    <cfRule type="cellIs" dxfId="980" priority="978" operator="equal">
      <formula>"Muy Baja"</formula>
    </cfRule>
  </conditionalFormatting>
  <conditionalFormatting sqref="BK33">
    <cfRule type="cellIs" dxfId="979" priority="979" operator="equal">
      <formula>"Catastrófico"</formula>
    </cfRule>
  </conditionalFormatting>
  <conditionalFormatting sqref="BK33">
    <cfRule type="cellIs" dxfId="978" priority="980" operator="equal">
      <formula>"Mayor"</formula>
    </cfRule>
  </conditionalFormatting>
  <conditionalFormatting sqref="BK33">
    <cfRule type="cellIs" dxfId="977" priority="981" operator="equal">
      <formula>"Moderado"</formula>
    </cfRule>
  </conditionalFormatting>
  <conditionalFormatting sqref="BK33">
    <cfRule type="cellIs" dxfId="976" priority="982" operator="equal">
      <formula>"Menor"</formula>
    </cfRule>
  </conditionalFormatting>
  <conditionalFormatting sqref="BK33">
    <cfRule type="cellIs" dxfId="975" priority="983" operator="equal">
      <formula>"Leve"</formula>
    </cfRule>
  </conditionalFormatting>
  <conditionalFormatting sqref="BM33">
    <cfRule type="cellIs" dxfId="974" priority="984" operator="equal">
      <formula>"Extremo"</formula>
    </cfRule>
  </conditionalFormatting>
  <conditionalFormatting sqref="BM33">
    <cfRule type="cellIs" dxfId="973" priority="985" operator="equal">
      <formula>"Alto"</formula>
    </cfRule>
  </conditionalFormatting>
  <conditionalFormatting sqref="BM33">
    <cfRule type="cellIs" dxfId="972" priority="986" operator="equal">
      <formula>"Moderado"</formula>
    </cfRule>
  </conditionalFormatting>
  <conditionalFormatting sqref="BM33">
    <cfRule type="cellIs" dxfId="971" priority="987" operator="equal">
      <formula>"Bajo"</formula>
    </cfRule>
  </conditionalFormatting>
  <conditionalFormatting sqref="AG33:AG38">
    <cfRule type="containsText" dxfId="970" priority="988" operator="containsText" text="❌">
      <formula>NOT(ISERROR(SEARCH(("❌"),(AG33))))</formula>
    </cfRule>
  </conditionalFormatting>
  <conditionalFormatting sqref="AH33">
    <cfRule type="cellIs" dxfId="969" priority="989" operator="equal">
      <formula>"Catastrófico"</formula>
    </cfRule>
  </conditionalFormatting>
  <conditionalFormatting sqref="AH33">
    <cfRule type="cellIs" dxfId="968" priority="990" operator="equal">
      <formula>"Mayor"</formula>
    </cfRule>
  </conditionalFormatting>
  <conditionalFormatting sqref="AH33">
    <cfRule type="cellIs" dxfId="967" priority="991" operator="equal">
      <formula>"Moderado"</formula>
    </cfRule>
  </conditionalFormatting>
  <conditionalFormatting sqref="AH33">
    <cfRule type="cellIs" dxfId="966" priority="992" operator="equal">
      <formula>"Menor"</formula>
    </cfRule>
  </conditionalFormatting>
  <conditionalFormatting sqref="AH33">
    <cfRule type="cellIs" dxfId="965" priority="993" operator="equal">
      <formula>"Leve"</formula>
    </cfRule>
  </conditionalFormatting>
  <conditionalFormatting sqref="K33">
    <cfRule type="cellIs" dxfId="964" priority="994" operator="equal">
      <formula>"Muy Alta"</formula>
    </cfRule>
  </conditionalFormatting>
  <conditionalFormatting sqref="K33">
    <cfRule type="cellIs" dxfId="963" priority="995" operator="equal">
      <formula>"Alta"</formula>
    </cfRule>
  </conditionalFormatting>
  <conditionalFormatting sqref="K33">
    <cfRule type="cellIs" dxfId="962" priority="996" operator="equal">
      <formula>"Media"</formula>
    </cfRule>
  </conditionalFormatting>
  <conditionalFormatting sqref="K33">
    <cfRule type="cellIs" dxfId="961" priority="997" operator="equal">
      <formula>"Baja"</formula>
    </cfRule>
  </conditionalFormatting>
  <conditionalFormatting sqref="K33">
    <cfRule type="cellIs" dxfId="960" priority="998" operator="equal">
      <formula>"Muy Baja"</formula>
    </cfRule>
  </conditionalFormatting>
  <conditionalFormatting sqref="BI15 BI21 BI27 BI33">
    <cfRule type="cellIs" dxfId="959" priority="999" operator="equal">
      <formula>"Catastrófico"</formula>
    </cfRule>
  </conditionalFormatting>
  <conditionalFormatting sqref="BI15 BI21 BI27 BI33">
    <cfRule type="cellIs" dxfId="958" priority="1000" operator="equal">
      <formula>"Mayor"</formula>
    </cfRule>
  </conditionalFormatting>
  <conditionalFormatting sqref="BI15 BI21 BI27 BI33">
    <cfRule type="cellIs" dxfId="957" priority="1001" operator="equal">
      <formula>"Moderado"</formula>
    </cfRule>
  </conditionalFormatting>
  <conditionalFormatting sqref="BI15 BI21 BI27 BI33">
    <cfRule type="cellIs" dxfId="956" priority="1002" operator="equal">
      <formula>"Menor"</formula>
    </cfRule>
  </conditionalFormatting>
  <conditionalFormatting sqref="BI15 BI21 BI27 BI33">
    <cfRule type="cellIs" dxfId="955" priority="1003" operator="equal">
      <formula>"Leve"</formula>
    </cfRule>
  </conditionalFormatting>
  <conditionalFormatting sqref="BM33:BM38">
    <cfRule type="cellIs" dxfId="954" priority="1004" operator="equal">
      <formula>"Extremo"</formula>
    </cfRule>
  </conditionalFormatting>
  <conditionalFormatting sqref="BM33:BM38">
    <cfRule type="cellIs" dxfId="953" priority="1005" operator="equal">
      <formula>"Extremo"</formula>
    </cfRule>
  </conditionalFormatting>
  <conditionalFormatting sqref="BM33:BM38">
    <cfRule type="cellIs" dxfId="952" priority="1006" operator="equal">
      <formula>"Alta"</formula>
    </cfRule>
  </conditionalFormatting>
  <conditionalFormatting sqref="K33:K38 BI15:BI38">
    <cfRule type="cellIs" dxfId="951" priority="1007" operator="equal">
      <formula>"Casi Seguro"</formula>
    </cfRule>
  </conditionalFormatting>
  <conditionalFormatting sqref="K33:K38">
    <cfRule type="cellIs" dxfId="950" priority="1008" operator="equal">
      <formula>"Probable"</formula>
    </cfRule>
  </conditionalFormatting>
  <conditionalFormatting sqref="K33:K38 BI15:BI38">
    <cfRule type="cellIs" dxfId="949" priority="1009" operator="equal">
      <formula>"Posible"</formula>
    </cfRule>
  </conditionalFormatting>
  <conditionalFormatting sqref="K33:K38">
    <cfRule type="cellIs" dxfId="948" priority="1010" operator="equal">
      <formula>"Rara vez"</formula>
    </cfRule>
  </conditionalFormatting>
  <conditionalFormatting sqref="K33:K38">
    <cfRule type="cellIs" dxfId="947" priority="1011" operator="equal">
      <formula>"Improbable"</formula>
    </cfRule>
  </conditionalFormatting>
  <conditionalFormatting sqref="K33:K38">
    <cfRule type="cellIs" dxfId="946" priority="1012" operator="equal">
      <formula>"Rara vez"</formula>
    </cfRule>
  </conditionalFormatting>
  <conditionalFormatting sqref="BI15:BI38">
    <cfRule type="cellIs" dxfId="945" priority="1013" operator="equal">
      <formula>"Probable"</formula>
    </cfRule>
  </conditionalFormatting>
  <conditionalFormatting sqref="BI15:BI38">
    <cfRule type="cellIs" dxfId="944" priority="1014" operator="equal">
      <formula>"Improbable"</formula>
    </cfRule>
  </conditionalFormatting>
  <conditionalFormatting sqref="BI15:BI38">
    <cfRule type="cellIs" dxfId="943" priority="1015" operator="equal">
      <formula>"Rara vez"</formula>
    </cfRule>
  </conditionalFormatting>
  <conditionalFormatting sqref="AJ33:AJ38">
    <cfRule type="cellIs" dxfId="942" priority="1016" operator="equal">
      <formula>"Moderada"</formula>
    </cfRule>
  </conditionalFormatting>
  <conditionalFormatting sqref="AJ33:AJ38">
    <cfRule type="cellIs" dxfId="941" priority="1017" operator="equal">
      <formula>"Alta"</formula>
    </cfRule>
  </conditionalFormatting>
  <conditionalFormatting sqref="AJ33:AJ38">
    <cfRule type="cellIs" dxfId="940" priority="1018" operator="equal">
      <formula>"Extrema"</formula>
    </cfRule>
  </conditionalFormatting>
  <conditionalFormatting sqref="BI15 BI21 BI27 BI33">
    <cfRule type="cellIs" dxfId="939" priority="1019" operator="equal">
      <formula>"Catastrófico"</formula>
    </cfRule>
  </conditionalFormatting>
  <conditionalFormatting sqref="BI15 BI21 BI27 BI33">
    <cfRule type="cellIs" dxfId="938" priority="1020" operator="equal">
      <formula>"Mayor"</formula>
    </cfRule>
  </conditionalFormatting>
  <conditionalFormatting sqref="BI15 BI21 BI27 BI33">
    <cfRule type="cellIs" dxfId="937" priority="1021" operator="equal">
      <formula>"Moderado"</formula>
    </cfRule>
  </conditionalFormatting>
  <conditionalFormatting sqref="BI15 BI21 BI27 BI33">
    <cfRule type="cellIs" dxfId="936" priority="1022" operator="equal">
      <formula>"Menor"</formula>
    </cfRule>
  </conditionalFormatting>
  <conditionalFormatting sqref="BI15 BI21 BI27 BI33">
    <cfRule type="cellIs" dxfId="935" priority="1023" operator="equal">
      <formula>"Leve"</formula>
    </cfRule>
  </conditionalFormatting>
  <conditionalFormatting sqref="BI15 BI21 BI27 BI33">
    <cfRule type="cellIs" dxfId="934" priority="1024" operator="equal">
      <formula>"Casi Seguro"</formula>
    </cfRule>
  </conditionalFormatting>
  <conditionalFormatting sqref="BI15 BI21 BI27 BI33">
    <cfRule type="cellIs" dxfId="933" priority="1025" operator="equal">
      <formula>"Probable"</formula>
    </cfRule>
  </conditionalFormatting>
  <conditionalFormatting sqref="BI15 BI21 BI27 BI33">
    <cfRule type="cellIs" dxfId="932" priority="1026" operator="equal">
      <formula>"Posible"</formula>
    </cfRule>
  </conditionalFormatting>
  <conditionalFormatting sqref="BI15 BI21 BI27 BI33">
    <cfRule type="cellIs" dxfId="931" priority="1027" operator="equal">
      <formula>"Improbable"</formula>
    </cfRule>
  </conditionalFormatting>
  <conditionalFormatting sqref="BI15 BI21 BI27 BI33">
    <cfRule type="cellIs" dxfId="930" priority="1028" operator="equal">
      <formula>"Rara vez"</formula>
    </cfRule>
  </conditionalFormatting>
  <conditionalFormatting sqref="AJ45">
    <cfRule type="cellIs" dxfId="929" priority="1029" operator="equal">
      <formula>"Extremo"</formula>
    </cfRule>
  </conditionalFormatting>
  <conditionalFormatting sqref="AJ45">
    <cfRule type="cellIs" dxfId="928" priority="1030" operator="equal">
      <formula>"Alto"</formula>
    </cfRule>
  </conditionalFormatting>
  <conditionalFormatting sqref="AJ45">
    <cfRule type="cellIs" dxfId="927" priority="1031" operator="equal">
      <formula>"Moderado"</formula>
    </cfRule>
  </conditionalFormatting>
  <conditionalFormatting sqref="AJ45">
    <cfRule type="cellIs" dxfId="926" priority="1032" operator="equal">
      <formula>"Bajo"</formula>
    </cfRule>
  </conditionalFormatting>
  <conditionalFormatting sqref="BH45">
    <cfRule type="cellIs" dxfId="925" priority="1033" operator="equal">
      <formula>"Muy Alta"</formula>
    </cfRule>
  </conditionalFormatting>
  <conditionalFormatting sqref="BH45">
    <cfRule type="cellIs" dxfId="924" priority="1034" operator="equal">
      <formula>"Alta"</formula>
    </cfRule>
  </conditionalFormatting>
  <conditionalFormatting sqref="BH45">
    <cfRule type="cellIs" dxfId="923" priority="1035" operator="equal">
      <formula>"Media"</formula>
    </cfRule>
  </conditionalFormatting>
  <conditionalFormatting sqref="BH45">
    <cfRule type="cellIs" dxfId="922" priority="1036" operator="equal">
      <formula>"Baja"</formula>
    </cfRule>
  </conditionalFormatting>
  <conditionalFormatting sqref="BH45">
    <cfRule type="cellIs" dxfId="921" priority="1037" operator="equal">
      <formula>"Muy Baja"</formula>
    </cfRule>
  </conditionalFormatting>
  <conditionalFormatting sqref="BK45">
    <cfRule type="cellIs" dxfId="920" priority="1038" operator="equal">
      <formula>"Catastrófico"</formula>
    </cfRule>
  </conditionalFormatting>
  <conditionalFormatting sqref="BK45">
    <cfRule type="cellIs" dxfId="919" priority="1039" operator="equal">
      <formula>"Mayor"</formula>
    </cfRule>
  </conditionalFormatting>
  <conditionalFormatting sqref="BK45">
    <cfRule type="cellIs" dxfId="918" priority="1040" operator="equal">
      <formula>"Moderado"</formula>
    </cfRule>
  </conditionalFormatting>
  <conditionalFormatting sqref="BK45">
    <cfRule type="cellIs" dxfId="917" priority="1041" operator="equal">
      <formula>"Menor"</formula>
    </cfRule>
  </conditionalFormatting>
  <conditionalFormatting sqref="BK45">
    <cfRule type="cellIs" dxfId="916" priority="1042" operator="equal">
      <formula>"Leve"</formula>
    </cfRule>
  </conditionalFormatting>
  <conditionalFormatting sqref="BM45">
    <cfRule type="cellIs" dxfId="915" priority="1043" operator="equal">
      <formula>"Extremo"</formula>
    </cfRule>
  </conditionalFormatting>
  <conditionalFormatting sqref="BM45">
    <cfRule type="cellIs" dxfId="914" priority="1044" operator="equal">
      <formula>"Alto"</formula>
    </cfRule>
  </conditionalFormatting>
  <conditionalFormatting sqref="BM45">
    <cfRule type="cellIs" dxfId="913" priority="1045" operator="equal">
      <formula>"Moderado"</formula>
    </cfRule>
  </conditionalFormatting>
  <conditionalFormatting sqref="BM45">
    <cfRule type="cellIs" dxfId="912" priority="1046" operator="equal">
      <formula>"Bajo"</formula>
    </cfRule>
  </conditionalFormatting>
  <conditionalFormatting sqref="AG45:AG50">
    <cfRule type="containsText" dxfId="911" priority="1047" operator="containsText" text="❌">
      <formula>NOT(ISERROR(SEARCH(("❌"),(AG45))))</formula>
    </cfRule>
  </conditionalFormatting>
  <conditionalFormatting sqref="AH45">
    <cfRule type="cellIs" dxfId="910" priority="1048" operator="equal">
      <formula>"Catastrófico"</formula>
    </cfRule>
  </conditionalFormatting>
  <conditionalFormatting sqref="AH45">
    <cfRule type="cellIs" dxfId="909" priority="1049" operator="equal">
      <formula>"Mayor"</formula>
    </cfRule>
  </conditionalFormatting>
  <conditionalFormatting sqref="AH45">
    <cfRule type="cellIs" dxfId="908" priority="1050" operator="equal">
      <formula>"Moderado"</formula>
    </cfRule>
  </conditionalFormatting>
  <conditionalFormatting sqref="AH45">
    <cfRule type="cellIs" dxfId="907" priority="1051" operator="equal">
      <formula>"Menor"</formula>
    </cfRule>
  </conditionalFormatting>
  <conditionalFormatting sqref="AH45">
    <cfRule type="cellIs" dxfId="906" priority="1052" operator="equal">
      <formula>"Leve"</formula>
    </cfRule>
  </conditionalFormatting>
  <conditionalFormatting sqref="K45">
    <cfRule type="cellIs" dxfId="905" priority="1053" operator="equal">
      <formula>"Muy Alta"</formula>
    </cfRule>
  </conditionalFormatting>
  <conditionalFormatting sqref="K45">
    <cfRule type="cellIs" dxfId="904" priority="1054" operator="equal">
      <formula>"Alta"</formula>
    </cfRule>
  </conditionalFormatting>
  <conditionalFormatting sqref="K45">
    <cfRule type="cellIs" dxfId="903" priority="1055" operator="equal">
      <formula>"Media"</formula>
    </cfRule>
  </conditionalFormatting>
  <conditionalFormatting sqref="K45">
    <cfRule type="cellIs" dxfId="902" priority="1056" operator="equal">
      <formula>"Baja"</formula>
    </cfRule>
  </conditionalFormatting>
  <conditionalFormatting sqref="K45">
    <cfRule type="cellIs" dxfId="901" priority="1057" operator="equal">
      <formula>"Muy Baja"</formula>
    </cfRule>
  </conditionalFormatting>
  <conditionalFormatting sqref="BI45">
    <cfRule type="cellIs" dxfId="900" priority="1058" operator="equal">
      <formula>"Catastrófico"</formula>
    </cfRule>
  </conditionalFormatting>
  <conditionalFormatting sqref="BI45">
    <cfRule type="cellIs" dxfId="899" priority="1059" operator="equal">
      <formula>"Mayor"</formula>
    </cfRule>
  </conditionalFormatting>
  <conditionalFormatting sqref="BI45">
    <cfRule type="cellIs" dxfId="898" priority="1060" operator="equal">
      <formula>"Moderado"</formula>
    </cfRule>
  </conditionalFormatting>
  <conditionalFormatting sqref="BI45">
    <cfRule type="cellIs" dxfId="897" priority="1061" operator="equal">
      <formula>"Menor"</formula>
    </cfRule>
  </conditionalFormatting>
  <conditionalFormatting sqref="BI45">
    <cfRule type="cellIs" dxfId="896" priority="1062" operator="equal">
      <formula>"Leve"</formula>
    </cfRule>
  </conditionalFormatting>
  <conditionalFormatting sqref="BM45:BM50">
    <cfRule type="cellIs" dxfId="895" priority="1063" operator="equal">
      <formula>"Extremo"</formula>
    </cfRule>
  </conditionalFormatting>
  <conditionalFormatting sqref="BM45:BM50">
    <cfRule type="cellIs" dxfId="894" priority="1064" operator="equal">
      <formula>"Extremo"</formula>
    </cfRule>
  </conditionalFormatting>
  <conditionalFormatting sqref="BM45:BM50">
    <cfRule type="cellIs" dxfId="893" priority="1065" operator="equal">
      <formula>"Alta"</formula>
    </cfRule>
  </conditionalFormatting>
  <conditionalFormatting sqref="K45:K50">
    <cfRule type="cellIs" dxfId="892" priority="1066" operator="equal">
      <formula>"Casi Seguro"</formula>
    </cfRule>
  </conditionalFormatting>
  <conditionalFormatting sqref="K45:K50">
    <cfRule type="cellIs" dxfId="891" priority="1067" operator="equal">
      <formula>"Probable"</formula>
    </cfRule>
  </conditionalFormatting>
  <conditionalFormatting sqref="K45:K50">
    <cfRule type="cellIs" dxfId="890" priority="1068" operator="equal">
      <formula>"Posible"</formula>
    </cfRule>
  </conditionalFormatting>
  <conditionalFormatting sqref="K45:K50">
    <cfRule type="cellIs" dxfId="889" priority="1069" operator="equal">
      <formula>"Rara vez"</formula>
    </cfRule>
  </conditionalFormatting>
  <conditionalFormatting sqref="K45:K50">
    <cfRule type="cellIs" dxfId="888" priority="1070" operator="equal">
      <formula>"Improbable"</formula>
    </cfRule>
  </conditionalFormatting>
  <conditionalFormatting sqref="K45:K50">
    <cfRule type="cellIs" dxfId="887" priority="1071" operator="equal">
      <formula>"Rara vez"</formula>
    </cfRule>
  </conditionalFormatting>
  <conditionalFormatting sqref="BI45:BI50">
    <cfRule type="cellIs" dxfId="886" priority="1072" operator="equal">
      <formula>"Casi Seguro"</formula>
    </cfRule>
  </conditionalFormatting>
  <conditionalFormatting sqref="BI45:BI50">
    <cfRule type="cellIs" dxfId="885" priority="1073" operator="equal">
      <formula>"Probable"</formula>
    </cfRule>
  </conditionalFormatting>
  <conditionalFormatting sqref="BI45:BI50">
    <cfRule type="cellIs" dxfId="884" priority="1074" operator="equal">
      <formula>"Posible"</formula>
    </cfRule>
  </conditionalFormatting>
  <conditionalFormatting sqref="BI45:BI50">
    <cfRule type="cellIs" dxfId="883" priority="1075" operator="equal">
      <formula>"Improbable"</formula>
    </cfRule>
  </conditionalFormatting>
  <conditionalFormatting sqref="BI45:BI50">
    <cfRule type="cellIs" dxfId="882" priority="1076" operator="equal">
      <formula>"Rara vez"</formula>
    </cfRule>
  </conditionalFormatting>
  <conditionalFormatting sqref="AJ45:AJ50">
    <cfRule type="cellIs" dxfId="881" priority="1077" operator="equal">
      <formula>"Moderada"</formula>
    </cfRule>
  </conditionalFormatting>
  <conditionalFormatting sqref="AJ45:AJ50">
    <cfRule type="cellIs" dxfId="880" priority="1078" operator="equal">
      <formula>"Alta"</formula>
    </cfRule>
  </conditionalFormatting>
  <conditionalFormatting sqref="AJ45:AJ50">
    <cfRule type="cellIs" dxfId="879" priority="1079" operator="equal">
      <formula>"Extrema"</formula>
    </cfRule>
  </conditionalFormatting>
  <conditionalFormatting sqref="BI45">
    <cfRule type="cellIs" dxfId="878" priority="1080" operator="equal">
      <formula>"Catastrófico"</formula>
    </cfRule>
  </conditionalFormatting>
  <conditionalFormatting sqref="BI45">
    <cfRule type="cellIs" dxfId="877" priority="1081" operator="equal">
      <formula>"Mayor"</formula>
    </cfRule>
  </conditionalFormatting>
  <conditionalFormatting sqref="BI45">
    <cfRule type="cellIs" dxfId="876" priority="1082" operator="equal">
      <formula>"Moderado"</formula>
    </cfRule>
  </conditionalFormatting>
  <conditionalFormatting sqref="BI45">
    <cfRule type="cellIs" dxfId="875" priority="1083" operator="equal">
      <formula>"Menor"</formula>
    </cfRule>
  </conditionalFormatting>
  <conditionalFormatting sqref="BI45">
    <cfRule type="cellIs" dxfId="874" priority="1084" operator="equal">
      <formula>"Leve"</formula>
    </cfRule>
  </conditionalFormatting>
  <conditionalFormatting sqref="BI45">
    <cfRule type="cellIs" dxfId="873" priority="1085" operator="equal">
      <formula>"Casi Seguro"</formula>
    </cfRule>
  </conditionalFormatting>
  <conditionalFormatting sqref="BI45">
    <cfRule type="cellIs" dxfId="872" priority="1086" operator="equal">
      <formula>"Probable"</formula>
    </cfRule>
  </conditionalFormatting>
  <conditionalFormatting sqref="BI45">
    <cfRule type="cellIs" dxfId="871" priority="1087" operator="equal">
      <formula>"Posible"</formula>
    </cfRule>
  </conditionalFormatting>
  <conditionalFormatting sqref="BI45">
    <cfRule type="cellIs" dxfId="870" priority="1088" operator="equal">
      <formula>"Improbable"</formula>
    </cfRule>
  </conditionalFormatting>
  <conditionalFormatting sqref="BI45">
    <cfRule type="cellIs" dxfId="869" priority="1089" operator="equal">
      <formula>"Rara vez"</formula>
    </cfRule>
  </conditionalFormatting>
  <conditionalFormatting sqref="AJ57">
    <cfRule type="cellIs" dxfId="868" priority="1090" operator="equal">
      <formula>"Extremo"</formula>
    </cfRule>
  </conditionalFormatting>
  <conditionalFormatting sqref="AJ57">
    <cfRule type="cellIs" dxfId="867" priority="1091" operator="equal">
      <formula>"Alto"</formula>
    </cfRule>
  </conditionalFormatting>
  <conditionalFormatting sqref="AJ57">
    <cfRule type="cellIs" dxfId="866" priority="1092" operator="equal">
      <formula>"Moderado"</formula>
    </cfRule>
  </conditionalFormatting>
  <conditionalFormatting sqref="AJ57">
    <cfRule type="cellIs" dxfId="865" priority="1093" operator="equal">
      <formula>"Bajo"</formula>
    </cfRule>
  </conditionalFormatting>
  <conditionalFormatting sqref="BH57">
    <cfRule type="cellIs" dxfId="864" priority="1094" operator="equal">
      <formula>"Muy Alta"</formula>
    </cfRule>
  </conditionalFormatting>
  <conditionalFormatting sqref="BH57">
    <cfRule type="cellIs" dxfId="863" priority="1095" operator="equal">
      <formula>"Alta"</formula>
    </cfRule>
  </conditionalFormatting>
  <conditionalFormatting sqref="BH57">
    <cfRule type="cellIs" dxfId="862" priority="1096" operator="equal">
      <formula>"Media"</formula>
    </cfRule>
  </conditionalFormatting>
  <conditionalFormatting sqref="BH57">
    <cfRule type="cellIs" dxfId="861" priority="1097" operator="equal">
      <formula>"Baja"</formula>
    </cfRule>
  </conditionalFormatting>
  <conditionalFormatting sqref="BH57">
    <cfRule type="cellIs" dxfId="860" priority="1098" operator="equal">
      <formula>"Muy Baja"</formula>
    </cfRule>
  </conditionalFormatting>
  <conditionalFormatting sqref="BK57">
    <cfRule type="cellIs" dxfId="859" priority="1099" operator="equal">
      <formula>"Catastrófico"</formula>
    </cfRule>
  </conditionalFormatting>
  <conditionalFormatting sqref="BK57">
    <cfRule type="cellIs" dxfId="858" priority="1100" operator="equal">
      <formula>"Mayor"</formula>
    </cfRule>
  </conditionalFormatting>
  <conditionalFormatting sqref="BK57">
    <cfRule type="cellIs" dxfId="857" priority="1101" operator="equal">
      <formula>"Moderado"</formula>
    </cfRule>
  </conditionalFormatting>
  <conditionalFormatting sqref="BK57">
    <cfRule type="cellIs" dxfId="856" priority="1102" operator="equal">
      <formula>"Menor"</formula>
    </cfRule>
  </conditionalFormatting>
  <conditionalFormatting sqref="BK57">
    <cfRule type="cellIs" dxfId="855" priority="1103" operator="equal">
      <formula>"Leve"</formula>
    </cfRule>
  </conditionalFormatting>
  <conditionalFormatting sqref="BM57">
    <cfRule type="cellIs" dxfId="854" priority="1104" operator="equal">
      <formula>"Extremo"</formula>
    </cfRule>
  </conditionalFormatting>
  <conditionalFormatting sqref="BM57">
    <cfRule type="cellIs" dxfId="853" priority="1105" operator="equal">
      <formula>"Alto"</formula>
    </cfRule>
  </conditionalFormatting>
  <conditionalFormatting sqref="BM57">
    <cfRule type="cellIs" dxfId="852" priority="1106" operator="equal">
      <formula>"Moderado"</formula>
    </cfRule>
  </conditionalFormatting>
  <conditionalFormatting sqref="BM57">
    <cfRule type="cellIs" dxfId="851" priority="1107" operator="equal">
      <formula>"Bajo"</formula>
    </cfRule>
  </conditionalFormatting>
  <conditionalFormatting sqref="AG57:AG62">
    <cfRule type="containsText" dxfId="850" priority="1108" operator="containsText" text="❌">
      <formula>NOT(ISERROR(SEARCH(("❌"),(AG57))))</formula>
    </cfRule>
  </conditionalFormatting>
  <conditionalFormatting sqref="AH57">
    <cfRule type="cellIs" dxfId="849" priority="1109" operator="equal">
      <formula>"Catastrófico"</formula>
    </cfRule>
  </conditionalFormatting>
  <conditionalFormatting sqref="AH57">
    <cfRule type="cellIs" dxfId="848" priority="1110" operator="equal">
      <formula>"Mayor"</formula>
    </cfRule>
  </conditionalFormatting>
  <conditionalFormatting sqref="AH57">
    <cfRule type="cellIs" dxfId="847" priority="1111" operator="equal">
      <formula>"Moderado"</formula>
    </cfRule>
  </conditionalFormatting>
  <conditionalFormatting sqref="AH57">
    <cfRule type="cellIs" dxfId="846" priority="1112" operator="equal">
      <formula>"Menor"</formula>
    </cfRule>
  </conditionalFormatting>
  <conditionalFormatting sqref="AH57">
    <cfRule type="cellIs" dxfId="845" priority="1113" operator="equal">
      <formula>"Leve"</formula>
    </cfRule>
  </conditionalFormatting>
  <conditionalFormatting sqref="K57">
    <cfRule type="cellIs" dxfId="844" priority="1114" operator="equal">
      <formula>"Muy Alta"</formula>
    </cfRule>
  </conditionalFormatting>
  <conditionalFormatting sqref="K57">
    <cfRule type="cellIs" dxfId="843" priority="1115" operator="equal">
      <formula>"Alta"</formula>
    </cfRule>
  </conditionalFormatting>
  <conditionalFormatting sqref="K57">
    <cfRule type="cellIs" dxfId="842" priority="1116" operator="equal">
      <formula>"Media"</formula>
    </cfRule>
  </conditionalFormatting>
  <conditionalFormatting sqref="K57">
    <cfRule type="cellIs" dxfId="841" priority="1117" operator="equal">
      <formula>"Baja"</formula>
    </cfRule>
  </conditionalFormatting>
  <conditionalFormatting sqref="K57">
    <cfRule type="cellIs" dxfId="840" priority="1118" operator="equal">
      <formula>"Muy Baja"</formula>
    </cfRule>
  </conditionalFormatting>
  <conditionalFormatting sqref="BI57">
    <cfRule type="cellIs" dxfId="839" priority="1119" operator="equal">
      <formula>"Catastrófico"</formula>
    </cfRule>
  </conditionalFormatting>
  <conditionalFormatting sqref="BI57">
    <cfRule type="cellIs" dxfId="838" priority="1120" operator="equal">
      <formula>"Mayor"</formula>
    </cfRule>
  </conditionalFormatting>
  <conditionalFormatting sqref="BI57">
    <cfRule type="cellIs" dxfId="837" priority="1121" operator="equal">
      <formula>"Moderado"</formula>
    </cfRule>
  </conditionalFormatting>
  <conditionalFormatting sqref="BI57">
    <cfRule type="cellIs" dxfId="836" priority="1122" operator="equal">
      <formula>"Menor"</formula>
    </cfRule>
  </conditionalFormatting>
  <conditionalFormatting sqref="BI57">
    <cfRule type="cellIs" dxfId="835" priority="1123" operator="equal">
      <formula>"Leve"</formula>
    </cfRule>
  </conditionalFormatting>
  <conditionalFormatting sqref="BM57:BM62">
    <cfRule type="cellIs" dxfId="834" priority="1124" operator="equal">
      <formula>"Extremo"</formula>
    </cfRule>
  </conditionalFormatting>
  <conditionalFormatting sqref="BM57:BM62">
    <cfRule type="cellIs" dxfId="833" priority="1125" operator="equal">
      <formula>"Extremo"</formula>
    </cfRule>
  </conditionalFormatting>
  <conditionalFormatting sqref="BM57:BM62">
    <cfRule type="cellIs" dxfId="832" priority="1126" operator="equal">
      <formula>"Alta"</formula>
    </cfRule>
  </conditionalFormatting>
  <conditionalFormatting sqref="K57:K62 BI57:BI62">
    <cfRule type="cellIs" dxfId="831" priority="1127" operator="equal">
      <formula>"Casi Seguro"</formula>
    </cfRule>
  </conditionalFormatting>
  <conditionalFormatting sqref="K57:K62">
    <cfRule type="cellIs" dxfId="830" priority="1128" operator="equal">
      <formula>"Probable"</formula>
    </cfRule>
  </conditionalFormatting>
  <conditionalFormatting sqref="K57:K62 BI57:BI62">
    <cfRule type="cellIs" dxfId="829" priority="1129" operator="equal">
      <formula>"Posible"</formula>
    </cfRule>
  </conditionalFormatting>
  <conditionalFormatting sqref="K57:K62">
    <cfRule type="cellIs" dxfId="828" priority="1130" operator="equal">
      <formula>"Rara vez"</formula>
    </cfRule>
  </conditionalFormatting>
  <conditionalFormatting sqref="K57:K62">
    <cfRule type="cellIs" dxfId="827" priority="1131" operator="equal">
      <formula>"Improbable"</formula>
    </cfRule>
  </conditionalFormatting>
  <conditionalFormatting sqref="K57:K62">
    <cfRule type="cellIs" dxfId="826" priority="1132" operator="equal">
      <formula>"Rara vez"</formula>
    </cfRule>
  </conditionalFormatting>
  <conditionalFormatting sqref="BI57:BI62">
    <cfRule type="cellIs" dxfId="825" priority="1133" operator="equal">
      <formula>"Probable"</formula>
    </cfRule>
  </conditionalFormatting>
  <conditionalFormatting sqref="BI57:BI62">
    <cfRule type="cellIs" dxfId="824" priority="1134" operator="equal">
      <formula>"Improbable"</formula>
    </cfRule>
  </conditionalFormatting>
  <conditionalFormatting sqref="BI57:BI62">
    <cfRule type="cellIs" dxfId="823" priority="1135" operator="equal">
      <formula>"Rara vez"</formula>
    </cfRule>
  </conditionalFormatting>
  <conditionalFormatting sqref="AJ57:AJ62">
    <cfRule type="cellIs" dxfId="822" priority="1136" operator="equal">
      <formula>"Moderada"</formula>
    </cfRule>
  </conditionalFormatting>
  <conditionalFormatting sqref="AJ57:AJ62">
    <cfRule type="cellIs" dxfId="821" priority="1137" operator="equal">
      <formula>"Alta"</formula>
    </cfRule>
  </conditionalFormatting>
  <conditionalFormatting sqref="AJ57:AJ62">
    <cfRule type="cellIs" dxfId="820" priority="1138" operator="equal">
      <formula>"Extrema"</formula>
    </cfRule>
  </conditionalFormatting>
  <conditionalFormatting sqref="BI57">
    <cfRule type="cellIs" dxfId="819" priority="1139" operator="equal">
      <formula>"Catastrófico"</formula>
    </cfRule>
  </conditionalFormatting>
  <conditionalFormatting sqref="BI57">
    <cfRule type="cellIs" dxfId="818" priority="1140" operator="equal">
      <formula>"Mayor"</formula>
    </cfRule>
  </conditionalFormatting>
  <conditionalFormatting sqref="BI57">
    <cfRule type="cellIs" dxfId="817" priority="1141" operator="equal">
      <formula>"Moderado"</formula>
    </cfRule>
  </conditionalFormatting>
  <conditionalFormatting sqref="BI57">
    <cfRule type="cellIs" dxfId="816" priority="1142" operator="equal">
      <formula>"Menor"</formula>
    </cfRule>
  </conditionalFormatting>
  <conditionalFormatting sqref="BI57">
    <cfRule type="cellIs" dxfId="815" priority="1143" operator="equal">
      <formula>"Leve"</formula>
    </cfRule>
  </conditionalFormatting>
  <conditionalFormatting sqref="BI57">
    <cfRule type="cellIs" dxfId="814" priority="1144" operator="equal">
      <formula>"Casi Seguro"</formula>
    </cfRule>
  </conditionalFormatting>
  <conditionalFormatting sqref="BI57">
    <cfRule type="cellIs" dxfId="813" priority="1145" operator="equal">
      <formula>"Probable"</formula>
    </cfRule>
  </conditionalFormatting>
  <conditionalFormatting sqref="BI57">
    <cfRule type="cellIs" dxfId="812" priority="1146" operator="equal">
      <formula>"Posible"</formula>
    </cfRule>
  </conditionalFormatting>
  <conditionalFormatting sqref="BI57">
    <cfRule type="cellIs" dxfId="811" priority="1147" operator="equal">
      <formula>"Improbable"</formula>
    </cfRule>
  </conditionalFormatting>
  <conditionalFormatting sqref="BI57">
    <cfRule type="cellIs" dxfId="810" priority="1148" operator="equal">
      <formula>"Rara vez"</formula>
    </cfRule>
  </conditionalFormatting>
  <conditionalFormatting sqref="AJ9 AJ15">
    <cfRule type="cellIs" dxfId="809" priority="1149" operator="equal">
      <formula>"Extremo"</formula>
    </cfRule>
  </conditionalFormatting>
  <conditionalFormatting sqref="AJ9 AJ15">
    <cfRule type="cellIs" dxfId="808" priority="1150" operator="equal">
      <formula>"Alto"</formula>
    </cfRule>
  </conditionalFormatting>
  <conditionalFormatting sqref="AJ9 AJ15">
    <cfRule type="cellIs" dxfId="807" priority="1151" operator="equal">
      <formula>"Moderado"</formula>
    </cfRule>
  </conditionalFormatting>
  <conditionalFormatting sqref="AJ9 AJ15">
    <cfRule type="cellIs" dxfId="806" priority="1152" operator="equal">
      <formula>"Bajo"</formula>
    </cfRule>
  </conditionalFormatting>
  <conditionalFormatting sqref="BH9 BH15">
    <cfRule type="cellIs" dxfId="805" priority="1153" operator="equal">
      <formula>"Muy Alta"</formula>
    </cfRule>
  </conditionalFormatting>
  <conditionalFormatting sqref="BH9 BH15">
    <cfRule type="cellIs" dxfId="804" priority="1154" operator="equal">
      <formula>"Alta"</formula>
    </cfRule>
  </conditionalFormatting>
  <conditionalFormatting sqref="BH9 BH15">
    <cfRule type="cellIs" dxfId="803" priority="1155" operator="equal">
      <formula>"Media"</formula>
    </cfRule>
  </conditionalFormatting>
  <conditionalFormatting sqref="BH9 BH15">
    <cfRule type="cellIs" dxfId="802" priority="1156" operator="equal">
      <formula>"Baja"</formula>
    </cfRule>
  </conditionalFormatting>
  <conditionalFormatting sqref="BH9 BH15">
    <cfRule type="cellIs" dxfId="801" priority="1157" operator="equal">
      <formula>"Muy Baja"</formula>
    </cfRule>
  </conditionalFormatting>
  <conditionalFormatting sqref="BK9 BK15">
    <cfRule type="cellIs" dxfId="800" priority="1158" operator="equal">
      <formula>"Catastrófico"</formula>
    </cfRule>
  </conditionalFormatting>
  <conditionalFormatting sqref="BK9 BK15">
    <cfRule type="cellIs" dxfId="799" priority="1159" operator="equal">
      <formula>"Mayor"</formula>
    </cfRule>
  </conditionalFormatting>
  <conditionalFormatting sqref="BK9 BK15">
    <cfRule type="cellIs" dxfId="798" priority="1160" operator="equal">
      <formula>"Moderado"</formula>
    </cfRule>
  </conditionalFormatting>
  <conditionalFormatting sqref="BK9 BK15">
    <cfRule type="cellIs" dxfId="797" priority="1161" operator="equal">
      <formula>"Menor"</formula>
    </cfRule>
  </conditionalFormatting>
  <conditionalFormatting sqref="BK9 BK15">
    <cfRule type="cellIs" dxfId="796" priority="1162" operator="equal">
      <formula>"Leve"</formula>
    </cfRule>
  </conditionalFormatting>
  <conditionalFormatting sqref="BM9 BM15">
    <cfRule type="cellIs" dxfId="795" priority="1163" operator="equal">
      <formula>"Extremo"</formula>
    </cfRule>
  </conditionalFormatting>
  <conditionalFormatting sqref="BM9 BM15">
    <cfRule type="cellIs" dxfId="794" priority="1164" operator="equal">
      <formula>"Alto"</formula>
    </cfRule>
  </conditionalFormatting>
  <conditionalFormatting sqref="BM9 BM15">
    <cfRule type="cellIs" dxfId="793" priority="1165" operator="equal">
      <formula>"Moderado"</formula>
    </cfRule>
  </conditionalFormatting>
  <conditionalFormatting sqref="BM9 BM15">
    <cfRule type="cellIs" dxfId="792" priority="1166" operator="equal">
      <formula>"Bajo"</formula>
    </cfRule>
  </conditionalFormatting>
  <conditionalFormatting sqref="AG9:AG20">
    <cfRule type="containsText" dxfId="791" priority="1167" operator="containsText" text="❌">
      <formula>NOT(ISERROR(SEARCH(("❌"),(AG9))))</formula>
    </cfRule>
  </conditionalFormatting>
  <conditionalFormatting sqref="AH15">
    <cfRule type="cellIs" dxfId="790" priority="1168" operator="equal">
      <formula>"Catastrófico"</formula>
    </cfRule>
  </conditionalFormatting>
  <conditionalFormatting sqref="AH15">
    <cfRule type="cellIs" dxfId="789" priority="1169" operator="equal">
      <formula>"Mayor"</formula>
    </cfRule>
  </conditionalFormatting>
  <conditionalFormatting sqref="AH15">
    <cfRule type="cellIs" dxfId="788" priority="1170" operator="equal">
      <formula>"Moderado"</formula>
    </cfRule>
  </conditionalFormatting>
  <conditionalFormatting sqref="AH15">
    <cfRule type="cellIs" dxfId="787" priority="1171" operator="equal">
      <formula>"Menor"</formula>
    </cfRule>
  </conditionalFormatting>
  <conditionalFormatting sqref="AH15">
    <cfRule type="cellIs" dxfId="786" priority="1172" operator="equal">
      <formula>"Leve"</formula>
    </cfRule>
  </conditionalFormatting>
  <conditionalFormatting sqref="K9 K15">
    <cfRule type="cellIs" dxfId="785" priority="1173" operator="equal">
      <formula>"Muy Alta"</formula>
    </cfRule>
  </conditionalFormatting>
  <conditionalFormatting sqref="K9 K15">
    <cfRule type="cellIs" dxfId="784" priority="1174" operator="equal">
      <formula>"Alta"</formula>
    </cfRule>
  </conditionalFormatting>
  <conditionalFormatting sqref="K9 K15">
    <cfRule type="cellIs" dxfId="783" priority="1175" operator="equal">
      <formula>"Media"</formula>
    </cfRule>
  </conditionalFormatting>
  <conditionalFormatting sqref="K9 K15">
    <cfRule type="cellIs" dxfId="782" priority="1176" operator="equal">
      <formula>"Baja"</formula>
    </cfRule>
  </conditionalFormatting>
  <conditionalFormatting sqref="K9 K15">
    <cfRule type="cellIs" dxfId="781" priority="1177" operator="equal">
      <formula>"Muy Baja"</formula>
    </cfRule>
  </conditionalFormatting>
  <conditionalFormatting sqref="AH9">
    <cfRule type="cellIs" dxfId="780" priority="1178" operator="equal">
      <formula>"Catastrófico"</formula>
    </cfRule>
  </conditionalFormatting>
  <conditionalFormatting sqref="AH9">
    <cfRule type="cellIs" dxfId="779" priority="1179" operator="equal">
      <formula>"Mayor"</formula>
    </cfRule>
  </conditionalFormatting>
  <conditionalFormatting sqref="AH9">
    <cfRule type="cellIs" dxfId="778" priority="1180" operator="equal">
      <formula>"Moderado"</formula>
    </cfRule>
  </conditionalFormatting>
  <conditionalFormatting sqref="AH9">
    <cfRule type="cellIs" dxfId="777" priority="1181" operator="equal">
      <formula>"Menor"</formula>
    </cfRule>
  </conditionalFormatting>
  <conditionalFormatting sqref="AH9">
    <cfRule type="cellIs" dxfId="776" priority="1182" operator="equal">
      <formula>"Leve"</formula>
    </cfRule>
  </conditionalFormatting>
  <conditionalFormatting sqref="BI9">
    <cfRule type="cellIs" dxfId="775" priority="1183" operator="equal">
      <formula>"Catastrófico"</formula>
    </cfRule>
  </conditionalFormatting>
  <conditionalFormatting sqref="BI9">
    <cfRule type="cellIs" dxfId="774" priority="1184" operator="equal">
      <formula>"Mayor"</formula>
    </cfRule>
  </conditionalFormatting>
  <conditionalFormatting sqref="BI9">
    <cfRule type="cellIs" dxfId="773" priority="1185" operator="equal">
      <formula>"Moderado"</formula>
    </cfRule>
  </conditionalFormatting>
  <conditionalFormatting sqref="BI9">
    <cfRule type="cellIs" dxfId="772" priority="1186" operator="equal">
      <formula>"Menor"</formula>
    </cfRule>
  </conditionalFormatting>
  <conditionalFormatting sqref="BI9">
    <cfRule type="cellIs" dxfId="771" priority="1187" operator="equal">
      <formula>"Leve"</formula>
    </cfRule>
  </conditionalFormatting>
  <conditionalFormatting sqref="BM9:BM20">
    <cfRule type="cellIs" dxfId="770" priority="1188" operator="equal">
      <formula>"Extremo"</formula>
    </cfRule>
  </conditionalFormatting>
  <conditionalFormatting sqref="BM9:BM20">
    <cfRule type="cellIs" dxfId="769" priority="1189" operator="equal">
      <formula>"Extremo"</formula>
    </cfRule>
  </conditionalFormatting>
  <conditionalFormatting sqref="BM9:BM20">
    <cfRule type="cellIs" dxfId="768" priority="1190" operator="equal">
      <formula>"Alta"</formula>
    </cfRule>
  </conditionalFormatting>
  <conditionalFormatting sqref="K9:K20">
    <cfRule type="cellIs" dxfId="767" priority="1191" operator="equal">
      <formula>"Casi Seguro"</formula>
    </cfRule>
  </conditionalFormatting>
  <conditionalFormatting sqref="K9:K20">
    <cfRule type="cellIs" dxfId="766" priority="1192" operator="equal">
      <formula>"Probable"</formula>
    </cfRule>
  </conditionalFormatting>
  <conditionalFormatting sqref="K9:K20">
    <cfRule type="cellIs" dxfId="765" priority="1193" operator="equal">
      <formula>"Posible"</formula>
    </cfRule>
  </conditionalFormatting>
  <conditionalFormatting sqref="K9:K20">
    <cfRule type="cellIs" dxfId="764" priority="1194" operator="equal">
      <formula>"Rara vez"</formula>
    </cfRule>
  </conditionalFormatting>
  <conditionalFormatting sqref="K9:K20">
    <cfRule type="cellIs" dxfId="763" priority="1195" operator="equal">
      <formula>"Improbable"</formula>
    </cfRule>
  </conditionalFormatting>
  <conditionalFormatting sqref="K9:K20">
    <cfRule type="cellIs" dxfId="762" priority="1196" operator="equal">
      <formula>"Rara vez"</formula>
    </cfRule>
  </conditionalFormatting>
  <conditionalFormatting sqref="BI9:BI14">
    <cfRule type="cellIs" dxfId="761" priority="1197" operator="equal">
      <formula>"Casi Seguro"</formula>
    </cfRule>
  </conditionalFormatting>
  <conditionalFormatting sqref="BI9:BI14">
    <cfRule type="cellIs" dxfId="760" priority="1198" operator="equal">
      <formula>"Probable"</formula>
    </cfRule>
  </conditionalFormatting>
  <conditionalFormatting sqref="BI9:BI14">
    <cfRule type="cellIs" dxfId="759" priority="1199" operator="equal">
      <formula>"Posible"</formula>
    </cfRule>
  </conditionalFormatting>
  <conditionalFormatting sqref="BI9:BI14">
    <cfRule type="cellIs" dxfId="758" priority="1200" operator="equal">
      <formula>"Improbable"</formula>
    </cfRule>
  </conditionalFormatting>
  <conditionalFormatting sqref="BI9:BI14">
    <cfRule type="cellIs" dxfId="757" priority="1201" operator="equal">
      <formula>"Rara vez"</formula>
    </cfRule>
  </conditionalFormatting>
  <conditionalFormatting sqref="AJ9:AJ20">
    <cfRule type="cellIs" dxfId="756" priority="1202" operator="equal">
      <formula>"Moderada"</formula>
    </cfRule>
  </conditionalFormatting>
  <conditionalFormatting sqref="AJ9:AJ20">
    <cfRule type="cellIs" dxfId="755" priority="1203" operator="equal">
      <formula>"Alta"</formula>
    </cfRule>
  </conditionalFormatting>
  <conditionalFormatting sqref="AJ9:AJ20">
    <cfRule type="cellIs" dxfId="754" priority="1204" operator="equal">
      <formula>"Extrema"</formula>
    </cfRule>
  </conditionalFormatting>
  <conditionalFormatting sqref="BI9">
    <cfRule type="cellIs" dxfId="753" priority="1205" operator="equal">
      <formula>"Catastrófico"</formula>
    </cfRule>
  </conditionalFormatting>
  <conditionalFormatting sqref="BI9">
    <cfRule type="cellIs" dxfId="752" priority="1206" operator="equal">
      <formula>"Mayor"</formula>
    </cfRule>
  </conditionalFormatting>
  <conditionalFormatting sqref="BI9">
    <cfRule type="cellIs" dxfId="751" priority="1207" operator="equal">
      <formula>"Moderado"</formula>
    </cfRule>
  </conditionalFormatting>
  <conditionalFormatting sqref="BI9">
    <cfRule type="cellIs" dxfId="750" priority="1208" operator="equal">
      <formula>"Menor"</formula>
    </cfRule>
  </conditionalFormatting>
  <conditionalFormatting sqref="BI9">
    <cfRule type="cellIs" dxfId="749" priority="1209" operator="equal">
      <formula>"Leve"</formula>
    </cfRule>
  </conditionalFormatting>
  <conditionalFormatting sqref="BI9">
    <cfRule type="cellIs" dxfId="748" priority="1210" operator="equal">
      <formula>"Casi Seguro"</formula>
    </cfRule>
  </conditionalFormatting>
  <conditionalFormatting sqref="BI9">
    <cfRule type="cellIs" dxfId="747" priority="1211" operator="equal">
      <formula>"Probable"</formula>
    </cfRule>
  </conditionalFormatting>
  <conditionalFormatting sqref="BI9">
    <cfRule type="cellIs" dxfId="746" priority="1212" operator="equal">
      <formula>"Posible"</formula>
    </cfRule>
  </conditionalFormatting>
  <conditionalFormatting sqref="BI9">
    <cfRule type="cellIs" dxfId="745" priority="1213" operator="equal">
      <formula>"Improbable"</formula>
    </cfRule>
  </conditionalFormatting>
  <conditionalFormatting sqref="BI9">
    <cfRule type="cellIs" dxfId="744" priority="1214" operator="equal">
      <formula>"Rara vez"</formula>
    </cfRule>
  </conditionalFormatting>
  <conditionalFormatting sqref="BI63">
    <cfRule type="cellIs" dxfId="743" priority="1215" operator="equal">
      <formula>"Catastrófico"</formula>
    </cfRule>
  </conditionalFormatting>
  <conditionalFormatting sqref="BI63">
    <cfRule type="cellIs" dxfId="742" priority="1216" operator="equal">
      <formula>"Mayor"</formula>
    </cfRule>
  </conditionalFormatting>
  <conditionalFormatting sqref="BI63">
    <cfRule type="cellIs" dxfId="741" priority="1217" operator="equal">
      <formula>"Moderado"</formula>
    </cfRule>
  </conditionalFormatting>
  <conditionalFormatting sqref="BI63">
    <cfRule type="cellIs" dxfId="740" priority="1218" operator="equal">
      <formula>"Menor"</formula>
    </cfRule>
  </conditionalFormatting>
  <conditionalFormatting sqref="BI63">
    <cfRule type="cellIs" dxfId="739" priority="1219" operator="equal">
      <formula>"Leve"</formula>
    </cfRule>
  </conditionalFormatting>
  <conditionalFormatting sqref="BI63:BI68">
    <cfRule type="cellIs" dxfId="738" priority="1220" operator="equal">
      <formula>"Casi Seguro"</formula>
    </cfRule>
  </conditionalFormatting>
  <conditionalFormatting sqref="BI63:BI68">
    <cfRule type="cellIs" dxfId="737" priority="1221" operator="equal">
      <formula>"Posible"</formula>
    </cfRule>
  </conditionalFormatting>
  <conditionalFormatting sqref="BI63:BI68">
    <cfRule type="cellIs" dxfId="736" priority="1222" operator="equal">
      <formula>"Probable"</formula>
    </cfRule>
  </conditionalFormatting>
  <conditionalFormatting sqref="BI63:BI68">
    <cfRule type="cellIs" dxfId="735" priority="1223" operator="equal">
      <formula>"Improbable"</formula>
    </cfRule>
  </conditionalFormatting>
  <conditionalFormatting sqref="BI63:BI68">
    <cfRule type="cellIs" dxfId="734" priority="1224" operator="equal">
      <formula>"Rara vez"</formula>
    </cfRule>
  </conditionalFormatting>
  <conditionalFormatting sqref="AJ63">
    <cfRule type="cellIs" dxfId="733" priority="1225" operator="equal">
      <formula>"Extremo"</formula>
    </cfRule>
  </conditionalFormatting>
  <conditionalFormatting sqref="AJ63">
    <cfRule type="cellIs" dxfId="732" priority="1226" operator="equal">
      <formula>"Alto"</formula>
    </cfRule>
  </conditionalFormatting>
  <conditionalFormatting sqref="AJ63">
    <cfRule type="cellIs" dxfId="731" priority="1227" operator="equal">
      <formula>"Moderado"</formula>
    </cfRule>
  </conditionalFormatting>
  <conditionalFormatting sqref="AJ63">
    <cfRule type="cellIs" dxfId="730" priority="1228" operator="equal">
      <formula>"Bajo"</formula>
    </cfRule>
  </conditionalFormatting>
  <conditionalFormatting sqref="BH63">
    <cfRule type="cellIs" dxfId="729" priority="1229" operator="equal">
      <formula>"Muy Alta"</formula>
    </cfRule>
  </conditionalFormatting>
  <conditionalFormatting sqref="BH63">
    <cfRule type="cellIs" dxfId="728" priority="1230" operator="equal">
      <formula>"Alta"</formula>
    </cfRule>
  </conditionalFormatting>
  <conditionalFormatting sqref="BH63">
    <cfRule type="cellIs" dxfId="727" priority="1231" operator="equal">
      <formula>"Media"</formula>
    </cfRule>
  </conditionalFormatting>
  <conditionalFormatting sqref="BH63">
    <cfRule type="cellIs" dxfId="726" priority="1232" operator="equal">
      <formula>"Baja"</formula>
    </cfRule>
  </conditionalFormatting>
  <conditionalFormatting sqref="BH63">
    <cfRule type="cellIs" dxfId="725" priority="1233" operator="equal">
      <formula>"Muy Baja"</formula>
    </cfRule>
  </conditionalFormatting>
  <conditionalFormatting sqref="BK63">
    <cfRule type="cellIs" dxfId="724" priority="1234" operator="equal">
      <formula>"Catastrófico"</formula>
    </cfRule>
  </conditionalFormatting>
  <conditionalFormatting sqref="BK63">
    <cfRule type="cellIs" dxfId="723" priority="1235" operator="equal">
      <formula>"Mayor"</formula>
    </cfRule>
  </conditionalFormatting>
  <conditionalFormatting sqref="BK63">
    <cfRule type="cellIs" dxfId="722" priority="1236" operator="equal">
      <formula>"Moderado"</formula>
    </cfRule>
  </conditionalFormatting>
  <conditionalFormatting sqref="BK63">
    <cfRule type="cellIs" dxfId="721" priority="1237" operator="equal">
      <formula>"Menor"</formula>
    </cfRule>
  </conditionalFormatting>
  <conditionalFormatting sqref="BK63">
    <cfRule type="cellIs" dxfId="720" priority="1238" operator="equal">
      <formula>"Leve"</formula>
    </cfRule>
  </conditionalFormatting>
  <conditionalFormatting sqref="BM63">
    <cfRule type="cellIs" dxfId="719" priority="1239" operator="equal">
      <formula>"Extremo"</formula>
    </cfRule>
  </conditionalFormatting>
  <conditionalFormatting sqref="BM63">
    <cfRule type="cellIs" dxfId="718" priority="1240" operator="equal">
      <formula>"Alto"</formula>
    </cfRule>
  </conditionalFormatting>
  <conditionalFormatting sqref="BM63">
    <cfRule type="cellIs" dxfId="717" priority="1241" operator="equal">
      <formula>"Moderado"</formula>
    </cfRule>
  </conditionalFormatting>
  <conditionalFormatting sqref="BM63">
    <cfRule type="cellIs" dxfId="716" priority="1242" operator="equal">
      <formula>"Bajo"</formula>
    </cfRule>
  </conditionalFormatting>
  <conditionalFormatting sqref="AG63:AG68">
    <cfRule type="containsText" dxfId="715" priority="1243" operator="containsText" text="❌">
      <formula>NOT(ISERROR(SEARCH(("❌"),(AG63))))</formula>
    </cfRule>
  </conditionalFormatting>
  <conditionalFormatting sqref="AH63">
    <cfRule type="cellIs" dxfId="714" priority="1244" operator="equal">
      <formula>"Catastrófico"</formula>
    </cfRule>
  </conditionalFormatting>
  <conditionalFormatting sqref="AH63">
    <cfRule type="cellIs" dxfId="713" priority="1245" operator="equal">
      <formula>"Mayor"</formula>
    </cfRule>
  </conditionalFormatting>
  <conditionalFormatting sqref="AH63">
    <cfRule type="cellIs" dxfId="712" priority="1246" operator="equal">
      <formula>"Moderado"</formula>
    </cfRule>
  </conditionalFormatting>
  <conditionalFormatting sqref="AH63">
    <cfRule type="cellIs" dxfId="711" priority="1247" operator="equal">
      <formula>"Menor"</formula>
    </cfRule>
  </conditionalFormatting>
  <conditionalFormatting sqref="AH63">
    <cfRule type="cellIs" dxfId="710" priority="1248" operator="equal">
      <formula>"Leve"</formula>
    </cfRule>
  </conditionalFormatting>
  <conditionalFormatting sqref="K63">
    <cfRule type="cellIs" dxfId="709" priority="1249" operator="equal">
      <formula>"Muy Alta"</formula>
    </cfRule>
  </conditionalFormatting>
  <conditionalFormatting sqref="K63">
    <cfRule type="cellIs" dxfId="708" priority="1250" operator="equal">
      <formula>"Alta"</formula>
    </cfRule>
  </conditionalFormatting>
  <conditionalFormatting sqref="K63">
    <cfRule type="cellIs" dxfId="707" priority="1251" operator="equal">
      <formula>"Media"</formula>
    </cfRule>
  </conditionalFormatting>
  <conditionalFormatting sqref="K63">
    <cfRule type="cellIs" dxfId="706" priority="1252" operator="equal">
      <formula>"Baja"</formula>
    </cfRule>
  </conditionalFormatting>
  <conditionalFormatting sqref="K63">
    <cfRule type="cellIs" dxfId="705" priority="1253" operator="equal">
      <formula>"Muy Baja"</formula>
    </cfRule>
  </conditionalFormatting>
  <conditionalFormatting sqref="BI63">
    <cfRule type="cellIs" dxfId="704" priority="1254" operator="equal">
      <formula>"Catastrófico"</formula>
    </cfRule>
  </conditionalFormatting>
  <conditionalFormatting sqref="BI63">
    <cfRule type="cellIs" dxfId="703" priority="1255" operator="equal">
      <formula>"Mayor"</formula>
    </cfRule>
  </conditionalFormatting>
  <conditionalFormatting sqref="BI63">
    <cfRule type="cellIs" dxfId="702" priority="1256" operator="equal">
      <formula>"Moderado"</formula>
    </cfRule>
  </conditionalFormatting>
  <conditionalFormatting sqref="BI63">
    <cfRule type="cellIs" dxfId="701" priority="1257" operator="equal">
      <formula>"Menor"</formula>
    </cfRule>
  </conditionalFormatting>
  <conditionalFormatting sqref="BI63">
    <cfRule type="cellIs" dxfId="700" priority="1258" operator="equal">
      <formula>"Leve"</formula>
    </cfRule>
  </conditionalFormatting>
  <conditionalFormatting sqref="BM63:BM68">
    <cfRule type="cellIs" dxfId="699" priority="1259" operator="equal">
      <formula>"Extremo"</formula>
    </cfRule>
  </conditionalFormatting>
  <conditionalFormatting sqref="BM63:BM68">
    <cfRule type="cellIs" dxfId="698" priority="1260" operator="equal">
      <formula>"Extremo"</formula>
    </cfRule>
  </conditionalFormatting>
  <conditionalFormatting sqref="BM63:BM68">
    <cfRule type="cellIs" dxfId="697" priority="1261" operator="equal">
      <formula>"Alta"</formula>
    </cfRule>
  </conditionalFormatting>
  <conditionalFormatting sqref="K63:K68">
    <cfRule type="cellIs" dxfId="696" priority="1262" operator="equal">
      <formula>"Casi Seguro"</formula>
    </cfRule>
  </conditionalFormatting>
  <conditionalFormatting sqref="K63:K68">
    <cfRule type="cellIs" dxfId="695" priority="1263" operator="equal">
      <formula>"Probable"</formula>
    </cfRule>
  </conditionalFormatting>
  <conditionalFormatting sqref="K63:K68">
    <cfRule type="cellIs" dxfId="694" priority="1264" operator="equal">
      <formula>"Posible"</formula>
    </cfRule>
  </conditionalFormatting>
  <conditionalFormatting sqref="K63:K68">
    <cfRule type="cellIs" dxfId="693" priority="1265" operator="equal">
      <formula>"Rara vez"</formula>
    </cfRule>
  </conditionalFormatting>
  <conditionalFormatting sqref="K63:K68">
    <cfRule type="cellIs" dxfId="692" priority="1266" operator="equal">
      <formula>"Improbable"</formula>
    </cfRule>
  </conditionalFormatting>
  <conditionalFormatting sqref="K63:K68">
    <cfRule type="cellIs" dxfId="691" priority="1267" operator="equal">
      <formula>"Rara vez"</formula>
    </cfRule>
  </conditionalFormatting>
  <conditionalFormatting sqref="BI63:BI68">
    <cfRule type="cellIs" dxfId="690" priority="1268" operator="equal">
      <formula>"Casi Seguro"</formula>
    </cfRule>
  </conditionalFormatting>
  <conditionalFormatting sqref="BI63:BI68">
    <cfRule type="cellIs" dxfId="689" priority="1269" operator="equal">
      <formula>"Probable"</formula>
    </cfRule>
  </conditionalFormatting>
  <conditionalFormatting sqref="BI63:BI68">
    <cfRule type="cellIs" dxfId="688" priority="1270" operator="equal">
      <formula>"Posible"</formula>
    </cfRule>
  </conditionalFormatting>
  <conditionalFormatting sqref="BI63:BI68">
    <cfRule type="cellIs" dxfId="687" priority="1271" operator="equal">
      <formula>"Improbable"</formula>
    </cfRule>
  </conditionalFormatting>
  <conditionalFormatting sqref="BI63:BI68">
    <cfRule type="cellIs" dxfId="686" priority="1272" operator="equal">
      <formula>"Rara vez"</formula>
    </cfRule>
  </conditionalFormatting>
  <conditionalFormatting sqref="AJ63:AJ68">
    <cfRule type="cellIs" dxfId="685" priority="1273" operator="equal">
      <formula>"Moderada"</formula>
    </cfRule>
  </conditionalFormatting>
  <conditionalFormatting sqref="AJ63:AJ68">
    <cfRule type="cellIs" dxfId="684" priority="1274" operator="equal">
      <formula>"Alta"</formula>
    </cfRule>
  </conditionalFormatting>
  <conditionalFormatting sqref="AJ63:AJ68">
    <cfRule type="cellIs" dxfId="683" priority="1275" operator="equal">
      <formula>"Extrema"</formula>
    </cfRule>
  </conditionalFormatting>
  <conditionalFormatting sqref="K69:K71">
    <cfRule type="cellIs" dxfId="682" priority="1276" operator="equal">
      <formula>"Casi Seguro"</formula>
    </cfRule>
  </conditionalFormatting>
  <conditionalFormatting sqref="K69:K71">
    <cfRule type="cellIs" dxfId="681" priority="1277" operator="equal">
      <formula>"Probable"</formula>
    </cfRule>
  </conditionalFormatting>
  <conditionalFormatting sqref="K69:K71">
    <cfRule type="cellIs" dxfId="680" priority="1278" operator="equal">
      <formula>"Posible"</formula>
    </cfRule>
  </conditionalFormatting>
  <conditionalFormatting sqref="K69:K71">
    <cfRule type="cellIs" dxfId="679" priority="1279" operator="equal">
      <formula>"Rara vez"</formula>
    </cfRule>
  </conditionalFormatting>
  <conditionalFormatting sqref="K69:K71">
    <cfRule type="cellIs" dxfId="678" priority="1280" operator="equal">
      <formula>"Improbable"</formula>
    </cfRule>
  </conditionalFormatting>
  <conditionalFormatting sqref="K69:K71">
    <cfRule type="cellIs" dxfId="677" priority="1281" operator="equal">
      <formula>"Rara vez"</formula>
    </cfRule>
  </conditionalFormatting>
  <conditionalFormatting sqref="AH69">
    <cfRule type="cellIs" dxfId="676" priority="1282" operator="equal">
      <formula>"Catastrófico"</formula>
    </cfRule>
  </conditionalFormatting>
  <conditionalFormatting sqref="AH69">
    <cfRule type="cellIs" dxfId="675" priority="1283" operator="equal">
      <formula>"Mayor"</formula>
    </cfRule>
  </conditionalFormatting>
  <conditionalFormatting sqref="AH69">
    <cfRule type="cellIs" dxfId="674" priority="1284" operator="equal">
      <formula>"Moderado"</formula>
    </cfRule>
  </conditionalFormatting>
  <conditionalFormatting sqref="AH69">
    <cfRule type="cellIs" dxfId="673" priority="1285" operator="equal">
      <formula>"Menor"</formula>
    </cfRule>
  </conditionalFormatting>
  <conditionalFormatting sqref="AH69">
    <cfRule type="cellIs" dxfId="672" priority="1286" operator="equal">
      <formula>"Leve"</formula>
    </cfRule>
  </conditionalFormatting>
  <conditionalFormatting sqref="AJ69">
    <cfRule type="cellIs" dxfId="671" priority="1287" operator="equal">
      <formula>"Extremo"</formula>
    </cfRule>
  </conditionalFormatting>
  <conditionalFormatting sqref="AJ69">
    <cfRule type="cellIs" dxfId="670" priority="1288" operator="equal">
      <formula>"Alto"</formula>
    </cfRule>
  </conditionalFormatting>
  <conditionalFormatting sqref="AJ69">
    <cfRule type="cellIs" dxfId="669" priority="1289" operator="equal">
      <formula>"Moderado"</formula>
    </cfRule>
  </conditionalFormatting>
  <conditionalFormatting sqref="AJ69">
    <cfRule type="cellIs" dxfId="668" priority="1290" operator="equal">
      <formula>"Bajo"</formula>
    </cfRule>
  </conditionalFormatting>
  <conditionalFormatting sqref="AJ69">
    <cfRule type="cellIs" dxfId="667" priority="1291" operator="equal">
      <formula>"Moderada"</formula>
    </cfRule>
  </conditionalFormatting>
  <conditionalFormatting sqref="AJ69">
    <cfRule type="cellIs" dxfId="666" priority="1292" operator="equal">
      <formula>"Alta"</formula>
    </cfRule>
  </conditionalFormatting>
  <conditionalFormatting sqref="AJ69">
    <cfRule type="cellIs" dxfId="665" priority="1293" operator="equal">
      <formula>"Extrema"</formula>
    </cfRule>
  </conditionalFormatting>
  <conditionalFormatting sqref="AG69:AG71">
    <cfRule type="containsText" dxfId="664" priority="1294" operator="containsText" text="❌">
      <formula>NOT(ISERROR(SEARCH(("❌"),(AG69))))</formula>
    </cfRule>
  </conditionalFormatting>
  <conditionalFormatting sqref="BH69">
    <cfRule type="cellIs" dxfId="663" priority="1295" operator="equal">
      <formula>"Muy Alta"</formula>
    </cfRule>
  </conditionalFormatting>
  <conditionalFormatting sqref="BH69">
    <cfRule type="cellIs" dxfId="662" priority="1296" operator="equal">
      <formula>"Alta"</formula>
    </cfRule>
  </conditionalFormatting>
  <conditionalFormatting sqref="BH69">
    <cfRule type="cellIs" dxfId="661" priority="1297" operator="equal">
      <formula>"Media"</formula>
    </cfRule>
  </conditionalFormatting>
  <conditionalFormatting sqref="BH69">
    <cfRule type="cellIs" dxfId="660" priority="1298" operator="equal">
      <formula>"Baja"</formula>
    </cfRule>
  </conditionalFormatting>
  <conditionalFormatting sqref="BH69">
    <cfRule type="cellIs" dxfId="659" priority="1299" operator="equal">
      <formula>"Muy Baja"</formula>
    </cfRule>
  </conditionalFormatting>
  <conditionalFormatting sqref="BK69">
    <cfRule type="cellIs" dxfId="658" priority="1300" operator="equal">
      <formula>"Catastrófico"</formula>
    </cfRule>
  </conditionalFormatting>
  <conditionalFormatting sqref="BK69">
    <cfRule type="cellIs" dxfId="657" priority="1301" operator="equal">
      <formula>"Mayor"</formula>
    </cfRule>
  </conditionalFormatting>
  <conditionalFormatting sqref="BK69">
    <cfRule type="cellIs" dxfId="656" priority="1302" operator="equal">
      <formula>"Moderado"</formula>
    </cfRule>
  </conditionalFormatting>
  <conditionalFormatting sqref="BK69">
    <cfRule type="cellIs" dxfId="655" priority="1303" operator="equal">
      <formula>"Menor"</formula>
    </cfRule>
  </conditionalFormatting>
  <conditionalFormatting sqref="BK69">
    <cfRule type="cellIs" dxfId="654" priority="1304" operator="equal">
      <formula>"Leve"</formula>
    </cfRule>
  </conditionalFormatting>
  <conditionalFormatting sqref="BM69">
    <cfRule type="cellIs" dxfId="653" priority="1305" operator="equal">
      <formula>"Extremo"</formula>
    </cfRule>
  </conditionalFormatting>
  <conditionalFormatting sqref="BM69">
    <cfRule type="cellIs" dxfId="652" priority="1306" operator="equal">
      <formula>"Alto"</formula>
    </cfRule>
  </conditionalFormatting>
  <conditionalFormatting sqref="BM69">
    <cfRule type="cellIs" dxfId="651" priority="1307" operator="equal">
      <formula>"Moderado"</formula>
    </cfRule>
  </conditionalFormatting>
  <conditionalFormatting sqref="BM69">
    <cfRule type="cellIs" dxfId="650" priority="1308" operator="equal">
      <formula>"Bajo"</formula>
    </cfRule>
  </conditionalFormatting>
  <conditionalFormatting sqref="BM69:BM71">
    <cfRule type="cellIs" dxfId="649" priority="1309" operator="equal">
      <formula>"Extremo"</formula>
    </cfRule>
  </conditionalFormatting>
  <conditionalFormatting sqref="BM69:BM71">
    <cfRule type="cellIs" dxfId="648" priority="1310" operator="equal">
      <formula>"Extremo"</formula>
    </cfRule>
  </conditionalFormatting>
  <conditionalFormatting sqref="BM69:BM71">
    <cfRule type="cellIs" dxfId="647" priority="1311" operator="equal">
      <formula>"Alta"</formula>
    </cfRule>
  </conditionalFormatting>
  <conditionalFormatting sqref="BI69">
    <cfRule type="cellIs" dxfId="646" priority="1312" operator="equal">
      <formula>"Catastrófico"</formula>
    </cfRule>
  </conditionalFormatting>
  <conditionalFormatting sqref="BI69">
    <cfRule type="cellIs" dxfId="645" priority="1313" operator="equal">
      <formula>"Mayor"</formula>
    </cfRule>
  </conditionalFormatting>
  <conditionalFormatting sqref="BI69">
    <cfRule type="cellIs" dxfId="644" priority="1314" operator="equal">
      <formula>"Moderado"</formula>
    </cfRule>
  </conditionalFormatting>
  <conditionalFormatting sqref="BI69">
    <cfRule type="cellIs" dxfId="643" priority="1315" operator="equal">
      <formula>"Menor"</formula>
    </cfRule>
  </conditionalFormatting>
  <conditionalFormatting sqref="BI69">
    <cfRule type="cellIs" dxfId="642" priority="1316" operator="equal">
      <formula>"Leve"</formula>
    </cfRule>
  </conditionalFormatting>
  <conditionalFormatting sqref="BI69">
    <cfRule type="cellIs" dxfId="641" priority="1317" operator="equal">
      <formula>"Casi Seguro"</formula>
    </cfRule>
  </conditionalFormatting>
  <conditionalFormatting sqref="BI69">
    <cfRule type="cellIs" dxfId="640" priority="1318" operator="equal">
      <formula>"Probable"</formula>
    </cfRule>
  </conditionalFormatting>
  <conditionalFormatting sqref="BI69">
    <cfRule type="cellIs" dxfId="639" priority="1319" operator="equal">
      <formula>"Posible"</formula>
    </cfRule>
  </conditionalFormatting>
  <conditionalFormatting sqref="BI69">
    <cfRule type="cellIs" dxfId="638" priority="1320" operator="equal">
      <formula>"Improbable"</formula>
    </cfRule>
  </conditionalFormatting>
  <conditionalFormatting sqref="BI69">
    <cfRule type="cellIs" dxfId="637" priority="1321" operator="equal">
      <formula>"Rara vez"</formula>
    </cfRule>
  </conditionalFormatting>
  <conditionalFormatting sqref="BI102">
    <cfRule type="cellIs" dxfId="636" priority="1322" operator="equal">
      <formula>"Catastrófico"</formula>
    </cfRule>
  </conditionalFormatting>
  <conditionalFormatting sqref="BI102">
    <cfRule type="cellIs" dxfId="635" priority="1323" operator="equal">
      <formula>"Mayor"</formula>
    </cfRule>
  </conditionalFormatting>
  <conditionalFormatting sqref="BI102">
    <cfRule type="cellIs" dxfId="634" priority="1324" operator="equal">
      <formula>"Moderado"</formula>
    </cfRule>
  </conditionalFormatting>
  <conditionalFormatting sqref="BI102">
    <cfRule type="cellIs" dxfId="633" priority="1325" operator="equal">
      <formula>"Menor"</formula>
    </cfRule>
  </conditionalFormatting>
  <conditionalFormatting sqref="BI102">
    <cfRule type="cellIs" dxfId="632" priority="1326" operator="equal">
      <formula>"Leve"</formula>
    </cfRule>
  </conditionalFormatting>
  <conditionalFormatting sqref="BI102:BI107">
    <cfRule type="cellIs" dxfId="631" priority="1327" operator="equal">
      <formula>"Casi Seguro"</formula>
    </cfRule>
  </conditionalFormatting>
  <conditionalFormatting sqref="BI102:BI107">
    <cfRule type="cellIs" dxfId="630" priority="1328" operator="equal">
      <formula>"Probable"</formula>
    </cfRule>
  </conditionalFormatting>
  <conditionalFormatting sqref="BI102:BI107">
    <cfRule type="cellIs" dxfId="629" priority="1329" operator="equal">
      <formula>"Posible"</formula>
    </cfRule>
  </conditionalFormatting>
  <conditionalFormatting sqref="BI102:BI107">
    <cfRule type="cellIs" dxfId="628" priority="1330" operator="equal">
      <formula>"Improbable"</formula>
    </cfRule>
  </conditionalFormatting>
  <conditionalFormatting sqref="BI102:BI107">
    <cfRule type="cellIs" dxfId="627" priority="1331" operator="equal">
      <formula>"Rara vez"</formula>
    </cfRule>
  </conditionalFormatting>
  <conditionalFormatting sqref="BI102">
    <cfRule type="cellIs" dxfId="626" priority="1332" operator="equal">
      <formula>"Catastrófico"</formula>
    </cfRule>
  </conditionalFormatting>
  <conditionalFormatting sqref="BI102">
    <cfRule type="cellIs" dxfId="625" priority="1333" operator="equal">
      <formula>"Mayor"</formula>
    </cfRule>
  </conditionalFormatting>
  <conditionalFormatting sqref="BI102">
    <cfRule type="cellIs" dxfId="624" priority="1334" operator="equal">
      <formula>"Moderado"</formula>
    </cfRule>
  </conditionalFormatting>
  <conditionalFormatting sqref="BI102">
    <cfRule type="cellIs" dxfId="623" priority="1335" operator="equal">
      <formula>"Menor"</formula>
    </cfRule>
  </conditionalFormatting>
  <conditionalFormatting sqref="BI102">
    <cfRule type="cellIs" dxfId="622" priority="1336" operator="equal">
      <formula>"Leve"</formula>
    </cfRule>
  </conditionalFormatting>
  <conditionalFormatting sqref="BI102:BI107">
    <cfRule type="cellIs" dxfId="621" priority="1337" operator="equal">
      <formula>"Casi Seguro"</formula>
    </cfRule>
  </conditionalFormatting>
  <conditionalFormatting sqref="BI102:BI107">
    <cfRule type="cellIs" dxfId="620" priority="1338" operator="equal">
      <formula>"Probable"</formula>
    </cfRule>
  </conditionalFormatting>
  <conditionalFormatting sqref="BI102:BI107">
    <cfRule type="cellIs" dxfId="619" priority="1339" operator="equal">
      <formula>"Posible"</formula>
    </cfRule>
  </conditionalFormatting>
  <conditionalFormatting sqref="BI102:BI107">
    <cfRule type="cellIs" dxfId="618" priority="1340" operator="equal">
      <formula>"Improbable"</formula>
    </cfRule>
  </conditionalFormatting>
  <conditionalFormatting sqref="BI102:BI107">
    <cfRule type="cellIs" dxfId="617" priority="1341" operator="equal">
      <formula>"Rara vez"</formula>
    </cfRule>
  </conditionalFormatting>
  <conditionalFormatting sqref="AJ102">
    <cfRule type="cellIs" dxfId="616" priority="1342" operator="equal">
      <formula>"Extremo"</formula>
    </cfRule>
  </conditionalFormatting>
  <conditionalFormatting sqref="AJ102">
    <cfRule type="cellIs" dxfId="615" priority="1343" operator="equal">
      <formula>"Alto"</formula>
    </cfRule>
  </conditionalFormatting>
  <conditionalFormatting sqref="AJ102">
    <cfRule type="cellIs" dxfId="614" priority="1344" operator="equal">
      <formula>"Moderado"</formula>
    </cfRule>
  </conditionalFormatting>
  <conditionalFormatting sqref="AJ102">
    <cfRule type="cellIs" dxfId="613" priority="1345" operator="equal">
      <formula>"Bajo"</formula>
    </cfRule>
  </conditionalFormatting>
  <conditionalFormatting sqref="BH102">
    <cfRule type="cellIs" dxfId="612" priority="1346" operator="equal">
      <formula>"Muy Alta"</formula>
    </cfRule>
  </conditionalFormatting>
  <conditionalFormatting sqref="BH102">
    <cfRule type="cellIs" dxfId="611" priority="1347" operator="equal">
      <formula>"Alta"</formula>
    </cfRule>
  </conditionalFormatting>
  <conditionalFormatting sqref="BH102">
    <cfRule type="cellIs" dxfId="610" priority="1348" operator="equal">
      <formula>"Media"</formula>
    </cfRule>
  </conditionalFormatting>
  <conditionalFormatting sqref="BH102">
    <cfRule type="cellIs" dxfId="609" priority="1349" operator="equal">
      <formula>"Baja"</formula>
    </cfRule>
  </conditionalFormatting>
  <conditionalFormatting sqref="BH102">
    <cfRule type="cellIs" dxfId="608" priority="1350" operator="equal">
      <formula>"Muy Baja"</formula>
    </cfRule>
  </conditionalFormatting>
  <conditionalFormatting sqref="BK102">
    <cfRule type="cellIs" dxfId="607" priority="1351" operator="equal">
      <formula>"Catastrófico"</formula>
    </cfRule>
  </conditionalFormatting>
  <conditionalFormatting sqref="BK102">
    <cfRule type="cellIs" dxfId="606" priority="1352" operator="equal">
      <formula>"Mayor"</formula>
    </cfRule>
  </conditionalFormatting>
  <conditionalFormatting sqref="BK102">
    <cfRule type="cellIs" dxfId="605" priority="1353" operator="equal">
      <formula>"Moderado"</formula>
    </cfRule>
  </conditionalFormatting>
  <conditionalFormatting sqref="BK102">
    <cfRule type="cellIs" dxfId="604" priority="1354" operator="equal">
      <formula>"Menor"</formula>
    </cfRule>
  </conditionalFormatting>
  <conditionalFormatting sqref="BK102">
    <cfRule type="cellIs" dxfId="603" priority="1355" operator="equal">
      <formula>"Leve"</formula>
    </cfRule>
  </conditionalFormatting>
  <conditionalFormatting sqref="BM102">
    <cfRule type="cellIs" dxfId="602" priority="1356" operator="equal">
      <formula>"Extremo"</formula>
    </cfRule>
  </conditionalFormatting>
  <conditionalFormatting sqref="BM102">
    <cfRule type="cellIs" dxfId="601" priority="1357" operator="equal">
      <formula>"Alto"</formula>
    </cfRule>
  </conditionalFormatting>
  <conditionalFormatting sqref="BM102">
    <cfRule type="cellIs" dxfId="600" priority="1358" operator="equal">
      <formula>"Moderado"</formula>
    </cfRule>
  </conditionalFormatting>
  <conditionalFormatting sqref="BM102">
    <cfRule type="cellIs" dxfId="599" priority="1359" operator="equal">
      <formula>"Bajo"</formula>
    </cfRule>
  </conditionalFormatting>
  <conditionalFormatting sqref="AG102:AG107">
    <cfRule type="containsText" dxfId="598" priority="1360" operator="containsText" text="❌">
      <formula>NOT(ISERROR(SEARCH(("❌"),(AG102))))</formula>
    </cfRule>
  </conditionalFormatting>
  <conditionalFormatting sqref="AH102">
    <cfRule type="cellIs" dxfId="597" priority="1361" operator="equal">
      <formula>"Catastrófico"</formula>
    </cfRule>
  </conditionalFormatting>
  <conditionalFormatting sqref="AH102">
    <cfRule type="cellIs" dxfId="596" priority="1362" operator="equal">
      <formula>"Mayor"</formula>
    </cfRule>
  </conditionalFormatting>
  <conditionalFormatting sqref="AH102">
    <cfRule type="cellIs" dxfId="595" priority="1363" operator="equal">
      <formula>"Moderado"</formula>
    </cfRule>
  </conditionalFormatting>
  <conditionalFormatting sqref="AH102">
    <cfRule type="cellIs" dxfId="594" priority="1364" operator="equal">
      <formula>"Menor"</formula>
    </cfRule>
  </conditionalFormatting>
  <conditionalFormatting sqref="AH102">
    <cfRule type="cellIs" dxfId="593" priority="1365" operator="equal">
      <formula>"Leve"</formula>
    </cfRule>
  </conditionalFormatting>
  <conditionalFormatting sqref="K102">
    <cfRule type="cellIs" dxfId="592" priority="1366" operator="equal">
      <formula>"Muy Alta"</formula>
    </cfRule>
  </conditionalFormatting>
  <conditionalFormatting sqref="K102">
    <cfRule type="cellIs" dxfId="591" priority="1367" operator="equal">
      <formula>"Alta"</formula>
    </cfRule>
  </conditionalFormatting>
  <conditionalFormatting sqref="K102">
    <cfRule type="cellIs" dxfId="590" priority="1368" operator="equal">
      <formula>"Media"</formula>
    </cfRule>
  </conditionalFormatting>
  <conditionalFormatting sqref="K102">
    <cfRule type="cellIs" dxfId="589" priority="1369" operator="equal">
      <formula>"Baja"</formula>
    </cfRule>
  </conditionalFormatting>
  <conditionalFormatting sqref="K102">
    <cfRule type="cellIs" dxfId="588" priority="1370" operator="equal">
      <formula>"Muy Baja"</formula>
    </cfRule>
  </conditionalFormatting>
  <conditionalFormatting sqref="BI102">
    <cfRule type="cellIs" dxfId="587" priority="1371" operator="equal">
      <formula>"Catastrófico"</formula>
    </cfRule>
  </conditionalFormatting>
  <conditionalFormatting sqref="BI102">
    <cfRule type="cellIs" dxfId="586" priority="1372" operator="equal">
      <formula>"Mayor"</formula>
    </cfRule>
  </conditionalFormatting>
  <conditionalFormatting sqref="BI102">
    <cfRule type="cellIs" dxfId="585" priority="1373" operator="equal">
      <formula>"Moderado"</formula>
    </cfRule>
  </conditionalFormatting>
  <conditionalFormatting sqref="BI102">
    <cfRule type="cellIs" dxfId="584" priority="1374" operator="equal">
      <formula>"Menor"</formula>
    </cfRule>
  </conditionalFormatting>
  <conditionalFormatting sqref="BI102">
    <cfRule type="cellIs" dxfId="583" priority="1375" operator="equal">
      <formula>"Leve"</formula>
    </cfRule>
  </conditionalFormatting>
  <conditionalFormatting sqref="BM102:BM107">
    <cfRule type="cellIs" dxfId="582" priority="1376" operator="equal">
      <formula>"Extremo"</formula>
    </cfRule>
  </conditionalFormatting>
  <conditionalFormatting sqref="BM102:BM107">
    <cfRule type="cellIs" dxfId="581" priority="1377" operator="equal">
      <formula>"Extremo"</formula>
    </cfRule>
  </conditionalFormatting>
  <conditionalFormatting sqref="BM102:BM107">
    <cfRule type="cellIs" dxfId="580" priority="1378" operator="equal">
      <formula>"Alta"</formula>
    </cfRule>
  </conditionalFormatting>
  <conditionalFormatting sqref="K102:K107">
    <cfRule type="cellIs" dxfId="579" priority="1379" operator="equal">
      <formula>"Casi Seguro"</formula>
    </cfRule>
  </conditionalFormatting>
  <conditionalFormatting sqref="K102:K107">
    <cfRule type="cellIs" dxfId="578" priority="1380" operator="equal">
      <formula>"Probable"</formula>
    </cfRule>
  </conditionalFormatting>
  <conditionalFormatting sqref="K102:K107">
    <cfRule type="cellIs" dxfId="577" priority="1381" operator="equal">
      <formula>"Posible"</formula>
    </cfRule>
  </conditionalFormatting>
  <conditionalFormatting sqref="K102:K107">
    <cfRule type="cellIs" dxfId="576" priority="1382" operator="equal">
      <formula>"Rara vez"</formula>
    </cfRule>
  </conditionalFormatting>
  <conditionalFormatting sqref="K102:K107">
    <cfRule type="cellIs" dxfId="575" priority="1383" operator="equal">
      <formula>"Improbable"</formula>
    </cfRule>
  </conditionalFormatting>
  <conditionalFormatting sqref="K102:K107">
    <cfRule type="cellIs" dxfId="574" priority="1384" operator="equal">
      <formula>"Rara vez"</formula>
    </cfRule>
  </conditionalFormatting>
  <conditionalFormatting sqref="BI102:BI107">
    <cfRule type="cellIs" dxfId="573" priority="1385" operator="equal">
      <formula>"Casi Seguro"</formula>
    </cfRule>
  </conditionalFormatting>
  <conditionalFormatting sqref="BI102:BI107">
    <cfRule type="cellIs" dxfId="572" priority="1386" operator="equal">
      <formula>"Probable"</formula>
    </cfRule>
  </conditionalFormatting>
  <conditionalFormatting sqref="BI102:BI107">
    <cfRule type="cellIs" dxfId="571" priority="1387" operator="equal">
      <formula>"Posible"</formula>
    </cfRule>
  </conditionalFormatting>
  <conditionalFormatting sqref="BI102:BI107">
    <cfRule type="cellIs" dxfId="570" priority="1388" operator="equal">
      <formula>"Improbable"</formula>
    </cfRule>
  </conditionalFormatting>
  <conditionalFormatting sqref="BI102:BI107">
    <cfRule type="cellIs" dxfId="569" priority="1389" operator="equal">
      <formula>"Rara vez"</formula>
    </cfRule>
  </conditionalFormatting>
  <conditionalFormatting sqref="AJ102:AJ107">
    <cfRule type="cellIs" dxfId="568" priority="1390" operator="equal">
      <formula>"Moderada"</formula>
    </cfRule>
  </conditionalFormatting>
  <conditionalFormatting sqref="AJ102:AJ107">
    <cfRule type="cellIs" dxfId="567" priority="1391" operator="equal">
      <formula>"Alta"</formula>
    </cfRule>
  </conditionalFormatting>
  <conditionalFormatting sqref="AJ102:AJ107">
    <cfRule type="cellIs" dxfId="566" priority="1392" operator="equal">
      <formula>"Extrema"</formula>
    </cfRule>
  </conditionalFormatting>
  <conditionalFormatting sqref="AJ102">
    <cfRule type="cellIs" dxfId="565" priority="1393" operator="equal">
      <formula>"Extremo"</formula>
    </cfRule>
  </conditionalFormatting>
  <conditionalFormatting sqref="AJ102">
    <cfRule type="cellIs" dxfId="564" priority="1394" operator="equal">
      <formula>"Alto"</formula>
    </cfRule>
  </conditionalFormatting>
  <conditionalFormatting sqref="AJ102">
    <cfRule type="cellIs" dxfId="563" priority="1395" operator="equal">
      <formula>"Moderado"</formula>
    </cfRule>
  </conditionalFormatting>
  <conditionalFormatting sqref="AJ102">
    <cfRule type="cellIs" dxfId="562" priority="1396" operator="equal">
      <formula>"Bajo"</formula>
    </cfRule>
  </conditionalFormatting>
  <conditionalFormatting sqref="BH102">
    <cfRule type="cellIs" dxfId="561" priority="1397" operator="equal">
      <formula>"Muy Alta"</formula>
    </cfRule>
  </conditionalFormatting>
  <conditionalFormatting sqref="BH102">
    <cfRule type="cellIs" dxfId="560" priority="1398" operator="equal">
      <formula>"Alta"</formula>
    </cfRule>
  </conditionalFormatting>
  <conditionalFormatting sqref="BH102">
    <cfRule type="cellIs" dxfId="559" priority="1399" operator="equal">
      <formula>"Media"</formula>
    </cfRule>
  </conditionalFormatting>
  <conditionalFormatting sqref="BH102">
    <cfRule type="cellIs" dxfId="558" priority="1400" operator="equal">
      <formula>"Baja"</formula>
    </cfRule>
  </conditionalFormatting>
  <conditionalFormatting sqref="BH102">
    <cfRule type="cellIs" dxfId="557" priority="1401" operator="equal">
      <formula>"Muy Baja"</formula>
    </cfRule>
  </conditionalFormatting>
  <conditionalFormatting sqref="BK102">
    <cfRule type="cellIs" dxfId="556" priority="1402" operator="equal">
      <formula>"Catastrófico"</formula>
    </cfRule>
  </conditionalFormatting>
  <conditionalFormatting sqref="BK102">
    <cfRule type="cellIs" dxfId="555" priority="1403" operator="equal">
      <formula>"Mayor"</formula>
    </cfRule>
  </conditionalFormatting>
  <conditionalFormatting sqref="BK102">
    <cfRule type="cellIs" dxfId="554" priority="1404" operator="equal">
      <formula>"Moderado"</formula>
    </cfRule>
  </conditionalFormatting>
  <conditionalFormatting sqref="BK102">
    <cfRule type="cellIs" dxfId="553" priority="1405" operator="equal">
      <formula>"Menor"</formula>
    </cfRule>
  </conditionalFormatting>
  <conditionalFormatting sqref="BK102">
    <cfRule type="cellIs" dxfId="552" priority="1406" operator="equal">
      <formula>"Leve"</formula>
    </cfRule>
  </conditionalFormatting>
  <conditionalFormatting sqref="BM102">
    <cfRule type="cellIs" dxfId="551" priority="1407" operator="equal">
      <formula>"Extremo"</formula>
    </cfRule>
  </conditionalFormatting>
  <conditionalFormatting sqref="BM102">
    <cfRule type="cellIs" dxfId="550" priority="1408" operator="equal">
      <formula>"Alto"</formula>
    </cfRule>
  </conditionalFormatting>
  <conditionalFormatting sqref="BM102">
    <cfRule type="cellIs" dxfId="549" priority="1409" operator="equal">
      <formula>"Moderado"</formula>
    </cfRule>
  </conditionalFormatting>
  <conditionalFormatting sqref="BM102">
    <cfRule type="cellIs" dxfId="548" priority="1410" operator="equal">
      <formula>"Bajo"</formula>
    </cfRule>
  </conditionalFormatting>
  <conditionalFormatting sqref="AG102:AG107">
    <cfRule type="containsText" dxfId="547" priority="1411" operator="containsText" text="❌">
      <formula>NOT(ISERROR(SEARCH(("❌"),(AG102))))</formula>
    </cfRule>
  </conditionalFormatting>
  <conditionalFormatting sqref="AH102">
    <cfRule type="cellIs" dxfId="546" priority="1412" operator="equal">
      <formula>"Catastrófico"</formula>
    </cfRule>
  </conditionalFormatting>
  <conditionalFormatting sqref="AH102">
    <cfRule type="cellIs" dxfId="545" priority="1413" operator="equal">
      <formula>"Mayor"</formula>
    </cfRule>
  </conditionalFormatting>
  <conditionalFormatting sqref="AH102">
    <cfRule type="cellIs" dxfId="544" priority="1414" operator="equal">
      <formula>"Moderado"</formula>
    </cfRule>
  </conditionalFormatting>
  <conditionalFormatting sqref="AH102">
    <cfRule type="cellIs" dxfId="543" priority="1415" operator="equal">
      <formula>"Menor"</formula>
    </cfRule>
  </conditionalFormatting>
  <conditionalFormatting sqref="AH102">
    <cfRule type="cellIs" dxfId="542" priority="1416" operator="equal">
      <formula>"Leve"</formula>
    </cfRule>
  </conditionalFormatting>
  <conditionalFormatting sqref="K102">
    <cfRule type="cellIs" dxfId="541" priority="1417" operator="equal">
      <formula>"Muy Alta"</formula>
    </cfRule>
  </conditionalFormatting>
  <conditionalFormatting sqref="K102">
    <cfRule type="cellIs" dxfId="540" priority="1418" operator="equal">
      <formula>"Alta"</formula>
    </cfRule>
  </conditionalFormatting>
  <conditionalFormatting sqref="K102">
    <cfRule type="cellIs" dxfId="539" priority="1419" operator="equal">
      <formula>"Media"</formula>
    </cfRule>
  </conditionalFormatting>
  <conditionalFormatting sqref="K102">
    <cfRule type="cellIs" dxfId="538" priority="1420" operator="equal">
      <formula>"Baja"</formula>
    </cfRule>
  </conditionalFormatting>
  <conditionalFormatting sqref="K102">
    <cfRule type="cellIs" dxfId="537" priority="1421" operator="equal">
      <formula>"Muy Baja"</formula>
    </cfRule>
  </conditionalFormatting>
  <conditionalFormatting sqref="BI102">
    <cfRule type="cellIs" dxfId="536" priority="1422" operator="equal">
      <formula>"Catastrófico"</formula>
    </cfRule>
  </conditionalFormatting>
  <conditionalFormatting sqref="BI102">
    <cfRule type="cellIs" dxfId="535" priority="1423" operator="equal">
      <formula>"Mayor"</formula>
    </cfRule>
  </conditionalFormatting>
  <conditionalFormatting sqref="BI102">
    <cfRule type="cellIs" dxfId="534" priority="1424" operator="equal">
      <formula>"Moderado"</formula>
    </cfRule>
  </conditionalFormatting>
  <conditionalFormatting sqref="BI102">
    <cfRule type="cellIs" dxfId="533" priority="1425" operator="equal">
      <formula>"Menor"</formula>
    </cfRule>
  </conditionalFormatting>
  <conditionalFormatting sqref="BI102">
    <cfRule type="cellIs" dxfId="532" priority="1426" operator="equal">
      <formula>"Leve"</formula>
    </cfRule>
  </conditionalFormatting>
  <conditionalFormatting sqref="BM102:BM107">
    <cfRule type="cellIs" dxfId="531" priority="1427" operator="equal">
      <formula>"Extremo"</formula>
    </cfRule>
  </conditionalFormatting>
  <conditionalFormatting sqref="BM102:BM107">
    <cfRule type="cellIs" dxfId="530" priority="1428" operator="equal">
      <formula>"Extremo"</formula>
    </cfRule>
  </conditionalFormatting>
  <conditionalFormatting sqref="BM102:BM107">
    <cfRule type="cellIs" dxfId="529" priority="1429" operator="equal">
      <formula>"Alta"</formula>
    </cfRule>
  </conditionalFormatting>
  <conditionalFormatting sqref="K102:K107">
    <cfRule type="cellIs" dxfId="528" priority="1430" operator="equal">
      <formula>"Casi Seguro"</formula>
    </cfRule>
  </conditionalFormatting>
  <conditionalFormatting sqref="K102:K107">
    <cfRule type="cellIs" dxfId="527" priority="1431" operator="equal">
      <formula>"Probable"</formula>
    </cfRule>
  </conditionalFormatting>
  <conditionalFormatting sqref="K102:K107">
    <cfRule type="cellIs" dxfId="526" priority="1432" operator="equal">
      <formula>"Posible"</formula>
    </cfRule>
  </conditionalFormatting>
  <conditionalFormatting sqref="K102:K107">
    <cfRule type="cellIs" dxfId="525" priority="1433" operator="equal">
      <formula>"Rara vez"</formula>
    </cfRule>
  </conditionalFormatting>
  <conditionalFormatting sqref="K102:K107">
    <cfRule type="cellIs" dxfId="524" priority="1434" operator="equal">
      <formula>"Improbable"</formula>
    </cfRule>
  </conditionalFormatting>
  <conditionalFormatting sqref="K102:K107">
    <cfRule type="cellIs" dxfId="523" priority="1435" operator="equal">
      <formula>"Rara vez"</formula>
    </cfRule>
  </conditionalFormatting>
  <conditionalFormatting sqref="BI102:BI107">
    <cfRule type="cellIs" dxfId="522" priority="1436" operator="equal">
      <formula>"Casi Seguro"</formula>
    </cfRule>
  </conditionalFormatting>
  <conditionalFormatting sqref="BI102:BI107">
    <cfRule type="cellIs" dxfId="521" priority="1437" operator="equal">
      <formula>"Probable"</formula>
    </cfRule>
  </conditionalFormatting>
  <conditionalFormatting sqref="BI102:BI107">
    <cfRule type="cellIs" dxfId="520" priority="1438" operator="equal">
      <formula>"Posible"</formula>
    </cfRule>
  </conditionalFormatting>
  <conditionalFormatting sqref="BI102:BI107">
    <cfRule type="cellIs" dxfId="519" priority="1439" operator="equal">
      <formula>"Improbable"</formula>
    </cfRule>
  </conditionalFormatting>
  <conditionalFormatting sqref="BI102:BI107">
    <cfRule type="cellIs" dxfId="518" priority="1440" operator="equal">
      <formula>"Rara vez"</formula>
    </cfRule>
  </conditionalFormatting>
  <conditionalFormatting sqref="AJ102:AJ107">
    <cfRule type="cellIs" dxfId="517" priority="1441" operator="equal">
      <formula>"Moderada"</formula>
    </cfRule>
  </conditionalFormatting>
  <conditionalFormatting sqref="AJ102:AJ107">
    <cfRule type="cellIs" dxfId="516" priority="1442" operator="equal">
      <formula>"Alta"</formula>
    </cfRule>
  </conditionalFormatting>
  <conditionalFormatting sqref="AJ102:AJ107">
    <cfRule type="cellIs" dxfId="515" priority="1443" operator="equal">
      <formula>"Extrema"</formula>
    </cfRule>
  </conditionalFormatting>
  <conditionalFormatting sqref="BH102">
    <cfRule type="cellIs" dxfId="514" priority="1444" operator="equal">
      <formula>"Muy Alta"</formula>
    </cfRule>
  </conditionalFormatting>
  <conditionalFormatting sqref="BH102">
    <cfRule type="cellIs" dxfId="513" priority="1445" operator="equal">
      <formula>"Alta"</formula>
    </cfRule>
  </conditionalFormatting>
  <conditionalFormatting sqref="BH102">
    <cfRule type="cellIs" dxfId="512" priority="1446" operator="equal">
      <formula>"Media"</formula>
    </cfRule>
  </conditionalFormatting>
  <conditionalFormatting sqref="BH102">
    <cfRule type="cellIs" dxfId="511" priority="1447" operator="equal">
      <formula>"Baja"</formula>
    </cfRule>
  </conditionalFormatting>
  <conditionalFormatting sqref="BH102">
    <cfRule type="cellIs" dxfId="510" priority="1448" operator="equal">
      <formula>"Muy Baja"</formula>
    </cfRule>
  </conditionalFormatting>
  <conditionalFormatting sqref="BK102">
    <cfRule type="cellIs" dxfId="509" priority="1449" operator="equal">
      <formula>"Catastrófico"</formula>
    </cfRule>
  </conditionalFormatting>
  <conditionalFormatting sqref="BK102">
    <cfRule type="cellIs" dxfId="508" priority="1450" operator="equal">
      <formula>"Mayor"</formula>
    </cfRule>
  </conditionalFormatting>
  <conditionalFormatting sqref="BK102">
    <cfRule type="cellIs" dxfId="507" priority="1451" operator="equal">
      <formula>"Moderado"</formula>
    </cfRule>
  </conditionalFormatting>
  <conditionalFormatting sqref="BK102">
    <cfRule type="cellIs" dxfId="506" priority="1452" operator="equal">
      <formula>"Menor"</formula>
    </cfRule>
  </conditionalFormatting>
  <conditionalFormatting sqref="BK102">
    <cfRule type="cellIs" dxfId="505" priority="1453" operator="equal">
      <formula>"Leve"</formula>
    </cfRule>
  </conditionalFormatting>
  <conditionalFormatting sqref="BM102">
    <cfRule type="cellIs" dxfId="504" priority="1454" operator="equal">
      <formula>"Extremo"</formula>
    </cfRule>
  </conditionalFormatting>
  <conditionalFormatting sqref="BM102">
    <cfRule type="cellIs" dxfId="503" priority="1455" operator="equal">
      <formula>"Alto"</formula>
    </cfRule>
  </conditionalFormatting>
  <conditionalFormatting sqref="BM102">
    <cfRule type="cellIs" dxfId="502" priority="1456" operator="equal">
      <formula>"Moderado"</formula>
    </cfRule>
  </conditionalFormatting>
  <conditionalFormatting sqref="BM102">
    <cfRule type="cellIs" dxfId="501" priority="1457" operator="equal">
      <formula>"Bajo"</formula>
    </cfRule>
  </conditionalFormatting>
  <conditionalFormatting sqref="BI102">
    <cfRule type="cellIs" dxfId="500" priority="1458" operator="equal">
      <formula>"Catastrófico"</formula>
    </cfRule>
  </conditionalFormatting>
  <conditionalFormatting sqref="BI102">
    <cfRule type="cellIs" dxfId="499" priority="1459" operator="equal">
      <formula>"Mayor"</formula>
    </cfRule>
  </conditionalFormatting>
  <conditionalFormatting sqref="BI102">
    <cfRule type="cellIs" dxfId="498" priority="1460" operator="equal">
      <formula>"Moderado"</formula>
    </cfRule>
  </conditionalFormatting>
  <conditionalFormatting sqref="BI102">
    <cfRule type="cellIs" dxfId="497" priority="1461" operator="equal">
      <formula>"Menor"</formula>
    </cfRule>
  </conditionalFormatting>
  <conditionalFormatting sqref="BI102">
    <cfRule type="cellIs" dxfId="496" priority="1462" operator="equal">
      <formula>"Leve"</formula>
    </cfRule>
  </conditionalFormatting>
  <conditionalFormatting sqref="BM102:BM107">
    <cfRule type="cellIs" dxfId="495" priority="1463" operator="equal">
      <formula>"Extremo"</formula>
    </cfRule>
  </conditionalFormatting>
  <conditionalFormatting sqref="BM102:BM107">
    <cfRule type="cellIs" dxfId="494" priority="1464" operator="equal">
      <formula>"Extremo"</formula>
    </cfRule>
  </conditionalFormatting>
  <conditionalFormatting sqref="BM102:BM107">
    <cfRule type="cellIs" dxfId="493" priority="1465" operator="equal">
      <formula>"Alta"</formula>
    </cfRule>
  </conditionalFormatting>
  <conditionalFormatting sqref="BI102:BI107">
    <cfRule type="cellIs" dxfId="492" priority="1466" operator="equal">
      <formula>"Casi Seguro"</formula>
    </cfRule>
  </conditionalFormatting>
  <conditionalFormatting sqref="BI102:BI107">
    <cfRule type="cellIs" dxfId="491" priority="1467" operator="equal">
      <formula>"Probable"</formula>
    </cfRule>
  </conditionalFormatting>
  <conditionalFormatting sqref="BI102:BI107">
    <cfRule type="cellIs" dxfId="490" priority="1468" operator="equal">
      <formula>"Posible"</formula>
    </cfRule>
  </conditionalFormatting>
  <conditionalFormatting sqref="BI102:BI107">
    <cfRule type="cellIs" dxfId="489" priority="1469" operator="equal">
      <formula>"Improbable"</formula>
    </cfRule>
  </conditionalFormatting>
  <conditionalFormatting sqref="BI102:BI107">
    <cfRule type="cellIs" dxfId="488" priority="1470" operator="equal">
      <formula>"Rara vez"</formula>
    </cfRule>
  </conditionalFormatting>
  <conditionalFormatting sqref="BH102">
    <cfRule type="cellIs" dxfId="487" priority="1471" operator="equal">
      <formula>"Muy Alta"</formula>
    </cfRule>
  </conditionalFormatting>
  <conditionalFormatting sqref="BH102">
    <cfRule type="cellIs" dxfId="486" priority="1472" operator="equal">
      <formula>"Alta"</formula>
    </cfRule>
  </conditionalFormatting>
  <conditionalFormatting sqref="BH102">
    <cfRule type="cellIs" dxfId="485" priority="1473" operator="equal">
      <formula>"Media"</formula>
    </cfRule>
  </conditionalFormatting>
  <conditionalFormatting sqref="BH102">
    <cfRule type="cellIs" dxfId="484" priority="1474" operator="equal">
      <formula>"Baja"</formula>
    </cfRule>
  </conditionalFormatting>
  <conditionalFormatting sqref="BH102">
    <cfRule type="cellIs" dxfId="483" priority="1475" operator="equal">
      <formula>"Muy Baja"</formula>
    </cfRule>
  </conditionalFormatting>
  <conditionalFormatting sqref="BK102">
    <cfRule type="cellIs" dxfId="482" priority="1476" operator="equal">
      <formula>"Catastrófico"</formula>
    </cfRule>
  </conditionalFormatting>
  <conditionalFormatting sqref="BK102">
    <cfRule type="cellIs" dxfId="481" priority="1477" operator="equal">
      <formula>"Mayor"</formula>
    </cfRule>
  </conditionalFormatting>
  <conditionalFormatting sqref="BK102">
    <cfRule type="cellIs" dxfId="480" priority="1478" operator="equal">
      <formula>"Moderado"</formula>
    </cfRule>
  </conditionalFormatting>
  <conditionalFormatting sqref="BK102">
    <cfRule type="cellIs" dxfId="479" priority="1479" operator="equal">
      <formula>"Menor"</formula>
    </cfRule>
  </conditionalFormatting>
  <conditionalFormatting sqref="BK102">
    <cfRule type="cellIs" dxfId="478" priority="1480" operator="equal">
      <formula>"Leve"</formula>
    </cfRule>
  </conditionalFormatting>
  <conditionalFormatting sqref="BM102">
    <cfRule type="cellIs" dxfId="477" priority="1481" operator="equal">
      <formula>"Extremo"</formula>
    </cfRule>
  </conditionalFormatting>
  <conditionalFormatting sqref="BM102">
    <cfRule type="cellIs" dxfId="476" priority="1482" operator="equal">
      <formula>"Alto"</formula>
    </cfRule>
  </conditionalFormatting>
  <conditionalFormatting sqref="BM102">
    <cfRule type="cellIs" dxfId="475" priority="1483" operator="equal">
      <formula>"Moderado"</formula>
    </cfRule>
  </conditionalFormatting>
  <conditionalFormatting sqref="BM102">
    <cfRule type="cellIs" dxfId="474" priority="1484" operator="equal">
      <formula>"Bajo"</formula>
    </cfRule>
  </conditionalFormatting>
  <conditionalFormatting sqref="K102">
    <cfRule type="cellIs" dxfId="473" priority="1485" operator="equal">
      <formula>"Muy Alta"</formula>
    </cfRule>
  </conditionalFormatting>
  <conditionalFormatting sqref="K102">
    <cfRule type="cellIs" dxfId="472" priority="1486" operator="equal">
      <formula>"Alta"</formula>
    </cfRule>
  </conditionalFormatting>
  <conditionalFormatting sqref="K102">
    <cfRule type="cellIs" dxfId="471" priority="1487" operator="equal">
      <formula>"Media"</formula>
    </cfRule>
  </conditionalFormatting>
  <conditionalFormatting sqref="K102">
    <cfRule type="cellIs" dxfId="470" priority="1488" operator="equal">
      <formula>"Baja"</formula>
    </cfRule>
  </conditionalFormatting>
  <conditionalFormatting sqref="K102">
    <cfRule type="cellIs" dxfId="469" priority="1489" operator="equal">
      <formula>"Muy Baja"</formula>
    </cfRule>
  </conditionalFormatting>
  <conditionalFormatting sqref="BI102">
    <cfRule type="cellIs" dxfId="468" priority="1490" operator="equal">
      <formula>"Catastrófico"</formula>
    </cfRule>
  </conditionalFormatting>
  <conditionalFormatting sqref="BI102">
    <cfRule type="cellIs" dxfId="467" priority="1491" operator="equal">
      <formula>"Mayor"</formula>
    </cfRule>
  </conditionalFormatting>
  <conditionalFormatting sqref="BI102">
    <cfRule type="cellIs" dxfId="466" priority="1492" operator="equal">
      <formula>"Moderado"</formula>
    </cfRule>
  </conditionalFormatting>
  <conditionalFormatting sqref="BI102">
    <cfRule type="cellIs" dxfId="465" priority="1493" operator="equal">
      <formula>"Menor"</formula>
    </cfRule>
  </conditionalFormatting>
  <conditionalFormatting sqref="BI102">
    <cfRule type="cellIs" dxfId="464" priority="1494" operator="equal">
      <formula>"Leve"</formula>
    </cfRule>
  </conditionalFormatting>
  <conditionalFormatting sqref="BM102:BM107">
    <cfRule type="cellIs" dxfId="463" priority="1495" operator="equal">
      <formula>"Extremo"</formula>
    </cfRule>
  </conditionalFormatting>
  <conditionalFormatting sqref="BM102:BM107">
    <cfRule type="cellIs" dxfId="462" priority="1496" operator="equal">
      <formula>"Extremo"</formula>
    </cfRule>
  </conditionalFormatting>
  <conditionalFormatting sqref="BM102:BM107">
    <cfRule type="cellIs" dxfId="461" priority="1497" operator="equal">
      <formula>"Alta"</formula>
    </cfRule>
  </conditionalFormatting>
  <conditionalFormatting sqref="K102">
    <cfRule type="cellIs" dxfId="460" priority="1498" operator="equal">
      <formula>"Casi Seguro"</formula>
    </cfRule>
  </conditionalFormatting>
  <conditionalFormatting sqref="K102">
    <cfRule type="cellIs" dxfId="459" priority="1499" operator="equal">
      <formula>"Probable"</formula>
    </cfRule>
  </conditionalFormatting>
  <conditionalFormatting sqref="K102">
    <cfRule type="cellIs" dxfId="458" priority="1500" operator="equal">
      <formula>"Posible"</formula>
    </cfRule>
  </conditionalFormatting>
  <conditionalFormatting sqref="K102">
    <cfRule type="cellIs" dxfId="457" priority="1501" operator="equal">
      <formula>"Rara vez"</formula>
    </cfRule>
  </conditionalFormatting>
  <conditionalFormatting sqref="K102">
    <cfRule type="cellIs" dxfId="456" priority="1502" operator="equal">
      <formula>"Improbable"</formula>
    </cfRule>
  </conditionalFormatting>
  <conditionalFormatting sqref="K102">
    <cfRule type="cellIs" dxfId="455" priority="1503" operator="equal">
      <formula>"Rara vez"</formula>
    </cfRule>
  </conditionalFormatting>
  <conditionalFormatting sqref="BI102:BI107">
    <cfRule type="cellIs" dxfId="454" priority="1504" operator="equal">
      <formula>"Casi Seguro"</formula>
    </cfRule>
  </conditionalFormatting>
  <conditionalFormatting sqref="BI102:BI107">
    <cfRule type="cellIs" dxfId="453" priority="1505" operator="equal">
      <formula>"Probable"</formula>
    </cfRule>
  </conditionalFormatting>
  <conditionalFormatting sqref="BI102:BI107">
    <cfRule type="cellIs" dxfId="452" priority="1506" operator="equal">
      <formula>"Posible"</formula>
    </cfRule>
  </conditionalFormatting>
  <conditionalFormatting sqref="BI102:BI107">
    <cfRule type="cellIs" dxfId="451" priority="1507" operator="equal">
      <formula>"Improbable"</formula>
    </cfRule>
  </conditionalFormatting>
  <conditionalFormatting sqref="BI102:BI107">
    <cfRule type="cellIs" dxfId="450" priority="1508" operator="equal">
      <formula>"Rara vez"</formula>
    </cfRule>
  </conditionalFormatting>
  <conditionalFormatting sqref="AJ102">
    <cfRule type="cellIs" dxfId="449" priority="1509" operator="equal">
      <formula>"Extremo"</formula>
    </cfRule>
  </conditionalFormatting>
  <conditionalFormatting sqref="AJ102">
    <cfRule type="cellIs" dxfId="448" priority="1510" operator="equal">
      <formula>"Alto"</formula>
    </cfRule>
  </conditionalFormatting>
  <conditionalFormatting sqref="AJ102">
    <cfRule type="cellIs" dxfId="447" priority="1511" operator="equal">
      <formula>"Moderado"</formula>
    </cfRule>
  </conditionalFormatting>
  <conditionalFormatting sqref="AJ102">
    <cfRule type="cellIs" dxfId="446" priority="1512" operator="equal">
      <formula>"Bajo"</formula>
    </cfRule>
  </conditionalFormatting>
  <conditionalFormatting sqref="BH102">
    <cfRule type="cellIs" dxfId="445" priority="1513" operator="equal">
      <formula>"Muy Alta"</formula>
    </cfRule>
  </conditionalFormatting>
  <conditionalFormatting sqref="BH102">
    <cfRule type="cellIs" dxfId="444" priority="1514" operator="equal">
      <formula>"Alta"</formula>
    </cfRule>
  </conditionalFormatting>
  <conditionalFormatting sqref="BH102">
    <cfRule type="cellIs" dxfId="443" priority="1515" operator="equal">
      <formula>"Media"</formula>
    </cfRule>
  </conditionalFormatting>
  <conditionalFormatting sqref="BH102">
    <cfRule type="cellIs" dxfId="442" priority="1516" operator="equal">
      <formula>"Baja"</formula>
    </cfRule>
  </conditionalFormatting>
  <conditionalFormatting sqref="BH102">
    <cfRule type="cellIs" dxfId="441" priority="1517" operator="equal">
      <formula>"Muy Baja"</formula>
    </cfRule>
  </conditionalFormatting>
  <conditionalFormatting sqref="BK102">
    <cfRule type="cellIs" dxfId="440" priority="1518" operator="equal">
      <formula>"Catastrófico"</formula>
    </cfRule>
  </conditionalFormatting>
  <conditionalFormatting sqref="BK102">
    <cfRule type="cellIs" dxfId="439" priority="1519" operator="equal">
      <formula>"Mayor"</formula>
    </cfRule>
  </conditionalFormatting>
  <conditionalFormatting sqref="BK102">
    <cfRule type="cellIs" dxfId="438" priority="1520" operator="equal">
      <formula>"Moderado"</formula>
    </cfRule>
  </conditionalFormatting>
  <conditionalFormatting sqref="BK102">
    <cfRule type="cellIs" dxfId="437" priority="1521" operator="equal">
      <formula>"Menor"</formula>
    </cfRule>
  </conditionalFormatting>
  <conditionalFormatting sqref="BK102">
    <cfRule type="cellIs" dxfId="436" priority="1522" operator="equal">
      <formula>"Leve"</formula>
    </cfRule>
  </conditionalFormatting>
  <conditionalFormatting sqref="BM102">
    <cfRule type="cellIs" dxfId="435" priority="1523" operator="equal">
      <formula>"Extremo"</formula>
    </cfRule>
  </conditionalFormatting>
  <conditionalFormatting sqref="BM102">
    <cfRule type="cellIs" dxfId="434" priority="1524" operator="equal">
      <formula>"Alto"</formula>
    </cfRule>
  </conditionalFormatting>
  <conditionalFormatting sqref="BM102">
    <cfRule type="cellIs" dxfId="433" priority="1525" operator="equal">
      <formula>"Moderado"</formula>
    </cfRule>
  </conditionalFormatting>
  <conditionalFormatting sqref="BM102">
    <cfRule type="cellIs" dxfId="432" priority="1526" operator="equal">
      <formula>"Bajo"</formula>
    </cfRule>
  </conditionalFormatting>
  <conditionalFormatting sqref="AG102:AG107">
    <cfRule type="containsText" dxfId="431" priority="1527" operator="containsText" text="❌">
      <formula>NOT(ISERROR(SEARCH(("❌"),(AG102))))</formula>
    </cfRule>
  </conditionalFormatting>
  <conditionalFormatting sqref="AH102">
    <cfRule type="cellIs" dxfId="430" priority="1528" operator="equal">
      <formula>"Catastrófico"</formula>
    </cfRule>
  </conditionalFormatting>
  <conditionalFormatting sqref="AH102">
    <cfRule type="cellIs" dxfId="429" priority="1529" operator="equal">
      <formula>"Mayor"</formula>
    </cfRule>
  </conditionalFormatting>
  <conditionalFormatting sqref="AH102">
    <cfRule type="cellIs" dxfId="428" priority="1530" operator="equal">
      <formula>"Moderado"</formula>
    </cfRule>
  </conditionalFormatting>
  <conditionalFormatting sqref="AH102">
    <cfRule type="cellIs" dxfId="427" priority="1531" operator="equal">
      <formula>"Menor"</formula>
    </cfRule>
  </conditionalFormatting>
  <conditionalFormatting sqref="AH102">
    <cfRule type="cellIs" dxfId="426" priority="1532" operator="equal">
      <formula>"Leve"</formula>
    </cfRule>
  </conditionalFormatting>
  <conditionalFormatting sqref="K102">
    <cfRule type="cellIs" dxfId="425" priority="1533" operator="equal">
      <formula>"Muy Alta"</formula>
    </cfRule>
  </conditionalFormatting>
  <conditionalFormatting sqref="K102">
    <cfRule type="cellIs" dxfId="424" priority="1534" operator="equal">
      <formula>"Alta"</formula>
    </cfRule>
  </conditionalFormatting>
  <conditionalFormatting sqref="K102">
    <cfRule type="cellIs" dxfId="423" priority="1535" operator="equal">
      <formula>"Media"</formula>
    </cfRule>
  </conditionalFormatting>
  <conditionalFormatting sqref="K102">
    <cfRule type="cellIs" dxfId="422" priority="1536" operator="equal">
      <formula>"Baja"</formula>
    </cfRule>
  </conditionalFormatting>
  <conditionalFormatting sqref="K102">
    <cfRule type="cellIs" dxfId="421" priority="1537" operator="equal">
      <formula>"Muy Baja"</formula>
    </cfRule>
  </conditionalFormatting>
  <conditionalFormatting sqref="BI102">
    <cfRule type="cellIs" dxfId="420" priority="1538" operator="equal">
      <formula>"Catastrófico"</formula>
    </cfRule>
  </conditionalFormatting>
  <conditionalFormatting sqref="BI102">
    <cfRule type="cellIs" dxfId="419" priority="1539" operator="equal">
      <formula>"Mayor"</formula>
    </cfRule>
  </conditionalFormatting>
  <conditionalFormatting sqref="BI102">
    <cfRule type="cellIs" dxfId="418" priority="1540" operator="equal">
      <formula>"Moderado"</formula>
    </cfRule>
  </conditionalFormatting>
  <conditionalFormatting sqref="BI102">
    <cfRule type="cellIs" dxfId="417" priority="1541" operator="equal">
      <formula>"Menor"</formula>
    </cfRule>
  </conditionalFormatting>
  <conditionalFormatting sqref="BI102">
    <cfRule type="cellIs" dxfId="416" priority="1542" operator="equal">
      <formula>"Leve"</formula>
    </cfRule>
  </conditionalFormatting>
  <conditionalFormatting sqref="BM102:BM107">
    <cfRule type="cellIs" dxfId="415" priority="1543" operator="equal">
      <formula>"Extremo"</formula>
    </cfRule>
  </conditionalFormatting>
  <conditionalFormatting sqref="BM102:BM107">
    <cfRule type="cellIs" dxfId="414" priority="1544" operator="equal">
      <formula>"Extremo"</formula>
    </cfRule>
  </conditionalFormatting>
  <conditionalFormatting sqref="BM102:BM107">
    <cfRule type="cellIs" dxfId="413" priority="1545" operator="equal">
      <formula>"Alta"</formula>
    </cfRule>
  </conditionalFormatting>
  <conditionalFormatting sqref="K102:K107">
    <cfRule type="cellIs" dxfId="412" priority="1546" operator="equal">
      <formula>"Casi Seguro"</formula>
    </cfRule>
  </conditionalFormatting>
  <conditionalFormatting sqref="K102:K107">
    <cfRule type="cellIs" dxfId="411" priority="1547" operator="equal">
      <formula>"Probable"</formula>
    </cfRule>
  </conditionalFormatting>
  <conditionalFormatting sqref="K102:K107">
    <cfRule type="cellIs" dxfId="410" priority="1548" operator="equal">
      <formula>"Posible"</formula>
    </cfRule>
  </conditionalFormatting>
  <conditionalFormatting sqref="K102:K107">
    <cfRule type="cellIs" dxfId="409" priority="1549" operator="equal">
      <formula>"Rara vez"</formula>
    </cfRule>
  </conditionalFormatting>
  <conditionalFormatting sqref="K102:K107">
    <cfRule type="cellIs" dxfId="408" priority="1550" operator="equal">
      <formula>"Improbable"</formula>
    </cfRule>
  </conditionalFormatting>
  <conditionalFormatting sqref="K102:K107">
    <cfRule type="cellIs" dxfId="407" priority="1551" operator="equal">
      <formula>"Rara vez"</formula>
    </cfRule>
  </conditionalFormatting>
  <conditionalFormatting sqref="BI102:BI107">
    <cfRule type="cellIs" dxfId="406" priority="1552" operator="equal">
      <formula>"Casi Seguro"</formula>
    </cfRule>
  </conditionalFormatting>
  <conditionalFormatting sqref="BI102:BI107">
    <cfRule type="cellIs" dxfId="405" priority="1553" operator="equal">
      <formula>"Probable"</formula>
    </cfRule>
  </conditionalFormatting>
  <conditionalFormatting sqref="BI102:BI107">
    <cfRule type="cellIs" dxfId="404" priority="1554" operator="equal">
      <formula>"Posible"</formula>
    </cfRule>
  </conditionalFormatting>
  <conditionalFormatting sqref="BI102:BI107">
    <cfRule type="cellIs" dxfId="403" priority="1555" operator="equal">
      <formula>"Improbable"</formula>
    </cfRule>
  </conditionalFormatting>
  <conditionalFormatting sqref="BI102:BI107">
    <cfRule type="cellIs" dxfId="402" priority="1556" operator="equal">
      <formula>"Rara vez"</formula>
    </cfRule>
  </conditionalFormatting>
  <conditionalFormatting sqref="AJ102:AJ107">
    <cfRule type="cellIs" dxfId="401" priority="1557" operator="equal">
      <formula>"Moderada"</formula>
    </cfRule>
  </conditionalFormatting>
  <conditionalFormatting sqref="AJ102:AJ107">
    <cfRule type="cellIs" dxfId="400" priority="1558" operator="equal">
      <formula>"Alta"</formula>
    </cfRule>
  </conditionalFormatting>
  <conditionalFormatting sqref="AJ102:AJ107">
    <cfRule type="cellIs" dxfId="399" priority="1559" operator="equal">
      <formula>"Extrema"</formula>
    </cfRule>
  </conditionalFormatting>
  <conditionalFormatting sqref="BI108">
    <cfRule type="cellIs" dxfId="398" priority="1560" operator="equal">
      <formula>"Catastrófico"</formula>
    </cfRule>
  </conditionalFormatting>
  <conditionalFormatting sqref="BI108">
    <cfRule type="cellIs" dxfId="397" priority="1561" operator="equal">
      <formula>"Mayor"</formula>
    </cfRule>
  </conditionalFormatting>
  <conditionalFormatting sqref="BI108">
    <cfRule type="cellIs" dxfId="396" priority="1562" operator="equal">
      <formula>"Moderado"</formula>
    </cfRule>
  </conditionalFormatting>
  <conditionalFormatting sqref="BI108">
    <cfRule type="cellIs" dxfId="395" priority="1563" operator="equal">
      <formula>"Menor"</formula>
    </cfRule>
  </conditionalFormatting>
  <conditionalFormatting sqref="BI108">
    <cfRule type="cellIs" dxfId="394" priority="1564" operator="equal">
      <formula>"Leve"</formula>
    </cfRule>
  </conditionalFormatting>
  <conditionalFormatting sqref="BI108:BI113">
    <cfRule type="cellIs" dxfId="393" priority="1565" operator="equal">
      <formula>"Casi Seguro"</formula>
    </cfRule>
  </conditionalFormatting>
  <conditionalFormatting sqref="BI108:BI113">
    <cfRule type="cellIs" dxfId="392" priority="1566" operator="equal">
      <formula>"Probable"</formula>
    </cfRule>
  </conditionalFormatting>
  <conditionalFormatting sqref="BI108:BI113">
    <cfRule type="cellIs" dxfId="391" priority="1567" operator="equal">
      <formula>"Posible"</formula>
    </cfRule>
  </conditionalFormatting>
  <conditionalFormatting sqref="BI108:BI113">
    <cfRule type="cellIs" dxfId="390" priority="1568" operator="equal">
      <formula>"Improbable"</formula>
    </cfRule>
  </conditionalFormatting>
  <conditionalFormatting sqref="BI108:BI113">
    <cfRule type="cellIs" dxfId="389" priority="1569" operator="equal">
      <formula>"Rara vez"</formula>
    </cfRule>
  </conditionalFormatting>
  <conditionalFormatting sqref="BI108">
    <cfRule type="cellIs" dxfId="388" priority="1570" operator="equal">
      <formula>"Catastrófico"</formula>
    </cfRule>
  </conditionalFormatting>
  <conditionalFormatting sqref="BI108">
    <cfRule type="cellIs" dxfId="387" priority="1571" operator="equal">
      <formula>"Mayor"</formula>
    </cfRule>
  </conditionalFormatting>
  <conditionalFormatting sqref="BI108">
    <cfRule type="cellIs" dxfId="386" priority="1572" operator="equal">
      <formula>"Moderado"</formula>
    </cfRule>
  </conditionalFormatting>
  <conditionalFormatting sqref="BI108">
    <cfRule type="cellIs" dxfId="385" priority="1573" operator="equal">
      <formula>"Menor"</formula>
    </cfRule>
  </conditionalFormatting>
  <conditionalFormatting sqref="BI108">
    <cfRule type="cellIs" dxfId="384" priority="1574" operator="equal">
      <formula>"Leve"</formula>
    </cfRule>
  </conditionalFormatting>
  <conditionalFormatting sqref="BI108:BI113">
    <cfRule type="cellIs" dxfId="383" priority="1575" operator="equal">
      <formula>"Casi Seguro"</formula>
    </cfRule>
  </conditionalFormatting>
  <conditionalFormatting sqref="BI108:BI113">
    <cfRule type="cellIs" dxfId="382" priority="1576" operator="equal">
      <formula>"Probable"</formula>
    </cfRule>
  </conditionalFormatting>
  <conditionalFormatting sqref="BI108:BI113">
    <cfRule type="cellIs" dxfId="381" priority="1577" operator="equal">
      <formula>"Posible"</formula>
    </cfRule>
  </conditionalFormatting>
  <conditionalFormatting sqref="BI108:BI113">
    <cfRule type="cellIs" dxfId="380" priority="1578" operator="equal">
      <formula>"Improbable"</formula>
    </cfRule>
  </conditionalFormatting>
  <conditionalFormatting sqref="BI108:BI113">
    <cfRule type="cellIs" dxfId="379" priority="1579" operator="equal">
      <formula>"Rara vez"</formula>
    </cfRule>
  </conditionalFormatting>
  <conditionalFormatting sqref="AJ108">
    <cfRule type="cellIs" dxfId="378" priority="1580" operator="equal">
      <formula>"Extremo"</formula>
    </cfRule>
  </conditionalFormatting>
  <conditionalFormatting sqref="AJ108">
    <cfRule type="cellIs" dxfId="377" priority="1581" operator="equal">
      <formula>"Alto"</formula>
    </cfRule>
  </conditionalFormatting>
  <conditionalFormatting sqref="AJ108">
    <cfRule type="cellIs" dxfId="376" priority="1582" operator="equal">
      <formula>"Moderado"</formula>
    </cfRule>
  </conditionalFormatting>
  <conditionalFormatting sqref="AJ108">
    <cfRule type="cellIs" dxfId="375" priority="1583" operator="equal">
      <formula>"Bajo"</formula>
    </cfRule>
  </conditionalFormatting>
  <conditionalFormatting sqref="BH108">
    <cfRule type="cellIs" dxfId="374" priority="1584" operator="equal">
      <formula>"Muy Alta"</formula>
    </cfRule>
  </conditionalFormatting>
  <conditionalFormatting sqref="BH108">
    <cfRule type="cellIs" dxfId="373" priority="1585" operator="equal">
      <formula>"Alta"</formula>
    </cfRule>
  </conditionalFormatting>
  <conditionalFormatting sqref="BH108">
    <cfRule type="cellIs" dxfId="372" priority="1586" operator="equal">
      <formula>"Media"</formula>
    </cfRule>
  </conditionalFormatting>
  <conditionalFormatting sqref="BH108">
    <cfRule type="cellIs" dxfId="371" priority="1587" operator="equal">
      <formula>"Baja"</formula>
    </cfRule>
  </conditionalFormatting>
  <conditionalFormatting sqref="BH108">
    <cfRule type="cellIs" dxfId="370" priority="1588" operator="equal">
      <formula>"Muy Baja"</formula>
    </cfRule>
  </conditionalFormatting>
  <conditionalFormatting sqref="BK108">
    <cfRule type="cellIs" dxfId="369" priority="1589" operator="equal">
      <formula>"Catastrófico"</formula>
    </cfRule>
  </conditionalFormatting>
  <conditionalFormatting sqref="BK108">
    <cfRule type="cellIs" dxfId="368" priority="1590" operator="equal">
      <formula>"Mayor"</formula>
    </cfRule>
  </conditionalFormatting>
  <conditionalFormatting sqref="BK108">
    <cfRule type="cellIs" dxfId="367" priority="1591" operator="equal">
      <formula>"Moderado"</formula>
    </cfRule>
  </conditionalFormatting>
  <conditionalFormatting sqref="BK108">
    <cfRule type="cellIs" dxfId="366" priority="1592" operator="equal">
      <formula>"Menor"</formula>
    </cfRule>
  </conditionalFormatting>
  <conditionalFormatting sqref="BK108">
    <cfRule type="cellIs" dxfId="365" priority="1593" operator="equal">
      <formula>"Leve"</formula>
    </cfRule>
  </conditionalFormatting>
  <conditionalFormatting sqref="BM108">
    <cfRule type="cellIs" dxfId="364" priority="1594" operator="equal">
      <formula>"Extremo"</formula>
    </cfRule>
  </conditionalFormatting>
  <conditionalFormatting sqref="BM108">
    <cfRule type="cellIs" dxfId="363" priority="1595" operator="equal">
      <formula>"Alto"</formula>
    </cfRule>
  </conditionalFormatting>
  <conditionalFormatting sqref="BM108">
    <cfRule type="cellIs" dxfId="362" priority="1596" operator="equal">
      <formula>"Moderado"</formula>
    </cfRule>
  </conditionalFormatting>
  <conditionalFormatting sqref="BM108">
    <cfRule type="cellIs" dxfId="361" priority="1597" operator="equal">
      <formula>"Bajo"</formula>
    </cfRule>
  </conditionalFormatting>
  <conditionalFormatting sqref="AG108:AG113">
    <cfRule type="containsText" dxfId="360" priority="1598" operator="containsText" text="❌">
      <formula>NOT(ISERROR(SEARCH(("❌"),(AG108))))</formula>
    </cfRule>
  </conditionalFormatting>
  <conditionalFormatting sqref="AH108">
    <cfRule type="cellIs" dxfId="359" priority="1599" operator="equal">
      <formula>"Catastrófico"</formula>
    </cfRule>
  </conditionalFormatting>
  <conditionalFormatting sqref="AH108">
    <cfRule type="cellIs" dxfId="358" priority="1600" operator="equal">
      <formula>"Mayor"</formula>
    </cfRule>
  </conditionalFormatting>
  <conditionalFormatting sqref="AH108">
    <cfRule type="cellIs" dxfId="357" priority="1601" operator="equal">
      <formula>"Moderado"</formula>
    </cfRule>
  </conditionalFormatting>
  <conditionalFormatting sqref="AH108">
    <cfRule type="cellIs" dxfId="356" priority="1602" operator="equal">
      <formula>"Menor"</formula>
    </cfRule>
  </conditionalFormatting>
  <conditionalFormatting sqref="AH108">
    <cfRule type="cellIs" dxfId="355" priority="1603" operator="equal">
      <formula>"Leve"</formula>
    </cfRule>
  </conditionalFormatting>
  <conditionalFormatting sqref="K108">
    <cfRule type="cellIs" dxfId="354" priority="1604" operator="equal">
      <formula>"Muy Alta"</formula>
    </cfRule>
  </conditionalFormatting>
  <conditionalFormatting sqref="K108">
    <cfRule type="cellIs" dxfId="353" priority="1605" operator="equal">
      <formula>"Alta"</formula>
    </cfRule>
  </conditionalFormatting>
  <conditionalFormatting sqref="K108">
    <cfRule type="cellIs" dxfId="352" priority="1606" operator="equal">
      <formula>"Media"</formula>
    </cfRule>
  </conditionalFormatting>
  <conditionalFormatting sqref="K108">
    <cfRule type="cellIs" dxfId="351" priority="1607" operator="equal">
      <formula>"Baja"</formula>
    </cfRule>
  </conditionalFormatting>
  <conditionalFormatting sqref="K108">
    <cfRule type="cellIs" dxfId="350" priority="1608" operator="equal">
      <formula>"Muy Baja"</formula>
    </cfRule>
  </conditionalFormatting>
  <conditionalFormatting sqref="BI108">
    <cfRule type="cellIs" dxfId="349" priority="1609" operator="equal">
      <formula>"Catastrófico"</formula>
    </cfRule>
  </conditionalFormatting>
  <conditionalFormatting sqref="BI108">
    <cfRule type="cellIs" dxfId="348" priority="1610" operator="equal">
      <formula>"Mayor"</formula>
    </cfRule>
  </conditionalFormatting>
  <conditionalFormatting sqref="BI108">
    <cfRule type="cellIs" dxfId="347" priority="1611" operator="equal">
      <formula>"Moderado"</formula>
    </cfRule>
  </conditionalFormatting>
  <conditionalFormatting sqref="BI108">
    <cfRule type="cellIs" dxfId="346" priority="1612" operator="equal">
      <formula>"Menor"</formula>
    </cfRule>
  </conditionalFormatting>
  <conditionalFormatting sqref="BI108">
    <cfRule type="cellIs" dxfId="345" priority="1613" operator="equal">
      <formula>"Leve"</formula>
    </cfRule>
  </conditionalFormatting>
  <conditionalFormatting sqref="BM108:BM113">
    <cfRule type="cellIs" dxfId="344" priority="1614" operator="equal">
      <formula>"Extremo"</formula>
    </cfRule>
  </conditionalFormatting>
  <conditionalFormatting sqref="BM108:BM113">
    <cfRule type="cellIs" dxfId="343" priority="1615" operator="equal">
      <formula>"Extremo"</formula>
    </cfRule>
  </conditionalFormatting>
  <conditionalFormatting sqref="BM108:BM113">
    <cfRule type="cellIs" dxfId="342" priority="1616" operator="equal">
      <formula>"Alta"</formula>
    </cfRule>
  </conditionalFormatting>
  <conditionalFormatting sqref="K108:K113">
    <cfRule type="cellIs" dxfId="341" priority="1617" operator="equal">
      <formula>"Casi Seguro"</formula>
    </cfRule>
  </conditionalFormatting>
  <conditionalFormatting sqref="K108:K113">
    <cfRule type="cellIs" dxfId="340" priority="1618" operator="equal">
      <formula>"Probable"</formula>
    </cfRule>
  </conditionalFormatting>
  <conditionalFormatting sqref="K108:K113">
    <cfRule type="cellIs" dxfId="339" priority="1619" operator="equal">
      <formula>"Posible"</formula>
    </cfRule>
  </conditionalFormatting>
  <conditionalFormatting sqref="K108:K113">
    <cfRule type="cellIs" dxfId="338" priority="1620" operator="equal">
      <formula>"Rara vez"</formula>
    </cfRule>
  </conditionalFormatting>
  <conditionalFormatting sqref="K108:K113">
    <cfRule type="cellIs" dxfId="337" priority="1621" operator="equal">
      <formula>"Improbable"</formula>
    </cfRule>
  </conditionalFormatting>
  <conditionalFormatting sqref="K108:K113">
    <cfRule type="cellIs" dxfId="336" priority="1622" operator="equal">
      <formula>"Rara vez"</formula>
    </cfRule>
  </conditionalFormatting>
  <conditionalFormatting sqref="BI108:BI113">
    <cfRule type="cellIs" dxfId="335" priority="1623" operator="equal">
      <formula>"Casi Seguro"</formula>
    </cfRule>
  </conditionalFormatting>
  <conditionalFormatting sqref="BI108:BI113">
    <cfRule type="cellIs" dxfId="334" priority="1624" operator="equal">
      <formula>"Probable"</formula>
    </cfRule>
  </conditionalFormatting>
  <conditionalFormatting sqref="BI108:BI113">
    <cfRule type="cellIs" dxfId="333" priority="1625" operator="equal">
      <formula>"Posible"</formula>
    </cfRule>
  </conditionalFormatting>
  <conditionalFormatting sqref="BI108:BI113">
    <cfRule type="cellIs" dxfId="332" priority="1626" operator="equal">
      <formula>"Improbable"</formula>
    </cfRule>
  </conditionalFormatting>
  <conditionalFormatting sqref="BI108:BI113">
    <cfRule type="cellIs" dxfId="331" priority="1627" operator="equal">
      <formula>"Rara vez"</formula>
    </cfRule>
  </conditionalFormatting>
  <conditionalFormatting sqref="AJ108:AJ113">
    <cfRule type="cellIs" dxfId="330" priority="1628" operator="equal">
      <formula>"Moderada"</formula>
    </cfRule>
  </conditionalFormatting>
  <conditionalFormatting sqref="AJ108:AJ113">
    <cfRule type="cellIs" dxfId="329" priority="1629" operator="equal">
      <formula>"Alta"</formula>
    </cfRule>
  </conditionalFormatting>
  <conditionalFormatting sqref="AJ108:AJ113">
    <cfRule type="cellIs" dxfId="328" priority="1630" operator="equal">
      <formula>"Extrema"</formula>
    </cfRule>
  </conditionalFormatting>
  <conditionalFormatting sqref="AJ108">
    <cfRule type="cellIs" dxfId="327" priority="1631" operator="equal">
      <formula>"Extremo"</formula>
    </cfRule>
  </conditionalFormatting>
  <conditionalFormatting sqref="AJ108">
    <cfRule type="cellIs" dxfId="326" priority="1632" operator="equal">
      <formula>"Alto"</formula>
    </cfRule>
  </conditionalFormatting>
  <conditionalFormatting sqref="AJ108">
    <cfRule type="cellIs" dxfId="325" priority="1633" operator="equal">
      <formula>"Moderado"</formula>
    </cfRule>
  </conditionalFormatting>
  <conditionalFormatting sqref="AJ108">
    <cfRule type="cellIs" dxfId="324" priority="1634" operator="equal">
      <formula>"Bajo"</formula>
    </cfRule>
  </conditionalFormatting>
  <conditionalFormatting sqref="BH108">
    <cfRule type="cellIs" dxfId="323" priority="1635" operator="equal">
      <formula>"Muy Alta"</formula>
    </cfRule>
  </conditionalFormatting>
  <conditionalFormatting sqref="BH108">
    <cfRule type="cellIs" dxfId="322" priority="1636" operator="equal">
      <formula>"Alta"</formula>
    </cfRule>
  </conditionalFormatting>
  <conditionalFormatting sqref="BH108">
    <cfRule type="cellIs" dxfId="321" priority="1637" operator="equal">
      <formula>"Media"</formula>
    </cfRule>
  </conditionalFormatting>
  <conditionalFormatting sqref="BH108">
    <cfRule type="cellIs" dxfId="320" priority="1638" operator="equal">
      <formula>"Baja"</formula>
    </cfRule>
  </conditionalFormatting>
  <conditionalFormatting sqref="BH108">
    <cfRule type="cellIs" dxfId="319" priority="1639" operator="equal">
      <formula>"Muy Baja"</formula>
    </cfRule>
  </conditionalFormatting>
  <conditionalFormatting sqref="BK108">
    <cfRule type="cellIs" dxfId="318" priority="1640" operator="equal">
      <formula>"Catastrófico"</formula>
    </cfRule>
  </conditionalFormatting>
  <conditionalFormatting sqref="BK108">
    <cfRule type="cellIs" dxfId="317" priority="1641" operator="equal">
      <formula>"Mayor"</formula>
    </cfRule>
  </conditionalFormatting>
  <conditionalFormatting sqref="BK108">
    <cfRule type="cellIs" dxfId="316" priority="1642" operator="equal">
      <formula>"Moderado"</formula>
    </cfRule>
  </conditionalFormatting>
  <conditionalFormatting sqref="BK108">
    <cfRule type="cellIs" dxfId="315" priority="1643" operator="equal">
      <formula>"Menor"</formula>
    </cfRule>
  </conditionalFormatting>
  <conditionalFormatting sqref="BK108">
    <cfRule type="cellIs" dxfId="314" priority="1644" operator="equal">
      <formula>"Leve"</formula>
    </cfRule>
  </conditionalFormatting>
  <conditionalFormatting sqref="BM108">
    <cfRule type="cellIs" dxfId="313" priority="1645" operator="equal">
      <formula>"Extremo"</formula>
    </cfRule>
  </conditionalFormatting>
  <conditionalFormatting sqref="BM108">
    <cfRule type="cellIs" dxfId="312" priority="1646" operator="equal">
      <formula>"Alto"</formula>
    </cfRule>
  </conditionalFormatting>
  <conditionalFormatting sqref="BM108">
    <cfRule type="cellIs" dxfId="311" priority="1647" operator="equal">
      <formula>"Moderado"</formula>
    </cfRule>
  </conditionalFormatting>
  <conditionalFormatting sqref="BM108">
    <cfRule type="cellIs" dxfId="310" priority="1648" operator="equal">
      <formula>"Bajo"</formula>
    </cfRule>
  </conditionalFormatting>
  <conditionalFormatting sqref="AG108:AG113">
    <cfRule type="containsText" dxfId="309" priority="1649" operator="containsText" text="❌">
      <formula>NOT(ISERROR(SEARCH(("❌"),(AG108))))</formula>
    </cfRule>
  </conditionalFormatting>
  <conditionalFormatting sqref="AH108">
    <cfRule type="cellIs" dxfId="308" priority="1650" operator="equal">
      <formula>"Catastrófico"</formula>
    </cfRule>
  </conditionalFormatting>
  <conditionalFormatting sqref="AH108">
    <cfRule type="cellIs" dxfId="307" priority="1651" operator="equal">
      <formula>"Mayor"</formula>
    </cfRule>
  </conditionalFormatting>
  <conditionalFormatting sqref="AH108">
    <cfRule type="cellIs" dxfId="306" priority="1652" operator="equal">
      <formula>"Moderado"</formula>
    </cfRule>
  </conditionalFormatting>
  <conditionalFormatting sqref="AH108">
    <cfRule type="cellIs" dxfId="305" priority="1653" operator="equal">
      <formula>"Menor"</formula>
    </cfRule>
  </conditionalFormatting>
  <conditionalFormatting sqref="AH108">
    <cfRule type="cellIs" dxfId="304" priority="1654" operator="equal">
      <formula>"Leve"</formula>
    </cfRule>
  </conditionalFormatting>
  <conditionalFormatting sqref="K108">
    <cfRule type="cellIs" dxfId="303" priority="1655" operator="equal">
      <formula>"Muy Alta"</formula>
    </cfRule>
  </conditionalFormatting>
  <conditionalFormatting sqref="K108">
    <cfRule type="cellIs" dxfId="302" priority="1656" operator="equal">
      <formula>"Alta"</formula>
    </cfRule>
  </conditionalFormatting>
  <conditionalFormatting sqref="K108">
    <cfRule type="cellIs" dxfId="301" priority="1657" operator="equal">
      <formula>"Media"</formula>
    </cfRule>
  </conditionalFormatting>
  <conditionalFormatting sqref="K108">
    <cfRule type="cellIs" dxfId="300" priority="1658" operator="equal">
      <formula>"Baja"</formula>
    </cfRule>
  </conditionalFormatting>
  <conditionalFormatting sqref="K108">
    <cfRule type="cellIs" dxfId="299" priority="1659" operator="equal">
      <formula>"Muy Baja"</formula>
    </cfRule>
  </conditionalFormatting>
  <conditionalFormatting sqref="BI108">
    <cfRule type="cellIs" dxfId="298" priority="1660" operator="equal">
      <formula>"Catastrófico"</formula>
    </cfRule>
  </conditionalFormatting>
  <conditionalFormatting sqref="BI108">
    <cfRule type="cellIs" dxfId="297" priority="1661" operator="equal">
      <formula>"Mayor"</formula>
    </cfRule>
  </conditionalFormatting>
  <conditionalFormatting sqref="BI108">
    <cfRule type="cellIs" dxfId="296" priority="1662" operator="equal">
      <formula>"Moderado"</formula>
    </cfRule>
  </conditionalFormatting>
  <conditionalFormatting sqref="BI108">
    <cfRule type="cellIs" dxfId="295" priority="1663" operator="equal">
      <formula>"Menor"</formula>
    </cfRule>
  </conditionalFormatting>
  <conditionalFormatting sqref="BI108">
    <cfRule type="cellIs" dxfId="294" priority="1664" operator="equal">
      <formula>"Leve"</formula>
    </cfRule>
  </conditionalFormatting>
  <conditionalFormatting sqref="BM108:BM113">
    <cfRule type="cellIs" dxfId="293" priority="1665" operator="equal">
      <formula>"Extremo"</formula>
    </cfRule>
  </conditionalFormatting>
  <conditionalFormatting sqref="BM108:BM113">
    <cfRule type="cellIs" dxfId="292" priority="1666" operator="equal">
      <formula>"Extremo"</formula>
    </cfRule>
  </conditionalFormatting>
  <conditionalFormatting sqref="BM108:BM113">
    <cfRule type="cellIs" dxfId="291" priority="1667" operator="equal">
      <formula>"Alta"</formula>
    </cfRule>
  </conditionalFormatting>
  <conditionalFormatting sqref="K108:K113">
    <cfRule type="cellIs" dxfId="290" priority="1668" operator="equal">
      <formula>"Casi Seguro"</formula>
    </cfRule>
  </conditionalFormatting>
  <conditionalFormatting sqref="K108:K113">
    <cfRule type="cellIs" dxfId="289" priority="1669" operator="equal">
      <formula>"Probable"</formula>
    </cfRule>
  </conditionalFormatting>
  <conditionalFormatting sqref="K108:K113">
    <cfRule type="cellIs" dxfId="288" priority="1670" operator="equal">
      <formula>"Posible"</formula>
    </cfRule>
  </conditionalFormatting>
  <conditionalFormatting sqref="K108:K113">
    <cfRule type="cellIs" dxfId="287" priority="1671" operator="equal">
      <formula>"Rara vez"</formula>
    </cfRule>
  </conditionalFormatting>
  <conditionalFormatting sqref="K108:K113">
    <cfRule type="cellIs" dxfId="286" priority="1672" operator="equal">
      <formula>"Improbable"</formula>
    </cfRule>
  </conditionalFormatting>
  <conditionalFormatting sqref="K108:K113">
    <cfRule type="cellIs" dxfId="285" priority="1673" operator="equal">
      <formula>"Rara vez"</formula>
    </cfRule>
  </conditionalFormatting>
  <conditionalFormatting sqref="BI108:BI113">
    <cfRule type="cellIs" dxfId="284" priority="1674" operator="equal">
      <formula>"Casi Seguro"</formula>
    </cfRule>
  </conditionalFormatting>
  <conditionalFormatting sqref="BI108:BI113">
    <cfRule type="cellIs" dxfId="283" priority="1675" operator="equal">
      <formula>"Probable"</formula>
    </cfRule>
  </conditionalFormatting>
  <conditionalFormatting sqref="BI108:BI113">
    <cfRule type="cellIs" dxfId="282" priority="1676" operator="equal">
      <formula>"Posible"</formula>
    </cfRule>
  </conditionalFormatting>
  <conditionalFormatting sqref="BI108:BI113">
    <cfRule type="cellIs" dxfId="281" priority="1677" operator="equal">
      <formula>"Improbable"</formula>
    </cfRule>
  </conditionalFormatting>
  <conditionalFormatting sqref="BI108:BI113">
    <cfRule type="cellIs" dxfId="280" priority="1678" operator="equal">
      <formula>"Rara vez"</formula>
    </cfRule>
  </conditionalFormatting>
  <conditionalFormatting sqref="AJ108:AJ113">
    <cfRule type="cellIs" dxfId="279" priority="1679" operator="equal">
      <formula>"Moderada"</formula>
    </cfRule>
  </conditionalFormatting>
  <conditionalFormatting sqref="AJ108:AJ113">
    <cfRule type="cellIs" dxfId="278" priority="1680" operator="equal">
      <formula>"Alta"</formula>
    </cfRule>
  </conditionalFormatting>
  <conditionalFormatting sqref="AJ108:AJ113">
    <cfRule type="cellIs" dxfId="277" priority="1681" operator="equal">
      <formula>"Extrema"</formula>
    </cfRule>
  </conditionalFormatting>
  <conditionalFormatting sqref="BH108">
    <cfRule type="cellIs" dxfId="276" priority="1682" operator="equal">
      <formula>"Muy Alta"</formula>
    </cfRule>
  </conditionalFormatting>
  <conditionalFormatting sqref="BH108">
    <cfRule type="cellIs" dxfId="275" priority="1683" operator="equal">
      <formula>"Alta"</formula>
    </cfRule>
  </conditionalFormatting>
  <conditionalFormatting sqref="BH108">
    <cfRule type="cellIs" dxfId="274" priority="1684" operator="equal">
      <formula>"Media"</formula>
    </cfRule>
  </conditionalFormatting>
  <conditionalFormatting sqref="BH108">
    <cfRule type="cellIs" dxfId="273" priority="1685" operator="equal">
      <formula>"Baja"</formula>
    </cfRule>
  </conditionalFormatting>
  <conditionalFormatting sqref="BH108">
    <cfRule type="cellIs" dxfId="272" priority="1686" operator="equal">
      <formula>"Muy Baja"</formula>
    </cfRule>
  </conditionalFormatting>
  <conditionalFormatting sqref="BK108">
    <cfRule type="cellIs" dxfId="271" priority="1687" operator="equal">
      <formula>"Catastrófico"</formula>
    </cfRule>
  </conditionalFormatting>
  <conditionalFormatting sqref="BK108">
    <cfRule type="cellIs" dxfId="270" priority="1688" operator="equal">
      <formula>"Mayor"</formula>
    </cfRule>
  </conditionalFormatting>
  <conditionalFormatting sqref="BK108">
    <cfRule type="cellIs" dxfId="269" priority="1689" operator="equal">
      <formula>"Moderado"</formula>
    </cfRule>
  </conditionalFormatting>
  <conditionalFormatting sqref="BK108">
    <cfRule type="cellIs" dxfId="268" priority="1690" operator="equal">
      <formula>"Menor"</formula>
    </cfRule>
  </conditionalFormatting>
  <conditionalFormatting sqref="BK108">
    <cfRule type="cellIs" dxfId="267" priority="1691" operator="equal">
      <formula>"Leve"</formula>
    </cfRule>
  </conditionalFormatting>
  <conditionalFormatting sqref="BM108">
    <cfRule type="cellIs" dxfId="266" priority="1692" operator="equal">
      <formula>"Extremo"</formula>
    </cfRule>
  </conditionalFormatting>
  <conditionalFormatting sqref="BM108">
    <cfRule type="cellIs" dxfId="265" priority="1693" operator="equal">
      <formula>"Alto"</formula>
    </cfRule>
  </conditionalFormatting>
  <conditionalFormatting sqref="BM108">
    <cfRule type="cellIs" dxfId="264" priority="1694" operator="equal">
      <formula>"Moderado"</formula>
    </cfRule>
  </conditionalFormatting>
  <conditionalFormatting sqref="BM108">
    <cfRule type="cellIs" dxfId="263" priority="1695" operator="equal">
      <formula>"Bajo"</formula>
    </cfRule>
  </conditionalFormatting>
  <conditionalFormatting sqref="BI108">
    <cfRule type="cellIs" dxfId="262" priority="1696" operator="equal">
      <formula>"Catastrófico"</formula>
    </cfRule>
  </conditionalFormatting>
  <conditionalFormatting sqref="BI108">
    <cfRule type="cellIs" dxfId="261" priority="1697" operator="equal">
      <formula>"Mayor"</formula>
    </cfRule>
  </conditionalFormatting>
  <conditionalFormatting sqref="BI108">
    <cfRule type="cellIs" dxfId="260" priority="1698" operator="equal">
      <formula>"Moderado"</formula>
    </cfRule>
  </conditionalFormatting>
  <conditionalFormatting sqref="BI108">
    <cfRule type="cellIs" dxfId="259" priority="1699" operator="equal">
      <formula>"Menor"</formula>
    </cfRule>
  </conditionalFormatting>
  <conditionalFormatting sqref="BI108">
    <cfRule type="cellIs" dxfId="258" priority="1700" operator="equal">
      <formula>"Leve"</formula>
    </cfRule>
  </conditionalFormatting>
  <conditionalFormatting sqref="BM108:BM113">
    <cfRule type="cellIs" dxfId="257" priority="1701" operator="equal">
      <formula>"Extremo"</formula>
    </cfRule>
  </conditionalFormatting>
  <conditionalFormatting sqref="BM108:BM113">
    <cfRule type="cellIs" dxfId="256" priority="1702" operator="equal">
      <formula>"Extremo"</formula>
    </cfRule>
  </conditionalFormatting>
  <conditionalFormatting sqref="BM108:BM113">
    <cfRule type="cellIs" dxfId="255" priority="1703" operator="equal">
      <formula>"Alta"</formula>
    </cfRule>
  </conditionalFormatting>
  <conditionalFormatting sqref="BI108:BI113">
    <cfRule type="cellIs" dxfId="254" priority="1704" operator="equal">
      <formula>"Casi Seguro"</formula>
    </cfRule>
  </conditionalFormatting>
  <conditionalFormatting sqref="BI108:BI113">
    <cfRule type="cellIs" dxfId="253" priority="1705" operator="equal">
      <formula>"Probable"</formula>
    </cfRule>
  </conditionalFormatting>
  <conditionalFormatting sqref="BI108:BI113">
    <cfRule type="cellIs" dxfId="252" priority="1706" operator="equal">
      <formula>"Posible"</formula>
    </cfRule>
  </conditionalFormatting>
  <conditionalFormatting sqref="BI108:BI113">
    <cfRule type="cellIs" dxfId="251" priority="1707" operator="equal">
      <formula>"Improbable"</formula>
    </cfRule>
  </conditionalFormatting>
  <conditionalFormatting sqref="BI108:BI113">
    <cfRule type="cellIs" dxfId="250" priority="1708" operator="equal">
      <formula>"Rara vez"</formula>
    </cfRule>
  </conditionalFormatting>
  <conditionalFormatting sqref="BH108">
    <cfRule type="cellIs" dxfId="249" priority="1709" operator="equal">
      <formula>"Muy Alta"</formula>
    </cfRule>
  </conditionalFormatting>
  <conditionalFormatting sqref="BH108">
    <cfRule type="cellIs" dxfId="248" priority="1710" operator="equal">
      <formula>"Alta"</formula>
    </cfRule>
  </conditionalFormatting>
  <conditionalFormatting sqref="BH108">
    <cfRule type="cellIs" dxfId="247" priority="1711" operator="equal">
      <formula>"Media"</formula>
    </cfRule>
  </conditionalFormatting>
  <conditionalFormatting sqref="BH108">
    <cfRule type="cellIs" dxfId="246" priority="1712" operator="equal">
      <formula>"Baja"</formula>
    </cfRule>
  </conditionalFormatting>
  <conditionalFormatting sqref="BH108">
    <cfRule type="cellIs" dxfId="245" priority="1713" operator="equal">
      <formula>"Muy Baja"</formula>
    </cfRule>
  </conditionalFormatting>
  <conditionalFormatting sqref="BK108">
    <cfRule type="cellIs" dxfId="244" priority="1714" operator="equal">
      <formula>"Catastrófico"</formula>
    </cfRule>
  </conditionalFormatting>
  <conditionalFormatting sqref="BK108">
    <cfRule type="cellIs" dxfId="243" priority="1715" operator="equal">
      <formula>"Mayor"</formula>
    </cfRule>
  </conditionalFormatting>
  <conditionalFormatting sqref="BK108">
    <cfRule type="cellIs" dxfId="242" priority="1716" operator="equal">
      <formula>"Moderado"</formula>
    </cfRule>
  </conditionalFormatting>
  <conditionalFormatting sqref="BK108">
    <cfRule type="cellIs" dxfId="241" priority="1717" operator="equal">
      <formula>"Menor"</formula>
    </cfRule>
  </conditionalFormatting>
  <conditionalFormatting sqref="BK108">
    <cfRule type="cellIs" dxfId="240" priority="1718" operator="equal">
      <formula>"Leve"</formula>
    </cfRule>
  </conditionalFormatting>
  <conditionalFormatting sqref="BM108">
    <cfRule type="cellIs" dxfId="239" priority="1719" operator="equal">
      <formula>"Extremo"</formula>
    </cfRule>
  </conditionalFormatting>
  <conditionalFormatting sqref="BM108">
    <cfRule type="cellIs" dxfId="238" priority="1720" operator="equal">
      <formula>"Alto"</formula>
    </cfRule>
  </conditionalFormatting>
  <conditionalFormatting sqref="BM108">
    <cfRule type="cellIs" dxfId="237" priority="1721" operator="equal">
      <formula>"Moderado"</formula>
    </cfRule>
  </conditionalFormatting>
  <conditionalFormatting sqref="BM108">
    <cfRule type="cellIs" dxfId="236" priority="1722" operator="equal">
      <formula>"Bajo"</formula>
    </cfRule>
  </conditionalFormatting>
  <conditionalFormatting sqref="K108">
    <cfRule type="cellIs" dxfId="235" priority="1723" operator="equal">
      <formula>"Muy Alta"</formula>
    </cfRule>
  </conditionalFormatting>
  <conditionalFormatting sqref="K108">
    <cfRule type="cellIs" dxfId="234" priority="1724" operator="equal">
      <formula>"Alta"</formula>
    </cfRule>
  </conditionalFormatting>
  <conditionalFormatting sqref="K108">
    <cfRule type="cellIs" dxfId="233" priority="1725" operator="equal">
      <formula>"Media"</formula>
    </cfRule>
  </conditionalFormatting>
  <conditionalFormatting sqref="K108">
    <cfRule type="cellIs" dxfId="232" priority="1726" operator="equal">
      <formula>"Baja"</formula>
    </cfRule>
  </conditionalFormatting>
  <conditionalFormatting sqref="K108">
    <cfRule type="cellIs" dxfId="231" priority="1727" operator="equal">
      <formula>"Muy Baja"</formula>
    </cfRule>
  </conditionalFormatting>
  <conditionalFormatting sqref="BI108">
    <cfRule type="cellIs" dxfId="230" priority="1728" operator="equal">
      <formula>"Catastrófico"</formula>
    </cfRule>
  </conditionalFormatting>
  <conditionalFormatting sqref="BI108">
    <cfRule type="cellIs" dxfId="229" priority="1729" operator="equal">
      <formula>"Mayor"</formula>
    </cfRule>
  </conditionalFormatting>
  <conditionalFormatting sqref="BI108">
    <cfRule type="cellIs" dxfId="228" priority="1730" operator="equal">
      <formula>"Moderado"</formula>
    </cfRule>
  </conditionalFormatting>
  <conditionalFormatting sqref="BI108">
    <cfRule type="cellIs" dxfId="227" priority="1731" operator="equal">
      <formula>"Menor"</formula>
    </cfRule>
  </conditionalFormatting>
  <conditionalFormatting sqref="BI108">
    <cfRule type="cellIs" dxfId="226" priority="1732" operator="equal">
      <formula>"Leve"</formula>
    </cfRule>
  </conditionalFormatting>
  <conditionalFormatting sqref="BM108:BM113">
    <cfRule type="cellIs" dxfId="225" priority="1733" operator="equal">
      <formula>"Extremo"</formula>
    </cfRule>
  </conditionalFormatting>
  <conditionalFormatting sqref="BM108:BM113">
    <cfRule type="cellIs" dxfId="224" priority="1734" operator="equal">
      <formula>"Extremo"</formula>
    </cfRule>
  </conditionalFormatting>
  <conditionalFormatting sqref="BM108:BM113">
    <cfRule type="cellIs" dxfId="223" priority="1735" operator="equal">
      <formula>"Alta"</formula>
    </cfRule>
  </conditionalFormatting>
  <conditionalFormatting sqref="K108">
    <cfRule type="cellIs" dxfId="222" priority="1736" operator="equal">
      <formula>"Casi Seguro"</formula>
    </cfRule>
  </conditionalFormatting>
  <conditionalFormatting sqref="K108">
    <cfRule type="cellIs" dxfId="221" priority="1737" operator="equal">
      <formula>"Probable"</formula>
    </cfRule>
  </conditionalFormatting>
  <conditionalFormatting sqref="K108">
    <cfRule type="cellIs" dxfId="220" priority="1738" operator="equal">
      <formula>"Posible"</formula>
    </cfRule>
  </conditionalFormatting>
  <conditionalFormatting sqref="K108">
    <cfRule type="cellIs" dxfId="219" priority="1739" operator="equal">
      <formula>"Rara vez"</formula>
    </cfRule>
  </conditionalFormatting>
  <conditionalFormatting sqref="K108">
    <cfRule type="cellIs" dxfId="218" priority="1740" operator="equal">
      <formula>"Improbable"</formula>
    </cfRule>
  </conditionalFormatting>
  <conditionalFormatting sqref="K108">
    <cfRule type="cellIs" dxfId="217" priority="1741" operator="equal">
      <formula>"Rara vez"</formula>
    </cfRule>
  </conditionalFormatting>
  <conditionalFormatting sqref="BI108:BI113">
    <cfRule type="cellIs" dxfId="216" priority="1742" operator="equal">
      <formula>"Casi Seguro"</formula>
    </cfRule>
  </conditionalFormatting>
  <conditionalFormatting sqref="BI108:BI113">
    <cfRule type="cellIs" dxfId="215" priority="1743" operator="equal">
      <formula>"Probable"</formula>
    </cfRule>
  </conditionalFormatting>
  <conditionalFormatting sqref="BI108:BI113">
    <cfRule type="cellIs" dxfId="214" priority="1744" operator="equal">
      <formula>"Posible"</formula>
    </cfRule>
  </conditionalFormatting>
  <conditionalFormatting sqref="BI108:BI113">
    <cfRule type="cellIs" dxfId="213" priority="1745" operator="equal">
      <formula>"Improbable"</formula>
    </cfRule>
  </conditionalFormatting>
  <conditionalFormatting sqref="BI108:BI113">
    <cfRule type="cellIs" dxfId="212" priority="1746" operator="equal">
      <formula>"Rara vez"</formula>
    </cfRule>
  </conditionalFormatting>
  <conditionalFormatting sqref="AJ108">
    <cfRule type="cellIs" dxfId="211" priority="1747" operator="equal">
      <formula>"Extremo"</formula>
    </cfRule>
  </conditionalFormatting>
  <conditionalFormatting sqref="AJ108">
    <cfRule type="cellIs" dxfId="210" priority="1748" operator="equal">
      <formula>"Alto"</formula>
    </cfRule>
  </conditionalFormatting>
  <conditionalFormatting sqref="AJ108">
    <cfRule type="cellIs" dxfId="209" priority="1749" operator="equal">
      <formula>"Moderado"</formula>
    </cfRule>
  </conditionalFormatting>
  <conditionalFormatting sqref="AJ108">
    <cfRule type="cellIs" dxfId="208" priority="1750" operator="equal">
      <formula>"Bajo"</formula>
    </cfRule>
  </conditionalFormatting>
  <conditionalFormatting sqref="BH108">
    <cfRule type="cellIs" dxfId="207" priority="1751" operator="equal">
      <formula>"Muy Alta"</formula>
    </cfRule>
  </conditionalFormatting>
  <conditionalFormatting sqref="BH108">
    <cfRule type="cellIs" dxfId="206" priority="1752" operator="equal">
      <formula>"Alta"</formula>
    </cfRule>
  </conditionalFormatting>
  <conditionalFormatting sqref="BH108">
    <cfRule type="cellIs" dxfId="205" priority="1753" operator="equal">
      <formula>"Media"</formula>
    </cfRule>
  </conditionalFormatting>
  <conditionalFormatting sqref="BH108">
    <cfRule type="cellIs" dxfId="204" priority="1754" operator="equal">
      <formula>"Baja"</formula>
    </cfRule>
  </conditionalFormatting>
  <conditionalFormatting sqref="BH108">
    <cfRule type="cellIs" dxfId="203" priority="1755" operator="equal">
      <formula>"Muy Baja"</formula>
    </cfRule>
  </conditionalFormatting>
  <conditionalFormatting sqref="BK108">
    <cfRule type="cellIs" dxfId="202" priority="1756" operator="equal">
      <formula>"Catastrófico"</formula>
    </cfRule>
  </conditionalFormatting>
  <conditionalFormatting sqref="BK108">
    <cfRule type="cellIs" dxfId="201" priority="1757" operator="equal">
      <formula>"Mayor"</formula>
    </cfRule>
  </conditionalFormatting>
  <conditionalFormatting sqref="BK108">
    <cfRule type="cellIs" dxfId="200" priority="1758" operator="equal">
      <formula>"Moderado"</formula>
    </cfRule>
  </conditionalFormatting>
  <conditionalFormatting sqref="BK108">
    <cfRule type="cellIs" dxfId="199" priority="1759" operator="equal">
      <formula>"Menor"</formula>
    </cfRule>
  </conditionalFormatting>
  <conditionalFormatting sqref="BK108">
    <cfRule type="cellIs" dxfId="198" priority="1760" operator="equal">
      <formula>"Leve"</formula>
    </cfRule>
  </conditionalFormatting>
  <conditionalFormatting sqref="BM108">
    <cfRule type="cellIs" dxfId="197" priority="1761" operator="equal">
      <formula>"Extremo"</formula>
    </cfRule>
  </conditionalFormatting>
  <conditionalFormatting sqref="BM108">
    <cfRule type="cellIs" dxfId="196" priority="1762" operator="equal">
      <formula>"Alto"</formula>
    </cfRule>
  </conditionalFormatting>
  <conditionalFormatting sqref="BM108">
    <cfRule type="cellIs" dxfId="195" priority="1763" operator="equal">
      <formula>"Moderado"</formula>
    </cfRule>
  </conditionalFormatting>
  <conditionalFormatting sqref="BM108">
    <cfRule type="cellIs" dxfId="194" priority="1764" operator="equal">
      <formula>"Bajo"</formula>
    </cfRule>
  </conditionalFormatting>
  <conditionalFormatting sqref="AG108:AG113">
    <cfRule type="containsText" dxfId="193" priority="1765" operator="containsText" text="❌">
      <formula>NOT(ISERROR(SEARCH(("❌"),(AG108))))</formula>
    </cfRule>
  </conditionalFormatting>
  <conditionalFormatting sqref="AH108">
    <cfRule type="cellIs" dxfId="192" priority="1766" operator="equal">
      <formula>"Catastrófico"</formula>
    </cfRule>
  </conditionalFormatting>
  <conditionalFormatting sqref="AH108">
    <cfRule type="cellIs" dxfId="191" priority="1767" operator="equal">
      <formula>"Mayor"</formula>
    </cfRule>
  </conditionalFormatting>
  <conditionalFormatting sqref="AH108">
    <cfRule type="cellIs" dxfId="190" priority="1768" operator="equal">
      <formula>"Moderado"</formula>
    </cfRule>
  </conditionalFormatting>
  <conditionalFormatting sqref="AH108">
    <cfRule type="cellIs" dxfId="189" priority="1769" operator="equal">
      <formula>"Menor"</formula>
    </cfRule>
  </conditionalFormatting>
  <conditionalFormatting sqref="AH108">
    <cfRule type="cellIs" dxfId="188" priority="1770" operator="equal">
      <formula>"Leve"</formula>
    </cfRule>
  </conditionalFormatting>
  <conditionalFormatting sqref="K108">
    <cfRule type="cellIs" dxfId="187" priority="1771" operator="equal">
      <formula>"Muy Alta"</formula>
    </cfRule>
  </conditionalFormatting>
  <conditionalFormatting sqref="K108">
    <cfRule type="cellIs" dxfId="186" priority="1772" operator="equal">
      <formula>"Alta"</formula>
    </cfRule>
  </conditionalFormatting>
  <conditionalFormatting sqref="K108">
    <cfRule type="cellIs" dxfId="185" priority="1773" operator="equal">
      <formula>"Media"</formula>
    </cfRule>
  </conditionalFormatting>
  <conditionalFormatting sqref="K108">
    <cfRule type="cellIs" dxfId="184" priority="1774" operator="equal">
      <formula>"Baja"</formula>
    </cfRule>
  </conditionalFormatting>
  <conditionalFormatting sqref="K108">
    <cfRule type="cellIs" dxfId="183" priority="1775" operator="equal">
      <formula>"Muy Baja"</formula>
    </cfRule>
  </conditionalFormatting>
  <conditionalFormatting sqref="BI108">
    <cfRule type="cellIs" dxfId="182" priority="1776" operator="equal">
      <formula>"Catastrófico"</formula>
    </cfRule>
  </conditionalFormatting>
  <conditionalFormatting sqref="BI108">
    <cfRule type="cellIs" dxfId="181" priority="1777" operator="equal">
      <formula>"Mayor"</formula>
    </cfRule>
  </conditionalFormatting>
  <conditionalFormatting sqref="BI108">
    <cfRule type="cellIs" dxfId="180" priority="1778" operator="equal">
      <formula>"Moderado"</formula>
    </cfRule>
  </conditionalFormatting>
  <conditionalFormatting sqref="BI108">
    <cfRule type="cellIs" dxfId="179" priority="1779" operator="equal">
      <formula>"Menor"</formula>
    </cfRule>
  </conditionalFormatting>
  <conditionalFormatting sqref="BI108">
    <cfRule type="cellIs" dxfId="178" priority="1780" operator="equal">
      <formula>"Leve"</formula>
    </cfRule>
  </conditionalFormatting>
  <conditionalFormatting sqref="BM108:BM113">
    <cfRule type="cellIs" dxfId="177" priority="1781" operator="equal">
      <formula>"Extremo"</formula>
    </cfRule>
  </conditionalFormatting>
  <conditionalFormatting sqref="BM108:BM113">
    <cfRule type="cellIs" dxfId="176" priority="1782" operator="equal">
      <formula>"Extremo"</formula>
    </cfRule>
  </conditionalFormatting>
  <conditionalFormatting sqref="BM108:BM113">
    <cfRule type="cellIs" dxfId="175" priority="1783" operator="equal">
      <formula>"Alta"</formula>
    </cfRule>
  </conditionalFormatting>
  <conditionalFormatting sqref="K108:K113">
    <cfRule type="cellIs" dxfId="174" priority="1784" operator="equal">
      <formula>"Casi Seguro"</formula>
    </cfRule>
  </conditionalFormatting>
  <conditionalFormatting sqref="K108:K113">
    <cfRule type="cellIs" dxfId="173" priority="1785" operator="equal">
      <formula>"Probable"</formula>
    </cfRule>
  </conditionalFormatting>
  <conditionalFormatting sqref="K108:K113">
    <cfRule type="cellIs" dxfId="172" priority="1786" operator="equal">
      <formula>"Posible"</formula>
    </cfRule>
  </conditionalFormatting>
  <conditionalFormatting sqref="K108:K113">
    <cfRule type="cellIs" dxfId="171" priority="1787" operator="equal">
      <formula>"Rara vez"</formula>
    </cfRule>
  </conditionalFormatting>
  <conditionalFormatting sqref="K108:K113">
    <cfRule type="cellIs" dxfId="170" priority="1788" operator="equal">
      <formula>"Improbable"</formula>
    </cfRule>
  </conditionalFormatting>
  <conditionalFormatting sqref="K108:K113">
    <cfRule type="cellIs" dxfId="169" priority="1789" operator="equal">
      <formula>"Rara vez"</formula>
    </cfRule>
  </conditionalFormatting>
  <conditionalFormatting sqref="BI108:BI113">
    <cfRule type="cellIs" dxfId="168" priority="1790" operator="equal">
      <formula>"Casi Seguro"</formula>
    </cfRule>
  </conditionalFormatting>
  <conditionalFormatting sqref="BI108:BI113">
    <cfRule type="cellIs" dxfId="167" priority="1791" operator="equal">
      <formula>"Probable"</formula>
    </cfRule>
  </conditionalFormatting>
  <conditionalFormatting sqref="BI108:BI113">
    <cfRule type="cellIs" dxfId="166" priority="1792" operator="equal">
      <formula>"Posible"</formula>
    </cfRule>
  </conditionalFormatting>
  <conditionalFormatting sqref="BI108:BI113">
    <cfRule type="cellIs" dxfId="165" priority="1793" operator="equal">
      <formula>"Improbable"</formula>
    </cfRule>
  </conditionalFormatting>
  <conditionalFormatting sqref="BI108:BI113">
    <cfRule type="cellIs" dxfId="164" priority="1794" operator="equal">
      <formula>"Rara vez"</formula>
    </cfRule>
  </conditionalFormatting>
  <conditionalFormatting sqref="AJ108:AJ113">
    <cfRule type="cellIs" dxfId="163" priority="1795" operator="equal">
      <formula>"Moderada"</formula>
    </cfRule>
  </conditionalFormatting>
  <conditionalFormatting sqref="AJ108:AJ113">
    <cfRule type="cellIs" dxfId="162" priority="1796" operator="equal">
      <formula>"Alta"</formula>
    </cfRule>
  </conditionalFormatting>
  <conditionalFormatting sqref="AJ108:AJ113">
    <cfRule type="cellIs" dxfId="161" priority="1797" operator="equal">
      <formula>"Extrema"</formula>
    </cfRule>
  </conditionalFormatting>
  <conditionalFormatting sqref="AJ27">
    <cfRule type="cellIs" dxfId="160" priority="1798" operator="equal">
      <formula>"Extremo"</formula>
    </cfRule>
  </conditionalFormatting>
  <conditionalFormatting sqref="AJ27">
    <cfRule type="cellIs" dxfId="159" priority="1799" operator="equal">
      <formula>"Alto"</formula>
    </cfRule>
  </conditionalFormatting>
  <conditionalFormatting sqref="AJ27">
    <cfRule type="cellIs" dxfId="158" priority="1800" operator="equal">
      <formula>"Moderado"</formula>
    </cfRule>
  </conditionalFormatting>
  <conditionalFormatting sqref="AJ27">
    <cfRule type="cellIs" dxfId="157" priority="1801" operator="equal">
      <formula>"Bajo"</formula>
    </cfRule>
  </conditionalFormatting>
  <conditionalFormatting sqref="BH27">
    <cfRule type="cellIs" dxfId="156" priority="1802" operator="equal">
      <formula>"Muy Alta"</formula>
    </cfRule>
  </conditionalFormatting>
  <conditionalFormatting sqref="BH27">
    <cfRule type="cellIs" dxfId="155" priority="1803" operator="equal">
      <formula>"Alta"</formula>
    </cfRule>
  </conditionalFormatting>
  <conditionalFormatting sqref="BH27">
    <cfRule type="cellIs" dxfId="154" priority="1804" operator="equal">
      <formula>"Media"</formula>
    </cfRule>
  </conditionalFormatting>
  <conditionalFormatting sqref="BH27">
    <cfRule type="cellIs" dxfId="153" priority="1805" operator="equal">
      <formula>"Baja"</formula>
    </cfRule>
  </conditionalFormatting>
  <conditionalFormatting sqref="BH27">
    <cfRule type="cellIs" dxfId="152" priority="1806" operator="equal">
      <formula>"Muy Baja"</formula>
    </cfRule>
  </conditionalFormatting>
  <conditionalFormatting sqref="BK27">
    <cfRule type="cellIs" dxfId="151" priority="1807" operator="equal">
      <formula>"Catastrófico"</formula>
    </cfRule>
  </conditionalFormatting>
  <conditionalFormatting sqref="BK27">
    <cfRule type="cellIs" dxfId="150" priority="1808" operator="equal">
      <formula>"Mayor"</formula>
    </cfRule>
  </conditionalFormatting>
  <conditionalFormatting sqref="BK27">
    <cfRule type="cellIs" dxfId="149" priority="1809" operator="equal">
      <formula>"Moderado"</formula>
    </cfRule>
  </conditionalFormatting>
  <conditionalFormatting sqref="BK27">
    <cfRule type="cellIs" dxfId="148" priority="1810" operator="equal">
      <formula>"Menor"</formula>
    </cfRule>
  </conditionalFormatting>
  <conditionalFormatting sqref="BK27">
    <cfRule type="cellIs" dxfId="147" priority="1811" operator="equal">
      <formula>"Leve"</formula>
    </cfRule>
  </conditionalFormatting>
  <conditionalFormatting sqref="BM27">
    <cfRule type="cellIs" dxfId="146" priority="1812" operator="equal">
      <formula>"Extremo"</formula>
    </cfRule>
  </conditionalFormatting>
  <conditionalFormatting sqref="BM27">
    <cfRule type="cellIs" dxfId="145" priority="1813" operator="equal">
      <formula>"Alto"</formula>
    </cfRule>
  </conditionalFormatting>
  <conditionalFormatting sqref="BM27">
    <cfRule type="cellIs" dxfId="144" priority="1814" operator="equal">
      <formula>"Moderado"</formula>
    </cfRule>
  </conditionalFormatting>
  <conditionalFormatting sqref="BM27">
    <cfRule type="cellIs" dxfId="143" priority="1815" operator="equal">
      <formula>"Bajo"</formula>
    </cfRule>
  </conditionalFormatting>
  <conditionalFormatting sqref="AG27:AG32">
    <cfRule type="containsText" dxfId="142" priority="1816" operator="containsText" text="❌">
      <formula>NOT(ISERROR(SEARCH(("❌"),(AG27))))</formula>
    </cfRule>
  </conditionalFormatting>
  <conditionalFormatting sqref="K27">
    <cfRule type="cellIs" dxfId="141" priority="1817" operator="equal">
      <formula>"Muy Alta"</formula>
    </cfRule>
  </conditionalFormatting>
  <conditionalFormatting sqref="K27">
    <cfRule type="cellIs" dxfId="140" priority="1818" operator="equal">
      <formula>"Alta"</formula>
    </cfRule>
  </conditionalFormatting>
  <conditionalFormatting sqref="K27">
    <cfRule type="cellIs" dxfId="139" priority="1819" operator="equal">
      <formula>"Media"</formula>
    </cfRule>
  </conditionalFormatting>
  <conditionalFormatting sqref="K27">
    <cfRule type="cellIs" dxfId="138" priority="1820" operator="equal">
      <formula>"Baja"</formula>
    </cfRule>
  </conditionalFormatting>
  <conditionalFormatting sqref="K27">
    <cfRule type="cellIs" dxfId="137" priority="1821" operator="equal">
      <formula>"Muy Baja"</formula>
    </cfRule>
  </conditionalFormatting>
  <conditionalFormatting sqref="AH27">
    <cfRule type="cellIs" dxfId="136" priority="1822" operator="equal">
      <formula>"Catastrófico"</formula>
    </cfRule>
  </conditionalFormatting>
  <conditionalFormatting sqref="AH27">
    <cfRule type="cellIs" dxfId="135" priority="1823" operator="equal">
      <formula>"Mayor"</formula>
    </cfRule>
  </conditionalFormatting>
  <conditionalFormatting sqref="AH27">
    <cfRule type="cellIs" dxfId="134" priority="1824" operator="equal">
      <formula>"Moderado"</formula>
    </cfRule>
  </conditionalFormatting>
  <conditionalFormatting sqref="AH27">
    <cfRule type="cellIs" dxfId="133" priority="1825" operator="equal">
      <formula>"Menor"</formula>
    </cfRule>
  </conditionalFormatting>
  <conditionalFormatting sqref="AH27">
    <cfRule type="cellIs" dxfId="132" priority="1826" operator="equal">
      <formula>"Leve"</formula>
    </cfRule>
  </conditionalFormatting>
  <conditionalFormatting sqref="BM27:BM32">
    <cfRule type="cellIs" dxfId="131" priority="1827" operator="equal">
      <formula>"Extremo"</formula>
    </cfRule>
  </conditionalFormatting>
  <conditionalFormatting sqref="BM27:BM32">
    <cfRule type="cellIs" dxfId="130" priority="1828" operator="equal">
      <formula>"Extremo"</formula>
    </cfRule>
  </conditionalFormatting>
  <conditionalFormatting sqref="BM27:BM32">
    <cfRule type="cellIs" dxfId="129" priority="1829" operator="equal">
      <formula>"Alta"</formula>
    </cfRule>
  </conditionalFormatting>
  <conditionalFormatting sqref="K27:K32">
    <cfRule type="cellIs" dxfId="128" priority="1830" operator="equal">
      <formula>"Casi Seguro"</formula>
    </cfRule>
  </conditionalFormatting>
  <conditionalFormatting sqref="K27:K32">
    <cfRule type="cellIs" dxfId="127" priority="1831" operator="equal">
      <formula>"Probable"</formula>
    </cfRule>
  </conditionalFormatting>
  <conditionalFormatting sqref="K27:K32">
    <cfRule type="cellIs" dxfId="126" priority="1832" operator="equal">
      <formula>"Posible"</formula>
    </cfRule>
  </conditionalFormatting>
  <conditionalFormatting sqref="K27:K32">
    <cfRule type="cellIs" dxfId="125" priority="1833" operator="equal">
      <formula>"Rara vez"</formula>
    </cfRule>
  </conditionalFormatting>
  <conditionalFormatting sqref="K27:K32">
    <cfRule type="cellIs" dxfId="124" priority="1834" operator="equal">
      <formula>"Improbable"</formula>
    </cfRule>
  </conditionalFormatting>
  <conditionalFormatting sqref="K27:K32">
    <cfRule type="cellIs" dxfId="123" priority="1835" operator="equal">
      <formula>"Rara vez"</formula>
    </cfRule>
  </conditionalFormatting>
  <conditionalFormatting sqref="AJ27:AJ32">
    <cfRule type="cellIs" dxfId="122" priority="1836" operator="equal">
      <formula>"Moderada"</formula>
    </cfRule>
  </conditionalFormatting>
  <conditionalFormatting sqref="AJ27:AJ32">
    <cfRule type="cellIs" dxfId="121" priority="1837" operator="equal">
      <formula>"Alta"</formula>
    </cfRule>
  </conditionalFormatting>
  <conditionalFormatting sqref="AJ27:AJ32">
    <cfRule type="cellIs" dxfId="120" priority="1838" operator="equal">
      <formula>"Extrema"</formula>
    </cfRule>
  </conditionalFormatting>
  <conditionalFormatting sqref="AJ39">
    <cfRule type="cellIs" dxfId="119" priority="1839" operator="equal">
      <formula>"Extremo"</formula>
    </cfRule>
  </conditionalFormatting>
  <conditionalFormatting sqref="AJ39">
    <cfRule type="cellIs" dxfId="118" priority="1840" operator="equal">
      <formula>"Alto"</formula>
    </cfRule>
  </conditionalFormatting>
  <conditionalFormatting sqref="AJ39">
    <cfRule type="cellIs" dxfId="117" priority="1841" operator="equal">
      <formula>"Moderado"</formula>
    </cfRule>
  </conditionalFormatting>
  <conditionalFormatting sqref="AJ39">
    <cfRule type="cellIs" dxfId="116" priority="1842" operator="equal">
      <formula>"Bajo"</formula>
    </cfRule>
  </conditionalFormatting>
  <conditionalFormatting sqref="BH39">
    <cfRule type="cellIs" dxfId="115" priority="1843" operator="equal">
      <formula>"Muy Alta"</formula>
    </cfRule>
  </conditionalFormatting>
  <conditionalFormatting sqref="BH39">
    <cfRule type="cellIs" dxfId="114" priority="1844" operator="equal">
      <formula>"Alta"</formula>
    </cfRule>
  </conditionalFormatting>
  <conditionalFormatting sqref="BH39">
    <cfRule type="cellIs" dxfId="113" priority="1845" operator="equal">
      <formula>"Media"</formula>
    </cfRule>
  </conditionalFormatting>
  <conditionalFormatting sqref="BH39">
    <cfRule type="cellIs" dxfId="112" priority="1846" operator="equal">
      <formula>"Baja"</formula>
    </cfRule>
  </conditionalFormatting>
  <conditionalFormatting sqref="BH39">
    <cfRule type="cellIs" dxfId="111" priority="1847" operator="equal">
      <formula>"Muy Baja"</formula>
    </cfRule>
  </conditionalFormatting>
  <conditionalFormatting sqref="BK39">
    <cfRule type="cellIs" dxfId="110" priority="1848" operator="equal">
      <formula>"Catastrófico"</formula>
    </cfRule>
  </conditionalFormatting>
  <conditionalFormatting sqref="BK39">
    <cfRule type="cellIs" dxfId="109" priority="1849" operator="equal">
      <formula>"Mayor"</formula>
    </cfRule>
  </conditionalFormatting>
  <conditionalFormatting sqref="BK39">
    <cfRule type="cellIs" dxfId="108" priority="1850" operator="equal">
      <formula>"Moderado"</formula>
    </cfRule>
  </conditionalFormatting>
  <conditionalFormatting sqref="BK39">
    <cfRule type="cellIs" dxfId="107" priority="1851" operator="equal">
      <formula>"Menor"</formula>
    </cfRule>
  </conditionalFormatting>
  <conditionalFormatting sqref="BK39">
    <cfRule type="cellIs" dxfId="106" priority="1852" operator="equal">
      <formula>"Leve"</formula>
    </cfRule>
  </conditionalFormatting>
  <conditionalFormatting sqref="BM39">
    <cfRule type="cellIs" dxfId="105" priority="1853" operator="equal">
      <formula>"Extremo"</formula>
    </cfRule>
  </conditionalFormatting>
  <conditionalFormatting sqref="BM39">
    <cfRule type="cellIs" dxfId="104" priority="1854" operator="equal">
      <formula>"Alto"</formula>
    </cfRule>
  </conditionalFormatting>
  <conditionalFormatting sqref="BM39">
    <cfRule type="cellIs" dxfId="103" priority="1855" operator="equal">
      <formula>"Moderado"</formula>
    </cfRule>
  </conditionalFormatting>
  <conditionalFormatting sqref="BM39">
    <cfRule type="cellIs" dxfId="102" priority="1856" operator="equal">
      <formula>"Bajo"</formula>
    </cfRule>
  </conditionalFormatting>
  <conditionalFormatting sqref="AG39:AG44">
    <cfRule type="containsText" dxfId="101" priority="1857" operator="containsText" text="❌">
      <formula>NOT(ISERROR(SEARCH(("❌"),(AG39))))</formula>
    </cfRule>
  </conditionalFormatting>
  <conditionalFormatting sqref="AH39">
    <cfRule type="cellIs" dxfId="100" priority="1858" operator="equal">
      <formula>"Catastrófico"</formula>
    </cfRule>
  </conditionalFormatting>
  <conditionalFormatting sqref="AH39">
    <cfRule type="cellIs" dxfId="99" priority="1859" operator="equal">
      <formula>"Mayor"</formula>
    </cfRule>
  </conditionalFormatting>
  <conditionalFormatting sqref="AH39">
    <cfRule type="cellIs" dxfId="98" priority="1860" operator="equal">
      <formula>"Moderado"</formula>
    </cfRule>
  </conditionalFormatting>
  <conditionalFormatting sqref="AH39">
    <cfRule type="cellIs" dxfId="97" priority="1861" operator="equal">
      <formula>"Menor"</formula>
    </cfRule>
  </conditionalFormatting>
  <conditionalFormatting sqref="AH39">
    <cfRule type="cellIs" dxfId="96" priority="1862" operator="equal">
      <formula>"Leve"</formula>
    </cfRule>
  </conditionalFormatting>
  <conditionalFormatting sqref="K39">
    <cfRule type="cellIs" dxfId="95" priority="1863" operator="equal">
      <formula>"Muy Alta"</formula>
    </cfRule>
  </conditionalFormatting>
  <conditionalFormatting sqref="K39">
    <cfRule type="cellIs" dxfId="94" priority="1864" operator="equal">
      <formula>"Alta"</formula>
    </cfRule>
  </conditionalFormatting>
  <conditionalFormatting sqref="K39">
    <cfRule type="cellIs" dxfId="93" priority="1865" operator="equal">
      <formula>"Media"</formula>
    </cfRule>
  </conditionalFormatting>
  <conditionalFormatting sqref="K39">
    <cfRule type="cellIs" dxfId="92" priority="1866" operator="equal">
      <formula>"Baja"</formula>
    </cfRule>
  </conditionalFormatting>
  <conditionalFormatting sqref="K39">
    <cfRule type="cellIs" dxfId="91" priority="1867" operator="equal">
      <formula>"Muy Baja"</formula>
    </cfRule>
  </conditionalFormatting>
  <conditionalFormatting sqref="BI39">
    <cfRule type="cellIs" dxfId="90" priority="1868" operator="equal">
      <formula>"Catastrófico"</formula>
    </cfRule>
  </conditionalFormatting>
  <conditionalFormatting sqref="BI39">
    <cfRule type="cellIs" dxfId="89" priority="1869" operator="equal">
      <formula>"Mayor"</formula>
    </cfRule>
  </conditionalFormatting>
  <conditionalFormatting sqref="BI39">
    <cfRule type="cellIs" dxfId="88" priority="1870" operator="equal">
      <formula>"Moderado"</formula>
    </cfRule>
  </conditionalFormatting>
  <conditionalFormatting sqref="BI39">
    <cfRule type="cellIs" dxfId="87" priority="1871" operator="equal">
      <formula>"Menor"</formula>
    </cfRule>
  </conditionalFormatting>
  <conditionalFormatting sqref="BI39">
    <cfRule type="cellIs" dxfId="86" priority="1872" operator="equal">
      <formula>"Leve"</formula>
    </cfRule>
  </conditionalFormatting>
  <conditionalFormatting sqref="BM39:BM44">
    <cfRule type="cellIs" dxfId="85" priority="1873" operator="equal">
      <formula>"Extremo"</formula>
    </cfRule>
  </conditionalFormatting>
  <conditionalFormatting sqref="BM39:BM44">
    <cfRule type="cellIs" dxfId="84" priority="1874" operator="equal">
      <formula>"Extremo"</formula>
    </cfRule>
  </conditionalFormatting>
  <conditionalFormatting sqref="BM39:BM44">
    <cfRule type="cellIs" dxfId="83" priority="1875" operator="equal">
      <formula>"Alta"</formula>
    </cfRule>
  </conditionalFormatting>
  <conditionalFormatting sqref="K39:K44 BI39:BI44">
    <cfRule type="cellIs" dxfId="82" priority="1876" operator="equal">
      <formula>"Casi Seguro"</formula>
    </cfRule>
  </conditionalFormatting>
  <conditionalFormatting sqref="K39:K44">
    <cfRule type="cellIs" dxfId="81" priority="1877" operator="equal">
      <formula>"Probable"</formula>
    </cfRule>
  </conditionalFormatting>
  <conditionalFormatting sqref="K39:K44 BI39:BI44">
    <cfRule type="cellIs" dxfId="80" priority="1878" operator="equal">
      <formula>"Posible"</formula>
    </cfRule>
  </conditionalFormatting>
  <conditionalFormatting sqref="K39:K44">
    <cfRule type="cellIs" dxfId="79" priority="1879" operator="equal">
      <formula>"Rara vez"</formula>
    </cfRule>
  </conditionalFormatting>
  <conditionalFormatting sqref="K39:K44">
    <cfRule type="cellIs" dxfId="78" priority="1880" operator="equal">
      <formula>"Improbable"</formula>
    </cfRule>
  </conditionalFormatting>
  <conditionalFormatting sqref="K39:K44">
    <cfRule type="cellIs" dxfId="77" priority="1881" operator="equal">
      <formula>"Rara vez"</formula>
    </cfRule>
  </conditionalFormatting>
  <conditionalFormatting sqref="BI39:BI44">
    <cfRule type="cellIs" dxfId="76" priority="1882" operator="equal">
      <formula>"Probable"</formula>
    </cfRule>
  </conditionalFormatting>
  <conditionalFormatting sqref="BI39:BI44">
    <cfRule type="cellIs" dxfId="75" priority="1883" operator="equal">
      <formula>"Improbable"</formula>
    </cfRule>
  </conditionalFormatting>
  <conditionalFormatting sqref="BI39:BI44">
    <cfRule type="cellIs" dxfId="74" priority="1884" operator="equal">
      <formula>"Rara vez"</formula>
    </cfRule>
  </conditionalFormatting>
  <conditionalFormatting sqref="AJ39:AJ44">
    <cfRule type="cellIs" dxfId="73" priority="1885" operator="equal">
      <formula>"Moderada"</formula>
    </cfRule>
  </conditionalFormatting>
  <conditionalFormatting sqref="AJ39:AJ44">
    <cfRule type="cellIs" dxfId="72" priority="1886" operator="equal">
      <formula>"Alta"</formula>
    </cfRule>
  </conditionalFormatting>
  <conditionalFormatting sqref="AJ39:AJ44">
    <cfRule type="cellIs" dxfId="71" priority="1887" operator="equal">
      <formula>"Extrema"</formula>
    </cfRule>
  </conditionalFormatting>
  <conditionalFormatting sqref="BI39">
    <cfRule type="cellIs" dxfId="70" priority="1888" operator="equal">
      <formula>"Catastrófico"</formula>
    </cfRule>
  </conditionalFormatting>
  <conditionalFormatting sqref="BI39">
    <cfRule type="cellIs" dxfId="69" priority="1889" operator="equal">
      <formula>"Mayor"</formula>
    </cfRule>
  </conditionalFormatting>
  <conditionalFormatting sqref="BI39">
    <cfRule type="cellIs" dxfId="68" priority="1890" operator="equal">
      <formula>"Moderado"</formula>
    </cfRule>
  </conditionalFormatting>
  <conditionalFormatting sqref="BI39">
    <cfRule type="cellIs" dxfId="67" priority="1891" operator="equal">
      <formula>"Menor"</formula>
    </cfRule>
  </conditionalFormatting>
  <conditionalFormatting sqref="BI39">
    <cfRule type="cellIs" dxfId="66" priority="1892" operator="equal">
      <formula>"Leve"</formula>
    </cfRule>
  </conditionalFormatting>
  <conditionalFormatting sqref="BI39">
    <cfRule type="cellIs" dxfId="65" priority="1893" operator="equal">
      <formula>"Casi Seguro"</formula>
    </cfRule>
  </conditionalFormatting>
  <conditionalFormatting sqref="BI39">
    <cfRule type="cellIs" dxfId="64" priority="1894" operator="equal">
      <formula>"Probable"</formula>
    </cfRule>
  </conditionalFormatting>
  <conditionalFormatting sqref="BI39">
    <cfRule type="cellIs" dxfId="63" priority="1895" operator="equal">
      <formula>"Posible"</formula>
    </cfRule>
  </conditionalFormatting>
  <conditionalFormatting sqref="BI39">
    <cfRule type="cellIs" dxfId="62" priority="1896" operator="equal">
      <formula>"Improbable"</formula>
    </cfRule>
  </conditionalFormatting>
  <conditionalFormatting sqref="BI39">
    <cfRule type="cellIs" dxfId="61" priority="1897" operator="equal">
      <formula>"Rara vez"</formula>
    </cfRule>
  </conditionalFormatting>
  <conditionalFormatting sqref="AJ51">
    <cfRule type="cellIs" dxfId="60" priority="1898" operator="equal">
      <formula>"Extremo"</formula>
    </cfRule>
  </conditionalFormatting>
  <conditionalFormatting sqref="AJ51">
    <cfRule type="cellIs" dxfId="59" priority="1899" operator="equal">
      <formula>"Alto"</formula>
    </cfRule>
  </conditionalFormatting>
  <conditionalFormatting sqref="AJ51">
    <cfRule type="cellIs" dxfId="58" priority="1900" operator="equal">
      <formula>"Moderado"</formula>
    </cfRule>
  </conditionalFormatting>
  <conditionalFormatting sqref="AJ51">
    <cfRule type="cellIs" dxfId="57" priority="1901" operator="equal">
      <formula>"Bajo"</formula>
    </cfRule>
  </conditionalFormatting>
  <conditionalFormatting sqref="BH51 BJ51">
    <cfRule type="cellIs" dxfId="56" priority="1902" operator="equal">
      <formula>"Muy Alta"</formula>
    </cfRule>
  </conditionalFormatting>
  <conditionalFormatting sqref="BH51 BJ51">
    <cfRule type="cellIs" dxfId="55" priority="1903" operator="equal">
      <formula>"Alta"</formula>
    </cfRule>
  </conditionalFormatting>
  <conditionalFormatting sqref="BH51 BJ51">
    <cfRule type="cellIs" dxfId="54" priority="1904" operator="equal">
      <formula>"Media"</formula>
    </cfRule>
  </conditionalFormatting>
  <conditionalFormatting sqref="BH51 BJ51">
    <cfRule type="cellIs" dxfId="53" priority="1905" operator="equal">
      <formula>"Baja"</formula>
    </cfRule>
  </conditionalFormatting>
  <conditionalFormatting sqref="BH51 BJ51">
    <cfRule type="cellIs" dxfId="52" priority="1906" operator="equal">
      <formula>"Muy Baja"</formula>
    </cfRule>
  </conditionalFormatting>
  <conditionalFormatting sqref="BK51 BM51">
    <cfRule type="cellIs" dxfId="51" priority="1907" operator="equal">
      <formula>"Catastrófico"</formula>
    </cfRule>
  </conditionalFormatting>
  <conditionalFormatting sqref="BK51 BM51">
    <cfRule type="cellIs" dxfId="50" priority="1908" operator="equal">
      <formula>"Mayor"</formula>
    </cfRule>
  </conditionalFormatting>
  <conditionalFormatting sqref="BK51 BM51">
    <cfRule type="cellIs" dxfId="49" priority="1909" operator="equal">
      <formula>"Moderado"</formula>
    </cfRule>
  </conditionalFormatting>
  <conditionalFormatting sqref="BK51 BM51">
    <cfRule type="cellIs" dxfId="48" priority="1910" operator="equal">
      <formula>"Menor"</formula>
    </cfRule>
  </conditionalFormatting>
  <conditionalFormatting sqref="BK51 BM51">
    <cfRule type="cellIs" dxfId="47" priority="1911" operator="equal">
      <formula>"Leve"</formula>
    </cfRule>
  </conditionalFormatting>
  <conditionalFormatting sqref="BM51">
    <cfRule type="cellIs" dxfId="46" priority="1912" operator="equal">
      <formula>"Extremo"</formula>
    </cfRule>
  </conditionalFormatting>
  <conditionalFormatting sqref="BM51">
    <cfRule type="cellIs" dxfId="45" priority="1913" operator="equal">
      <formula>"Alto"</formula>
    </cfRule>
  </conditionalFormatting>
  <conditionalFormatting sqref="BM51">
    <cfRule type="cellIs" dxfId="44" priority="1914" operator="equal">
      <formula>"Moderado"</formula>
    </cfRule>
  </conditionalFormatting>
  <conditionalFormatting sqref="BM51">
    <cfRule type="cellIs" dxfId="43" priority="1915" operator="equal">
      <formula>"Bajo"</formula>
    </cfRule>
  </conditionalFormatting>
  <conditionalFormatting sqref="AG51:AG56 AI51:AI56">
    <cfRule type="containsText" dxfId="42" priority="1916" operator="containsText" text="❌">
      <formula>NOT(ISERROR(SEARCH(("❌"),(AG51))))</formula>
    </cfRule>
  </conditionalFormatting>
  <conditionalFormatting sqref="AH51 AJ51">
    <cfRule type="cellIs" dxfId="41" priority="1917" operator="equal">
      <formula>"Catastrófico"</formula>
    </cfRule>
  </conditionalFormatting>
  <conditionalFormatting sqref="AH51 AJ51">
    <cfRule type="cellIs" dxfId="40" priority="1918" operator="equal">
      <formula>"Mayor"</formula>
    </cfRule>
  </conditionalFormatting>
  <conditionalFormatting sqref="AH51 AJ51">
    <cfRule type="cellIs" dxfId="39" priority="1919" operator="equal">
      <formula>"Moderado"</formula>
    </cfRule>
  </conditionalFormatting>
  <conditionalFormatting sqref="AH51 AJ51">
    <cfRule type="cellIs" dxfId="38" priority="1920" operator="equal">
      <formula>"Menor"</formula>
    </cfRule>
  </conditionalFormatting>
  <conditionalFormatting sqref="AH51 AJ51">
    <cfRule type="cellIs" dxfId="37" priority="1921" operator="equal">
      <formula>"Leve"</formula>
    </cfRule>
  </conditionalFormatting>
  <conditionalFormatting sqref="K51">
    <cfRule type="cellIs" dxfId="36" priority="1922" operator="equal">
      <formula>"Muy Alta"</formula>
    </cfRule>
  </conditionalFormatting>
  <conditionalFormatting sqref="K51">
    <cfRule type="cellIs" dxfId="35" priority="1923" operator="equal">
      <formula>"Alta"</formula>
    </cfRule>
  </conditionalFormatting>
  <conditionalFormatting sqref="K51">
    <cfRule type="cellIs" dxfId="34" priority="1924" operator="equal">
      <formula>"Media"</formula>
    </cfRule>
  </conditionalFormatting>
  <conditionalFormatting sqref="K51">
    <cfRule type="cellIs" dxfId="33" priority="1925" operator="equal">
      <formula>"Baja"</formula>
    </cfRule>
  </conditionalFormatting>
  <conditionalFormatting sqref="K51">
    <cfRule type="cellIs" dxfId="32" priority="1926" operator="equal">
      <formula>"Muy Baja"</formula>
    </cfRule>
  </conditionalFormatting>
  <conditionalFormatting sqref="BI51 BK51">
    <cfRule type="cellIs" dxfId="31" priority="1927" operator="equal">
      <formula>"Catastrófico"</formula>
    </cfRule>
  </conditionalFormatting>
  <conditionalFormatting sqref="BI51 BK51">
    <cfRule type="cellIs" dxfId="30" priority="1928" operator="equal">
      <formula>"Mayor"</formula>
    </cfRule>
  </conditionalFormatting>
  <conditionalFormatting sqref="BI51 BK51">
    <cfRule type="cellIs" dxfId="29" priority="1929" operator="equal">
      <formula>"Moderado"</formula>
    </cfRule>
  </conditionalFormatting>
  <conditionalFormatting sqref="BI51 BK51">
    <cfRule type="cellIs" dxfId="28" priority="1930" operator="equal">
      <formula>"Menor"</formula>
    </cfRule>
  </conditionalFormatting>
  <conditionalFormatting sqref="BI51 BK51">
    <cfRule type="cellIs" dxfId="27" priority="1931" operator="equal">
      <formula>"Leve"</formula>
    </cfRule>
  </conditionalFormatting>
  <conditionalFormatting sqref="BM51:BM56">
    <cfRule type="cellIs" dxfId="26" priority="1932" operator="equal">
      <formula>"Extremo"</formula>
    </cfRule>
  </conditionalFormatting>
  <conditionalFormatting sqref="BM51:BM56">
    <cfRule type="cellIs" dxfId="25" priority="1933" operator="equal">
      <formula>"Extremo"</formula>
    </cfRule>
  </conditionalFormatting>
  <conditionalFormatting sqref="BM51:BM56">
    <cfRule type="cellIs" dxfId="24" priority="1934" operator="equal">
      <formula>"Alta"</formula>
    </cfRule>
  </conditionalFormatting>
  <conditionalFormatting sqref="K51:K56 BI51:BI56">
    <cfRule type="cellIs" dxfId="23" priority="1935" operator="equal">
      <formula>"Casi Seguro"</formula>
    </cfRule>
  </conditionalFormatting>
  <conditionalFormatting sqref="K51:K56">
    <cfRule type="cellIs" dxfId="22" priority="1936" operator="equal">
      <formula>"Probable"</formula>
    </cfRule>
  </conditionalFormatting>
  <conditionalFormatting sqref="K51:K56 BI51:BI56">
    <cfRule type="cellIs" dxfId="21" priority="1937" operator="equal">
      <formula>"Posible"</formula>
    </cfRule>
  </conditionalFormatting>
  <conditionalFormatting sqref="K51:K56">
    <cfRule type="cellIs" dxfId="20" priority="1938" operator="equal">
      <formula>"Rara vez"</formula>
    </cfRule>
  </conditionalFormatting>
  <conditionalFormatting sqref="K51:K56">
    <cfRule type="cellIs" dxfId="19" priority="1939" operator="equal">
      <formula>"Improbable"</formula>
    </cfRule>
  </conditionalFormatting>
  <conditionalFormatting sqref="K51:K56">
    <cfRule type="cellIs" dxfId="18" priority="1940" operator="equal">
      <formula>"Rara vez"</formula>
    </cfRule>
  </conditionalFormatting>
  <conditionalFormatting sqref="BK51:BK56">
    <cfRule type="cellIs" dxfId="17" priority="1941" operator="equal">
      <formula>"Casi Seguro"</formula>
    </cfRule>
  </conditionalFormatting>
  <conditionalFormatting sqref="BI51:BI56 BK51:BK56">
    <cfRule type="cellIs" dxfId="16" priority="1942" operator="equal">
      <formula>"Probable"</formula>
    </cfRule>
  </conditionalFormatting>
  <conditionalFormatting sqref="BK51:BK56">
    <cfRule type="cellIs" dxfId="15" priority="1943" operator="equal">
      <formula>"Posible"</formula>
    </cfRule>
  </conditionalFormatting>
  <conditionalFormatting sqref="BI51:BI56 BK51:BK56">
    <cfRule type="cellIs" dxfId="14" priority="1944" operator="equal">
      <formula>"Improbable"</formula>
    </cfRule>
  </conditionalFormatting>
  <conditionalFormatting sqref="BI51:BI56 BK51:BK56">
    <cfRule type="cellIs" dxfId="13" priority="1945" operator="equal">
      <formula>"Rara vez"</formula>
    </cfRule>
  </conditionalFormatting>
  <conditionalFormatting sqref="AJ51">
    <cfRule type="cellIs" dxfId="12" priority="1946" operator="equal">
      <formula>"Moderada"</formula>
    </cfRule>
  </conditionalFormatting>
  <conditionalFormatting sqref="AJ51">
    <cfRule type="cellIs" dxfId="11" priority="1947" operator="equal">
      <formula>"Alta"</formula>
    </cfRule>
  </conditionalFormatting>
  <conditionalFormatting sqref="AJ51">
    <cfRule type="cellIs" dxfId="10" priority="1948" operator="equal">
      <formula>"Extrema"</formula>
    </cfRule>
  </conditionalFormatting>
  <conditionalFormatting sqref="BI51 BK51">
    <cfRule type="cellIs" dxfId="9" priority="1949" operator="equal">
      <formula>"Catastrófico"</formula>
    </cfRule>
  </conditionalFormatting>
  <conditionalFormatting sqref="BI51 BK51">
    <cfRule type="cellIs" dxfId="8" priority="1950" operator="equal">
      <formula>"Mayor"</formula>
    </cfRule>
  </conditionalFormatting>
  <conditionalFormatting sqref="BI51 BK51">
    <cfRule type="cellIs" dxfId="7" priority="1951" operator="equal">
      <formula>"Moderado"</formula>
    </cfRule>
  </conditionalFormatting>
  <conditionalFormatting sqref="BI51 BK51">
    <cfRule type="cellIs" dxfId="6" priority="1952" operator="equal">
      <formula>"Menor"</formula>
    </cfRule>
  </conditionalFormatting>
  <conditionalFormatting sqref="BI51 BK51">
    <cfRule type="cellIs" dxfId="5" priority="1953" operator="equal">
      <formula>"Leve"</formula>
    </cfRule>
  </conditionalFormatting>
  <conditionalFormatting sqref="BI51 BK51">
    <cfRule type="cellIs" dxfId="4" priority="1954" operator="equal">
      <formula>"Casi Seguro"</formula>
    </cfRule>
  </conditionalFormatting>
  <conditionalFormatting sqref="BI51 BK51">
    <cfRule type="cellIs" dxfId="3" priority="1955" operator="equal">
      <formula>"Probable"</formula>
    </cfRule>
  </conditionalFormatting>
  <conditionalFormatting sqref="BI51 BK51">
    <cfRule type="cellIs" dxfId="2" priority="1956" operator="equal">
      <formula>"Posible"</formula>
    </cfRule>
  </conditionalFormatting>
  <conditionalFormatting sqref="BI51 BK51">
    <cfRule type="cellIs" dxfId="1" priority="1957" operator="equal">
      <formula>"Improbable"</formula>
    </cfRule>
  </conditionalFormatting>
  <conditionalFormatting sqref="BI51 BK51">
    <cfRule type="cellIs" dxfId="0" priority="1958" operator="equal">
      <formula>"Rara vez"</formula>
    </cfRule>
  </conditionalFormatting>
  <dataValidations count="1">
    <dataValidation type="list" allowBlank="1" showErrorMessage="1" sqref="M9:AE9 M15:AE15 M21:AE21 M27:AE27 M33:AE33 M39:AE39 M45:AE45 M51:AE51 M57:AE57 M69:AE69 M72:AE72 M78:AE78 M84:AE84 M90:AE90 M96:AE96 M102:AE102 M108:AE108 M114:AE114 M120:AE120 M126:AE126 M132:AE132 M138:AE138 M144:AE144 M150:AE150 M156:AE156" xr:uid="{00000000-0002-0000-0100-000000000000}">
      <formula1>"si,no"</formula1>
    </dataValidation>
  </dataValidations>
  <hyperlinks>
    <hyperlink ref="D114" r:id="rId1" xr:uid="{00000000-0004-0000-0100-000000000000}"/>
  </hyperlinks>
  <pageMargins left="0.7" right="0.7" top="0.75" bottom="0.75" header="0.3" footer="0.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sheetPr>
  <dimension ref="A1:AF240"/>
  <sheetViews>
    <sheetView showGridLines="0" topLeftCell="J41" zoomScale="70" zoomScaleNormal="70" workbookViewId="0">
      <selection activeCell="P49" sqref="P49"/>
    </sheetView>
  </sheetViews>
  <sheetFormatPr baseColWidth="10" defaultColWidth="14.5" defaultRowHeight="16"/>
  <cols>
    <col min="1" max="1" width="31.83203125" customWidth="1"/>
    <col min="2" max="2" width="74.83203125" customWidth="1"/>
    <col min="3" max="3" width="31.83203125" customWidth="1"/>
    <col min="4" max="4" width="41.83203125" customWidth="1"/>
    <col min="5" max="5" width="42.33203125" customWidth="1"/>
    <col min="6" max="6" width="48.5" customWidth="1"/>
    <col min="7" max="7" width="55.6640625" customWidth="1"/>
    <col min="8" max="8" width="38" customWidth="1"/>
    <col min="9" max="11" width="31.83203125" customWidth="1"/>
    <col min="12" max="12" width="34.33203125" customWidth="1"/>
    <col min="13" max="13" width="31.83203125" customWidth="1"/>
    <col min="14" max="14" width="71" style="333" customWidth="1"/>
    <col min="15" max="15" width="62" style="333" customWidth="1"/>
    <col min="16" max="16" width="34.6640625" style="334" bestFit="1" customWidth="1"/>
    <col min="17" max="17" width="37.1640625" style="334" bestFit="1" customWidth="1"/>
    <col min="18" max="18" width="37.5" style="334" bestFit="1" customWidth="1"/>
    <col min="19" max="19" width="26.33203125" style="334" bestFit="1" customWidth="1"/>
    <col min="20" max="32" width="31.83203125" customWidth="1"/>
  </cols>
  <sheetData>
    <row r="1" spans="1:32" ht="18" customHeight="1">
      <c r="A1" s="37"/>
      <c r="B1" s="38"/>
      <c r="C1" s="38"/>
      <c r="D1" s="38"/>
      <c r="E1" s="38"/>
      <c r="F1" s="38"/>
      <c r="G1" s="39"/>
      <c r="H1" s="39"/>
      <c r="I1" s="39"/>
      <c r="J1" s="39"/>
      <c r="K1" s="39"/>
      <c r="L1" s="39"/>
      <c r="M1" s="39"/>
      <c r="N1" s="323"/>
      <c r="O1" s="323"/>
      <c r="P1" s="324"/>
      <c r="Q1" s="324"/>
      <c r="R1" s="324"/>
      <c r="S1" s="324"/>
      <c r="T1" s="39"/>
      <c r="U1" s="39"/>
      <c r="V1" s="39"/>
      <c r="W1" s="39"/>
      <c r="X1" s="39"/>
      <c r="Y1" s="39"/>
      <c r="Z1" s="39"/>
      <c r="AA1" s="39"/>
      <c r="AB1" s="39"/>
      <c r="AC1" s="39"/>
      <c r="AD1" s="39"/>
      <c r="AE1" s="39"/>
      <c r="AF1" s="39"/>
    </row>
    <row r="2" spans="1:32" ht="18" customHeight="1">
      <c r="A2" s="37"/>
      <c r="B2" s="38"/>
      <c r="C2" s="38"/>
      <c r="D2" s="38"/>
      <c r="E2" s="38"/>
      <c r="F2" s="38"/>
      <c r="G2" s="39"/>
      <c r="H2" s="39"/>
      <c r="I2" s="39"/>
      <c r="J2" s="39"/>
      <c r="K2" s="39"/>
      <c r="L2" s="39"/>
      <c r="M2" s="39"/>
      <c r="N2" s="323"/>
      <c r="O2" s="323"/>
      <c r="P2" s="324"/>
      <c r="Q2" s="324"/>
      <c r="R2" s="324"/>
      <c r="S2" s="324"/>
      <c r="T2" s="39"/>
      <c r="U2" s="39"/>
      <c r="V2" s="39"/>
      <c r="W2" s="39"/>
      <c r="X2" s="39"/>
      <c r="Y2" s="39"/>
      <c r="Z2" s="39"/>
      <c r="AA2" s="39"/>
      <c r="AB2" s="39"/>
      <c r="AC2" s="39"/>
      <c r="AD2" s="39"/>
      <c r="AE2" s="39"/>
      <c r="AF2" s="39"/>
    </row>
    <row r="3" spans="1:32" ht="18" customHeight="1">
      <c r="A3" s="38"/>
      <c r="B3" s="38"/>
      <c r="C3" s="38"/>
      <c r="D3" s="38"/>
      <c r="E3" s="38"/>
      <c r="F3" s="38"/>
      <c r="G3" s="39"/>
      <c r="H3" s="39"/>
      <c r="I3" s="39"/>
      <c r="J3" s="39"/>
      <c r="K3" s="39"/>
      <c r="L3" s="39"/>
      <c r="M3" s="39"/>
      <c r="N3" s="323"/>
      <c r="O3" s="323"/>
      <c r="P3" s="324"/>
      <c r="Q3" s="324"/>
      <c r="R3" s="324"/>
      <c r="S3" s="324"/>
      <c r="T3" s="39"/>
      <c r="U3" s="39"/>
      <c r="V3" s="39"/>
      <c r="W3" s="39"/>
      <c r="X3" s="39"/>
      <c r="Y3" s="39"/>
      <c r="Z3" s="39"/>
      <c r="AA3" s="39"/>
      <c r="AB3" s="39"/>
      <c r="AC3" s="39"/>
      <c r="AD3" s="39"/>
      <c r="AE3" s="39"/>
      <c r="AF3" s="39"/>
    </row>
    <row r="4" spans="1:32" ht="18" customHeight="1" thickBot="1">
      <c r="A4" s="38"/>
      <c r="B4" s="38"/>
      <c r="C4" s="38"/>
      <c r="D4" s="38"/>
      <c r="E4" s="38"/>
      <c r="F4" s="38"/>
      <c r="G4" s="39"/>
      <c r="H4" s="39"/>
      <c r="I4" s="39"/>
      <c r="J4" s="39"/>
      <c r="K4" s="39"/>
      <c r="L4" s="39"/>
      <c r="M4" s="39"/>
      <c r="N4" s="323"/>
      <c r="O4" s="323"/>
      <c r="P4" s="324"/>
      <c r="Q4" s="324"/>
      <c r="R4" s="324"/>
      <c r="S4" s="324"/>
      <c r="T4" s="39"/>
      <c r="U4" s="39"/>
      <c r="V4" s="39"/>
      <c r="W4" s="39"/>
      <c r="X4" s="39"/>
      <c r="Y4" s="39"/>
      <c r="Z4" s="39"/>
      <c r="AA4" s="39"/>
      <c r="AB4" s="39"/>
      <c r="AC4" s="39"/>
      <c r="AD4" s="39"/>
      <c r="AE4" s="39"/>
      <c r="AF4" s="39"/>
    </row>
    <row r="5" spans="1:32" ht="18" customHeight="1" thickBot="1">
      <c r="A5" s="486"/>
      <c r="B5" s="427"/>
      <c r="C5" s="427"/>
      <c r="D5" s="427"/>
      <c r="E5" s="487"/>
      <c r="F5" s="490" t="s">
        <v>526</v>
      </c>
      <c r="G5" s="491"/>
      <c r="H5" s="491"/>
      <c r="I5" s="491"/>
      <c r="J5" s="491"/>
      <c r="K5" s="491"/>
      <c r="L5" s="181" t="s">
        <v>624</v>
      </c>
      <c r="M5" s="39"/>
      <c r="N5" s="323"/>
      <c r="O5" s="323"/>
      <c r="P5" s="324"/>
      <c r="Q5" s="324"/>
      <c r="R5" s="324"/>
      <c r="S5" s="324"/>
      <c r="T5" s="39"/>
      <c r="U5" s="39"/>
      <c r="V5" s="39"/>
      <c r="W5" s="39"/>
      <c r="X5" s="39"/>
      <c r="Y5" s="39"/>
      <c r="Z5" s="39"/>
      <c r="AA5" s="39"/>
      <c r="AB5" s="39"/>
      <c r="AC5" s="39"/>
      <c r="AD5" s="39"/>
      <c r="AE5" s="39"/>
      <c r="AF5" s="39"/>
    </row>
    <row r="6" spans="1:32" ht="18" customHeight="1" thickBot="1">
      <c r="A6" s="488"/>
      <c r="B6" s="430"/>
      <c r="C6" s="430"/>
      <c r="D6" s="430"/>
      <c r="E6" s="489"/>
      <c r="F6" s="492"/>
      <c r="G6" s="493"/>
      <c r="H6" s="493"/>
      <c r="I6" s="493"/>
      <c r="J6" s="493"/>
      <c r="K6" s="493"/>
      <c r="L6" s="182" t="s">
        <v>625</v>
      </c>
      <c r="M6" s="40"/>
      <c r="N6" s="325"/>
      <c r="O6" s="325"/>
      <c r="P6" s="326"/>
      <c r="Q6" s="326"/>
      <c r="R6" s="326"/>
      <c r="S6" s="326"/>
      <c r="T6" s="40"/>
      <c r="U6" s="40"/>
      <c r="V6" s="40"/>
      <c r="W6" s="40"/>
      <c r="X6" s="40"/>
      <c r="Y6" s="40"/>
      <c r="Z6" s="40"/>
      <c r="AA6" s="40"/>
      <c r="AB6" s="40"/>
      <c r="AC6" s="41"/>
      <c r="AD6" s="41"/>
      <c r="AE6" s="41"/>
      <c r="AF6" s="41"/>
    </row>
    <row r="7" spans="1:32" ht="18" customHeight="1" thickBot="1">
      <c r="A7" s="488"/>
      <c r="B7" s="430"/>
      <c r="C7" s="430"/>
      <c r="D7" s="430"/>
      <c r="E7" s="489"/>
      <c r="F7" s="494" t="s">
        <v>3</v>
      </c>
      <c r="G7" s="495"/>
      <c r="H7" s="495"/>
      <c r="I7" s="495"/>
      <c r="J7" s="495"/>
      <c r="K7" s="495"/>
      <c r="L7" s="496" t="s">
        <v>626</v>
      </c>
      <c r="M7" s="38"/>
      <c r="N7" s="327"/>
      <c r="O7" s="327"/>
      <c r="P7" s="328"/>
      <c r="Q7" s="328"/>
      <c r="R7" s="328"/>
      <c r="S7" s="328"/>
      <c r="T7" s="38"/>
      <c r="U7" s="38"/>
      <c r="V7" s="38"/>
      <c r="W7" s="38"/>
      <c r="X7" s="38"/>
      <c r="Y7" s="38"/>
      <c r="Z7" s="38"/>
      <c r="AA7" s="38"/>
      <c r="AB7" s="38"/>
      <c r="AC7" s="38"/>
      <c r="AD7" s="38"/>
      <c r="AE7" s="38"/>
      <c r="AF7" s="38"/>
    </row>
    <row r="8" spans="1:32" ht="18" customHeight="1" thickBot="1">
      <c r="A8" s="488"/>
      <c r="B8" s="488"/>
      <c r="C8" s="488"/>
      <c r="D8" s="488"/>
      <c r="E8" s="489"/>
      <c r="F8" s="498" t="s">
        <v>627</v>
      </c>
      <c r="G8" s="495"/>
      <c r="H8" s="495"/>
      <c r="I8" s="495"/>
      <c r="J8" s="495"/>
      <c r="K8" s="495"/>
      <c r="L8" s="497"/>
      <c r="M8" s="38"/>
      <c r="N8" s="327"/>
      <c r="O8" s="327"/>
      <c r="P8" s="328"/>
      <c r="Q8" s="328"/>
      <c r="R8" s="328"/>
      <c r="S8" s="328"/>
      <c r="T8" s="38"/>
      <c r="U8" s="38"/>
      <c r="V8" s="38"/>
      <c r="W8" s="38"/>
      <c r="X8" s="38"/>
      <c r="Y8" s="38"/>
      <c r="Z8" s="38"/>
      <c r="AA8" s="38"/>
      <c r="AB8" s="38"/>
      <c r="AC8" s="38"/>
      <c r="AD8" s="38"/>
      <c r="AE8" s="38"/>
      <c r="AF8" s="38"/>
    </row>
    <row r="9" spans="1:32" ht="18" customHeight="1" thickBot="1">
      <c r="A9" s="503" t="s">
        <v>628</v>
      </c>
      <c r="B9" s="488"/>
      <c r="C9" s="488"/>
      <c r="D9" s="488"/>
      <c r="E9" s="488"/>
      <c r="F9" s="488"/>
      <c r="G9" s="488"/>
      <c r="H9" s="488"/>
      <c r="I9" s="488"/>
      <c r="J9" s="38"/>
      <c r="K9" s="38"/>
      <c r="L9" s="38"/>
      <c r="M9" s="38"/>
      <c r="N9" s="327"/>
      <c r="O9" s="327"/>
      <c r="P9" s="328"/>
      <c r="Q9" s="328"/>
      <c r="R9" s="328"/>
      <c r="S9" s="328"/>
      <c r="T9" s="38"/>
      <c r="U9" s="38"/>
      <c r="V9" s="38"/>
      <c r="W9" s="38"/>
      <c r="X9" s="38"/>
      <c r="Y9" s="38"/>
      <c r="Z9" s="38"/>
      <c r="AA9" s="38"/>
      <c r="AB9" s="38"/>
      <c r="AC9" s="38"/>
      <c r="AD9" s="38"/>
      <c r="AE9" s="38"/>
      <c r="AF9" s="38"/>
    </row>
    <row r="10" spans="1:32" ht="18" customHeight="1" thickBot="1">
      <c r="A10" s="504" t="s">
        <v>629</v>
      </c>
      <c r="B10" s="488"/>
      <c r="C10" s="488"/>
      <c r="D10" s="488"/>
      <c r="E10" s="505" t="s">
        <v>630</v>
      </c>
      <c r="F10" s="506"/>
      <c r="G10" s="506"/>
      <c r="H10" s="507"/>
      <c r="I10" s="42"/>
      <c r="J10" s="38"/>
      <c r="K10" s="38"/>
      <c r="L10" s="38"/>
      <c r="M10" s="38"/>
      <c r="N10" s="327"/>
      <c r="O10" s="327"/>
      <c r="P10" s="328"/>
      <c r="Q10" s="328"/>
      <c r="R10" s="328"/>
      <c r="S10" s="328"/>
      <c r="T10" s="38"/>
      <c r="U10" s="38"/>
      <c r="V10" s="38"/>
      <c r="W10" s="38"/>
      <c r="X10" s="38"/>
      <c r="Y10" s="38"/>
      <c r="Z10" s="38"/>
      <c r="AA10" s="38"/>
      <c r="AB10" s="38"/>
      <c r="AC10" s="38"/>
      <c r="AD10" s="38"/>
      <c r="AE10" s="38"/>
      <c r="AF10" s="38"/>
    </row>
    <row r="11" spans="1:32" ht="18" customHeight="1" thickBot="1">
      <c r="A11" s="42"/>
      <c r="B11" s="42"/>
      <c r="C11" s="42"/>
      <c r="D11" s="42"/>
      <c r="E11" s="42"/>
      <c r="F11" s="42"/>
      <c r="G11" s="42"/>
      <c r="H11" s="42"/>
      <c r="I11" s="488"/>
      <c r="J11" s="488"/>
      <c r="K11" s="488"/>
      <c r="L11" s="38"/>
      <c r="M11" s="38"/>
      <c r="N11" s="327"/>
      <c r="O11" s="327"/>
      <c r="P11" s="328"/>
      <c r="Q11" s="328"/>
      <c r="R11" s="328"/>
      <c r="S11" s="328"/>
      <c r="T11" s="38"/>
      <c r="U11" s="38"/>
      <c r="V11" s="38"/>
      <c r="W11" s="38"/>
      <c r="X11" s="38"/>
      <c r="Y11" s="38"/>
      <c r="Z11" s="38"/>
      <c r="AA11" s="38"/>
      <c r="AB11" s="38"/>
      <c r="AC11" s="38"/>
      <c r="AD11" s="38"/>
      <c r="AE11" s="38"/>
      <c r="AF11" s="38"/>
    </row>
    <row r="12" spans="1:32" ht="18" customHeight="1">
      <c r="A12" s="504" t="s">
        <v>631</v>
      </c>
      <c r="B12" s="488"/>
      <c r="C12" s="488"/>
      <c r="D12" s="488"/>
      <c r="E12" s="508" t="s">
        <v>632</v>
      </c>
      <c r="F12" s="509"/>
      <c r="G12" s="509"/>
      <c r="H12" s="510"/>
      <c r="I12" s="488"/>
      <c r="J12" s="488"/>
      <c r="K12" s="488"/>
      <c r="L12" s="38"/>
      <c r="M12" s="38"/>
      <c r="N12" s="327"/>
      <c r="O12" s="327"/>
      <c r="P12" s="328"/>
      <c r="Q12" s="328"/>
      <c r="R12" s="328"/>
      <c r="S12" s="328"/>
      <c r="T12" s="38"/>
      <c r="U12" s="38"/>
      <c r="V12" s="38"/>
      <c r="W12" s="38"/>
      <c r="X12" s="38"/>
      <c r="Y12" s="38"/>
      <c r="Z12" s="38"/>
      <c r="AA12" s="38"/>
      <c r="AB12" s="38"/>
      <c r="AC12" s="38"/>
      <c r="AD12" s="38"/>
      <c r="AE12" s="38"/>
      <c r="AF12" s="38"/>
    </row>
    <row r="13" spans="1:32" ht="18" customHeight="1" thickBot="1">
      <c r="A13" s="488"/>
      <c r="B13" s="488"/>
      <c r="C13" s="488"/>
      <c r="D13" s="488"/>
      <c r="E13" s="511"/>
      <c r="F13" s="512"/>
      <c r="G13" s="512"/>
      <c r="H13" s="513"/>
      <c r="I13" s="42"/>
      <c r="J13" s="38"/>
      <c r="K13" s="38"/>
      <c r="L13" s="38"/>
      <c r="M13" s="38"/>
      <c r="N13" s="327"/>
      <c r="O13" s="327"/>
      <c r="P13" s="328"/>
      <c r="Q13" s="328"/>
      <c r="R13" s="328"/>
      <c r="S13" s="328"/>
      <c r="T13" s="38"/>
      <c r="U13" s="38"/>
      <c r="V13" s="38"/>
      <c r="W13" s="38"/>
      <c r="X13" s="38"/>
      <c r="Y13" s="38"/>
      <c r="Z13" s="38"/>
      <c r="AA13" s="38"/>
      <c r="AB13" s="38"/>
      <c r="AC13" s="38"/>
      <c r="AD13" s="38"/>
      <c r="AE13" s="38"/>
      <c r="AF13" s="38"/>
    </row>
    <row r="14" spans="1:32" ht="18" customHeight="1" thickBot="1">
      <c r="A14" s="42"/>
      <c r="B14" s="42"/>
      <c r="C14" s="42"/>
      <c r="D14" s="42"/>
      <c r="E14" s="42"/>
      <c r="F14" s="42"/>
      <c r="G14" s="42"/>
      <c r="H14" s="42"/>
      <c r="I14" s="488"/>
      <c r="J14" s="488"/>
      <c r="K14" s="488"/>
      <c r="L14" s="38"/>
      <c r="M14" s="38"/>
      <c r="N14" s="327"/>
      <c r="O14" s="327"/>
      <c r="P14" s="328"/>
      <c r="Q14" s="328"/>
      <c r="R14" s="328"/>
      <c r="S14" s="328"/>
      <c r="T14" s="38"/>
      <c r="U14" s="38"/>
      <c r="V14" s="38"/>
      <c r="W14" s="38"/>
      <c r="X14" s="38"/>
      <c r="Y14" s="38"/>
      <c r="Z14" s="38"/>
      <c r="AA14" s="38"/>
      <c r="AB14" s="38"/>
      <c r="AC14" s="38"/>
      <c r="AD14" s="38"/>
      <c r="AE14" s="38"/>
      <c r="AF14" s="38"/>
    </row>
    <row r="15" spans="1:32" ht="18" customHeight="1">
      <c r="A15" s="504" t="s">
        <v>633</v>
      </c>
      <c r="B15" s="488"/>
      <c r="C15" s="488"/>
      <c r="D15" s="488"/>
      <c r="E15" s="508" t="s">
        <v>634</v>
      </c>
      <c r="F15" s="509"/>
      <c r="G15" s="509"/>
      <c r="H15" s="510"/>
      <c r="I15" s="488"/>
      <c r="J15" s="488"/>
      <c r="K15" s="488"/>
      <c r="L15" s="39"/>
      <c r="M15" s="39"/>
      <c r="N15" s="323"/>
      <c r="O15" s="323"/>
      <c r="P15" s="324"/>
      <c r="Q15" s="324"/>
      <c r="R15" s="324"/>
      <c r="S15" s="324"/>
      <c r="T15" s="39"/>
      <c r="U15" s="39"/>
      <c r="V15" s="39"/>
      <c r="W15" s="39"/>
      <c r="X15" s="39"/>
      <c r="Y15" s="39"/>
      <c r="Z15" s="39"/>
      <c r="AA15" s="39"/>
      <c r="AB15" s="39"/>
      <c r="AC15" s="39"/>
      <c r="AD15" s="39"/>
      <c r="AE15" s="39"/>
      <c r="AF15" s="39"/>
    </row>
    <row r="16" spans="1:32" ht="18" customHeight="1">
      <c r="A16" s="488"/>
      <c r="B16" s="430"/>
      <c r="C16" s="430"/>
      <c r="D16" s="488"/>
      <c r="E16" s="514"/>
      <c r="F16" s="430"/>
      <c r="G16" s="430"/>
      <c r="H16" s="515"/>
      <c r="I16" s="42"/>
      <c r="J16" s="38"/>
      <c r="K16" s="38"/>
      <c r="L16" s="39"/>
      <c r="M16" s="39"/>
      <c r="N16" s="323"/>
      <c r="O16" s="323"/>
      <c r="P16" s="324"/>
      <c r="Q16" s="324"/>
      <c r="R16" s="324"/>
      <c r="S16" s="324"/>
      <c r="T16" s="39"/>
      <c r="U16" s="39"/>
      <c r="V16" s="39"/>
      <c r="W16" s="39"/>
      <c r="X16" s="39"/>
      <c r="Y16" s="39"/>
      <c r="Z16" s="39"/>
      <c r="AA16" s="39"/>
      <c r="AB16" s="39"/>
      <c r="AC16" s="39"/>
      <c r="AD16" s="39"/>
      <c r="AE16" s="39"/>
      <c r="AF16" s="39"/>
    </row>
    <row r="17" spans="1:32" ht="18" customHeight="1" thickBot="1">
      <c r="A17" s="488"/>
      <c r="B17" s="488"/>
      <c r="C17" s="488"/>
      <c r="D17" s="488"/>
      <c r="E17" s="511"/>
      <c r="F17" s="512"/>
      <c r="G17" s="512"/>
      <c r="H17" s="513"/>
      <c r="I17" s="43"/>
      <c r="J17" s="38"/>
      <c r="K17" s="38"/>
      <c r="L17" s="39"/>
      <c r="M17" s="39"/>
      <c r="N17" s="323"/>
      <c r="O17" s="323"/>
      <c r="P17" s="324"/>
      <c r="Q17" s="324"/>
      <c r="R17" s="324"/>
      <c r="S17" s="324"/>
      <c r="T17" s="39"/>
      <c r="U17" s="39"/>
      <c r="V17" s="39"/>
      <c r="W17" s="39"/>
      <c r="X17" s="39"/>
      <c r="Y17" s="39"/>
      <c r="Z17" s="39"/>
      <c r="AA17" s="39"/>
      <c r="AB17" s="39"/>
      <c r="AC17" s="39"/>
      <c r="AD17" s="39"/>
      <c r="AE17" s="39"/>
      <c r="AF17" s="39"/>
    </row>
    <row r="18" spans="1:32" ht="18" customHeight="1" thickBot="1">
      <c r="A18" s="42"/>
      <c r="B18" s="42"/>
      <c r="C18" s="42"/>
      <c r="D18" s="42"/>
      <c r="E18" s="42"/>
      <c r="F18" s="42"/>
      <c r="G18" s="42"/>
      <c r="H18" s="42"/>
      <c r="I18" s="43"/>
      <c r="J18" s="38"/>
      <c r="K18" s="38"/>
      <c r="L18" s="39"/>
      <c r="M18" s="39"/>
      <c r="N18" s="323"/>
      <c r="O18" s="323"/>
      <c r="P18" s="324"/>
      <c r="Q18" s="324"/>
      <c r="R18" s="324"/>
      <c r="S18" s="324"/>
      <c r="T18" s="39"/>
      <c r="U18" s="39"/>
      <c r="V18" s="39"/>
      <c r="W18" s="39"/>
      <c r="X18" s="39"/>
      <c r="Y18" s="39"/>
      <c r="Z18" s="39"/>
      <c r="AA18" s="39"/>
      <c r="AB18" s="39"/>
      <c r="AC18" s="39"/>
      <c r="AD18" s="39"/>
      <c r="AE18" s="39"/>
      <c r="AF18" s="39"/>
    </row>
    <row r="19" spans="1:32" ht="18" customHeight="1" thickBot="1">
      <c r="A19" s="44" t="s">
        <v>635</v>
      </c>
      <c r="B19" s="44"/>
      <c r="C19" s="44"/>
      <c r="D19" s="44"/>
      <c r="E19" s="45" t="s">
        <v>636</v>
      </c>
      <c r="F19" s="45"/>
      <c r="G19" s="45"/>
      <c r="H19" s="45"/>
      <c r="I19" s="43"/>
      <c r="J19" s="38"/>
      <c r="K19" s="38"/>
      <c r="L19" s="39"/>
      <c r="M19" s="39"/>
      <c r="N19" s="323"/>
      <c r="O19" s="323"/>
      <c r="P19" s="324"/>
      <c r="Q19" s="324"/>
      <c r="R19" s="324"/>
      <c r="S19" s="324"/>
      <c r="T19" s="39"/>
      <c r="U19" s="39"/>
      <c r="V19" s="39"/>
      <c r="W19" s="39"/>
      <c r="X19" s="39"/>
      <c r="Y19" s="39"/>
      <c r="Z19" s="39"/>
      <c r="AA19" s="39"/>
      <c r="AB19" s="39"/>
      <c r="AC19" s="39"/>
      <c r="AD19" s="39"/>
      <c r="AE19" s="39"/>
      <c r="AF19" s="39"/>
    </row>
    <row r="20" spans="1:32" ht="18" customHeight="1" thickBot="1">
      <c r="A20" s="44"/>
      <c r="B20" s="44"/>
      <c r="C20" s="44"/>
      <c r="D20" s="44"/>
      <c r="E20" s="45"/>
      <c r="F20" s="45"/>
      <c r="G20" s="45"/>
      <c r="H20" s="45"/>
      <c r="I20" s="42"/>
      <c r="J20" s="38"/>
      <c r="K20" s="38"/>
      <c r="L20" s="39"/>
      <c r="M20" s="39"/>
      <c r="N20" s="323"/>
      <c r="O20" s="323"/>
      <c r="P20" s="324"/>
      <c r="Q20" s="324"/>
      <c r="R20" s="324"/>
      <c r="S20" s="324"/>
      <c r="T20" s="39"/>
      <c r="U20" s="39"/>
      <c r="V20" s="39"/>
      <c r="W20" s="39"/>
      <c r="X20" s="39"/>
      <c r="Y20" s="39"/>
      <c r="Z20" s="39"/>
      <c r="AA20" s="39"/>
      <c r="AB20" s="39"/>
      <c r="AC20" s="39"/>
      <c r="AD20" s="39"/>
      <c r="AE20" s="39"/>
      <c r="AF20" s="39"/>
    </row>
    <row r="21" spans="1:32" ht="18" customHeight="1">
      <c r="A21" s="503" t="s">
        <v>628</v>
      </c>
      <c r="B21" s="488"/>
      <c r="C21" s="488"/>
      <c r="D21" s="488"/>
      <c r="E21" s="488"/>
      <c r="F21" s="488"/>
      <c r="G21" s="488"/>
      <c r="H21" s="488"/>
      <c r="I21" s="488"/>
      <c r="J21" s="38"/>
      <c r="K21" s="38"/>
      <c r="L21" s="39"/>
      <c r="M21" s="39"/>
      <c r="N21" s="323"/>
      <c r="O21" s="323"/>
      <c r="P21" s="324"/>
      <c r="Q21" s="324"/>
      <c r="R21" s="324"/>
      <c r="S21" s="324"/>
      <c r="T21" s="39"/>
      <c r="U21" s="39"/>
      <c r="V21" s="39"/>
      <c r="W21" s="39"/>
      <c r="X21" s="39"/>
      <c r="Y21" s="39"/>
      <c r="Z21" s="39"/>
      <c r="AA21" s="39"/>
      <c r="AB21" s="39"/>
      <c r="AC21" s="39"/>
      <c r="AD21" s="39"/>
      <c r="AE21" s="39"/>
      <c r="AF21" s="39"/>
    </row>
    <row r="22" spans="1:32" ht="40.5" customHeight="1">
      <c r="A22" s="499" t="s">
        <v>637</v>
      </c>
      <c r="B22" s="500"/>
      <c r="C22" s="500"/>
      <c r="D22" s="500"/>
      <c r="E22" s="500"/>
      <c r="F22" s="500"/>
      <c r="G22" s="500"/>
      <c r="H22" s="500"/>
      <c r="I22" s="500"/>
      <c r="J22" s="500"/>
      <c r="K22" s="500"/>
      <c r="L22" s="500"/>
      <c r="M22" s="500"/>
      <c r="N22" s="323"/>
      <c r="O22" s="323"/>
      <c r="P22" s="324"/>
      <c r="Q22" s="324"/>
      <c r="R22" s="324"/>
      <c r="S22" s="324"/>
      <c r="T22" s="39"/>
      <c r="U22" s="39"/>
      <c r="V22" s="39"/>
      <c r="W22" s="39"/>
      <c r="X22" s="39"/>
      <c r="Y22" s="39"/>
      <c r="Z22" s="39"/>
      <c r="AA22" s="39"/>
      <c r="AB22" s="39"/>
      <c r="AC22" s="39"/>
      <c r="AD22" s="39"/>
      <c r="AE22" s="39"/>
      <c r="AF22" s="39"/>
    </row>
    <row r="23" spans="1:32" ht="45.75" customHeight="1" thickBot="1">
      <c r="A23" s="501" t="s">
        <v>638</v>
      </c>
      <c r="B23" s="502"/>
      <c r="C23" s="502"/>
      <c r="D23" s="502"/>
      <c r="E23" s="502"/>
      <c r="F23" s="502"/>
      <c r="G23" s="502"/>
      <c r="H23" s="502"/>
      <c r="I23" s="502"/>
      <c r="J23" s="502"/>
      <c r="K23" s="502"/>
      <c r="L23" s="502"/>
      <c r="M23" s="502"/>
      <c r="N23" s="323"/>
      <c r="O23" s="323"/>
      <c r="P23" s="324"/>
      <c r="Q23" s="324"/>
      <c r="R23" s="324"/>
      <c r="S23" s="324"/>
      <c r="T23" s="39"/>
      <c r="U23" s="39"/>
      <c r="V23" s="39"/>
      <c r="W23" s="39"/>
      <c r="X23" s="39"/>
      <c r="Y23" s="39"/>
      <c r="Z23" s="39"/>
      <c r="AA23" s="39"/>
      <c r="AB23" s="39"/>
      <c r="AC23" s="39"/>
      <c r="AD23" s="39"/>
      <c r="AE23" s="39"/>
      <c r="AF23" s="39"/>
    </row>
    <row r="24" spans="1:32" ht="112.5" customHeight="1" thickTop="1" thickBot="1">
      <c r="A24" s="46" t="s">
        <v>639</v>
      </c>
      <c r="B24" s="46" t="s">
        <v>640</v>
      </c>
      <c r="C24" s="47" t="s">
        <v>641</v>
      </c>
      <c r="D24" s="48" t="s">
        <v>642</v>
      </c>
      <c r="E24" s="47" t="s">
        <v>643</v>
      </c>
      <c r="F24" s="48" t="s">
        <v>644</v>
      </c>
      <c r="G24" s="47" t="s">
        <v>645</v>
      </c>
      <c r="H24" s="48" t="s">
        <v>646</v>
      </c>
      <c r="I24" s="47" t="s">
        <v>647</v>
      </c>
      <c r="J24" s="49" t="s">
        <v>648</v>
      </c>
      <c r="K24" s="14" t="s">
        <v>649</v>
      </c>
      <c r="L24" s="14" t="s">
        <v>650</v>
      </c>
      <c r="M24" s="259" t="s">
        <v>651</v>
      </c>
      <c r="N24" s="253" t="s">
        <v>15</v>
      </c>
      <c r="O24" s="253" t="s">
        <v>13</v>
      </c>
      <c r="P24" s="254" t="s">
        <v>16</v>
      </c>
      <c r="Q24" s="254" t="s">
        <v>17</v>
      </c>
      <c r="R24" s="254" t="s">
        <v>18</v>
      </c>
      <c r="S24" s="254" t="s">
        <v>19</v>
      </c>
      <c r="T24" s="39"/>
      <c r="U24" s="39"/>
      <c r="V24" s="39"/>
      <c r="W24" s="39"/>
      <c r="X24" s="39"/>
      <c r="Y24" s="39"/>
      <c r="Z24" s="39"/>
      <c r="AA24" s="39"/>
      <c r="AB24" s="39"/>
      <c r="AC24" s="39"/>
      <c r="AD24" s="39"/>
      <c r="AE24" s="39"/>
      <c r="AF24" s="39"/>
    </row>
    <row r="25" spans="1:32" ht="70" customHeight="1" thickBot="1">
      <c r="A25" s="178">
        <v>15225</v>
      </c>
      <c r="B25" s="179" t="s">
        <v>652</v>
      </c>
      <c r="C25" s="179" t="s">
        <v>653</v>
      </c>
      <c r="D25" s="179" t="s">
        <v>654</v>
      </c>
      <c r="E25" s="179" t="s">
        <v>655</v>
      </c>
      <c r="F25" s="179" t="s">
        <v>656</v>
      </c>
      <c r="G25" s="180" t="s">
        <v>657</v>
      </c>
      <c r="H25" s="180" t="s">
        <v>658</v>
      </c>
      <c r="I25" s="183">
        <v>44958</v>
      </c>
      <c r="J25" s="183">
        <v>45260</v>
      </c>
      <c r="K25" s="516" t="s">
        <v>659</v>
      </c>
      <c r="L25" s="517"/>
      <c r="M25" s="517"/>
      <c r="N25" s="329" t="s">
        <v>660</v>
      </c>
      <c r="O25" s="330"/>
      <c r="P25" s="331">
        <v>0</v>
      </c>
      <c r="Q25" s="332"/>
      <c r="R25" s="332"/>
      <c r="S25" s="335">
        <f>+P25</f>
        <v>0</v>
      </c>
      <c r="T25" s="39"/>
      <c r="U25" s="39"/>
      <c r="V25" s="39"/>
      <c r="W25" s="39"/>
      <c r="X25" s="39"/>
      <c r="Y25" s="39"/>
      <c r="Z25" s="39"/>
      <c r="AA25" s="39"/>
      <c r="AB25" s="39"/>
      <c r="AC25" s="39"/>
      <c r="AD25" s="39"/>
      <c r="AE25" s="39"/>
      <c r="AF25" s="39"/>
    </row>
    <row r="26" spans="1:32" ht="70" customHeight="1" thickBot="1">
      <c r="A26" s="178">
        <v>16814</v>
      </c>
      <c r="B26" s="179" t="s">
        <v>661</v>
      </c>
      <c r="C26" s="179" t="s">
        <v>653</v>
      </c>
      <c r="D26" s="179" t="s">
        <v>654</v>
      </c>
      <c r="E26" s="179" t="s">
        <v>655</v>
      </c>
      <c r="F26" s="179" t="s">
        <v>656</v>
      </c>
      <c r="G26" s="180" t="s">
        <v>657</v>
      </c>
      <c r="H26" s="180" t="s">
        <v>658</v>
      </c>
      <c r="I26" s="183">
        <v>44958</v>
      </c>
      <c r="J26" s="183">
        <v>45260</v>
      </c>
      <c r="K26" s="516" t="s">
        <v>659</v>
      </c>
      <c r="L26" s="517"/>
      <c r="M26" s="517"/>
      <c r="N26" s="329" t="s">
        <v>660</v>
      </c>
      <c r="O26" s="330"/>
      <c r="P26" s="331">
        <v>0</v>
      </c>
      <c r="Q26" s="332"/>
      <c r="R26" s="332"/>
      <c r="S26" s="335">
        <f t="shared" ref="S26:S48" si="0">+P26</f>
        <v>0</v>
      </c>
      <c r="T26" s="39"/>
      <c r="U26" s="39"/>
      <c r="V26" s="39"/>
      <c r="W26" s="39"/>
      <c r="X26" s="39"/>
      <c r="Y26" s="39"/>
      <c r="Z26" s="39"/>
      <c r="AA26" s="39"/>
      <c r="AB26" s="39"/>
      <c r="AC26" s="39"/>
      <c r="AD26" s="39"/>
      <c r="AE26" s="39"/>
      <c r="AF26" s="39"/>
    </row>
    <row r="27" spans="1:32" ht="70" customHeight="1" thickBot="1">
      <c r="A27" s="178">
        <v>59024</v>
      </c>
      <c r="B27" s="179" t="s">
        <v>662</v>
      </c>
      <c r="C27" s="179" t="s">
        <v>653</v>
      </c>
      <c r="D27" s="179" t="s">
        <v>654</v>
      </c>
      <c r="E27" s="179" t="s">
        <v>655</v>
      </c>
      <c r="F27" s="179" t="s">
        <v>656</v>
      </c>
      <c r="G27" s="180" t="s">
        <v>657</v>
      </c>
      <c r="H27" s="180" t="s">
        <v>658</v>
      </c>
      <c r="I27" s="183">
        <v>44958</v>
      </c>
      <c r="J27" s="183">
        <v>45260</v>
      </c>
      <c r="K27" s="516" t="s">
        <v>659</v>
      </c>
      <c r="L27" s="517"/>
      <c r="M27" s="517"/>
      <c r="N27" s="329" t="s">
        <v>660</v>
      </c>
      <c r="O27" s="330"/>
      <c r="P27" s="331">
        <v>0</v>
      </c>
      <c r="Q27" s="332"/>
      <c r="R27" s="332"/>
      <c r="S27" s="335">
        <f t="shared" si="0"/>
        <v>0</v>
      </c>
      <c r="T27" s="39"/>
      <c r="U27" s="39"/>
      <c r="V27" s="39"/>
      <c r="W27" s="39"/>
      <c r="X27" s="39"/>
      <c r="Y27" s="39"/>
      <c r="Z27" s="39"/>
      <c r="AA27" s="39"/>
      <c r="AB27" s="39"/>
      <c r="AC27" s="39"/>
      <c r="AD27" s="39"/>
      <c r="AE27" s="39"/>
      <c r="AF27" s="39"/>
    </row>
    <row r="28" spans="1:32" ht="70" customHeight="1" thickBot="1">
      <c r="A28" s="178">
        <v>15238</v>
      </c>
      <c r="B28" s="179" t="s">
        <v>663</v>
      </c>
      <c r="C28" s="179" t="s">
        <v>653</v>
      </c>
      <c r="D28" s="179" t="s">
        <v>664</v>
      </c>
      <c r="E28" s="179" t="s">
        <v>665</v>
      </c>
      <c r="F28" s="179" t="s">
        <v>666</v>
      </c>
      <c r="G28" s="180" t="s">
        <v>667</v>
      </c>
      <c r="H28" s="180" t="s">
        <v>658</v>
      </c>
      <c r="I28" s="183">
        <v>44958</v>
      </c>
      <c r="J28" s="183">
        <v>45260</v>
      </c>
      <c r="K28" s="516" t="s">
        <v>659</v>
      </c>
      <c r="L28" s="517"/>
      <c r="M28" s="517"/>
      <c r="N28" s="329" t="s">
        <v>660</v>
      </c>
      <c r="O28" s="330"/>
      <c r="P28" s="331">
        <v>0</v>
      </c>
      <c r="Q28" s="332"/>
      <c r="R28" s="332"/>
      <c r="S28" s="335">
        <f t="shared" si="0"/>
        <v>0</v>
      </c>
      <c r="T28" s="39"/>
      <c r="U28" s="39"/>
      <c r="V28" s="39"/>
      <c r="W28" s="39"/>
      <c r="X28" s="39"/>
      <c r="Y28" s="39"/>
      <c r="Z28" s="39"/>
      <c r="AA28" s="39"/>
      <c r="AB28" s="39"/>
      <c r="AC28" s="39"/>
      <c r="AD28" s="39"/>
      <c r="AE28" s="39"/>
      <c r="AF28" s="39"/>
    </row>
    <row r="29" spans="1:32" ht="70" customHeight="1" thickBot="1">
      <c r="A29" s="178">
        <v>15321</v>
      </c>
      <c r="B29" s="179" t="s">
        <v>668</v>
      </c>
      <c r="C29" s="179" t="s">
        <v>653</v>
      </c>
      <c r="D29" s="179" t="s">
        <v>664</v>
      </c>
      <c r="E29" s="179" t="s">
        <v>665</v>
      </c>
      <c r="F29" s="179" t="s">
        <v>666</v>
      </c>
      <c r="G29" s="180" t="s">
        <v>667</v>
      </c>
      <c r="H29" s="180" t="s">
        <v>658</v>
      </c>
      <c r="I29" s="183">
        <v>44958</v>
      </c>
      <c r="J29" s="183">
        <v>45260</v>
      </c>
      <c r="K29" s="516" t="s">
        <v>659</v>
      </c>
      <c r="L29" s="517"/>
      <c r="M29" s="517"/>
      <c r="N29" s="329" t="s">
        <v>660</v>
      </c>
      <c r="O29" s="330"/>
      <c r="P29" s="331">
        <v>0</v>
      </c>
      <c r="Q29" s="332"/>
      <c r="R29" s="332"/>
      <c r="S29" s="335">
        <f t="shared" si="0"/>
        <v>0</v>
      </c>
      <c r="T29" s="39"/>
      <c r="U29" s="39"/>
      <c r="V29" s="39"/>
      <c r="W29" s="39"/>
      <c r="X29" s="39"/>
      <c r="Y29" s="39"/>
      <c r="Z29" s="39"/>
      <c r="AA29" s="39"/>
      <c r="AB29" s="39"/>
      <c r="AC29" s="39"/>
      <c r="AD29" s="39"/>
      <c r="AE29" s="39"/>
      <c r="AF29" s="39"/>
    </row>
    <row r="30" spans="1:32" ht="70" customHeight="1" thickBot="1">
      <c r="A30" s="178">
        <v>15960</v>
      </c>
      <c r="B30" s="179" t="s">
        <v>669</v>
      </c>
      <c r="C30" s="179" t="s">
        <v>653</v>
      </c>
      <c r="D30" s="179" t="s">
        <v>654</v>
      </c>
      <c r="E30" s="179" t="s">
        <v>655</v>
      </c>
      <c r="F30" s="179" t="s">
        <v>656</v>
      </c>
      <c r="G30" s="180" t="s">
        <v>657</v>
      </c>
      <c r="H30" s="180" t="s">
        <v>670</v>
      </c>
      <c r="I30" s="183">
        <v>44958</v>
      </c>
      <c r="J30" s="183">
        <v>45260</v>
      </c>
      <c r="K30" s="516" t="s">
        <v>659</v>
      </c>
      <c r="L30" s="517"/>
      <c r="M30" s="517"/>
      <c r="N30" s="329" t="s">
        <v>660</v>
      </c>
      <c r="O30" s="330"/>
      <c r="P30" s="331">
        <v>0</v>
      </c>
      <c r="Q30" s="332"/>
      <c r="R30" s="332"/>
      <c r="S30" s="335">
        <f t="shared" si="0"/>
        <v>0</v>
      </c>
      <c r="T30" s="39"/>
      <c r="U30" s="39"/>
      <c r="V30" s="39"/>
      <c r="W30" s="39"/>
      <c r="X30" s="39"/>
      <c r="Y30" s="39"/>
      <c r="Z30" s="39"/>
      <c r="AA30" s="39"/>
      <c r="AB30" s="39"/>
      <c r="AC30" s="39"/>
      <c r="AD30" s="39"/>
      <c r="AE30" s="39"/>
      <c r="AF30" s="39"/>
    </row>
    <row r="31" spans="1:32" ht="70" customHeight="1" thickBot="1">
      <c r="A31" s="178">
        <v>15327</v>
      </c>
      <c r="B31" s="179" t="s">
        <v>671</v>
      </c>
      <c r="C31" s="179" t="s">
        <v>672</v>
      </c>
      <c r="D31" s="179" t="s">
        <v>654</v>
      </c>
      <c r="E31" s="179" t="s">
        <v>673</v>
      </c>
      <c r="F31" s="179" t="s">
        <v>674</v>
      </c>
      <c r="G31" s="180" t="s">
        <v>675</v>
      </c>
      <c r="H31" s="180" t="s">
        <v>676</v>
      </c>
      <c r="I31" s="183">
        <v>44958</v>
      </c>
      <c r="J31" s="183">
        <v>45260</v>
      </c>
      <c r="K31" s="516" t="s">
        <v>659</v>
      </c>
      <c r="L31" s="517"/>
      <c r="M31" s="517"/>
      <c r="N31" s="329" t="s">
        <v>660</v>
      </c>
      <c r="O31" s="330"/>
      <c r="P31" s="331">
        <v>0</v>
      </c>
      <c r="Q31" s="332"/>
      <c r="R31" s="332"/>
      <c r="S31" s="335">
        <f t="shared" si="0"/>
        <v>0</v>
      </c>
      <c r="T31" s="39"/>
      <c r="U31" s="39"/>
      <c r="V31" s="39"/>
      <c r="W31" s="39"/>
      <c r="X31" s="39"/>
      <c r="Y31" s="39"/>
      <c r="Z31" s="39"/>
      <c r="AA31" s="39"/>
      <c r="AB31" s="39"/>
      <c r="AC31" s="39"/>
      <c r="AD31" s="39"/>
      <c r="AE31" s="39"/>
      <c r="AF31" s="39"/>
    </row>
    <row r="32" spans="1:32" ht="70" customHeight="1" thickBot="1">
      <c r="A32" s="178">
        <v>15332</v>
      </c>
      <c r="B32" s="179" t="s">
        <v>677</v>
      </c>
      <c r="C32" s="179" t="s">
        <v>672</v>
      </c>
      <c r="D32" s="179" t="s">
        <v>654</v>
      </c>
      <c r="E32" s="179" t="s">
        <v>673</v>
      </c>
      <c r="F32" s="179" t="s">
        <v>674</v>
      </c>
      <c r="G32" s="180" t="s">
        <v>675</v>
      </c>
      <c r="H32" s="180" t="s">
        <v>676</v>
      </c>
      <c r="I32" s="183">
        <v>44958</v>
      </c>
      <c r="J32" s="183">
        <v>45260</v>
      </c>
      <c r="K32" s="516" t="s">
        <v>659</v>
      </c>
      <c r="L32" s="517"/>
      <c r="M32" s="517"/>
      <c r="N32" s="329" t="s">
        <v>660</v>
      </c>
      <c r="O32" s="330"/>
      <c r="P32" s="331">
        <v>0</v>
      </c>
      <c r="Q32" s="332"/>
      <c r="R32" s="332"/>
      <c r="S32" s="335">
        <f t="shared" si="0"/>
        <v>0</v>
      </c>
      <c r="T32" s="39"/>
      <c r="U32" s="39"/>
      <c r="V32" s="39"/>
      <c r="W32" s="39"/>
      <c r="X32" s="39"/>
      <c r="Y32" s="39"/>
      <c r="Z32" s="39"/>
      <c r="AA32" s="39"/>
      <c r="AB32" s="39"/>
      <c r="AC32" s="39"/>
      <c r="AD32" s="39"/>
      <c r="AE32" s="39"/>
      <c r="AF32" s="39"/>
    </row>
    <row r="33" spans="1:32" ht="70" customHeight="1" thickBot="1">
      <c r="A33" s="178">
        <v>15335</v>
      </c>
      <c r="B33" s="179" t="s">
        <v>678</v>
      </c>
      <c r="C33" s="179" t="s">
        <v>672</v>
      </c>
      <c r="D33" s="179" t="s">
        <v>654</v>
      </c>
      <c r="E33" s="179" t="s">
        <v>673</v>
      </c>
      <c r="F33" s="179" t="s">
        <v>674</v>
      </c>
      <c r="G33" s="180" t="s">
        <v>675</v>
      </c>
      <c r="H33" s="180" t="s">
        <v>676</v>
      </c>
      <c r="I33" s="183">
        <v>44958</v>
      </c>
      <c r="J33" s="183">
        <v>45260</v>
      </c>
      <c r="K33" s="516" t="s">
        <v>659</v>
      </c>
      <c r="L33" s="517"/>
      <c r="M33" s="517"/>
      <c r="N33" s="329" t="s">
        <v>660</v>
      </c>
      <c r="O33" s="330"/>
      <c r="P33" s="331">
        <v>0</v>
      </c>
      <c r="Q33" s="332"/>
      <c r="R33" s="332"/>
      <c r="S33" s="335">
        <f t="shared" si="0"/>
        <v>0</v>
      </c>
      <c r="T33" s="39"/>
      <c r="U33" s="39"/>
      <c r="V33" s="39"/>
      <c r="W33" s="39"/>
      <c r="X33" s="39"/>
      <c r="Y33" s="39"/>
      <c r="Z33" s="39"/>
      <c r="AA33" s="39"/>
      <c r="AB33" s="39"/>
      <c r="AC33" s="39"/>
      <c r="AD33" s="39"/>
      <c r="AE33" s="39"/>
      <c r="AF33" s="39"/>
    </row>
    <row r="34" spans="1:32" ht="70" customHeight="1" thickBot="1">
      <c r="A34" s="178">
        <v>33878</v>
      </c>
      <c r="B34" s="179" t="s">
        <v>679</v>
      </c>
      <c r="C34" s="179" t="s">
        <v>672</v>
      </c>
      <c r="D34" s="179" t="s">
        <v>654</v>
      </c>
      <c r="E34" s="179" t="s">
        <v>673</v>
      </c>
      <c r="F34" s="179" t="s">
        <v>674</v>
      </c>
      <c r="G34" s="180" t="s">
        <v>675</v>
      </c>
      <c r="H34" s="180" t="s">
        <v>676</v>
      </c>
      <c r="I34" s="183">
        <v>44958</v>
      </c>
      <c r="J34" s="183">
        <v>45260</v>
      </c>
      <c r="K34" s="516" t="s">
        <v>659</v>
      </c>
      <c r="L34" s="517"/>
      <c r="M34" s="517"/>
      <c r="N34" s="329" t="s">
        <v>660</v>
      </c>
      <c r="O34" s="330"/>
      <c r="P34" s="331">
        <v>0</v>
      </c>
      <c r="Q34" s="332"/>
      <c r="R34" s="332"/>
      <c r="S34" s="335">
        <f t="shared" si="0"/>
        <v>0</v>
      </c>
      <c r="T34" s="39"/>
      <c r="U34" s="39"/>
      <c r="V34" s="39"/>
      <c r="W34" s="39"/>
      <c r="X34" s="39"/>
      <c r="Y34" s="39"/>
      <c r="Z34" s="39"/>
      <c r="AA34" s="39"/>
      <c r="AB34" s="39"/>
      <c r="AC34" s="39"/>
      <c r="AD34" s="39"/>
      <c r="AE34" s="39"/>
      <c r="AF34" s="39"/>
    </row>
    <row r="35" spans="1:32" ht="70" customHeight="1" thickBot="1">
      <c r="A35" s="178">
        <v>15327</v>
      </c>
      <c r="B35" s="179" t="s">
        <v>671</v>
      </c>
      <c r="C35" s="179" t="s">
        <v>672</v>
      </c>
      <c r="D35" s="179" t="s">
        <v>680</v>
      </c>
      <c r="E35" s="179" t="s">
        <v>681</v>
      </c>
      <c r="F35" s="179" t="s">
        <v>682</v>
      </c>
      <c r="G35" s="180" t="s">
        <v>683</v>
      </c>
      <c r="H35" s="180" t="s">
        <v>676</v>
      </c>
      <c r="I35" s="183">
        <v>44958</v>
      </c>
      <c r="J35" s="183">
        <v>45260</v>
      </c>
      <c r="K35" s="516" t="s">
        <v>659</v>
      </c>
      <c r="L35" s="517"/>
      <c r="M35" s="517"/>
      <c r="N35" s="329" t="s">
        <v>660</v>
      </c>
      <c r="O35" s="330"/>
      <c r="P35" s="331">
        <v>0</v>
      </c>
      <c r="Q35" s="332"/>
      <c r="R35" s="332"/>
      <c r="S35" s="335">
        <f t="shared" si="0"/>
        <v>0</v>
      </c>
      <c r="T35" s="39"/>
      <c r="U35" s="39"/>
      <c r="V35" s="39"/>
      <c r="W35" s="39"/>
      <c r="X35" s="39"/>
      <c r="Y35" s="39"/>
      <c r="Z35" s="39"/>
      <c r="AA35" s="39"/>
      <c r="AB35" s="39"/>
      <c r="AC35" s="39"/>
      <c r="AD35" s="39"/>
      <c r="AE35" s="39"/>
      <c r="AF35" s="39"/>
    </row>
    <row r="36" spans="1:32" ht="70" customHeight="1" thickBot="1">
      <c r="A36" s="178">
        <v>15329</v>
      </c>
      <c r="B36" s="179" t="s">
        <v>684</v>
      </c>
      <c r="C36" s="179" t="s">
        <v>672</v>
      </c>
      <c r="D36" s="179" t="s">
        <v>680</v>
      </c>
      <c r="E36" s="179" t="s">
        <v>681</v>
      </c>
      <c r="F36" s="179" t="s">
        <v>682</v>
      </c>
      <c r="G36" s="180" t="s">
        <v>683</v>
      </c>
      <c r="H36" s="180" t="s">
        <v>676</v>
      </c>
      <c r="I36" s="183">
        <v>44958</v>
      </c>
      <c r="J36" s="183">
        <v>45260</v>
      </c>
      <c r="K36" s="516" t="s">
        <v>659</v>
      </c>
      <c r="L36" s="517"/>
      <c r="M36" s="517"/>
      <c r="N36" s="329" t="s">
        <v>660</v>
      </c>
      <c r="O36" s="330"/>
      <c r="P36" s="331">
        <v>0</v>
      </c>
      <c r="Q36" s="332"/>
      <c r="R36" s="332"/>
      <c r="S36" s="335">
        <f t="shared" si="0"/>
        <v>0</v>
      </c>
      <c r="T36" s="39"/>
      <c r="U36" s="39"/>
      <c r="V36" s="39"/>
      <c r="W36" s="39"/>
      <c r="X36" s="39"/>
      <c r="Y36" s="39"/>
      <c r="Z36" s="39"/>
      <c r="AA36" s="39"/>
      <c r="AB36" s="39"/>
      <c r="AC36" s="39"/>
      <c r="AD36" s="39"/>
      <c r="AE36" s="39"/>
      <c r="AF36" s="39"/>
    </row>
    <row r="37" spans="1:32" ht="70" customHeight="1" thickBot="1">
      <c r="A37" s="178">
        <v>15335</v>
      </c>
      <c r="B37" s="179" t="s">
        <v>678</v>
      </c>
      <c r="C37" s="179" t="s">
        <v>672</v>
      </c>
      <c r="D37" s="179" t="s">
        <v>680</v>
      </c>
      <c r="E37" s="179" t="s">
        <v>681</v>
      </c>
      <c r="F37" s="179" t="s">
        <v>682</v>
      </c>
      <c r="G37" s="180" t="s">
        <v>683</v>
      </c>
      <c r="H37" s="180" t="s">
        <v>676</v>
      </c>
      <c r="I37" s="183">
        <v>44958</v>
      </c>
      <c r="J37" s="183">
        <v>45260</v>
      </c>
      <c r="K37" s="516" t="s">
        <v>659</v>
      </c>
      <c r="L37" s="517"/>
      <c r="M37" s="517"/>
      <c r="N37" s="329" t="s">
        <v>660</v>
      </c>
      <c r="O37" s="330"/>
      <c r="P37" s="331">
        <v>0</v>
      </c>
      <c r="Q37" s="332"/>
      <c r="R37" s="332"/>
      <c r="S37" s="335">
        <f t="shared" si="0"/>
        <v>0</v>
      </c>
      <c r="T37" s="39"/>
      <c r="U37" s="39"/>
      <c r="V37" s="39"/>
      <c r="W37" s="39"/>
      <c r="X37" s="39"/>
      <c r="Y37" s="39"/>
      <c r="Z37" s="39"/>
      <c r="AA37" s="39"/>
      <c r="AB37" s="39"/>
      <c r="AC37" s="39"/>
      <c r="AD37" s="39"/>
      <c r="AE37" s="39"/>
      <c r="AF37" s="39"/>
    </row>
    <row r="38" spans="1:32" ht="70" customHeight="1" thickBot="1">
      <c r="A38" s="178">
        <v>15165</v>
      </c>
      <c r="B38" s="179" t="s">
        <v>685</v>
      </c>
      <c r="C38" s="179" t="s">
        <v>672</v>
      </c>
      <c r="D38" s="179" t="s">
        <v>680</v>
      </c>
      <c r="E38" s="179" t="s">
        <v>686</v>
      </c>
      <c r="F38" s="179" t="s">
        <v>687</v>
      </c>
      <c r="G38" s="180" t="s">
        <v>688</v>
      </c>
      <c r="H38" s="180" t="s">
        <v>676</v>
      </c>
      <c r="I38" s="183">
        <v>44958</v>
      </c>
      <c r="J38" s="183">
        <v>45260</v>
      </c>
      <c r="K38" s="516" t="s">
        <v>659</v>
      </c>
      <c r="L38" s="517"/>
      <c r="M38" s="517"/>
      <c r="N38" s="329" t="s">
        <v>660</v>
      </c>
      <c r="O38" s="330"/>
      <c r="P38" s="331">
        <v>0</v>
      </c>
      <c r="Q38" s="332"/>
      <c r="R38" s="332"/>
      <c r="S38" s="335">
        <f t="shared" si="0"/>
        <v>0</v>
      </c>
      <c r="T38" s="39"/>
      <c r="U38" s="39"/>
      <c r="V38" s="39"/>
      <c r="W38" s="39"/>
      <c r="X38" s="39"/>
      <c r="Y38" s="39"/>
      <c r="Z38" s="39"/>
      <c r="AA38" s="39"/>
      <c r="AB38" s="39"/>
      <c r="AC38" s="39"/>
      <c r="AD38" s="39"/>
      <c r="AE38" s="39"/>
      <c r="AF38" s="39"/>
    </row>
    <row r="39" spans="1:32" ht="70" customHeight="1" thickBot="1">
      <c r="A39" s="178">
        <v>15167</v>
      </c>
      <c r="B39" s="179" t="s">
        <v>689</v>
      </c>
      <c r="C39" s="179" t="s">
        <v>672</v>
      </c>
      <c r="D39" s="179" t="s">
        <v>680</v>
      </c>
      <c r="E39" s="179" t="s">
        <v>686</v>
      </c>
      <c r="F39" s="179" t="s">
        <v>687</v>
      </c>
      <c r="G39" s="180" t="s">
        <v>688</v>
      </c>
      <c r="H39" s="180" t="s">
        <v>676</v>
      </c>
      <c r="I39" s="183">
        <v>44958</v>
      </c>
      <c r="J39" s="183">
        <v>45260</v>
      </c>
      <c r="K39" s="516" t="s">
        <v>659</v>
      </c>
      <c r="L39" s="517"/>
      <c r="M39" s="517"/>
      <c r="N39" s="329" t="s">
        <v>660</v>
      </c>
      <c r="O39" s="330"/>
      <c r="P39" s="331">
        <v>0</v>
      </c>
      <c r="Q39" s="332"/>
      <c r="R39" s="332"/>
      <c r="S39" s="335">
        <f t="shared" si="0"/>
        <v>0</v>
      </c>
      <c r="T39" s="39"/>
      <c r="U39" s="39"/>
      <c r="V39" s="39"/>
      <c r="W39" s="39"/>
      <c r="X39" s="39"/>
      <c r="Y39" s="39"/>
      <c r="Z39" s="39"/>
      <c r="AA39" s="39"/>
      <c r="AB39" s="39"/>
      <c r="AC39" s="39"/>
      <c r="AD39" s="39"/>
      <c r="AE39" s="39"/>
      <c r="AF39" s="39"/>
    </row>
    <row r="40" spans="1:32" ht="70" customHeight="1" thickBot="1">
      <c r="A40" s="178">
        <v>28759</v>
      </c>
      <c r="B40" s="179" t="s">
        <v>690</v>
      </c>
      <c r="C40" s="179" t="s">
        <v>672</v>
      </c>
      <c r="D40" s="179" t="s">
        <v>680</v>
      </c>
      <c r="E40" s="179" t="s">
        <v>686</v>
      </c>
      <c r="F40" s="179" t="s">
        <v>691</v>
      </c>
      <c r="G40" s="180" t="s">
        <v>688</v>
      </c>
      <c r="H40" s="180" t="s">
        <v>676</v>
      </c>
      <c r="I40" s="183">
        <v>44958</v>
      </c>
      <c r="J40" s="183">
        <v>45260</v>
      </c>
      <c r="K40" s="516" t="s">
        <v>659</v>
      </c>
      <c r="L40" s="517"/>
      <c r="M40" s="517"/>
      <c r="N40" s="329" t="s">
        <v>660</v>
      </c>
      <c r="O40" s="330"/>
      <c r="P40" s="331">
        <v>0</v>
      </c>
      <c r="Q40" s="332"/>
      <c r="R40" s="332"/>
      <c r="S40" s="335">
        <f t="shared" si="0"/>
        <v>0</v>
      </c>
      <c r="T40" s="39"/>
      <c r="U40" s="39"/>
      <c r="V40" s="39"/>
      <c r="W40" s="39"/>
      <c r="X40" s="39"/>
      <c r="Y40" s="39"/>
      <c r="Z40" s="39"/>
      <c r="AA40" s="39"/>
      <c r="AB40" s="39"/>
      <c r="AC40" s="39"/>
      <c r="AD40" s="39"/>
      <c r="AE40" s="39"/>
      <c r="AF40" s="39"/>
    </row>
    <row r="41" spans="1:32" ht="70" customHeight="1" thickBot="1">
      <c r="A41" s="178">
        <v>28767</v>
      </c>
      <c r="B41" s="179" t="s">
        <v>692</v>
      </c>
      <c r="C41" s="179" t="s">
        <v>672</v>
      </c>
      <c r="D41" s="179" t="s">
        <v>680</v>
      </c>
      <c r="E41" s="179" t="s">
        <v>681</v>
      </c>
      <c r="F41" s="179" t="s">
        <v>691</v>
      </c>
      <c r="G41" s="180" t="s">
        <v>688</v>
      </c>
      <c r="H41" s="180" t="s">
        <v>676</v>
      </c>
      <c r="I41" s="183">
        <v>44958</v>
      </c>
      <c r="J41" s="183">
        <v>45260</v>
      </c>
      <c r="K41" s="516" t="s">
        <v>659</v>
      </c>
      <c r="L41" s="517"/>
      <c r="M41" s="517"/>
      <c r="N41" s="329" t="s">
        <v>660</v>
      </c>
      <c r="O41" s="330"/>
      <c r="P41" s="331">
        <v>0</v>
      </c>
      <c r="Q41" s="332"/>
      <c r="R41" s="332"/>
      <c r="S41" s="335">
        <f t="shared" si="0"/>
        <v>0</v>
      </c>
      <c r="T41" s="39"/>
      <c r="U41" s="39"/>
      <c r="V41" s="39"/>
      <c r="W41" s="39"/>
      <c r="X41" s="39"/>
      <c r="Y41" s="39"/>
      <c r="Z41" s="39"/>
      <c r="AA41" s="39"/>
      <c r="AB41" s="39"/>
      <c r="AC41" s="39"/>
      <c r="AD41" s="39"/>
      <c r="AE41" s="39"/>
      <c r="AF41" s="39"/>
    </row>
    <row r="42" spans="1:32" ht="70" customHeight="1" thickBot="1">
      <c r="A42" s="178">
        <v>28916</v>
      </c>
      <c r="B42" s="179" t="s">
        <v>693</v>
      </c>
      <c r="C42" s="179" t="s">
        <v>672</v>
      </c>
      <c r="D42" s="179" t="s">
        <v>680</v>
      </c>
      <c r="E42" s="179" t="s">
        <v>681</v>
      </c>
      <c r="F42" s="179" t="s">
        <v>691</v>
      </c>
      <c r="G42" s="180" t="s">
        <v>688</v>
      </c>
      <c r="H42" s="180" t="s">
        <v>676</v>
      </c>
      <c r="I42" s="183">
        <v>44958</v>
      </c>
      <c r="J42" s="183">
        <v>45260</v>
      </c>
      <c r="K42" s="516" t="s">
        <v>659</v>
      </c>
      <c r="L42" s="517"/>
      <c r="M42" s="517"/>
      <c r="N42" s="329" t="s">
        <v>660</v>
      </c>
      <c r="O42" s="330"/>
      <c r="P42" s="331">
        <v>0</v>
      </c>
      <c r="Q42" s="332"/>
      <c r="R42" s="332"/>
      <c r="S42" s="335">
        <f t="shared" si="0"/>
        <v>0</v>
      </c>
      <c r="T42" s="39"/>
      <c r="U42" s="39"/>
      <c r="V42" s="39"/>
      <c r="W42" s="39"/>
      <c r="X42" s="39"/>
      <c r="Y42" s="39"/>
      <c r="Z42" s="39"/>
      <c r="AA42" s="39"/>
      <c r="AB42" s="39"/>
      <c r="AC42" s="39"/>
      <c r="AD42" s="39"/>
      <c r="AE42" s="39"/>
      <c r="AF42" s="39"/>
    </row>
    <row r="43" spans="1:32" ht="70" customHeight="1" thickBot="1">
      <c r="A43" s="178">
        <v>29138</v>
      </c>
      <c r="B43" s="179" t="s">
        <v>694</v>
      </c>
      <c r="C43" s="179" t="s">
        <v>672</v>
      </c>
      <c r="D43" s="179" t="s">
        <v>680</v>
      </c>
      <c r="E43" s="179" t="s">
        <v>686</v>
      </c>
      <c r="F43" s="179" t="s">
        <v>687</v>
      </c>
      <c r="G43" s="180" t="s">
        <v>688</v>
      </c>
      <c r="H43" s="180" t="s">
        <v>676</v>
      </c>
      <c r="I43" s="183">
        <v>44958</v>
      </c>
      <c r="J43" s="183">
        <v>45260</v>
      </c>
      <c r="K43" s="516" t="s">
        <v>659</v>
      </c>
      <c r="L43" s="517"/>
      <c r="M43" s="517"/>
      <c r="N43" s="329" t="s">
        <v>660</v>
      </c>
      <c r="O43" s="330"/>
      <c r="P43" s="331">
        <v>0</v>
      </c>
      <c r="Q43" s="332"/>
      <c r="R43" s="332"/>
      <c r="S43" s="335">
        <f t="shared" si="0"/>
        <v>0</v>
      </c>
      <c r="T43" s="39"/>
      <c r="U43" s="39"/>
      <c r="V43" s="39"/>
      <c r="W43" s="39"/>
      <c r="X43" s="39"/>
      <c r="Y43" s="39"/>
      <c r="Z43" s="39"/>
      <c r="AA43" s="39"/>
      <c r="AB43" s="39"/>
      <c r="AC43" s="39"/>
      <c r="AD43" s="39"/>
      <c r="AE43" s="39"/>
      <c r="AF43" s="39"/>
    </row>
    <row r="44" spans="1:32" ht="70" customHeight="1" thickBot="1">
      <c r="A44" s="178">
        <v>29189</v>
      </c>
      <c r="B44" s="179" t="s">
        <v>695</v>
      </c>
      <c r="C44" s="179" t="s">
        <v>672</v>
      </c>
      <c r="D44" s="179" t="s">
        <v>680</v>
      </c>
      <c r="E44" s="179" t="s">
        <v>681</v>
      </c>
      <c r="F44" s="179" t="s">
        <v>687</v>
      </c>
      <c r="G44" s="180" t="s">
        <v>688</v>
      </c>
      <c r="H44" s="180" t="s">
        <v>676</v>
      </c>
      <c r="I44" s="183">
        <v>44958</v>
      </c>
      <c r="J44" s="183">
        <v>45260</v>
      </c>
      <c r="K44" s="516" t="s">
        <v>659</v>
      </c>
      <c r="L44" s="517"/>
      <c r="M44" s="517"/>
      <c r="N44" s="329" t="s">
        <v>660</v>
      </c>
      <c r="O44" s="330"/>
      <c r="P44" s="331">
        <v>0</v>
      </c>
      <c r="Q44" s="332"/>
      <c r="R44" s="332"/>
      <c r="S44" s="335">
        <f t="shared" si="0"/>
        <v>0</v>
      </c>
      <c r="T44" s="39"/>
      <c r="U44" s="39"/>
      <c r="V44" s="39"/>
      <c r="W44" s="39"/>
      <c r="X44" s="39"/>
      <c r="Y44" s="39"/>
      <c r="Z44" s="39"/>
      <c r="AA44" s="39"/>
      <c r="AB44" s="39"/>
      <c r="AC44" s="39"/>
      <c r="AD44" s="39"/>
      <c r="AE44" s="39"/>
      <c r="AF44" s="39"/>
    </row>
    <row r="45" spans="1:32" ht="70" customHeight="1" thickBot="1">
      <c r="A45" s="178">
        <v>29246</v>
      </c>
      <c r="B45" s="179" t="s">
        <v>696</v>
      </c>
      <c r="C45" s="179" t="s">
        <v>672</v>
      </c>
      <c r="D45" s="179" t="s">
        <v>680</v>
      </c>
      <c r="E45" s="179" t="s">
        <v>686</v>
      </c>
      <c r="F45" s="179" t="s">
        <v>687</v>
      </c>
      <c r="G45" s="180" t="s">
        <v>688</v>
      </c>
      <c r="H45" s="180" t="s">
        <v>676</v>
      </c>
      <c r="I45" s="183">
        <v>44958</v>
      </c>
      <c r="J45" s="183">
        <v>45260</v>
      </c>
      <c r="K45" s="516" t="s">
        <v>659</v>
      </c>
      <c r="L45" s="517"/>
      <c r="M45" s="517"/>
      <c r="N45" s="329" t="s">
        <v>660</v>
      </c>
      <c r="O45" s="330"/>
      <c r="P45" s="331">
        <v>0</v>
      </c>
      <c r="Q45" s="332"/>
      <c r="R45" s="332"/>
      <c r="S45" s="335">
        <f t="shared" si="0"/>
        <v>0</v>
      </c>
      <c r="T45" s="39"/>
      <c r="U45" s="39"/>
      <c r="V45" s="39"/>
      <c r="W45" s="39"/>
      <c r="X45" s="39"/>
      <c r="Y45" s="39"/>
      <c r="Z45" s="39"/>
      <c r="AA45" s="39"/>
      <c r="AB45" s="39"/>
      <c r="AC45" s="39"/>
      <c r="AD45" s="39"/>
      <c r="AE45" s="39"/>
      <c r="AF45" s="39"/>
    </row>
    <row r="46" spans="1:32" ht="70" customHeight="1" thickBot="1">
      <c r="A46" s="178">
        <v>29723</v>
      </c>
      <c r="B46" s="179" t="s">
        <v>697</v>
      </c>
      <c r="C46" s="179" t="s">
        <v>672</v>
      </c>
      <c r="D46" s="179" t="s">
        <v>680</v>
      </c>
      <c r="E46" s="179" t="s">
        <v>681</v>
      </c>
      <c r="F46" s="179" t="s">
        <v>687</v>
      </c>
      <c r="G46" s="180" t="s">
        <v>688</v>
      </c>
      <c r="H46" s="180" t="s">
        <v>676</v>
      </c>
      <c r="I46" s="183">
        <v>44958</v>
      </c>
      <c r="J46" s="183">
        <v>45260</v>
      </c>
      <c r="K46" s="516" t="s">
        <v>659</v>
      </c>
      <c r="L46" s="517"/>
      <c r="M46" s="517"/>
      <c r="N46" s="329" t="s">
        <v>660</v>
      </c>
      <c r="O46" s="330"/>
      <c r="P46" s="331">
        <v>0</v>
      </c>
      <c r="Q46" s="332"/>
      <c r="R46" s="332"/>
      <c r="S46" s="335">
        <f t="shared" si="0"/>
        <v>0</v>
      </c>
      <c r="T46" s="39"/>
      <c r="U46" s="39"/>
      <c r="V46" s="39"/>
      <c r="W46" s="39"/>
      <c r="X46" s="39"/>
      <c r="Y46" s="39"/>
      <c r="Z46" s="39"/>
      <c r="AA46" s="39"/>
      <c r="AB46" s="39"/>
      <c r="AC46" s="39"/>
      <c r="AD46" s="39"/>
      <c r="AE46" s="39"/>
      <c r="AF46" s="39"/>
    </row>
    <row r="47" spans="1:32" ht="70" customHeight="1" thickBot="1">
      <c r="A47" s="178">
        <v>29755</v>
      </c>
      <c r="B47" s="179" t="s">
        <v>698</v>
      </c>
      <c r="C47" s="179" t="s">
        <v>672</v>
      </c>
      <c r="D47" s="179" t="s">
        <v>680</v>
      </c>
      <c r="E47" s="179" t="s">
        <v>686</v>
      </c>
      <c r="F47" s="179" t="s">
        <v>687</v>
      </c>
      <c r="G47" s="180" t="s">
        <v>688</v>
      </c>
      <c r="H47" s="180" t="s">
        <v>676</v>
      </c>
      <c r="I47" s="183">
        <v>44958</v>
      </c>
      <c r="J47" s="183">
        <v>45260</v>
      </c>
      <c r="K47" s="516" t="s">
        <v>659</v>
      </c>
      <c r="L47" s="517"/>
      <c r="M47" s="517"/>
      <c r="N47" s="329" t="s">
        <v>660</v>
      </c>
      <c r="O47" s="330"/>
      <c r="P47" s="331">
        <v>0</v>
      </c>
      <c r="Q47" s="332"/>
      <c r="R47" s="332"/>
      <c r="S47" s="335">
        <f t="shared" si="0"/>
        <v>0</v>
      </c>
      <c r="T47" s="39"/>
      <c r="U47" s="39"/>
      <c r="V47" s="39"/>
      <c r="W47" s="39"/>
      <c r="X47" s="39"/>
      <c r="Y47" s="39"/>
      <c r="Z47" s="39"/>
      <c r="AA47" s="39"/>
      <c r="AB47" s="39"/>
      <c r="AC47" s="39"/>
      <c r="AD47" s="39"/>
      <c r="AE47" s="39"/>
      <c r="AF47" s="39"/>
    </row>
    <row r="48" spans="1:32" ht="70" customHeight="1" thickBot="1">
      <c r="A48" s="178">
        <v>29760</v>
      </c>
      <c r="B48" s="179" t="s">
        <v>699</v>
      </c>
      <c r="C48" s="179" t="s">
        <v>672</v>
      </c>
      <c r="D48" s="179" t="s">
        <v>680</v>
      </c>
      <c r="E48" s="179" t="s">
        <v>686</v>
      </c>
      <c r="F48" s="179" t="s">
        <v>687</v>
      </c>
      <c r="G48" s="180" t="s">
        <v>688</v>
      </c>
      <c r="H48" s="180" t="s">
        <v>676</v>
      </c>
      <c r="I48" s="183">
        <v>44958</v>
      </c>
      <c r="J48" s="183">
        <v>45260</v>
      </c>
      <c r="K48" s="516" t="s">
        <v>659</v>
      </c>
      <c r="L48" s="517"/>
      <c r="M48" s="517"/>
      <c r="N48" s="329" t="s">
        <v>660</v>
      </c>
      <c r="O48" s="330"/>
      <c r="P48" s="331">
        <v>0</v>
      </c>
      <c r="Q48" s="332"/>
      <c r="R48" s="332"/>
      <c r="S48" s="335">
        <f t="shared" si="0"/>
        <v>0</v>
      </c>
      <c r="T48" s="39"/>
      <c r="U48" s="39"/>
      <c r="V48" s="39"/>
      <c r="W48" s="39"/>
      <c r="X48" s="39"/>
      <c r="Y48" s="39"/>
      <c r="Z48" s="39"/>
      <c r="AA48" s="39"/>
      <c r="AB48" s="39"/>
      <c r="AC48" s="39"/>
      <c r="AD48" s="39"/>
      <c r="AE48" s="39"/>
      <c r="AF48" s="39"/>
    </row>
    <row r="49" spans="1:32" ht="18" customHeight="1" thickBot="1">
      <c r="A49" s="39"/>
      <c r="B49" s="39"/>
      <c r="C49" s="39"/>
      <c r="D49" s="39"/>
      <c r="E49" s="39"/>
      <c r="F49" s="39"/>
      <c r="G49" s="39"/>
      <c r="H49" s="39"/>
      <c r="I49" s="39"/>
      <c r="J49" s="39"/>
      <c r="K49" s="39"/>
      <c r="L49" s="39"/>
      <c r="M49" s="39"/>
      <c r="N49" s="323"/>
      <c r="O49" s="278" t="s">
        <v>700</v>
      </c>
      <c r="P49" s="279">
        <f>AVERAGE(P25:P48)</f>
        <v>0</v>
      </c>
      <c r="Q49" s="279"/>
      <c r="R49" s="279"/>
      <c r="S49" s="280">
        <f>+P49</f>
        <v>0</v>
      </c>
      <c r="T49" s="39"/>
      <c r="U49" s="39"/>
      <c r="V49" s="39"/>
      <c r="W49" s="39"/>
      <c r="X49" s="39"/>
      <c r="Y49" s="39"/>
      <c r="Z49" s="39"/>
      <c r="AA49" s="39"/>
      <c r="AB49" s="39"/>
      <c r="AC49" s="39"/>
      <c r="AD49" s="39"/>
      <c r="AE49" s="39"/>
      <c r="AF49" s="39"/>
    </row>
    <row r="50" spans="1:32" ht="18" customHeight="1">
      <c r="A50" s="39"/>
      <c r="B50" s="39"/>
      <c r="C50" s="39"/>
      <c r="D50" s="39"/>
      <c r="E50" s="39"/>
      <c r="F50" s="39"/>
      <c r="G50" s="39"/>
      <c r="H50" s="39"/>
      <c r="I50" s="39"/>
      <c r="J50" s="39"/>
      <c r="K50" s="39"/>
      <c r="L50" s="39"/>
      <c r="M50" s="39"/>
      <c r="N50" s="323"/>
      <c r="O50" s="323"/>
      <c r="P50" s="324"/>
      <c r="Q50" s="324"/>
      <c r="R50" s="324"/>
      <c r="S50" s="324"/>
      <c r="T50" s="39"/>
      <c r="U50" s="39"/>
      <c r="V50" s="39"/>
      <c r="W50" s="39"/>
      <c r="X50" s="39"/>
      <c r="Y50" s="39"/>
      <c r="Z50" s="39"/>
      <c r="AA50" s="39"/>
      <c r="AB50" s="39"/>
      <c r="AC50" s="39"/>
      <c r="AD50" s="39"/>
      <c r="AE50" s="39"/>
      <c r="AF50" s="39"/>
    </row>
    <row r="51" spans="1:32" ht="18" customHeight="1">
      <c r="A51" s="39"/>
      <c r="B51" s="39"/>
      <c r="C51" s="39"/>
      <c r="D51" s="39"/>
      <c r="E51" s="39"/>
      <c r="F51" s="39"/>
      <c r="G51" s="39"/>
      <c r="H51" s="39"/>
      <c r="I51" s="39"/>
      <c r="J51" s="39"/>
      <c r="K51" s="39"/>
      <c r="L51" s="39"/>
      <c r="M51" s="39"/>
      <c r="N51" s="323"/>
      <c r="O51" s="323"/>
      <c r="P51" s="324"/>
      <c r="Q51" s="324"/>
      <c r="R51" s="324"/>
      <c r="S51" s="324"/>
      <c r="T51" s="39"/>
      <c r="U51" s="39"/>
      <c r="V51" s="39"/>
      <c r="W51" s="39"/>
      <c r="X51" s="39"/>
      <c r="Y51" s="39"/>
      <c r="Z51" s="39"/>
      <c r="AA51" s="39"/>
      <c r="AB51" s="39"/>
      <c r="AC51" s="39"/>
      <c r="AD51" s="39"/>
      <c r="AE51" s="39"/>
      <c r="AF51" s="39"/>
    </row>
    <row r="52" spans="1:32" ht="18" customHeight="1">
      <c r="A52" s="39"/>
      <c r="B52" s="39"/>
      <c r="C52" s="39"/>
      <c r="D52" s="39"/>
      <c r="E52" s="39"/>
      <c r="F52" s="39"/>
      <c r="G52" s="39"/>
      <c r="H52" s="39"/>
      <c r="I52" s="39"/>
      <c r="J52" s="39"/>
      <c r="K52" s="39"/>
      <c r="L52" s="39"/>
      <c r="M52" s="39"/>
      <c r="N52" s="323"/>
      <c r="O52" s="323"/>
      <c r="P52" s="324"/>
      <c r="Q52" s="324"/>
      <c r="R52" s="324"/>
      <c r="S52" s="324"/>
      <c r="T52" s="39"/>
      <c r="U52" s="39"/>
      <c r="V52" s="39"/>
      <c r="W52" s="39"/>
      <c r="X52" s="39"/>
      <c r="Y52" s="39"/>
      <c r="Z52" s="39"/>
      <c r="AA52" s="39"/>
      <c r="AB52" s="39"/>
      <c r="AC52" s="39"/>
      <c r="AD52" s="39"/>
      <c r="AE52" s="39"/>
      <c r="AF52" s="39"/>
    </row>
    <row r="53" spans="1:32" ht="18" customHeight="1">
      <c r="A53" s="39"/>
      <c r="B53" s="39"/>
      <c r="C53" s="39"/>
      <c r="D53" s="39"/>
      <c r="E53" s="39"/>
      <c r="F53" s="39"/>
      <c r="G53" s="39"/>
      <c r="H53" s="39"/>
      <c r="I53" s="39"/>
      <c r="J53" s="39"/>
      <c r="K53" s="39"/>
      <c r="L53" s="39"/>
      <c r="M53" s="39"/>
      <c r="N53" s="323"/>
      <c r="O53" s="323"/>
      <c r="P53" s="324"/>
      <c r="Q53" s="324"/>
      <c r="R53" s="324"/>
      <c r="S53" s="324"/>
      <c r="T53" s="39"/>
      <c r="U53" s="39"/>
      <c r="V53" s="39"/>
      <c r="W53" s="39"/>
      <c r="X53" s="39"/>
      <c r="Y53" s="39"/>
      <c r="Z53" s="39"/>
      <c r="AA53" s="39"/>
      <c r="AB53" s="39"/>
      <c r="AC53" s="39"/>
      <c r="AD53" s="39"/>
      <c r="AE53" s="39"/>
      <c r="AF53" s="39"/>
    </row>
    <row r="54" spans="1:32" ht="18" customHeight="1">
      <c r="A54" s="39"/>
      <c r="B54" s="39"/>
      <c r="C54" s="39"/>
      <c r="D54" s="39"/>
      <c r="E54" s="39"/>
      <c r="F54" s="39"/>
      <c r="G54" s="39"/>
      <c r="H54" s="39"/>
      <c r="I54" s="39"/>
      <c r="J54" s="39"/>
      <c r="K54" s="39"/>
      <c r="L54" s="39"/>
      <c r="M54" s="39"/>
      <c r="N54" s="323"/>
      <c r="O54" s="323"/>
      <c r="P54" s="324"/>
      <c r="Q54" s="324"/>
      <c r="R54" s="324"/>
      <c r="S54" s="324"/>
      <c r="T54" s="39"/>
      <c r="U54" s="39"/>
      <c r="V54" s="39"/>
      <c r="W54" s="39"/>
      <c r="X54" s="39"/>
      <c r="Y54" s="39"/>
      <c r="Z54" s="39"/>
      <c r="AA54" s="39"/>
      <c r="AB54" s="39"/>
      <c r="AC54" s="39"/>
      <c r="AD54" s="39"/>
      <c r="AE54" s="39"/>
      <c r="AF54" s="39"/>
    </row>
    <row r="55" spans="1:32" ht="18" customHeight="1">
      <c r="A55" s="39"/>
      <c r="B55" s="39"/>
      <c r="C55" s="39"/>
      <c r="D55" s="39"/>
      <c r="E55" s="39"/>
      <c r="F55" s="39"/>
      <c r="G55" s="39"/>
      <c r="H55" s="39"/>
      <c r="I55" s="39"/>
      <c r="J55" s="39"/>
      <c r="K55" s="39"/>
      <c r="L55" s="39"/>
      <c r="M55" s="39"/>
      <c r="N55" s="323"/>
      <c r="O55" s="323"/>
      <c r="P55" s="324"/>
      <c r="Q55" s="324"/>
      <c r="R55" s="324"/>
      <c r="S55" s="324"/>
      <c r="T55" s="39"/>
      <c r="U55" s="39"/>
      <c r="V55" s="39"/>
      <c r="W55" s="39"/>
      <c r="X55" s="39"/>
      <c r="Y55" s="39"/>
      <c r="Z55" s="39"/>
      <c r="AA55" s="39"/>
      <c r="AB55" s="39"/>
      <c r="AC55" s="39"/>
      <c r="AD55" s="39"/>
      <c r="AE55" s="39"/>
      <c r="AF55" s="39"/>
    </row>
    <row r="56" spans="1:32" ht="18" customHeight="1">
      <c r="A56" s="39"/>
      <c r="B56" s="39"/>
      <c r="C56" s="39"/>
      <c r="D56" s="39"/>
      <c r="E56" s="39"/>
      <c r="F56" s="39"/>
      <c r="G56" s="39"/>
      <c r="H56" s="39"/>
      <c r="I56" s="39"/>
      <c r="J56" s="39"/>
      <c r="K56" s="39"/>
      <c r="L56" s="39"/>
      <c r="M56" s="39"/>
      <c r="N56" s="323"/>
      <c r="O56" s="323"/>
      <c r="P56" s="324"/>
      <c r="Q56" s="324"/>
      <c r="R56" s="324"/>
      <c r="S56" s="324"/>
      <c r="T56" s="39"/>
      <c r="U56" s="39"/>
      <c r="V56" s="39"/>
      <c r="W56" s="39"/>
      <c r="X56" s="39"/>
      <c r="Y56" s="39"/>
      <c r="Z56" s="39"/>
      <c r="AA56" s="39"/>
      <c r="AB56" s="39"/>
      <c r="AC56" s="39"/>
      <c r="AD56" s="39"/>
      <c r="AE56" s="39"/>
      <c r="AF56" s="39"/>
    </row>
    <row r="57" spans="1:32" ht="18" customHeight="1">
      <c r="A57" s="39"/>
      <c r="B57" s="39"/>
      <c r="C57" s="39"/>
      <c r="D57" s="39"/>
      <c r="E57" s="39"/>
      <c r="F57" s="39"/>
      <c r="G57" s="39"/>
      <c r="H57" s="39"/>
      <c r="I57" s="39"/>
      <c r="J57" s="39"/>
      <c r="K57" s="39"/>
      <c r="L57" s="39"/>
      <c r="M57" s="39"/>
      <c r="N57" s="323"/>
      <c r="O57" s="323"/>
      <c r="P57" s="324"/>
      <c r="Q57" s="324"/>
      <c r="R57" s="324"/>
      <c r="S57" s="324"/>
      <c r="T57" s="39"/>
      <c r="U57" s="39"/>
      <c r="V57" s="39"/>
      <c r="W57" s="39"/>
      <c r="X57" s="39"/>
      <c r="Y57" s="39"/>
      <c r="Z57" s="39"/>
      <c r="AA57" s="39"/>
      <c r="AB57" s="39"/>
      <c r="AC57" s="39"/>
      <c r="AD57" s="39"/>
      <c r="AE57" s="39"/>
      <c r="AF57" s="39"/>
    </row>
    <row r="58" spans="1:32" ht="18" customHeight="1">
      <c r="A58" s="39"/>
      <c r="B58" s="39"/>
      <c r="C58" s="39"/>
      <c r="D58" s="39"/>
      <c r="E58" s="39"/>
      <c r="F58" s="39"/>
      <c r="G58" s="39"/>
      <c r="H58" s="39"/>
      <c r="I58" s="39"/>
      <c r="J58" s="39"/>
      <c r="K58" s="39"/>
      <c r="L58" s="39"/>
      <c r="M58" s="39"/>
      <c r="N58" s="323"/>
      <c r="O58" s="323"/>
      <c r="P58" s="324"/>
      <c r="Q58" s="324"/>
      <c r="R58" s="324"/>
      <c r="S58" s="324"/>
      <c r="T58" s="39"/>
      <c r="U58" s="39"/>
      <c r="V58" s="39"/>
      <c r="W58" s="39"/>
      <c r="X58" s="39"/>
      <c r="Y58" s="39"/>
      <c r="Z58" s="39"/>
      <c r="AA58" s="39"/>
      <c r="AB58" s="39"/>
      <c r="AC58" s="39"/>
      <c r="AD58" s="39"/>
      <c r="AE58" s="39"/>
      <c r="AF58" s="39"/>
    </row>
    <row r="59" spans="1:32" ht="18" customHeight="1">
      <c r="A59" s="39"/>
      <c r="B59" s="39"/>
      <c r="C59" s="39"/>
      <c r="D59" s="39"/>
      <c r="E59" s="39"/>
      <c r="F59" s="39"/>
      <c r="G59" s="39"/>
      <c r="H59" s="39"/>
      <c r="I59" s="39"/>
      <c r="J59" s="39"/>
      <c r="K59" s="39"/>
      <c r="L59" s="39"/>
      <c r="M59" s="39"/>
      <c r="N59" s="323"/>
      <c r="O59" s="323"/>
      <c r="P59" s="324"/>
      <c r="Q59" s="324"/>
      <c r="R59" s="324"/>
      <c r="S59" s="324"/>
      <c r="T59" s="39"/>
      <c r="U59" s="39"/>
      <c r="V59" s="39"/>
      <c r="W59" s="39"/>
      <c r="X59" s="39"/>
      <c r="Y59" s="39"/>
      <c r="Z59" s="39"/>
      <c r="AA59" s="39"/>
      <c r="AB59" s="39"/>
      <c r="AC59" s="39"/>
      <c r="AD59" s="39"/>
      <c r="AE59" s="39"/>
      <c r="AF59" s="39"/>
    </row>
    <row r="60" spans="1:32" ht="18" customHeight="1">
      <c r="A60" s="39"/>
      <c r="B60" s="39"/>
      <c r="C60" s="39"/>
      <c r="D60" s="39"/>
      <c r="E60" s="39"/>
      <c r="F60" s="39"/>
      <c r="G60" s="39"/>
      <c r="H60" s="39"/>
      <c r="I60" s="39"/>
      <c r="J60" s="39"/>
      <c r="K60" s="39"/>
      <c r="L60" s="39"/>
      <c r="M60" s="39"/>
      <c r="N60" s="323"/>
      <c r="O60" s="323"/>
      <c r="P60" s="324"/>
      <c r="Q60" s="324"/>
      <c r="R60" s="324"/>
      <c r="S60" s="324"/>
      <c r="T60" s="39"/>
      <c r="U60" s="39"/>
      <c r="V60" s="39"/>
      <c r="W60" s="39"/>
      <c r="X60" s="39"/>
      <c r="Y60" s="39"/>
      <c r="Z60" s="39"/>
      <c r="AA60" s="39"/>
      <c r="AB60" s="39"/>
      <c r="AC60" s="39"/>
      <c r="AD60" s="39"/>
      <c r="AE60" s="39"/>
      <c r="AF60" s="39"/>
    </row>
    <row r="61" spans="1:32" ht="18" customHeight="1">
      <c r="A61" s="39"/>
      <c r="B61" s="39"/>
      <c r="C61" s="39"/>
      <c r="D61" s="39"/>
      <c r="E61" s="39"/>
      <c r="F61" s="39"/>
      <c r="G61" s="39"/>
      <c r="H61" s="39"/>
      <c r="I61" s="39"/>
      <c r="J61" s="39"/>
      <c r="K61" s="39"/>
      <c r="L61" s="39"/>
      <c r="M61" s="39"/>
      <c r="N61" s="323"/>
      <c r="O61" s="323"/>
      <c r="P61" s="324"/>
      <c r="Q61" s="324"/>
      <c r="R61" s="324"/>
      <c r="S61" s="324"/>
      <c r="T61" s="39"/>
      <c r="U61" s="39"/>
      <c r="V61" s="39"/>
      <c r="W61" s="39"/>
      <c r="X61" s="39"/>
      <c r="Y61" s="39"/>
      <c r="Z61" s="39"/>
      <c r="AA61" s="39"/>
      <c r="AB61" s="39"/>
      <c r="AC61" s="39"/>
      <c r="AD61" s="39"/>
      <c r="AE61" s="39"/>
      <c r="AF61" s="39"/>
    </row>
    <row r="62" spans="1:32" ht="18" customHeight="1">
      <c r="A62" s="39"/>
      <c r="B62" s="39"/>
      <c r="C62" s="39"/>
      <c r="D62" s="39"/>
      <c r="E62" s="39"/>
      <c r="F62" s="39"/>
      <c r="G62" s="39"/>
      <c r="H62" s="39"/>
      <c r="I62" s="39"/>
      <c r="J62" s="39"/>
      <c r="K62" s="39"/>
      <c r="L62" s="39"/>
      <c r="M62" s="39"/>
      <c r="N62" s="323"/>
      <c r="O62" s="323"/>
      <c r="P62" s="324"/>
      <c r="Q62" s="324"/>
      <c r="R62" s="324"/>
      <c r="S62" s="324"/>
      <c r="T62" s="39"/>
      <c r="U62" s="39"/>
      <c r="V62" s="39"/>
      <c r="W62" s="39"/>
      <c r="X62" s="39"/>
      <c r="Y62" s="39"/>
      <c r="Z62" s="39"/>
      <c r="AA62" s="39"/>
      <c r="AB62" s="39"/>
      <c r="AC62" s="39"/>
      <c r="AD62" s="39"/>
      <c r="AE62" s="39"/>
      <c r="AF62" s="39"/>
    </row>
    <row r="63" spans="1:32" ht="18" customHeight="1">
      <c r="A63" s="39"/>
      <c r="B63" s="39"/>
      <c r="C63" s="39"/>
      <c r="D63" s="39"/>
      <c r="E63" s="39"/>
      <c r="F63" s="39"/>
      <c r="G63" s="39"/>
      <c r="H63" s="39"/>
      <c r="I63" s="39"/>
      <c r="J63" s="39"/>
      <c r="K63" s="39"/>
      <c r="L63" s="39"/>
      <c r="M63" s="39"/>
      <c r="N63" s="323"/>
      <c r="O63" s="323"/>
      <c r="P63" s="324"/>
      <c r="Q63" s="324"/>
      <c r="R63" s="324"/>
      <c r="S63" s="324"/>
      <c r="T63" s="39"/>
      <c r="U63" s="39"/>
      <c r="V63" s="39"/>
      <c r="W63" s="39"/>
      <c r="X63" s="39"/>
      <c r="Y63" s="39"/>
      <c r="Z63" s="39"/>
      <c r="AA63" s="39"/>
      <c r="AB63" s="39"/>
      <c r="AC63" s="39"/>
      <c r="AD63" s="39"/>
      <c r="AE63" s="39"/>
      <c r="AF63" s="39"/>
    </row>
    <row r="64" spans="1:32" ht="18" customHeight="1">
      <c r="A64" s="39"/>
      <c r="B64" s="39"/>
      <c r="C64" s="39"/>
      <c r="D64" s="39"/>
      <c r="E64" s="39"/>
      <c r="F64" s="39"/>
      <c r="G64" s="39"/>
      <c r="H64" s="39"/>
      <c r="I64" s="39"/>
      <c r="J64" s="39"/>
      <c r="K64" s="39"/>
      <c r="L64" s="39"/>
      <c r="M64" s="39"/>
      <c r="N64" s="323"/>
      <c r="O64" s="323"/>
      <c r="P64" s="324"/>
      <c r="Q64" s="324"/>
      <c r="R64" s="324"/>
      <c r="S64" s="324"/>
      <c r="T64" s="39"/>
      <c r="U64" s="39"/>
      <c r="V64" s="39"/>
      <c r="W64" s="39"/>
      <c r="X64" s="39"/>
      <c r="Y64" s="39"/>
      <c r="Z64" s="39"/>
      <c r="AA64" s="39"/>
      <c r="AB64" s="39"/>
      <c r="AC64" s="39"/>
      <c r="AD64" s="39"/>
      <c r="AE64" s="39"/>
      <c r="AF64" s="39"/>
    </row>
    <row r="65" spans="1:32" ht="18" customHeight="1">
      <c r="A65" s="39"/>
      <c r="B65" s="39"/>
      <c r="C65" s="39"/>
      <c r="D65" s="39"/>
      <c r="E65" s="39"/>
      <c r="F65" s="39"/>
      <c r="G65" s="39"/>
      <c r="H65" s="39"/>
      <c r="I65" s="39"/>
      <c r="J65" s="39"/>
      <c r="K65" s="39"/>
      <c r="L65" s="39"/>
      <c r="M65" s="39"/>
      <c r="N65" s="323"/>
      <c r="O65" s="323"/>
      <c r="P65" s="324"/>
      <c r="Q65" s="324"/>
      <c r="R65" s="324"/>
      <c r="S65" s="324"/>
      <c r="T65" s="39"/>
      <c r="U65" s="39"/>
      <c r="V65" s="39"/>
      <c r="W65" s="39"/>
      <c r="X65" s="39"/>
      <c r="Y65" s="39"/>
      <c r="Z65" s="39"/>
      <c r="AA65" s="39"/>
      <c r="AB65" s="39"/>
      <c r="AC65" s="39"/>
      <c r="AD65" s="39"/>
      <c r="AE65" s="39"/>
      <c r="AF65" s="39"/>
    </row>
    <row r="66" spans="1:32" ht="18" customHeight="1">
      <c r="A66" s="39"/>
      <c r="B66" s="39"/>
      <c r="C66" s="39"/>
      <c r="D66" s="39"/>
      <c r="E66" s="39"/>
      <c r="F66" s="39"/>
      <c r="G66" s="39"/>
      <c r="H66" s="39"/>
      <c r="I66" s="39"/>
      <c r="J66" s="39"/>
      <c r="K66" s="39"/>
      <c r="L66" s="39"/>
      <c r="M66" s="39"/>
      <c r="N66" s="323"/>
      <c r="O66" s="323"/>
      <c r="P66" s="324"/>
      <c r="Q66" s="324"/>
      <c r="R66" s="324"/>
      <c r="S66" s="324"/>
      <c r="T66" s="39"/>
      <c r="U66" s="39"/>
      <c r="V66" s="39"/>
      <c r="W66" s="39"/>
      <c r="X66" s="39"/>
      <c r="Y66" s="39"/>
      <c r="Z66" s="39"/>
      <c r="AA66" s="39"/>
      <c r="AB66" s="39"/>
      <c r="AC66" s="39"/>
      <c r="AD66" s="39"/>
      <c r="AE66" s="39"/>
      <c r="AF66" s="39"/>
    </row>
    <row r="67" spans="1:32" ht="18" customHeight="1">
      <c r="A67" s="39"/>
      <c r="B67" s="39"/>
      <c r="C67" s="39"/>
      <c r="D67" s="39"/>
      <c r="E67" s="39"/>
      <c r="F67" s="39"/>
      <c r="G67" s="39"/>
      <c r="H67" s="39"/>
      <c r="I67" s="39"/>
      <c r="J67" s="39"/>
      <c r="K67" s="39"/>
      <c r="L67" s="39"/>
      <c r="M67" s="39"/>
      <c r="N67" s="323"/>
      <c r="O67" s="323"/>
      <c r="P67" s="324"/>
      <c r="Q67" s="324"/>
      <c r="R67" s="324"/>
      <c r="S67" s="324"/>
      <c r="T67" s="39"/>
      <c r="U67" s="39"/>
      <c r="V67" s="39"/>
      <c r="W67" s="39"/>
      <c r="X67" s="39"/>
      <c r="Y67" s="39"/>
      <c r="Z67" s="39"/>
      <c r="AA67" s="39"/>
      <c r="AB67" s="39"/>
      <c r="AC67" s="39"/>
      <c r="AD67" s="39"/>
      <c r="AE67" s="39"/>
      <c r="AF67" s="39"/>
    </row>
    <row r="68" spans="1:32" ht="18" customHeight="1">
      <c r="A68" s="39"/>
      <c r="B68" s="39"/>
      <c r="C68" s="39"/>
      <c r="D68" s="39"/>
      <c r="E68" s="39"/>
      <c r="F68" s="39"/>
      <c r="G68" s="39"/>
      <c r="H68" s="39"/>
      <c r="I68" s="39"/>
      <c r="J68" s="39"/>
      <c r="K68" s="39"/>
      <c r="L68" s="39"/>
      <c r="M68" s="39"/>
      <c r="N68" s="323"/>
      <c r="O68" s="323"/>
      <c r="P68" s="324"/>
      <c r="Q68" s="324"/>
      <c r="R68" s="324"/>
      <c r="S68" s="324"/>
      <c r="T68" s="39"/>
      <c r="U68" s="39"/>
      <c r="V68" s="39"/>
      <c r="W68" s="39"/>
      <c r="X68" s="39"/>
      <c r="Y68" s="39"/>
      <c r="Z68" s="39"/>
      <c r="AA68" s="39"/>
      <c r="AB68" s="39"/>
      <c r="AC68" s="39"/>
      <c r="AD68" s="39"/>
      <c r="AE68" s="39"/>
      <c r="AF68" s="39"/>
    </row>
    <row r="69" spans="1:32" ht="18" customHeight="1">
      <c r="A69" s="39"/>
      <c r="B69" s="39"/>
      <c r="C69" s="39"/>
      <c r="D69" s="39"/>
      <c r="E69" s="39"/>
      <c r="F69" s="39"/>
      <c r="G69" s="39"/>
      <c r="H69" s="39"/>
      <c r="I69" s="39"/>
      <c r="J69" s="39"/>
      <c r="K69" s="39"/>
      <c r="L69" s="39"/>
      <c r="M69" s="39"/>
      <c r="N69" s="323"/>
      <c r="O69" s="323"/>
      <c r="P69" s="324"/>
      <c r="Q69" s="324"/>
      <c r="R69" s="324"/>
      <c r="S69" s="324"/>
      <c r="T69" s="39"/>
      <c r="U69" s="39"/>
      <c r="V69" s="39"/>
      <c r="W69" s="39"/>
      <c r="X69" s="39"/>
      <c r="Y69" s="39"/>
      <c r="Z69" s="39"/>
      <c r="AA69" s="39"/>
      <c r="AB69" s="39"/>
      <c r="AC69" s="39"/>
      <c r="AD69" s="39"/>
      <c r="AE69" s="39"/>
      <c r="AF69" s="39"/>
    </row>
    <row r="70" spans="1:32" ht="18" customHeight="1">
      <c r="A70" s="39"/>
      <c r="B70" s="39"/>
      <c r="C70" s="39"/>
      <c r="D70" s="39"/>
      <c r="E70" s="39"/>
      <c r="F70" s="39"/>
      <c r="G70" s="39"/>
      <c r="H70" s="39"/>
      <c r="I70" s="39"/>
      <c r="J70" s="39"/>
      <c r="K70" s="39"/>
      <c r="L70" s="39"/>
      <c r="M70" s="39"/>
      <c r="N70" s="323"/>
      <c r="O70" s="323"/>
      <c r="P70" s="324"/>
      <c r="Q70" s="324"/>
      <c r="R70" s="324"/>
      <c r="S70" s="324"/>
      <c r="T70" s="39"/>
      <c r="U70" s="39"/>
      <c r="V70" s="39"/>
      <c r="W70" s="39"/>
      <c r="X70" s="39"/>
      <c r="Y70" s="39"/>
      <c r="Z70" s="39"/>
      <c r="AA70" s="39"/>
      <c r="AB70" s="39"/>
      <c r="AC70" s="39"/>
      <c r="AD70" s="39"/>
      <c r="AE70" s="39"/>
      <c r="AF70" s="39"/>
    </row>
    <row r="71" spans="1:32" ht="18" customHeight="1">
      <c r="A71" s="39"/>
      <c r="B71" s="39"/>
      <c r="C71" s="39"/>
      <c r="D71" s="39"/>
      <c r="E71" s="39"/>
      <c r="F71" s="39"/>
      <c r="G71" s="39"/>
      <c r="H71" s="39"/>
      <c r="I71" s="39"/>
      <c r="J71" s="39"/>
      <c r="K71" s="39"/>
      <c r="L71" s="39"/>
      <c r="M71" s="39"/>
      <c r="N71" s="323"/>
      <c r="O71" s="323"/>
      <c r="P71" s="324"/>
      <c r="Q71" s="324"/>
      <c r="R71" s="324"/>
      <c r="S71" s="324"/>
      <c r="T71" s="39"/>
      <c r="U71" s="39"/>
      <c r="V71" s="39"/>
      <c r="W71" s="39"/>
      <c r="X71" s="39"/>
      <c r="Y71" s="39"/>
      <c r="Z71" s="39"/>
      <c r="AA71" s="39"/>
      <c r="AB71" s="39"/>
      <c r="AC71" s="39"/>
      <c r="AD71" s="39"/>
      <c r="AE71" s="39"/>
      <c r="AF71" s="39"/>
    </row>
    <row r="72" spans="1:32" ht="18" customHeight="1">
      <c r="A72" s="39"/>
      <c r="B72" s="39"/>
      <c r="C72" s="39"/>
      <c r="D72" s="39"/>
      <c r="E72" s="39"/>
      <c r="F72" s="39"/>
      <c r="G72" s="39"/>
      <c r="H72" s="39"/>
      <c r="I72" s="39"/>
      <c r="J72" s="39"/>
      <c r="K72" s="39"/>
      <c r="L72" s="39"/>
      <c r="M72" s="39"/>
      <c r="N72" s="323"/>
      <c r="O72" s="323"/>
      <c r="P72" s="324"/>
      <c r="Q72" s="324"/>
      <c r="R72" s="324"/>
      <c r="S72" s="324"/>
      <c r="T72" s="39"/>
      <c r="U72" s="39"/>
      <c r="V72" s="39"/>
      <c r="W72" s="39"/>
      <c r="X72" s="39"/>
      <c r="Y72" s="39"/>
      <c r="Z72" s="39"/>
      <c r="AA72" s="39"/>
      <c r="AB72" s="39"/>
      <c r="AC72" s="39"/>
      <c r="AD72" s="39"/>
      <c r="AE72" s="39"/>
      <c r="AF72" s="39"/>
    </row>
    <row r="73" spans="1:32" ht="18" customHeight="1">
      <c r="A73" s="39"/>
      <c r="B73" s="39"/>
      <c r="C73" s="39"/>
      <c r="D73" s="39"/>
      <c r="E73" s="39"/>
      <c r="F73" s="39"/>
      <c r="G73" s="39"/>
      <c r="H73" s="39"/>
      <c r="I73" s="39"/>
      <c r="J73" s="39"/>
      <c r="K73" s="39"/>
      <c r="L73" s="39"/>
      <c r="M73" s="39"/>
      <c r="N73" s="323"/>
      <c r="O73" s="323"/>
      <c r="P73" s="324"/>
      <c r="Q73" s="324"/>
      <c r="R73" s="324"/>
      <c r="S73" s="324"/>
      <c r="T73" s="39"/>
      <c r="U73" s="39"/>
      <c r="V73" s="39"/>
      <c r="W73" s="39"/>
      <c r="X73" s="39"/>
      <c r="Y73" s="39"/>
      <c r="Z73" s="39"/>
      <c r="AA73" s="39"/>
      <c r="AB73" s="39"/>
      <c r="AC73" s="39"/>
      <c r="AD73" s="39"/>
      <c r="AE73" s="39"/>
      <c r="AF73" s="39"/>
    </row>
    <row r="74" spans="1:32" ht="18" customHeight="1">
      <c r="A74" s="39"/>
      <c r="B74" s="39"/>
      <c r="C74" s="39"/>
      <c r="D74" s="39"/>
      <c r="E74" s="39"/>
      <c r="F74" s="39"/>
      <c r="G74" s="39"/>
      <c r="H74" s="39"/>
      <c r="I74" s="39"/>
      <c r="J74" s="39"/>
      <c r="K74" s="39"/>
      <c r="L74" s="39"/>
      <c r="M74" s="39"/>
      <c r="N74" s="323"/>
      <c r="O74" s="323"/>
      <c r="P74" s="324"/>
      <c r="Q74" s="324"/>
      <c r="R74" s="324"/>
      <c r="S74" s="324"/>
      <c r="T74" s="39"/>
      <c r="U74" s="39"/>
      <c r="V74" s="39"/>
      <c r="W74" s="39"/>
      <c r="X74" s="39"/>
      <c r="Y74" s="39"/>
      <c r="Z74" s="39"/>
      <c r="AA74" s="39"/>
      <c r="AB74" s="39"/>
      <c r="AC74" s="39"/>
      <c r="AD74" s="39"/>
      <c r="AE74" s="39"/>
      <c r="AF74" s="39"/>
    </row>
    <row r="75" spans="1:32" ht="18" customHeight="1">
      <c r="A75" s="39"/>
      <c r="B75" s="39"/>
      <c r="C75" s="39"/>
      <c r="D75" s="39"/>
      <c r="E75" s="39"/>
      <c r="F75" s="39"/>
      <c r="G75" s="39"/>
      <c r="H75" s="39"/>
      <c r="I75" s="39"/>
      <c r="J75" s="39"/>
      <c r="K75" s="39"/>
      <c r="L75" s="39"/>
      <c r="M75" s="39"/>
      <c r="N75" s="323"/>
      <c r="O75" s="323"/>
      <c r="P75" s="324"/>
      <c r="Q75" s="324"/>
      <c r="R75" s="324"/>
      <c r="S75" s="324"/>
      <c r="T75" s="39"/>
      <c r="U75" s="39"/>
      <c r="V75" s="39"/>
      <c r="W75" s="39"/>
      <c r="X75" s="39"/>
      <c r="Y75" s="39"/>
      <c r="Z75" s="39"/>
      <c r="AA75" s="39"/>
      <c r="AB75" s="39"/>
      <c r="AC75" s="39"/>
      <c r="AD75" s="39"/>
      <c r="AE75" s="39"/>
      <c r="AF75" s="39"/>
    </row>
    <row r="76" spans="1:32" ht="18" customHeight="1">
      <c r="A76" s="39"/>
      <c r="B76" s="39"/>
      <c r="C76" s="39"/>
      <c r="D76" s="39"/>
      <c r="E76" s="39"/>
      <c r="F76" s="39"/>
      <c r="G76" s="39"/>
      <c r="H76" s="39"/>
      <c r="I76" s="39"/>
      <c r="J76" s="39"/>
      <c r="K76" s="39"/>
      <c r="L76" s="39"/>
      <c r="M76" s="39"/>
      <c r="N76" s="323"/>
      <c r="O76" s="323"/>
      <c r="P76" s="324"/>
      <c r="Q76" s="324"/>
      <c r="R76" s="324"/>
      <c r="S76" s="324"/>
      <c r="T76" s="39"/>
      <c r="U76" s="39"/>
      <c r="V76" s="39"/>
      <c r="W76" s="39"/>
      <c r="X76" s="39"/>
      <c r="Y76" s="39"/>
      <c r="Z76" s="39"/>
      <c r="AA76" s="39"/>
      <c r="AB76" s="39"/>
      <c r="AC76" s="39"/>
      <c r="AD76" s="39"/>
      <c r="AE76" s="39"/>
      <c r="AF76" s="39"/>
    </row>
    <row r="77" spans="1:32" ht="18" customHeight="1">
      <c r="A77" s="39"/>
      <c r="B77" s="39"/>
      <c r="C77" s="39"/>
      <c r="D77" s="39"/>
      <c r="E77" s="39"/>
      <c r="F77" s="39"/>
      <c r="G77" s="39"/>
      <c r="H77" s="39"/>
      <c r="I77" s="39"/>
      <c r="J77" s="39"/>
      <c r="K77" s="39"/>
      <c r="L77" s="39"/>
      <c r="M77" s="39"/>
      <c r="N77" s="323"/>
      <c r="O77" s="323"/>
      <c r="P77" s="324"/>
      <c r="Q77" s="324"/>
      <c r="R77" s="324"/>
      <c r="S77" s="324"/>
      <c r="T77" s="39"/>
      <c r="U77" s="39"/>
      <c r="V77" s="39"/>
      <c r="W77" s="39"/>
      <c r="X77" s="39"/>
      <c r="Y77" s="39"/>
      <c r="Z77" s="39"/>
      <c r="AA77" s="39"/>
      <c r="AB77" s="39"/>
      <c r="AC77" s="39"/>
      <c r="AD77" s="39"/>
      <c r="AE77" s="39"/>
      <c r="AF77" s="39"/>
    </row>
    <row r="78" spans="1:32" ht="18" customHeight="1">
      <c r="A78" s="39"/>
      <c r="B78" s="39"/>
      <c r="C78" s="39"/>
      <c r="D78" s="39"/>
      <c r="E78" s="39"/>
      <c r="F78" s="39"/>
      <c r="G78" s="39"/>
      <c r="H78" s="39"/>
      <c r="I78" s="39"/>
      <c r="J78" s="39"/>
      <c r="K78" s="39"/>
      <c r="L78" s="39"/>
      <c r="M78" s="39"/>
      <c r="N78" s="323"/>
      <c r="O78" s="323"/>
      <c r="P78" s="324"/>
      <c r="Q78" s="324"/>
      <c r="R78" s="324"/>
      <c r="S78" s="324"/>
      <c r="T78" s="39"/>
      <c r="U78" s="39"/>
      <c r="V78" s="39"/>
      <c r="W78" s="39"/>
      <c r="X78" s="39"/>
      <c r="Y78" s="39"/>
      <c r="Z78" s="39"/>
      <c r="AA78" s="39"/>
      <c r="AB78" s="39"/>
      <c r="AC78" s="39"/>
      <c r="AD78" s="39"/>
      <c r="AE78" s="39"/>
      <c r="AF78" s="39"/>
    </row>
    <row r="79" spans="1:32" ht="18" customHeight="1">
      <c r="A79" s="39"/>
      <c r="B79" s="39"/>
      <c r="C79" s="39"/>
      <c r="D79" s="39"/>
      <c r="E79" s="39"/>
      <c r="F79" s="39"/>
      <c r="G79" s="39"/>
      <c r="H79" s="39"/>
      <c r="I79" s="39"/>
      <c r="J79" s="39"/>
      <c r="K79" s="39"/>
      <c r="L79" s="39"/>
      <c r="M79" s="39"/>
      <c r="N79" s="323"/>
      <c r="O79" s="323"/>
      <c r="P79" s="324"/>
      <c r="Q79" s="324"/>
      <c r="R79" s="324"/>
      <c r="S79" s="324"/>
      <c r="T79" s="39"/>
      <c r="U79" s="39"/>
      <c r="V79" s="39"/>
      <c r="W79" s="39"/>
      <c r="X79" s="39"/>
      <c r="Y79" s="39"/>
      <c r="Z79" s="39"/>
      <c r="AA79" s="39"/>
      <c r="AB79" s="39"/>
      <c r="AC79" s="39"/>
      <c r="AD79" s="39"/>
      <c r="AE79" s="39"/>
      <c r="AF79" s="39"/>
    </row>
    <row r="80" spans="1:32" ht="18" customHeight="1">
      <c r="A80" s="39"/>
      <c r="B80" s="39"/>
      <c r="C80" s="39"/>
      <c r="D80" s="39"/>
      <c r="E80" s="39"/>
      <c r="F80" s="39"/>
      <c r="G80" s="39"/>
      <c r="H80" s="39"/>
      <c r="I80" s="39"/>
      <c r="J80" s="39"/>
      <c r="K80" s="39"/>
      <c r="L80" s="39"/>
      <c r="M80" s="39"/>
      <c r="N80" s="323"/>
      <c r="O80" s="323"/>
      <c r="P80" s="324"/>
      <c r="Q80" s="324"/>
      <c r="R80" s="324"/>
      <c r="S80" s="324"/>
      <c r="T80" s="39"/>
      <c r="U80" s="39"/>
      <c r="V80" s="39"/>
      <c r="W80" s="39"/>
      <c r="X80" s="39"/>
      <c r="Y80" s="39"/>
      <c r="Z80" s="39"/>
      <c r="AA80" s="39"/>
      <c r="AB80" s="39"/>
      <c r="AC80" s="39"/>
      <c r="AD80" s="39"/>
      <c r="AE80" s="39"/>
      <c r="AF80" s="39"/>
    </row>
    <row r="81" spans="1:32" ht="18" customHeight="1">
      <c r="A81" s="39"/>
      <c r="B81" s="39"/>
      <c r="C81" s="39"/>
      <c r="D81" s="39"/>
      <c r="E81" s="39"/>
      <c r="F81" s="39"/>
      <c r="G81" s="39"/>
      <c r="H81" s="39"/>
      <c r="I81" s="39"/>
      <c r="J81" s="39"/>
      <c r="K81" s="39"/>
      <c r="L81" s="39"/>
      <c r="M81" s="39"/>
      <c r="N81" s="323"/>
      <c r="O81" s="323"/>
      <c r="P81" s="324"/>
      <c r="Q81" s="324"/>
      <c r="R81" s="324"/>
      <c r="S81" s="324"/>
      <c r="T81" s="39"/>
      <c r="U81" s="39"/>
      <c r="V81" s="39"/>
      <c r="W81" s="39"/>
      <c r="X81" s="39"/>
      <c r="Y81" s="39"/>
      <c r="Z81" s="39"/>
      <c r="AA81" s="39"/>
      <c r="AB81" s="39"/>
      <c r="AC81" s="39"/>
      <c r="AD81" s="39"/>
      <c r="AE81" s="39"/>
      <c r="AF81" s="39"/>
    </row>
    <row r="82" spans="1:32" ht="18" customHeight="1">
      <c r="A82" s="39"/>
      <c r="B82" s="39"/>
      <c r="C82" s="39"/>
      <c r="D82" s="39"/>
      <c r="E82" s="39"/>
      <c r="F82" s="39"/>
      <c r="G82" s="39"/>
      <c r="H82" s="39"/>
      <c r="I82" s="39"/>
      <c r="J82" s="39"/>
      <c r="K82" s="39"/>
      <c r="L82" s="39"/>
      <c r="M82" s="39"/>
      <c r="N82" s="323"/>
      <c r="O82" s="323"/>
      <c r="P82" s="324"/>
      <c r="Q82" s="324"/>
      <c r="R82" s="324"/>
      <c r="S82" s="324"/>
      <c r="T82" s="39"/>
      <c r="U82" s="39"/>
      <c r="V82" s="39"/>
      <c r="W82" s="39"/>
      <c r="X82" s="39"/>
      <c r="Y82" s="39"/>
      <c r="Z82" s="39"/>
      <c r="AA82" s="39"/>
      <c r="AB82" s="39"/>
      <c r="AC82" s="39"/>
      <c r="AD82" s="39"/>
      <c r="AE82" s="39"/>
      <c r="AF82" s="39"/>
    </row>
    <row r="83" spans="1:32" ht="18" customHeight="1">
      <c r="A83" s="39"/>
      <c r="B83" s="39"/>
      <c r="C83" s="39"/>
      <c r="D83" s="39"/>
      <c r="E83" s="39"/>
      <c r="F83" s="39"/>
      <c r="G83" s="39"/>
      <c r="H83" s="39"/>
      <c r="I83" s="39"/>
      <c r="J83" s="39"/>
      <c r="K83" s="39"/>
      <c r="L83" s="39"/>
      <c r="M83" s="39"/>
      <c r="N83" s="323"/>
      <c r="O83" s="323"/>
      <c r="P83" s="324"/>
      <c r="Q83" s="324"/>
      <c r="R83" s="324"/>
      <c r="S83" s="324"/>
      <c r="T83" s="39"/>
      <c r="U83" s="39"/>
      <c r="V83" s="39"/>
      <c r="W83" s="39"/>
      <c r="X83" s="39"/>
      <c r="Y83" s="39"/>
      <c r="Z83" s="39"/>
      <c r="AA83" s="39"/>
      <c r="AB83" s="39"/>
      <c r="AC83" s="39"/>
      <c r="AD83" s="39"/>
      <c r="AE83" s="39"/>
      <c r="AF83" s="39"/>
    </row>
    <row r="84" spans="1:32" ht="18" customHeight="1">
      <c r="A84" s="39"/>
      <c r="B84" s="39"/>
      <c r="C84" s="39"/>
      <c r="D84" s="39"/>
      <c r="E84" s="39"/>
      <c r="F84" s="39"/>
      <c r="G84" s="39"/>
      <c r="H84" s="39"/>
      <c r="I84" s="39"/>
      <c r="J84" s="39"/>
      <c r="K84" s="39"/>
      <c r="L84" s="39"/>
      <c r="M84" s="39"/>
      <c r="N84" s="323"/>
      <c r="O84" s="323"/>
      <c r="P84" s="324"/>
      <c r="Q84" s="324"/>
      <c r="R84" s="324"/>
      <c r="S84" s="324"/>
      <c r="T84" s="39"/>
      <c r="U84" s="39"/>
      <c r="V84" s="39"/>
      <c r="W84" s="39"/>
      <c r="X84" s="39"/>
      <c r="Y84" s="39"/>
      <c r="Z84" s="39"/>
      <c r="AA84" s="39"/>
      <c r="AB84" s="39"/>
      <c r="AC84" s="39"/>
      <c r="AD84" s="39"/>
      <c r="AE84" s="39"/>
      <c r="AF84" s="39"/>
    </row>
    <row r="85" spans="1:32" ht="18" customHeight="1">
      <c r="A85" s="39"/>
      <c r="B85" s="39"/>
      <c r="C85" s="39"/>
      <c r="D85" s="39"/>
      <c r="E85" s="39"/>
      <c r="F85" s="39"/>
      <c r="G85" s="39"/>
      <c r="H85" s="39"/>
      <c r="I85" s="39"/>
      <c r="J85" s="39"/>
      <c r="K85" s="39"/>
      <c r="L85" s="39"/>
      <c r="M85" s="39"/>
      <c r="N85" s="323"/>
      <c r="O85" s="323"/>
      <c r="P85" s="324"/>
      <c r="Q85" s="324"/>
      <c r="R85" s="324"/>
      <c r="S85" s="324"/>
      <c r="T85" s="39"/>
      <c r="U85" s="39"/>
      <c r="V85" s="39"/>
      <c r="W85" s="39"/>
      <c r="X85" s="39"/>
      <c r="Y85" s="39"/>
      <c r="Z85" s="39"/>
      <c r="AA85" s="39"/>
      <c r="AB85" s="39"/>
      <c r="AC85" s="39"/>
      <c r="AD85" s="39"/>
      <c r="AE85" s="39"/>
      <c r="AF85" s="39"/>
    </row>
    <row r="86" spans="1:32" ht="18" customHeight="1">
      <c r="A86" s="39"/>
      <c r="B86" s="39"/>
      <c r="C86" s="39"/>
      <c r="D86" s="39"/>
      <c r="E86" s="39"/>
      <c r="F86" s="39"/>
      <c r="G86" s="39"/>
      <c r="H86" s="39"/>
      <c r="I86" s="39"/>
      <c r="J86" s="39"/>
      <c r="K86" s="39"/>
      <c r="L86" s="39"/>
      <c r="M86" s="39"/>
      <c r="N86" s="323"/>
      <c r="O86" s="323"/>
      <c r="P86" s="324"/>
      <c r="Q86" s="324"/>
      <c r="R86" s="324"/>
      <c r="S86" s="324"/>
      <c r="T86" s="39"/>
      <c r="U86" s="39"/>
      <c r="V86" s="39"/>
      <c r="W86" s="39"/>
      <c r="X86" s="39"/>
      <c r="Y86" s="39"/>
      <c r="Z86" s="39"/>
      <c r="AA86" s="39"/>
      <c r="AB86" s="39"/>
      <c r="AC86" s="39"/>
      <c r="AD86" s="39"/>
      <c r="AE86" s="39"/>
      <c r="AF86" s="39"/>
    </row>
    <row r="87" spans="1:32" ht="18" customHeight="1">
      <c r="A87" s="39"/>
      <c r="B87" s="39"/>
      <c r="C87" s="39"/>
      <c r="D87" s="39"/>
      <c r="E87" s="39"/>
      <c r="F87" s="39"/>
      <c r="G87" s="39"/>
      <c r="H87" s="39"/>
      <c r="I87" s="39"/>
      <c r="J87" s="39"/>
      <c r="K87" s="39"/>
      <c r="L87" s="39"/>
      <c r="M87" s="39"/>
      <c r="N87" s="323"/>
      <c r="O87" s="323"/>
      <c r="P87" s="324"/>
      <c r="Q87" s="324"/>
      <c r="R87" s="324"/>
      <c r="S87" s="324"/>
      <c r="T87" s="39"/>
      <c r="U87" s="39"/>
      <c r="V87" s="39"/>
      <c r="W87" s="39"/>
      <c r="X87" s="39"/>
      <c r="Y87" s="39"/>
      <c r="Z87" s="39"/>
      <c r="AA87" s="39"/>
      <c r="AB87" s="39"/>
      <c r="AC87" s="39"/>
      <c r="AD87" s="39"/>
      <c r="AE87" s="39"/>
      <c r="AF87" s="39"/>
    </row>
    <row r="88" spans="1:32" ht="18" customHeight="1">
      <c r="A88" s="39"/>
      <c r="B88" s="39"/>
      <c r="C88" s="39"/>
      <c r="D88" s="39"/>
      <c r="E88" s="39"/>
      <c r="F88" s="39"/>
      <c r="G88" s="39"/>
      <c r="H88" s="39"/>
      <c r="I88" s="39"/>
      <c r="J88" s="39"/>
      <c r="K88" s="39"/>
      <c r="L88" s="39"/>
      <c r="M88" s="39"/>
      <c r="N88" s="323"/>
      <c r="O88" s="323"/>
      <c r="P88" s="324"/>
      <c r="Q88" s="324"/>
      <c r="R88" s="324"/>
      <c r="S88" s="324"/>
      <c r="T88" s="39"/>
      <c r="U88" s="39"/>
      <c r="V88" s="39"/>
      <c r="W88" s="39"/>
      <c r="X88" s="39"/>
      <c r="Y88" s="39"/>
      <c r="Z88" s="39"/>
      <c r="AA88" s="39"/>
      <c r="AB88" s="39"/>
      <c r="AC88" s="39"/>
      <c r="AD88" s="39"/>
      <c r="AE88" s="39"/>
      <c r="AF88" s="39"/>
    </row>
    <row r="89" spans="1:32" ht="18" customHeight="1">
      <c r="A89" s="39"/>
      <c r="B89" s="39"/>
      <c r="C89" s="39"/>
      <c r="D89" s="39"/>
      <c r="E89" s="39"/>
      <c r="F89" s="39"/>
      <c r="G89" s="39"/>
      <c r="H89" s="39"/>
      <c r="I89" s="39"/>
      <c r="J89" s="39"/>
      <c r="K89" s="39"/>
      <c r="L89" s="39"/>
      <c r="M89" s="39"/>
      <c r="N89" s="323"/>
      <c r="O89" s="323"/>
      <c r="P89" s="324"/>
      <c r="Q89" s="324"/>
      <c r="R89" s="324"/>
      <c r="S89" s="324"/>
      <c r="T89" s="39"/>
      <c r="U89" s="39"/>
      <c r="V89" s="39"/>
      <c r="W89" s="39"/>
      <c r="X89" s="39"/>
      <c r="Y89" s="39"/>
      <c r="Z89" s="39"/>
      <c r="AA89" s="39"/>
      <c r="AB89" s="39"/>
      <c r="AC89" s="39"/>
      <c r="AD89" s="39"/>
      <c r="AE89" s="39"/>
      <c r="AF89" s="39"/>
    </row>
    <row r="90" spans="1:32" ht="18" customHeight="1">
      <c r="A90" s="39"/>
      <c r="B90" s="39"/>
      <c r="C90" s="39"/>
      <c r="D90" s="39"/>
      <c r="E90" s="39"/>
      <c r="F90" s="39"/>
      <c r="G90" s="39"/>
      <c r="H90" s="39"/>
      <c r="I90" s="39"/>
      <c r="J90" s="39"/>
      <c r="K90" s="39"/>
      <c r="L90" s="39"/>
      <c r="M90" s="39"/>
      <c r="N90" s="323"/>
      <c r="O90" s="323"/>
      <c r="P90" s="324"/>
      <c r="Q90" s="324"/>
      <c r="R90" s="324"/>
      <c r="S90" s="324"/>
      <c r="T90" s="39"/>
      <c r="U90" s="39"/>
      <c r="V90" s="39"/>
      <c r="W90" s="39"/>
      <c r="X90" s="39"/>
      <c r="Y90" s="39"/>
      <c r="Z90" s="39"/>
      <c r="AA90" s="39"/>
      <c r="AB90" s="39"/>
      <c r="AC90" s="39"/>
      <c r="AD90" s="39"/>
      <c r="AE90" s="39"/>
      <c r="AF90" s="39"/>
    </row>
    <row r="91" spans="1:32" ht="18" customHeight="1">
      <c r="A91" s="39"/>
      <c r="B91" s="39"/>
      <c r="C91" s="39"/>
      <c r="D91" s="39"/>
      <c r="E91" s="39"/>
      <c r="F91" s="39"/>
      <c r="G91" s="39"/>
      <c r="H91" s="39"/>
      <c r="I91" s="39"/>
      <c r="J91" s="39"/>
      <c r="K91" s="39"/>
      <c r="L91" s="39"/>
      <c r="M91" s="39"/>
      <c r="N91" s="323"/>
      <c r="O91" s="323"/>
      <c r="P91" s="324"/>
      <c r="Q91" s="324"/>
      <c r="R91" s="324"/>
      <c r="S91" s="324"/>
      <c r="T91" s="39"/>
      <c r="U91" s="39"/>
      <c r="V91" s="39"/>
      <c r="W91" s="39"/>
      <c r="X91" s="39"/>
      <c r="Y91" s="39"/>
      <c r="Z91" s="39"/>
      <c r="AA91" s="39"/>
      <c r="AB91" s="39"/>
      <c r="AC91" s="39"/>
      <c r="AD91" s="39"/>
      <c r="AE91" s="39"/>
      <c r="AF91" s="39"/>
    </row>
    <row r="92" spans="1:32" ht="18" customHeight="1">
      <c r="A92" s="39"/>
      <c r="B92" s="39"/>
      <c r="C92" s="39"/>
      <c r="D92" s="39"/>
      <c r="E92" s="39"/>
      <c r="F92" s="39"/>
      <c r="G92" s="39"/>
      <c r="H92" s="39"/>
      <c r="I92" s="39"/>
      <c r="J92" s="39"/>
      <c r="K92" s="39"/>
      <c r="L92" s="39"/>
      <c r="M92" s="39"/>
      <c r="N92" s="323"/>
      <c r="O92" s="323"/>
      <c r="P92" s="324"/>
      <c r="Q92" s="324"/>
      <c r="R92" s="324"/>
      <c r="S92" s="324"/>
      <c r="T92" s="39"/>
      <c r="U92" s="39"/>
      <c r="V92" s="39"/>
      <c r="W92" s="39"/>
      <c r="X92" s="39"/>
      <c r="Y92" s="39"/>
      <c r="Z92" s="39"/>
      <c r="AA92" s="39"/>
      <c r="AB92" s="39"/>
      <c r="AC92" s="39"/>
      <c r="AD92" s="39"/>
      <c r="AE92" s="39"/>
      <c r="AF92" s="39"/>
    </row>
    <row r="93" spans="1:32" ht="18" customHeight="1">
      <c r="A93" s="39"/>
      <c r="B93" s="39"/>
      <c r="C93" s="39"/>
      <c r="D93" s="39"/>
      <c r="E93" s="39"/>
      <c r="F93" s="39"/>
      <c r="G93" s="39"/>
      <c r="H93" s="39"/>
      <c r="I93" s="39"/>
      <c r="J93" s="39"/>
      <c r="K93" s="39"/>
      <c r="L93" s="39"/>
      <c r="M93" s="39"/>
      <c r="N93" s="323"/>
      <c r="O93" s="323"/>
      <c r="P93" s="324"/>
      <c r="Q93" s="324"/>
      <c r="R93" s="324"/>
      <c r="S93" s="324"/>
      <c r="T93" s="39"/>
      <c r="U93" s="39"/>
      <c r="V93" s="39"/>
      <c r="W93" s="39"/>
      <c r="X93" s="39"/>
      <c r="Y93" s="39"/>
      <c r="Z93" s="39"/>
      <c r="AA93" s="39"/>
      <c r="AB93" s="39"/>
      <c r="AC93" s="39"/>
      <c r="AD93" s="39"/>
      <c r="AE93" s="39"/>
      <c r="AF93" s="39"/>
    </row>
    <row r="94" spans="1:32" ht="18" customHeight="1">
      <c r="A94" s="39"/>
      <c r="B94" s="39"/>
      <c r="C94" s="39"/>
      <c r="D94" s="39"/>
      <c r="E94" s="39"/>
      <c r="F94" s="39"/>
      <c r="G94" s="39"/>
      <c r="H94" s="39"/>
      <c r="I94" s="39"/>
      <c r="J94" s="39"/>
      <c r="K94" s="39"/>
      <c r="L94" s="39"/>
      <c r="M94" s="39"/>
      <c r="N94" s="323"/>
      <c r="O94" s="323"/>
      <c r="P94" s="324"/>
      <c r="Q94" s="324"/>
      <c r="R94" s="324"/>
      <c r="S94" s="324"/>
      <c r="T94" s="39"/>
      <c r="U94" s="39"/>
      <c r="V94" s="39"/>
      <c r="W94" s="39"/>
      <c r="X94" s="39"/>
      <c r="Y94" s="39"/>
      <c r="Z94" s="39"/>
      <c r="AA94" s="39"/>
      <c r="AB94" s="39"/>
      <c r="AC94" s="39"/>
      <c r="AD94" s="39"/>
      <c r="AE94" s="39"/>
      <c r="AF94" s="39"/>
    </row>
    <row r="95" spans="1:32" ht="18" customHeight="1">
      <c r="A95" s="39"/>
      <c r="B95" s="39"/>
      <c r="C95" s="39"/>
      <c r="D95" s="39"/>
      <c r="E95" s="39"/>
      <c r="F95" s="39"/>
      <c r="G95" s="39"/>
      <c r="H95" s="39"/>
      <c r="I95" s="39"/>
      <c r="J95" s="39"/>
      <c r="K95" s="39"/>
      <c r="L95" s="39"/>
      <c r="M95" s="39"/>
      <c r="N95" s="323"/>
      <c r="O95" s="323"/>
      <c r="P95" s="324"/>
      <c r="Q95" s="324"/>
      <c r="R95" s="324"/>
      <c r="S95" s="324"/>
      <c r="T95" s="39"/>
      <c r="U95" s="39"/>
      <c r="V95" s="39"/>
      <c r="W95" s="39"/>
      <c r="X95" s="39"/>
      <c r="Y95" s="39"/>
      <c r="Z95" s="39"/>
      <c r="AA95" s="39"/>
      <c r="AB95" s="39"/>
      <c r="AC95" s="39"/>
      <c r="AD95" s="39"/>
      <c r="AE95" s="39"/>
      <c r="AF95" s="39"/>
    </row>
    <row r="96" spans="1:32" ht="18" customHeight="1">
      <c r="A96" s="39"/>
      <c r="B96" s="39"/>
      <c r="C96" s="39"/>
      <c r="D96" s="39"/>
      <c r="E96" s="39"/>
      <c r="F96" s="39"/>
      <c r="G96" s="39"/>
      <c r="H96" s="39"/>
      <c r="I96" s="39"/>
      <c r="J96" s="39"/>
      <c r="K96" s="39"/>
      <c r="L96" s="39"/>
      <c r="M96" s="39"/>
      <c r="N96" s="323"/>
      <c r="O96" s="323"/>
      <c r="P96" s="324"/>
      <c r="Q96" s="324"/>
      <c r="R96" s="324"/>
      <c r="S96" s="324"/>
      <c r="T96" s="39"/>
      <c r="U96" s="39"/>
      <c r="V96" s="39"/>
      <c r="W96" s="39"/>
      <c r="X96" s="39"/>
      <c r="Y96" s="39"/>
      <c r="Z96" s="39"/>
      <c r="AA96" s="39"/>
      <c r="AB96" s="39"/>
      <c r="AC96" s="39"/>
      <c r="AD96" s="39"/>
      <c r="AE96" s="39"/>
      <c r="AF96" s="39"/>
    </row>
    <row r="97" spans="1:32" ht="18" customHeight="1">
      <c r="A97" s="39"/>
      <c r="B97" s="39"/>
      <c r="C97" s="39"/>
      <c r="D97" s="39"/>
      <c r="E97" s="39"/>
      <c r="F97" s="39"/>
      <c r="G97" s="39"/>
      <c r="H97" s="39"/>
      <c r="I97" s="39"/>
      <c r="J97" s="39"/>
      <c r="K97" s="39"/>
      <c r="L97" s="39"/>
      <c r="M97" s="39"/>
      <c r="N97" s="323"/>
      <c r="O97" s="323"/>
      <c r="P97" s="324"/>
      <c r="Q97" s="324"/>
      <c r="R97" s="324"/>
      <c r="S97" s="324"/>
      <c r="T97" s="39"/>
      <c r="U97" s="39"/>
      <c r="V97" s="39"/>
      <c r="W97" s="39"/>
      <c r="X97" s="39"/>
      <c r="Y97" s="39"/>
      <c r="Z97" s="39"/>
      <c r="AA97" s="39"/>
      <c r="AB97" s="39"/>
      <c r="AC97" s="39"/>
      <c r="AD97" s="39"/>
      <c r="AE97" s="39"/>
      <c r="AF97" s="39"/>
    </row>
    <row r="98" spans="1:32" ht="18" customHeight="1">
      <c r="A98" s="39"/>
      <c r="B98" s="39"/>
      <c r="C98" s="39"/>
      <c r="D98" s="39"/>
      <c r="E98" s="39"/>
      <c r="F98" s="39"/>
      <c r="G98" s="39"/>
      <c r="H98" s="39"/>
      <c r="I98" s="39"/>
      <c r="J98" s="39"/>
      <c r="K98" s="39"/>
      <c r="L98" s="39"/>
      <c r="M98" s="39"/>
      <c r="N98" s="323"/>
      <c r="O98" s="323"/>
      <c r="P98" s="324"/>
      <c r="Q98" s="324"/>
      <c r="R98" s="324"/>
      <c r="S98" s="324"/>
      <c r="T98" s="39"/>
      <c r="U98" s="39"/>
      <c r="V98" s="39"/>
      <c r="W98" s="39"/>
      <c r="X98" s="39"/>
      <c r="Y98" s="39"/>
      <c r="Z98" s="39"/>
      <c r="AA98" s="39"/>
      <c r="AB98" s="39"/>
      <c r="AC98" s="39"/>
      <c r="AD98" s="39"/>
      <c r="AE98" s="39"/>
      <c r="AF98" s="39"/>
    </row>
    <row r="99" spans="1:32" ht="18" customHeight="1">
      <c r="A99" s="39"/>
      <c r="B99" s="39"/>
      <c r="C99" s="39"/>
      <c r="D99" s="39"/>
      <c r="E99" s="39"/>
      <c r="F99" s="39"/>
      <c r="G99" s="39"/>
      <c r="H99" s="39"/>
      <c r="I99" s="39"/>
      <c r="J99" s="39"/>
      <c r="K99" s="39"/>
      <c r="L99" s="39"/>
      <c r="M99" s="39"/>
      <c r="N99" s="323"/>
      <c r="O99" s="323"/>
      <c r="P99" s="324"/>
      <c r="Q99" s="324"/>
      <c r="R99" s="324"/>
      <c r="S99" s="324"/>
      <c r="T99" s="39"/>
      <c r="U99" s="39"/>
      <c r="V99" s="39"/>
      <c r="W99" s="39"/>
      <c r="X99" s="39"/>
      <c r="Y99" s="39"/>
      <c r="Z99" s="39"/>
      <c r="AA99" s="39"/>
      <c r="AB99" s="39"/>
      <c r="AC99" s="39"/>
      <c r="AD99" s="39"/>
      <c r="AE99" s="39"/>
      <c r="AF99" s="39"/>
    </row>
    <row r="100" spans="1:32" ht="18" customHeight="1">
      <c r="A100" s="39"/>
      <c r="B100" s="39"/>
      <c r="C100" s="39"/>
      <c r="D100" s="39"/>
      <c r="E100" s="39"/>
      <c r="F100" s="39"/>
      <c r="G100" s="39"/>
      <c r="H100" s="39"/>
      <c r="I100" s="39"/>
      <c r="J100" s="39"/>
      <c r="K100" s="39"/>
      <c r="L100" s="39"/>
      <c r="M100" s="39"/>
      <c r="N100" s="323"/>
      <c r="O100" s="323"/>
      <c r="P100" s="324"/>
      <c r="Q100" s="324"/>
      <c r="R100" s="324"/>
      <c r="S100" s="324"/>
      <c r="T100" s="39"/>
      <c r="U100" s="39"/>
      <c r="V100" s="39"/>
      <c r="W100" s="39"/>
      <c r="X100" s="39"/>
      <c r="Y100" s="39"/>
      <c r="Z100" s="39"/>
      <c r="AA100" s="39"/>
      <c r="AB100" s="39"/>
      <c r="AC100" s="39"/>
      <c r="AD100" s="39"/>
      <c r="AE100" s="39"/>
      <c r="AF100" s="39"/>
    </row>
    <row r="101" spans="1:32" ht="18" customHeight="1">
      <c r="A101" s="39"/>
      <c r="B101" s="39"/>
      <c r="C101" s="39"/>
      <c r="D101" s="39"/>
      <c r="E101" s="39"/>
      <c r="F101" s="39"/>
      <c r="G101" s="39"/>
      <c r="H101" s="39"/>
      <c r="I101" s="39"/>
      <c r="J101" s="39"/>
      <c r="K101" s="39"/>
      <c r="L101" s="39"/>
      <c r="M101" s="39"/>
      <c r="N101" s="323"/>
      <c r="O101" s="323"/>
      <c r="P101" s="324"/>
      <c r="Q101" s="324"/>
      <c r="R101" s="324"/>
      <c r="S101" s="324"/>
      <c r="T101" s="39"/>
      <c r="U101" s="39"/>
      <c r="V101" s="39"/>
      <c r="W101" s="39"/>
      <c r="X101" s="39"/>
      <c r="Y101" s="39"/>
      <c r="Z101" s="39"/>
      <c r="AA101" s="39"/>
      <c r="AB101" s="39"/>
      <c r="AC101" s="39"/>
      <c r="AD101" s="39"/>
      <c r="AE101" s="39"/>
      <c r="AF101" s="39"/>
    </row>
    <row r="102" spans="1:32" ht="18" customHeight="1">
      <c r="A102" s="39"/>
      <c r="B102" s="39"/>
      <c r="C102" s="39"/>
      <c r="D102" s="39"/>
      <c r="E102" s="39"/>
      <c r="F102" s="39"/>
      <c r="G102" s="39"/>
      <c r="H102" s="39"/>
      <c r="I102" s="39"/>
      <c r="J102" s="39"/>
      <c r="K102" s="39"/>
      <c r="L102" s="39"/>
      <c r="M102" s="39"/>
      <c r="N102" s="323"/>
      <c r="O102" s="323"/>
      <c r="P102" s="324"/>
      <c r="Q102" s="324"/>
      <c r="R102" s="324"/>
      <c r="S102" s="324"/>
      <c r="T102" s="39"/>
      <c r="U102" s="39"/>
      <c r="V102" s="39"/>
      <c r="W102" s="39"/>
      <c r="X102" s="39"/>
      <c r="Y102" s="39"/>
      <c r="Z102" s="39"/>
      <c r="AA102" s="39"/>
      <c r="AB102" s="39"/>
      <c r="AC102" s="39"/>
      <c r="AD102" s="39"/>
      <c r="AE102" s="39"/>
      <c r="AF102" s="39"/>
    </row>
    <row r="103" spans="1:32" ht="18" customHeight="1">
      <c r="A103" s="39"/>
      <c r="B103" s="39"/>
      <c r="C103" s="39"/>
      <c r="D103" s="39"/>
      <c r="E103" s="39"/>
      <c r="F103" s="39"/>
      <c r="G103" s="39"/>
      <c r="H103" s="39"/>
      <c r="I103" s="39"/>
      <c r="J103" s="39"/>
      <c r="K103" s="39"/>
      <c r="L103" s="39"/>
      <c r="M103" s="39"/>
      <c r="N103" s="323"/>
      <c r="O103" s="323"/>
      <c r="P103" s="324"/>
      <c r="Q103" s="324"/>
      <c r="R103" s="324"/>
      <c r="S103" s="324"/>
      <c r="T103" s="39"/>
      <c r="U103" s="39"/>
      <c r="V103" s="39"/>
      <c r="W103" s="39"/>
      <c r="X103" s="39"/>
      <c r="Y103" s="39"/>
      <c r="Z103" s="39"/>
      <c r="AA103" s="39"/>
      <c r="AB103" s="39"/>
      <c r="AC103" s="39"/>
      <c r="AD103" s="39"/>
      <c r="AE103" s="39"/>
      <c r="AF103" s="39"/>
    </row>
    <row r="104" spans="1:32" ht="18" customHeight="1">
      <c r="A104" s="39"/>
      <c r="B104" s="39"/>
      <c r="C104" s="39"/>
      <c r="D104" s="39"/>
      <c r="E104" s="39"/>
      <c r="F104" s="39"/>
      <c r="G104" s="39"/>
      <c r="H104" s="39"/>
      <c r="I104" s="39"/>
      <c r="J104" s="39"/>
      <c r="K104" s="39"/>
      <c r="L104" s="39"/>
      <c r="M104" s="39"/>
      <c r="N104" s="323"/>
      <c r="O104" s="323"/>
      <c r="P104" s="324"/>
      <c r="Q104" s="324"/>
      <c r="R104" s="324"/>
      <c r="S104" s="324"/>
      <c r="T104" s="39"/>
      <c r="U104" s="39"/>
      <c r="V104" s="39"/>
      <c r="W104" s="39"/>
      <c r="X104" s="39"/>
      <c r="Y104" s="39"/>
      <c r="Z104" s="39"/>
      <c r="AA104" s="39"/>
      <c r="AB104" s="39"/>
      <c r="AC104" s="39"/>
      <c r="AD104" s="39"/>
      <c r="AE104" s="39"/>
      <c r="AF104" s="39"/>
    </row>
    <row r="105" spans="1:32" ht="18" customHeight="1">
      <c r="A105" s="39"/>
      <c r="B105" s="39"/>
      <c r="C105" s="39"/>
      <c r="D105" s="39"/>
      <c r="E105" s="39"/>
      <c r="F105" s="39"/>
      <c r="G105" s="39"/>
      <c r="H105" s="39"/>
      <c r="I105" s="39"/>
      <c r="J105" s="39"/>
      <c r="K105" s="39"/>
      <c r="L105" s="39"/>
      <c r="M105" s="39"/>
      <c r="N105" s="323"/>
      <c r="O105" s="323"/>
      <c r="P105" s="324"/>
      <c r="Q105" s="324"/>
      <c r="R105" s="324"/>
      <c r="S105" s="324"/>
      <c r="T105" s="39"/>
      <c r="U105" s="39"/>
      <c r="V105" s="39"/>
      <c r="W105" s="39"/>
      <c r="X105" s="39"/>
      <c r="Y105" s="39"/>
      <c r="Z105" s="39"/>
      <c r="AA105" s="39"/>
      <c r="AB105" s="39"/>
      <c r="AC105" s="39"/>
      <c r="AD105" s="39"/>
      <c r="AE105" s="39"/>
      <c r="AF105" s="39"/>
    </row>
    <row r="106" spans="1:32" ht="18" customHeight="1">
      <c r="A106" s="39"/>
      <c r="B106" s="39"/>
      <c r="C106" s="39"/>
      <c r="D106" s="39"/>
      <c r="E106" s="39"/>
      <c r="F106" s="39"/>
      <c r="G106" s="39"/>
      <c r="H106" s="39"/>
      <c r="I106" s="39"/>
      <c r="J106" s="39"/>
      <c r="K106" s="39"/>
      <c r="L106" s="39"/>
      <c r="M106" s="39"/>
      <c r="N106" s="323"/>
      <c r="O106" s="323"/>
      <c r="P106" s="324"/>
      <c r="Q106" s="324"/>
      <c r="R106" s="324"/>
      <c r="S106" s="324"/>
      <c r="T106" s="39"/>
      <c r="U106" s="39"/>
      <c r="V106" s="39"/>
      <c r="W106" s="39"/>
      <c r="X106" s="39"/>
      <c r="Y106" s="39"/>
      <c r="Z106" s="39"/>
      <c r="AA106" s="39"/>
      <c r="AB106" s="39"/>
      <c r="AC106" s="39"/>
      <c r="AD106" s="39"/>
      <c r="AE106" s="39"/>
      <c r="AF106" s="39"/>
    </row>
    <row r="107" spans="1:32" ht="18" customHeight="1">
      <c r="A107" s="39"/>
      <c r="B107" s="39"/>
      <c r="C107" s="39"/>
      <c r="D107" s="39"/>
      <c r="E107" s="39"/>
      <c r="F107" s="39"/>
      <c r="G107" s="39"/>
      <c r="H107" s="39"/>
      <c r="I107" s="39"/>
      <c r="J107" s="39"/>
      <c r="K107" s="39"/>
      <c r="L107" s="39"/>
      <c r="M107" s="39"/>
      <c r="N107" s="323"/>
      <c r="O107" s="323"/>
      <c r="P107" s="324"/>
      <c r="Q107" s="324"/>
      <c r="R107" s="324"/>
      <c r="S107" s="324"/>
      <c r="T107" s="39"/>
      <c r="U107" s="39"/>
      <c r="V107" s="39"/>
      <c r="W107" s="39"/>
      <c r="X107" s="39"/>
      <c r="Y107" s="39"/>
      <c r="Z107" s="39"/>
      <c r="AA107" s="39"/>
      <c r="AB107" s="39"/>
      <c r="AC107" s="39"/>
      <c r="AD107" s="39"/>
      <c r="AE107" s="39"/>
      <c r="AF107" s="39"/>
    </row>
    <row r="108" spans="1:32" ht="18" customHeight="1">
      <c r="A108" s="39"/>
      <c r="B108" s="39"/>
      <c r="C108" s="39"/>
      <c r="D108" s="39"/>
      <c r="E108" s="39"/>
      <c r="F108" s="39"/>
      <c r="G108" s="39"/>
      <c r="H108" s="39"/>
      <c r="I108" s="39"/>
      <c r="J108" s="39"/>
      <c r="K108" s="39"/>
      <c r="L108" s="39"/>
      <c r="M108" s="39"/>
      <c r="N108" s="323"/>
      <c r="O108" s="323"/>
      <c r="P108" s="324"/>
      <c r="Q108" s="324"/>
      <c r="R108" s="324"/>
      <c r="S108" s="324"/>
      <c r="T108" s="39"/>
      <c r="U108" s="39"/>
      <c r="V108" s="39"/>
      <c r="W108" s="39"/>
      <c r="X108" s="39"/>
      <c r="Y108" s="39"/>
      <c r="Z108" s="39"/>
      <c r="AA108" s="39"/>
      <c r="AB108" s="39"/>
      <c r="AC108" s="39"/>
      <c r="AD108" s="39"/>
      <c r="AE108" s="39"/>
      <c r="AF108" s="39"/>
    </row>
    <row r="109" spans="1:32" ht="18" customHeight="1">
      <c r="A109" s="39"/>
      <c r="B109" s="39"/>
      <c r="C109" s="39"/>
      <c r="D109" s="39"/>
      <c r="E109" s="39"/>
      <c r="F109" s="39"/>
      <c r="G109" s="39"/>
      <c r="H109" s="39"/>
      <c r="I109" s="39"/>
      <c r="J109" s="39"/>
      <c r="K109" s="39"/>
      <c r="L109" s="39"/>
      <c r="M109" s="39"/>
      <c r="N109" s="323"/>
      <c r="O109" s="323"/>
      <c r="P109" s="324"/>
      <c r="Q109" s="324"/>
      <c r="R109" s="324"/>
      <c r="S109" s="324"/>
      <c r="T109" s="39"/>
      <c r="U109" s="39"/>
      <c r="V109" s="39"/>
      <c r="W109" s="39"/>
      <c r="X109" s="39"/>
      <c r="Y109" s="39"/>
      <c r="Z109" s="39"/>
      <c r="AA109" s="39"/>
      <c r="AB109" s="39"/>
      <c r="AC109" s="39"/>
      <c r="AD109" s="39"/>
      <c r="AE109" s="39"/>
      <c r="AF109" s="39"/>
    </row>
    <row r="110" spans="1:32" ht="18" customHeight="1">
      <c r="A110" s="39"/>
      <c r="B110" s="39"/>
      <c r="C110" s="39"/>
      <c r="D110" s="39"/>
      <c r="E110" s="39"/>
      <c r="F110" s="39"/>
      <c r="G110" s="39"/>
      <c r="H110" s="39"/>
      <c r="I110" s="39"/>
      <c r="J110" s="39"/>
      <c r="K110" s="39"/>
      <c r="L110" s="39"/>
      <c r="M110" s="39"/>
      <c r="N110" s="323"/>
      <c r="O110" s="323"/>
      <c r="P110" s="324"/>
      <c r="Q110" s="324"/>
      <c r="R110" s="324"/>
      <c r="S110" s="324"/>
      <c r="T110" s="39"/>
      <c r="U110" s="39"/>
      <c r="V110" s="39"/>
      <c r="W110" s="39"/>
      <c r="X110" s="39"/>
      <c r="Y110" s="39"/>
      <c r="Z110" s="39"/>
      <c r="AA110" s="39"/>
      <c r="AB110" s="39"/>
      <c r="AC110" s="39"/>
      <c r="AD110" s="39"/>
      <c r="AE110" s="39"/>
      <c r="AF110" s="39"/>
    </row>
    <row r="111" spans="1:32" ht="18" customHeight="1">
      <c r="A111" s="39"/>
      <c r="B111" s="39"/>
      <c r="C111" s="39"/>
      <c r="D111" s="39"/>
      <c r="E111" s="39"/>
      <c r="F111" s="39"/>
      <c r="G111" s="39"/>
      <c r="H111" s="39"/>
      <c r="I111" s="39"/>
      <c r="J111" s="39"/>
      <c r="K111" s="39"/>
      <c r="L111" s="39"/>
      <c r="M111" s="39"/>
      <c r="N111" s="323"/>
      <c r="O111" s="323"/>
      <c r="P111" s="324"/>
      <c r="Q111" s="324"/>
      <c r="R111" s="324"/>
      <c r="S111" s="324"/>
      <c r="T111" s="39"/>
      <c r="U111" s="39"/>
      <c r="V111" s="39"/>
      <c r="W111" s="39"/>
      <c r="X111" s="39"/>
      <c r="Y111" s="39"/>
      <c r="Z111" s="39"/>
      <c r="AA111" s="39"/>
      <c r="AB111" s="39"/>
      <c r="AC111" s="39"/>
      <c r="AD111" s="39"/>
      <c r="AE111" s="39"/>
      <c r="AF111" s="39"/>
    </row>
    <row r="112" spans="1:32" ht="18" customHeight="1">
      <c r="A112" s="39"/>
      <c r="B112" s="39"/>
      <c r="C112" s="39"/>
      <c r="D112" s="39"/>
      <c r="E112" s="39"/>
      <c r="F112" s="39"/>
      <c r="G112" s="39"/>
      <c r="H112" s="39"/>
      <c r="I112" s="39"/>
      <c r="J112" s="39"/>
      <c r="K112" s="39"/>
      <c r="L112" s="39"/>
      <c r="M112" s="39"/>
      <c r="N112" s="323"/>
      <c r="O112" s="323"/>
      <c r="P112" s="324"/>
      <c r="Q112" s="324"/>
      <c r="R112" s="324"/>
      <c r="S112" s="324"/>
      <c r="T112" s="39"/>
      <c r="U112" s="39"/>
      <c r="V112" s="39"/>
      <c r="W112" s="39"/>
      <c r="X112" s="39"/>
      <c r="Y112" s="39"/>
      <c r="Z112" s="39"/>
      <c r="AA112" s="39"/>
      <c r="AB112" s="39"/>
      <c r="AC112" s="39"/>
      <c r="AD112" s="39"/>
      <c r="AE112" s="39"/>
      <c r="AF112" s="39"/>
    </row>
    <row r="113" spans="1:32" ht="18" customHeight="1">
      <c r="A113" s="39"/>
      <c r="B113" s="39"/>
      <c r="C113" s="39"/>
      <c r="D113" s="39"/>
      <c r="E113" s="39"/>
      <c r="F113" s="39"/>
      <c r="G113" s="39"/>
      <c r="H113" s="39"/>
      <c r="I113" s="39"/>
      <c r="J113" s="39"/>
      <c r="K113" s="39"/>
      <c r="L113" s="39"/>
      <c r="M113" s="39"/>
      <c r="N113" s="323"/>
      <c r="O113" s="323"/>
      <c r="P113" s="324"/>
      <c r="Q113" s="324"/>
      <c r="R113" s="324"/>
      <c r="S113" s="324"/>
      <c r="T113" s="39"/>
      <c r="U113" s="39"/>
      <c r="V113" s="39"/>
      <c r="W113" s="39"/>
      <c r="X113" s="39"/>
      <c r="Y113" s="39"/>
      <c r="Z113" s="39"/>
      <c r="AA113" s="39"/>
      <c r="AB113" s="39"/>
      <c r="AC113" s="39"/>
      <c r="AD113" s="39"/>
      <c r="AE113" s="39"/>
      <c r="AF113" s="39"/>
    </row>
    <row r="114" spans="1:32" ht="18" customHeight="1">
      <c r="A114" s="39"/>
      <c r="B114" s="39"/>
      <c r="C114" s="39"/>
      <c r="D114" s="39"/>
      <c r="E114" s="39"/>
      <c r="F114" s="39"/>
      <c r="G114" s="39"/>
      <c r="H114" s="39"/>
      <c r="I114" s="39"/>
      <c r="J114" s="39"/>
      <c r="K114" s="39"/>
      <c r="L114" s="39"/>
      <c r="M114" s="39"/>
      <c r="N114" s="323"/>
      <c r="O114" s="323"/>
      <c r="P114" s="324"/>
      <c r="Q114" s="324"/>
      <c r="R114" s="324"/>
      <c r="S114" s="324"/>
      <c r="T114" s="39"/>
      <c r="U114" s="39"/>
      <c r="V114" s="39"/>
      <c r="W114" s="39"/>
      <c r="X114" s="39"/>
      <c r="Y114" s="39"/>
      <c r="Z114" s="39"/>
      <c r="AA114" s="39"/>
      <c r="AB114" s="39"/>
      <c r="AC114" s="39"/>
      <c r="AD114" s="39"/>
      <c r="AE114" s="39"/>
      <c r="AF114" s="39"/>
    </row>
    <row r="115" spans="1:32" ht="18" customHeight="1">
      <c r="A115" s="39"/>
      <c r="B115" s="39"/>
      <c r="C115" s="39"/>
      <c r="D115" s="39"/>
      <c r="E115" s="39"/>
      <c r="F115" s="39"/>
      <c r="G115" s="39"/>
      <c r="H115" s="39"/>
      <c r="I115" s="39"/>
      <c r="J115" s="39"/>
      <c r="K115" s="39"/>
      <c r="L115" s="39"/>
      <c r="M115" s="39"/>
      <c r="N115" s="323"/>
      <c r="O115" s="323"/>
      <c r="P115" s="324"/>
      <c r="Q115" s="324"/>
      <c r="R115" s="324"/>
      <c r="S115" s="324"/>
      <c r="T115" s="39"/>
      <c r="U115" s="39"/>
      <c r="V115" s="39"/>
      <c r="W115" s="39"/>
      <c r="X115" s="39"/>
      <c r="Y115" s="39"/>
      <c r="Z115" s="39"/>
      <c r="AA115" s="39"/>
      <c r="AB115" s="39"/>
      <c r="AC115" s="39"/>
      <c r="AD115" s="39"/>
      <c r="AE115" s="39"/>
      <c r="AF115" s="39"/>
    </row>
    <row r="116" spans="1:32" ht="18" customHeight="1">
      <c r="A116" s="39"/>
      <c r="B116" s="39"/>
      <c r="C116" s="39"/>
      <c r="D116" s="39"/>
      <c r="E116" s="39"/>
      <c r="F116" s="39"/>
      <c r="G116" s="39"/>
      <c r="H116" s="39"/>
      <c r="I116" s="39"/>
      <c r="J116" s="39"/>
      <c r="K116" s="39"/>
      <c r="L116" s="39"/>
      <c r="M116" s="39"/>
      <c r="N116" s="323"/>
      <c r="O116" s="323"/>
      <c r="P116" s="324"/>
      <c r="Q116" s="324"/>
      <c r="R116" s="324"/>
      <c r="S116" s="324"/>
      <c r="T116" s="39"/>
      <c r="U116" s="39"/>
      <c r="V116" s="39"/>
      <c r="W116" s="39"/>
      <c r="X116" s="39"/>
      <c r="Y116" s="39"/>
      <c r="Z116" s="39"/>
      <c r="AA116" s="39"/>
      <c r="AB116" s="39"/>
      <c r="AC116" s="39"/>
      <c r="AD116" s="39"/>
      <c r="AE116" s="39"/>
      <c r="AF116" s="39"/>
    </row>
    <row r="117" spans="1:32" ht="18" customHeight="1">
      <c r="A117" s="39"/>
      <c r="B117" s="39"/>
      <c r="C117" s="39"/>
      <c r="D117" s="39"/>
      <c r="E117" s="39"/>
      <c r="F117" s="39"/>
      <c r="G117" s="39"/>
      <c r="H117" s="39"/>
      <c r="I117" s="39"/>
      <c r="J117" s="39"/>
      <c r="K117" s="39"/>
      <c r="L117" s="39"/>
      <c r="M117" s="39"/>
      <c r="N117" s="323"/>
      <c r="O117" s="323"/>
      <c r="P117" s="324"/>
      <c r="Q117" s="324"/>
      <c r="R117" s="324"/>
      <c r="S117" s="324"/>
      <c r="T117" s="39"/>
      <c r="U117" s="39"/>
      <c r="V117" s="39"/>
      <c r="W117" s="39"/>
      <c r="X117" s="39"/>
      <c r="Y117" s="39"/>
      <c r="Z117" s="39"/>
      <c r="AA117" s="39"/>
      <c r="AB117" s="39"/>
      <c r="AC117" s="39"/>
      <c r="AD117" s="39"/>
      <c r="AE117" s="39"/>
      <c r="AF117" s="39"/>
    </row>
    <row r="118" spans="1:32" ht="18" customHeight="1">
      <c r="A118" s="39"/>
      <c r="B118" s="39"/>
      <c r="C118" s="39"/>
      <c r="D118" s="39"/>
      <c r="E118" s="39"/>
      <c r="F118" s="39"/>
      <c r="G118" s="39"/>
      <c r="H118" s="39"/>
      <c r="I118" s="39"/>
      <c r="J118" s="39"/>
      <c r="K118" s="39"/>
      <c r="L118" s="39"/>
      <c r="M118" s="39"/>
      <c r="N118" s="323"/>
      <c r="O118" s="323"/>
      <c r="P118" s="324"/>
      <c r="Q118" s="324"/>
      <c r="R118" s="324"/>
      <c r="S118" s="324"/>
      <c r="T118" s="39"/>
      <c r="U118" s="39"/>
      <c r="V118" s="39"/>
      <c r="W118" s="39"/>
      <c r="X118" s="39"/>
      <c r="Y118" s="39"/>
      <c r="Z118" s="39"/>
      <c r="AA118" s="39"/>
      <c r="AB118" s="39"/>
      <c r="AC118" s="39"/>
      <c r="AD118" s="39"/>
      <c r="AE118" s="39"/>
      <c r="AF118" s="39"/>
    </row>
    <row r="119" spans="1:32" ht="18" customHeight="1">
      <c r="A119" s="39"/>
      <c r="B119" s="39"/>
      <c r="C119" s="39"/>
      <c r="D119" s="39"/>
      <c r="E119" s="39"/>
      <c r="F119" s="39"/>
      <c r="G119" s="39"/>
      <c r="H119" s="39"/>
      <c r="I119" s="39"/>
      <c r="J119" s="39"/>
      <c r="K119" s="39"/>
      <c r="L119" s="39"/>
      <c r="M119" s="39"/>
      <c r="N119" s="323"/>
      <c r="O119" s="323"/>
      <c r="P119" s="324"/>
      <c r="Q119" s="324"/>
      <c r="R119" s="324"/>
      <c r="S119" s="324"/>
      <c r="T119" s="39"/>
      <c r="U119" s="39"/>
      <c r="V119" s="39"/>
      <c r="W119" s="39"/>
      <c r="X119" s="39"/>
      <c r="Y119" s="39"/>
      <c r="Z119" s="39"/>
      <c r="AA119" s="39"/>
      <c r="AB119" s="39"/>
      <c r="AC119" s="39"/>
      <c r="AD119" s="39"/>
      <c r="AE119" s="39"/>
      <c r="AF119" s="39"/>
    </row>
    <row r="120" spans="1:32" ht="18" customHeight="1">
      <c r="A120" s="39"/>
      <c r="B120" s="39"/>
      <c r="C120" s="39"/>
      <c r="D120" s="39"/>
      <c r="E120" s="39"/>
      <c r="F120" s="39"/>
      <c r="G120" s="39"/>
      <c r="H120" s="39"/>
      <c r="I120" s="39"/>
      <c r="J120" s="39"/>
      <c r="K120" s="39"/>
      <c r="L120" s="39"/>
      <c r="M120" s="39"/>
      <c r="N120" s="323"/>
      <c r="O120" s="323"/>
      <c r="P120" s="324"/>
      <c r="Q120" s="324"/>
      <c r="R120" s="324"/>
      <c r="S120" s="324"/>
      <c r="T120" s="39"/>
      <c r="U120" s="39"/>
      <c r="V120" s="39"/>
      <c r="W120" s="39"/>
      <c r="X120" s="39"/>
      <c r="Y120" s="39"/>
      <c r="Z120" s="39"/>
      <c r="AA120" s="39"/>
      <c r="AB120" s="39"/>
      <c r="AC120" s="39"/>
      <c r="AD120" s="39"/>
      <c r="AE120" s="39"/>
      <c r="AF120" s="39"/>
    </row>
    <row r="121" spans="1:32" ht="18" customHeight="1">
      <c r="A121" s="39"/>
      <c r="B121" s="39"/>
      <c r="C121" s="39"/>
      <c r="D121" s="39"/>
      <c r="E121" s="39"/>
      <c r="F121" s="39"/>
      <c r="G121" s="39"/>
      <c r="H121" s="39"/>
      <c r="I121" s="39"/>
      <c r="J121" s="39"/>
      <c r="K121" s="39"/>
      <c r="L121" s="39"/>
      <c r="M121" s="39"/>
      <c r="N121" s="323"/>
      <c r="O121" s="323"/>
      <c r="P121" s="324"/>
      <c r="Q121" s="324"/>
      <c r="R121" s="324"/>
      <c r="S121" s="324"/>
      <c r="T121" s="39"/>
      <c r="U121" s="39"/>
      <c r="V121" s="39"/>
      <c r="W121" s="39"/>
      <c r="X121" s="39"/>
      <c r="Y121" s="39"/>
      <c r="Z121" s="39"/>
      <c r="AA121" s="39"/>
      <c r="AB121" s="39"/>
      <c r="AC121" s="39"/>
      <c r="AD121" s="39"/>
      <c r="AE121" s="39"/>
      <c r="AF121" s="39"/>
    </row>
    <row r="122" spans="1:32" ht="18" customHeight="1">
      <c r="A122" s="39"/>
      <c r="B122" s="39"/>
      <c r="C122" s="39"/>
      <c r="D122" s="39"/>
      <c r="E122" s="39"/>
      <c r="F122" s="39"/>
      <c r="G122" s="39"/>
      <c r="H122" s="39"/>
      <c r="I122" s="39"/>
      <c r="J122" s="39"/>
      <c r="K122" s="39"/>
      <c r="L122" s="39"/>
      <c r="M122" s="39"/>
      <c r="N122" s="323"/>
      <c r="O122" s="323"/>
      <c r="P122" s="324"/>
      <c r="Q122" s="324"/>
      <c r="R122" s="324"/>
      <c r="S122" s="324"/>
      <c r="T122" s="39"/>
      <c r="U122" s="39"/>
      <c r="V122" s="39"/>
      <c r="W122" s="39"/>
      <c r="X122" s="39"/>
      <c r="Y122" s="39"/>
      <c r="Z122" s="39"/>
      <c r="AA122" s="39"/>
      <c r="AB122" s="39"/>
      <c r="AC122" s="39"/>
      <c r="AD122" s="39"/>
      <c r="AE122" s="39"/>
      <c r="AF122" s="39"/>
    </row>
    <row r="123" spans="1:32" ht="18" customHeight="1">
      <c r="A123" s="39"/>
      <c r="B123" s="39"/>
      <c r="C123" s="39"/>
      <c r="D123" s="39"/>
      <c r="E123" s="39"/>
      <c r="F123" s="39"/>
      <c r="G123" s="39"/>
      <c r="H123" s="39"/>
      <c r="I123" s="39"/>
      <c r="J123" s="39"/>
      <c r="K123" s="39"/>
      <c r="L123" s="39"/>
      <c r="M123" s="39"/>
      <c r="N123" s="323"/>
      <c r="O123" s="323"/>
      <c r="P123" s="324"/>
      <c r="Q123" s="324"/>
      <c r="R123" s="324"/>
      <c r="S123" s="324"/>
      <c r="T123" s="39"/>
      <c r="U123" s="39"/>
      <c r="V123" s="39"/>
      <c r="W123" s="39"/>
      <c r="X123" s="39"/>
      <c r="Y123" s="39"/>
      <c r="Z123" s="39"/>
      <c r="AA123" s="39"/>
      <c r="AB123" s="39"/>
      <c r="AC123" s="39"/>
      <c r="AD123" s="39"/>
      <c r="AE123" s="39"/>
      <c r="AF123" s="39"/>
    </row>
    <row r="124" spans="1:32" ht="18" customHeight="1">
      <c r="A124" s="39"/>
      <c r="B124" s="39"/>
      <c r="C124" s="39"/>
      <c r="D124" s="39"/>
      <c r="E124" s="39"/>
      <c r="F124" s="39"/>
      <c r="G124" s="39"/>
      <c r="H124" s="39"/>
      <c r="I124" s="39"/>
      <c r="J124" s="39"/>
      <c r="K124" s="39"/>
      <c r="L124" s="39"/>
      <c r="M124" s="39"/>
      <c r="N124" s="323"/>
      <c r="O124" s="323"/>
      <c r="P124" s="324"/>
      <c r="Q124" s="324"/>
      <c r="R124" s="324"/>
      <c r="S124" s="324"/>
      <c r="T124" s="39"/>
      <c r="U124" s="39"/>
      <c r="V124" s="39"/>
      <c r="W124" s="39"/>
      <c r="X124" s="39"/>
      <c r="Y124" s="39"/>
      <c r="Z124" s="39"/>
      <c r="AA124" s="39"/>
      <c r="AB124" s="39"/>
      <c r="AC124" s="39"/>
      <c r="AD124" s="39"/>
      <c r="AE124" s="39"/>
      <c r="AF124" s="39"/>
    </row>
    <row r="125" spans="1:32" ht="18" customHeight="1">
      <c r="A125" s="39"/>
      <c r="B125" s="39"/>
      <c r="C125" s="39"/>
      <c r="D125" s="39"/>
      <c r="E125" s="39"/>
      <c r="F125" s="39"/>
      <c r="G125" s="39"/>
      <c r="H125" s="39"/>
      <c r="I125" s="39"/>
      <c r="J125" s="39"/>
      <c r="K125" s="39"/>
      <c r="L125" s="39"/>
      <c r="M125" s="39"/>
      <c r="N125" s="323"/>
      <c r="O125" s="323"/>
      <c r="P125" s="324"/>
      <c r="Q125" s="324"/>
      <c r="R125" s="324"/>
      <c r="S125" s="324"/>
      <c r="T125" s="39"/>
      <c r="U125" s="39"/>
      <c r="V125" s="39"/>
      <c r="W125" s="39"/>
      <c r="X125" s="39"/>
      <c r="Y125" s="39"/>
      <c r="Z125" s="39"/>
      <c r="AA125" s="39"/>
      <c r="AB125" s="39"/>
      <c r="AC125" s="39"/>
      <c r="AD125" s="39"/>
      <c r="AE125" s="39"/>
      <c r="AF125" s="39"/>
    </row>
    <row r="126" spans="1:32" ht="18" customHeight="1">
      <c r="A126" s="39"/>
      <c r="B126" s="39"/>
      <c r="C126" s="39"/>
      <c r="D126" s="39"/>
      <c r="E126" s="39"/>
      <c r="F126" s="39"/>
      <c r="G126" s="39"/>
      <c r="H126" s="39"/>
      <c r="I126" s="39"/>
      <c r="J126" s="39"/>
      <c r="K126" s="39"/>
      <c r="L126" s="39"/>
      <c r="M126" s="39"/>
      <c r="N126" s="323"/>
      <c r="O126" s="323"/>
      <c r="P126" s="324"/>
      <c r="Q126" s="324"/>
      <c r="R126" s="324"/>
      <c r="S126" s="324"/>
      <c r="T126" s="39"/>
      <c r="U126" s="39"/>
      <c r="V126" s="39"/>
      <c r="W126" s="39"/>
      <c r="X126" s="39"/>
      <c r="Y126" s="39"/>
      <c r="Z126" s="39"/>
      <c r="AA126" s="39"/>
      <c r="AB126" s="39"/>
      <c r="AC126" s="39"/>
      <c r="AD126" s="39"/>
      <c r="AE126" s="39"/>
      <c r="AF126" s="39"/>
    </row>
    <row r="127" spans="1:32" ht="18" customHeight="1">
      <c r="A127" s="39"/>
      <c r="B127" s="39"/>
      <c r="C127" s="39"/>
      <c r="D127" s="39"/>
      <c r="E127" s="39"/>
      <c r="F127" s="39"/>
      <c r="G127" s="39"/>
      <c r="H127" s="39"/>
      <c r="I127" s="39"/>
      <c r="J127" s="39"/>
      <c r="K127" s="39"/>
      <c r="L127" s="39"/>
      <c r="M127" s="39"/>
      <c r="N127" s="323"/>
      <c r="O127" s="323"/>
      <c r="P127" s="324"/>
      <c r="Q127" s="324"/>
      <c r="R127" s="324"/>
      <c r="S127" s="324"/>
      <c r="T127" s="39"/>
      <c r="U127" s="39"/>
      <c r="V127" s="39"/>
      <c r="W127" s="39"/>
      <c r="X127" s="39"/>
      <c r="Y127" s="39"/>
      <c r="Z127" s="39"/>
      <c r="AA127" s="39"/>
      <c r="AB127" s="39"/>
      <c r="AC127" s="39"/>
      <c r="AD127" s="39"/>
      <c r="AE127" s="39"/>
      <c r="AF127" s="39"/>
    </row>
    <row r="128" spans="1:32" ht="18" customHeight="1">
      <c r="A128" s="39"/>
      <c r="B128" s="39"/>
      <c r="C128" s="39"/>
      <c r="D128" s="39"/>
      <c r="E128" s="39"/>
      <c r="F128" s="39"/>
      <c r="G128" s="39"/>
      <c r="H128" s="39"/>
      <c r="I128" s="39"/>
      <c r="J128" s="39"/>
      <c r="K128" s="39"/>
      <c r="L128" s="39"/>
      <c r="M128" s="39"/>
      <c r="N128" s="323"/>
      <c r="O128" s="323"/>
      <c r="P128" s="324"/>
      <c r="Q128" s="324"/>
      <c r="R128" s="324"/>
      <c r="S128" s="324"/>
      <c r="T128" s="39"/>
      <c r="U128" s="39"/>
      <c r="V128" s="39"/>
      <c r="W128" s="39"/>
      <c r="X128" s="39"/>
      <c r="Y128" s="39"/>
      <c r="Z128" s="39"/>
      <c r="AA128" s="39"/>
      <c r="AB128" s="39"/>
      <c r="AC128" s="39"/>
      <c r="AD128" s="39"/>
      <c r="AE128" s="39"/>
      <c r="AF128" s="39"/>
    </row>
    <row r="129" spans="1:32" ht="18" customHeight="1">
      <c r="A129" s="39"/>
      <c r="B129" s="39"/>
      <c r="C129" s="39"/>
      <c r="D129" s="39"/>
      <c r="E129" s="39"/>
      <c r="F129" s="39"/>
      <c r="G129" s="39"/>
      <c r="H129" s="39"/>
      <c r="I129" s="39"/>
      <c r="J129" s="39"/>
      <c r="K129" s="39"/>
      <c r="L129" s="39"/>
      <c r="M129" s="39"/>
      <c r="N129" s="323"/>
      <c r="O129" s="323"/>
      <c r="P129" s="324"/>
      <c r="Q129" s="324"/>
      <c r="R129" s="324"/>
      <c r="S129" s="324"/>
      <c r="T129" s="39"/>
      <c r="U129" s="39"/>
      <c r="V129" s="39"/>
      <c r="W129" s="39"/>
      <c r="X129" s="39"/>
      <c r="Y129" s="39"/>
      <c r="Z129" s="39"/>
      <c r="AA129" s="39"/>
      <c r="AB129" s="39"/>
      <c r="AC129" s="39"/>
      <c r="AD129" s="39"/>
      <c r="AE129" s="39"/>
      <c r="AF129" s="39"/>
    </row>
    <row r="130" spans="1:32" ht="18" customHeight="1">
      <c r="A130" s="39"/>
      <c r="B130" s="39"/>
      <c r="C130" s="39"/>
      <c r="D130" s="39"/>
      <c r="E130" s="39"/>
      <c r="F130" s="39"/>
      <c r="G130" s="39"/>
      <c r="H130" s="39"/>
      <c r="I130" s="39"/>
      <c r="J130" s="39"/>
      <c r="K130" s="39"/>
      <c r="L130" s="39"/>
      <c r="M130" s="39"/>
      <c r="N130" s="323"/>
      <c r="O130" s="323"/>
      <c r="P130" s="324"/>
      <c r="Q130" s="324"/>
      <c r="R130" s="324"/>
      <c r="S130" s="324"/>
      <c r="T130" s="39"/>
      <c r="U130" s="39"/>
      <c r="V130" s="39"/>
      <c r="W130" s="39"/>
      <c r="X130" s="39"/>
      <c r="Y130" s="39"/>
      <c r="Z130" s="39"/>
      <c r="AA130" s="39"/>
      <c r="AB130" s="39"/>
      <c r="AC130" s="39"/>
      <c r="AD130" s="39"/>
      <c r="AE130" s="39"/>
      <c r="AF130" s="39"/>
    </row>
    <row r="131" spans="1:32" ht="18" customHeight="1">
      <c r="A131" s="39"/>
      <c r="B131" s="39"/>
      <c r="C131" s="39"/>
      <c r="D131" s="39"/>
      <c r="E131" s="39"/>
      <c r="F131" s="39"/>
      <c r="G131" s="39"/>
      <c r="H131" s="39"/>
      <c r="I131" s="39"/>
      <c r="J131" s="39"/>
      <c r="K131" s="39"/>
      <c r="L131" s="39"/>
      <c r="M131" s="39"/>
      <c r="N131" s="323"/>
      <c r="O131" s="323"/>
      <c r="P131" s="324"/>
      <c r="Q131" s="324"/>
      <c r="R131" s="324"/>
      <c r="S131" s="324"/>
      <c r="T131" s="39"/>
      <c r="U131" s="39"/>
      <c r="V131" s="39"/>
      <c r="W131" s="39"/>
      <c r="X131" s="39"/>
      <c r="Y131" s="39"/>
      <c r="Z131" s="39"/>
      <c r="AA131" s="39"/>
      <c r="AB131" s="39"/>
      <c r="AC131" s="39"/>
      <c r="AD131" s="39"/>
      <c r="AE131" s="39"/>
      <c r="AF131" s="39"/>
    </row>
    <row r="132" spans="1:32" ht="18" customHeight="1">
      <c r="A132" s="39"/>
      <c r="B132" s="39"/>
      <c r="C132" s="39"/>
      <c r="D132" s="39"/>
      <c r="E132" s="39"/>
      <c r="F132" s="39"/>
      <c r="G132" s="39"/>
      <c r="H132" s="39"/>
      <c r="I132" s="39"/>
      <c r="J132" s="39"/>
      <c r="K132" s="39"/>
      <c r="L132" s="39"/>
      <c r="M132" s="39"/>
      <c r="N132" s="323"/>
      <c r="O132" s="323"/>
      <c r="P132" s="324"/>
      <c r="Q132" s="324"/>
      <c r="R132" s="324"/>
      <c r="S132" s="324"/>
      <c r="T132" s="39"/>
      <c r="U132" s="39"/>
      <c r="V132" s="39"/>
      <c r="W132" s="39"/>
      <c r="X132" s="39"/>
      <c r="Y132" s="39"/>
      <c r="Z132" s="39"/>
      <c r="AA132" s="39"/>
      <c r="AB132" s="39"/>
      <c r="AC132" s="39"/>
      <c r="AD132" s="39"/>
      <c r="AE132" s="39"/>
      <c r="AF132" s="39"/>
    </row>
    <row r="133" spans="1:32" ht="18" customHeight="1">
      <c r="A133" s="39"/>
      <c r="B133" s="39"/>
      <c r="C133" s="39"/>
      <c r="D133" s="39"/>
      <c r="E133" s="39"/>
      <c r="F133" s="39"/>
      <c r="G133" s="39"/>
      <c r="H133" s="39"/>
      <c r="I133" s="39"/>
      <c r="J133" s="39"/>
      <c r="K133" s="39"/>
      <c r="L133" s="39"/>
      <c r="M133" s="39"/>
      <c r="N133" s="323"/>
      <c r="O133" s="323"/>
      <c r="P133" s="324"/>
      <c r="Q133" s="324"/>
      <c r="R133" s="324"/>
      <c r="S133" s="324"/>
      <c r="T133" s="39"/>
      <c r="U133" s="39"/>
      <c r="V133" s="39"/>
      <c r="W133" s="39"/>
      <c r="X133" s="39"/>
      <c r="Y133" s="39"/>
      <c r="Z133" s="39"/>
      <c r="AA133" s="39"/>
      <c r="AB133" s="39"/>
      <c r="AC133" s="39"/>
      <c r="AD133" s="39"/>
      <c r="AE133" s="39"/>
      <c r="AF133" s="39"/>
    </row>
    <row r="134" spans="1:32" ht="18" customHeight="1">
      <c r="A134" s="39"/>
      <c r="B134" s="39"/>
      <c r="C134" s="39"/>
      <c r="D134" s="39"/>
      <c r="E134" s="39"/>
      <c r="F134" s="39"/>
      <c r="G134" s="39"/>
      <c r="H134" s="39"/>
      <c r="I134" s="39"/>
      <c r="J134" s="39"/>
      <c r="K134" s="39"/>
      <c r="L134" s="39"/>
      <c r="M134" s="39"/>
      <c r="N134" s="323"/>
      <c r="O134" s="323"/>
      <c r="P134" s="324"/>
      <c r="Q134" s="324"/>
      <c r="R134" s="324"/>
      <c r="S134" s="324"/>
      <c r="T134" s="39"/>
      <c r="U134" s="39"/>
      <c r="V134" s="39"/>
      <c r="W134" s="39"/>
      <c r="X134" s="39"/>
      <c r="Y134" s="39"/>
      <c r="Z134" s="39"/>
      <c r="AA134" s="39"/>
      <c r="AB134" s="39"/>
      <c r="AC134" s="39"/>
      <c r="AD134" s="39"/>
      <c r="AE134" s="39"/>
      <c r="AF134" s="39"/>
    </row>
    <row r="135" spans="1:32" ht="18" customHeight="1">
      <c r="A135" s="39"/>
      <c r="B135" s="39"/>
      <c r="C135" s="39"/>
      <c r="D135" s="39"/>
      <c r="E135" s="39"/>
      <c r="F135" s="39"/>
      <c r="G135" s="39"/>
      <c r="H135" s="39"/>
      <c r="I135" s="39"/>
      <c r="J135" s="39"/>
      <c r="K135" s="39"/>
      <c r="L135" s="39"/>
      <c r="M135" s="39"/>
      <c r="N135" s="323"/>
      <c r="O135" s="323"/>
      <c r="P135" s="324"/>
      <c r="Q135" s="324"/>
      <c r="R135" s="324"/>
      <c r="S135" s="324"/>
      <c r="T135" s="39"/>
      <c r="U135" s="39"/>
      <c r="V135" s="39"/>
      <c r="W135" s="39"/>
      <c r="X135" s="39"/>
      <c r="Y135" s="39"/>
      <c r="Z135" s="39"/>
      <c r="AA135" s="39"/>
      <c r="AB135" s="39"/>
      <c r="AC135" s="39"/>
      <c r="AD135" s="39"/>
      <c r="AE135" s="39"/>
      <c r="AF135" s="39"/>
    </row>
    <row r="136" spans="1:32" ht="18" customHeight="1">
      <c r="A136" s="39"/>
      <c r="B136" s="39"/>
      <c r="C136" s="39"/>
      <c r="D136" s="39"/>
      <c r="E136" s="39"/>
      <c r="F136" s="39"/>
      <c r="G136" s="39"/>
      <c r="H136" s="39"/>
      <c r="I136" s="39"/>
      <c r="J136" s="39"/>
      <c r="K136" s="39"/>
      <c r="L136" s="39"/>
      <c r="M136" s="39"/>
      <c r="N136" s="323"/>
      <c r="O136" s="323"/>
      <c r="P136" s="324"/>
      <c r="Q136" s="324"/>
      <c r="R136" s="324"/>
      <c r="S136" s="324"/>
      <c r="T136" s="39"/>
      <c r="U136" s="39"/>
      <c r="V136" s="39"/>
      <c r="W136" s="39"/>
      <c r="X136" s="39"/>
      <c r="Y136" s="39"/>
      <c r="Z136" s="39"/>
      <c r="AA136" s="39"/>
      <c r="AB136" s="39"/>
      <c r="AC136" s="39"/>
      <c r="AD136" s="39"/>
      <c r="AE136" s="39"/>
      <c r="AF136" s="39"/>
    </row>
    <row r="137" spans="1:32" ht="18" customHeight="1">
      <c r="A137" s="39"/>
      <c r="B137" s="39"/>
      <c r="C137" s="39"/>
      <c r="D137" s="39"/>
      <c r="E137" s="39"/>
      <c r="F137" s="39"/>
      <c r="G137" s="39"/>
      <c r="H137" s="39"/>
      <c r="I137" s="39"/>
      <c r="J137" s="39"/>
      <c r="K137" s="39"/>
      <c r="L137" s="39"/>
      <c r="M137" s="39"/>
      <c r="N137" s="323"/>
      <c r="O137" s="323"/>
      <c r="P137" s="324"/>
      <c r="Q137" s="324"/>
      <c r="R137" s="324"/>
      <c r="S137" s="324"/>
      <c r="T137" s="39"/>
      <c r="U137" s="39"/>
      <c r="V137" s="39"/>
      <c r="W137" s="39"/>
      <c r="X137" s="39"/>
      <c r="Y137" s="39"/>
      <c r="Z137" s="39"/>
      <c r="AA137" s="39"/>
      <c r="AB137" s="39"/>
      <c r="AC137" s="39"/>
      <c r="AD137" s="39"/>
      <c r="AE137" s="39"/>
      <c r="AF137" s="39"/>
    </row>
    <row r="138" spans="1:32" ht="18" customHeight="1">
      <c r="A138" s="39"/>
      <c r="B138" s="39"/>
      <c r="C138" s="39"/>
      <c r="D138" s="39"/>
      <c r="E138" s="39"/>
      <c r="F138" s="39"/>
      <c r="G138" s="39"/>
      <c r="H138" s="39"/>
      <c r="I138" s="39"/>
      <c r="J138" s="39"/>
      <c r="K138" s="39"/>
      <c r="L138" s="39"/>
      <c r="M138" s="39"/>
      <c r="N138" s="323"/>
      <c r="O138" s="323"/>
      <c r="P138" s="324"/>
      <c r="Q138" s="324"/>
      <c r="R138" s="324"/>
      <c r="S138" s="324"/>
      <c r="T138" s="39"/>
      <c r="U138" s="39"/>
      <c r="V138" s="39"/>
      <c r="W138" s="39"/>
      <c r="X138" s="39"/>
      <c r="Y138" s="39"/>
      <c r="Z138" s="39"/>
      <c r="AA138" s="39"/>
      <c r="AB138" s="39"/>
      <c r="AC138" s="39"/>
      <c r="AD138" s="39"/>
      <c r="AE138" s="39"/>
      <c r="AF138" s="39"/>
    </row>
    <row r="139" spans="1:32" ht="18" customHeight="1">
      <c r="A139" s="39"/>
      <c r="B139" s="39"/>
      <c r="C139" s="39"/>
      <c r="D139" s="39"/>
      <c r="E139" s="39"/>
      <c r="F139" s="39"/>
      <c r="G139" s="39"/>
      <c r="H139" s="39"/>
      <c r="I139" s="39"/>
      <c r="J139" s="39"/>
      <c r="K139" s="39"/>
      <c r="L139" s="39"/>
      <c r="M139" s="39"/>
      <c r="N139" s="323"/>
      <c r="O139" s="323"/>
      <c r="P139" s="324"/>
      <c r="Q139" s="324"/>
      <c r="R139" s="324"/>
      <c r="S139" s="324"/>
      <c r="T139" s="39"/>
      <c r="U139" s="39"/>
      <c r="V139" s="39"/>
      <c r="W139" s="39"/>
      <c r="X139" s="39"/>
      <c r="Y139" s="39"/>
      <c r="Z139" s="39"/>
      <c r="AA139" s="39"/>
      <c r="AB139" s="39"/>
      <c r="AC139" s="39"/>
      <c r="AD139" s="39"/>
      <c r="AE139" s="39"/>
      <c r="AF139" s="39"/>
    </row>
    <row r="140" spans="1:32" ht="18" customHeight="1">
      <c r="A140" s="39"/>
      <c r="B140" s="39"/>
      <c r="C140" s="39"/>
      <c r="D140" s="39"/>
      <c r="E140" s="39"/>
      <c r="F140" s="39"/>
      <c r="G140" s="39"/>
      <c r="H140" s="39"/>
      <c r="I140" s="39"/>
      <c r="J140" s="39"/>
      <c r="K140" s="39"/>
      <c r="L140" s="39"/>
      <c r="M140" s="39"/>
      <c r="N140" s="323"/>
      <c r="O140" s="323"/>
      <c r="P140" s="324"/>
      <c r="Q140" s="324"/>
      <c r="R140" s="324"/>
      <c r="S140" s="324"/>
      <c r="T140" s="39"/>
      <c r="U140" s="39"/>
      <c r="V140" s="39"/>
      <c r="W140" s="39"/>
      <c r="X140" s="39"/>
      <c r="Y140" s="39"/>
      <c r="Z140" s="39"/>
      <c r="AA140" s="39"/>
      <c r="AB140" s="39"/>
      <c r="AC140" s="39"/>
      <c r="AD140" s="39"/>
      <c r="AE140" s="39"/>
      <c r="AF140" s="39"/>
    </row>
    <row r="141" spans="1:32" ht="18" customHeight="1">
      <c r="A141" s="39"/>
      <c r="B141" s="39"/>
      <c r="C141" s="39"/>
      <c r="D141" s="39"/>
      <c r="E141" s="39"/>
      <c r="F141" s="39"/>
      <c r="G141" s="39"/>
      <c r="H141" s="39"/>
      <c r="I141" s="39"/>
      <c r="J141" s="39"/>
      <c r="K141" s="39"/>
      <c r="L141" s="39"/>
      <c r="M141" s="39"/>
      <c r="N141" s="323"/>
      <c r="O141" s="323"/>
      <c r="P141" s="324"/>
      <c r="Q141" s="324"/>
      <c r="R141" s="324"/>
      <c r="S141" s="324"/>
      <c r="T141" s="39"/>
      <c r="U141" s="39"/>
      <c r="V141" s="39"/>
      <c r="W141" s="39"/>
      <c r="X141" s="39"/>
      <c r="Y141" s="39"/>
      <c r="Z141" s="39"/>
      <c r="AA141" s="39"/>
      <c r="AB141" s="39"/>
      <c r="AC141" s="39"/>
      <c r="AD141" s="39"/>
      <c r="AE141" s="39"/>
      <c r="AF141" s="39"/>
    </row>
    <row r="142" spans="1:32" ht="18" customHeight="1">
      <c r="A142" s="39"/>
      <c r="B142" s="39"/>
      <c r="C142" s="39"/>
      <c r="D142" s="39"/>
      <c r="E142" s="39"/>
      <c r="F142" s="39"/>
      <c r="G142" s="39"/>
      <c r="H142" s="39"/>
      <c r="I142" s="39"/>
      <c r="J142" s="39"/>
      <c r="K142" s="39"/>
      <c r="L142" s="39"/>
      <c r="M142" s="39"/>
      <c r="N142" s="323"/>
      <c r="O142" s="323"/>
      <c r="P142" s="324"/>
      <c r="Q142" s="324"/>
      <c r="R142" s="324"/>
      <c r="S142" s="324"/>
      <c r="T142" s="39"/>
      <c r="U142" s="39"/>
      <c r="V142" s="39"/>
      <c r="W142" s="39"/>
      <c r="X142" s="39"/>
      <c r="Y142" s="39"/>
      <c r="Z142" s="39"/>
      <c r="AA142" s="39"/>
      <c r="AB142" s="39"/>
      <c r="AC142" s="39"/>
      <c r="AD142" s="39"/>
      <c r="AE142" s="39"/>
      <c r="AF142" s="39"/>
    </row>
    <row r="143" spans="1:32" ht="18" customHeight="1">
      <c r="A143" s="39"/>
      <c r="B143" s="39"/>
      <c r="C143" s="39"/>
      <c r="D143" s="39"/>
      <c r="E143" s="39"/>
      <c r="F143" s="39"/>
      <c r="G143" s="39"/>
      <c r="H143" s="39"/>
      <c r="I143" s="39"/>
      <c r="J143" s="39"/>
      <c r="K143" s="39"/>
      <c r="L143" s="39"/>
      <c r="M143" s="39"/>
      <c r="N143" s="323"/>
      <c r="O143" s="323"/>
      <c r="P143" s="324"/>
      <c r="Q143" s="324"/>
      <c r="R143" s="324"/>
      <c r="S143" s="324"/>
      <c r="T143" s="39"/>
      <c r="U143" s="39"/>
      <c r="V143" s="39"/>
      <c r="W143" s="39"/>
      <c r="X143" s="39"/>
      <c r="Y143" s="39"/>
      <c r="Z143" s="39"/>
      <c r="AA143" s="39"/>
      <c r="AB143" s="39"/>
      <c r="AC143" s="39"/>
      <c r="AD143" s="39"/>
      <c r="AE143" s="39"/>
      <c r="AF143" s="39"/>
    </row>
    <row r="144" spans="1:32" ht="18" customHeight="1">
      <c r="A144" s="39"/>
      <c r="B144" s="39"/>
      <c r="C144" s="39"/>
      <c r="D144" s="39"/>
      <c r="E144" s="39"/>
      <c r="F144" s="39"/>
      <c r="G144" s="39"/>
      <c r="H144" s="39"/>
      <c r="I144" s="39"/>
      <c r="J144" s="39"/>
      <c r="K144" s="39"/>
      <c r="L144" s="39"/>
      <c r="M144" s="39"/>
      <c r="N144" s="323"/>
      <c r="O144" s="323"/>
      <c r="P144" s="324"/>
      <c r="Q144" s="324"/>
      <c r="R144" s="324"/>
      <c r="S144" s="324"/>
      <c r="T144" s="39"/>
      <c r="U144" s="39"/>
      <c r="V144" s="39"/>
      <c r="W144" s="39"/>
      <c r="X144" s="39"/>
      <c r="Y144" s="39"/>
      <c r="Z144" s="39"/>
      <c r="AA144" s="39"/>
      <c r="AB144" s="39"/>
      <c r="AC144" s="39"/>
      <c r="AD144" s="39"/>
      <c r="AE144" s="39"/>
      <c r="AF144" s="39"/>
    </row>
    <row r="145" spans="1:32" ht="18" customHeight="1">
      <c r="A145" s="39"/>
      <c r="B145" s="39"/>
      <c r="C145" s="39"/>
      <c r="D145" s="39"/>
      <c r="E145" s="39"/>
      <c r="F145" s="39"/>
      <c r="G145" s="39"/>
      <c r="H145" s="39"/>
      <c r="I145" s="39"/>
      <c r="J145" s="39"/>
      <c r="K145" s="39"/>
      <c r="L145" s="39"/>
      <c r="M145" s="39"/>
      <c r="N145" s="323"/>
      <c r="O145" s="323"/>
      <c r="P145" s="324"/>
      <c r="Q145" s="324"/>
      <c r="R145" s="324"/>
      <c r="S145" s="324"/>
      <c r="T145" s="39"/>
      <c r="U145" s="39"/>
      <c r="V145" s="39"/>
      <c r="W145" s="39"/>
      <c r="X145" s="39"/>
      <c r="Y145" s="39"/>
      <c r="Z145" s="39"/>
      <c r="AA145" s="39"/>
      <c r="AB145" s="39"/>
      <c r="AC145" s="39"/>
      <c r="AD145" s="39"/>
      <c r="AE145" s="39"/>
      <c r="AF145" s="39"/>
    </row>
    <row r="146" spans="1:32" ht="18" customHeight="1">
      <c r="A146" s="39"/>
      <c r="B146" s="39"/>
      <c r="C146" s="39"/>
      <c r="D146" s="39"/>
      <c r="E146" s="39"/>
      <c r="F146" s="39"/>
      <c r="G146" s="39"/>
      <c r="H146" s="39"/>
      <c r="I146" s="39"/>
      <c r="J146" s="39"/>
      <c r="K146" s="39"/>
      <c r="L146" s="39"/>
      <c r="M146" s="39"/>
      <c r="N146" s="323"/>
      <c r="O146" s="323"/>
      <c r="P146" s="324"/>
      <c r="Q146" s="324"/>
      <c r="R146" s="324"/>
      <c r="S146" s="324"/>
      <c r="T146" s="39"/>
      <c r="U146" s="39"/>
      <c r="V146" s="39"/>
      <c r="W146" s="39"/>
      <c r="X146" s="39"/>
      <c r="Y146" s="39"/>
      <c r="Z146" s="39"/>
      <c r="AA146" s="39"/>
      <c r="AB146" s="39"/>
      <c r="AC146" s="39"/>
      <c r="AD146" s="39"/>
      <c r="AE146" s="39"/>
      <c r="AF146" s="39"/>
    </row>
    <row r="147" spans="1:32" ht="18" customHeight="1">
      <c r="A147" s="39"/>
      <c r="B147" s="39"/>
      <c r="C147" s="39"/>
      <c r="D147" s="39"/>
      <c r="E147" s="39"/>
      <c r="F147" s="39"/>
      <c r="G147" s="39"/>
      <c r="H147" s="39"/>
      <c r="I147" s="39"/>
      <c r="J147" s="39"/>
      <c r="K147" s="39"/>
      <c r="L147" s="39"/>
      <c r="M147" s="39"/>
      <c r="N147" s="323"/>
      <c r="O147" s="323"/>
      <c r="P147" s="324"/>
      <c r="Q147" s="324"/>
      <c r="R147" s="324"/>
      <c r="S147" s="324"/>
      <c r="T147" s="39"/>
      <c r="U147" s="39"/>
      <c r="V147" s="39"/>
      <c r="W147" s="39"/>
      <c r="X147" s="39"/>
      <c r="Y147" s="39"/>
      <c r="Z147" s="39"/>
      <c r="AA147" s="39"/>
      <c r="AB147" s="39"/>
      <c r="AC147" s="39"/>
      <c r="AD147" s="39"/>
      <c r="AE147" s="39"/>
      <c r="AF147" s="39"/>
    </row>
    <row r="148" spans="1:32" ht="18" customHeight="1">
      <c r="A148" s="39"/>
      <c r="B148" s="39"/>
      <c r="C148" s="39"/>
      <c r="D148" s="39"/>
      <c r="E148" s="39"/>
      <c r="F148" s="39"/>
      <c r="G148" s="39"/>
      <c r="H148" s="39"/>
      <c r="I148" s="39"/>
      <c r="J148" s="39"/>
      <c r="K148" s="39"/>
      <c r="L148" s="39"/>
      <c r="M148" s="39"/>
      <c r="N148" s="323"/>
      <c r="O148" s="323"/>
      <c r="P148" s="324"/>
      <c r="Q148" s="324"/>
      <c r="R148" s="324"/>
      <c r="S148" s="324"/>
      <c r="T148" s="39"/>
      <c r="U148" s="39"/>
      <c r="V148" s="39"/>
      <c r="W148" s="39"/>
      <c r="X148" s="39"/>
      <c r="Y148" s="39"/>
      <c r="Z148" s="39"/>
      <c r="AA148" s="39"/>
      <c r="AB148" s="39"/>
      <c r="AC148" s="39"/>
      <c r="AD148" s="39"/>
      <c r="AE148" s="39"/>
      <c r="AF148" s="39"/>
    </row>
    <row r="149" spans="1:32" ht="18" customHeight="1">
      <c r="A149" s="39"/>
      <c r="B149" s="39"/>
      <c r="C149" s="39"/>
      <c r="D149" s="39"/>
      <c r="E149" s="39"/>
      <c r="F149" s="39"/>
      <c r="G149" s="39"/>
      <c r="H149" s="39"/>
      <c r="I149" s="39"/>
      <c r="J149" s="39"/>
      <c r="K149" s="39"/>
      <c r="L149" s="39"/>
      <c r="M149" s="39"/>
      <c r="N149" s="323"/>
      <c r="O149" s="323"/>
      <c r="P149" s="324"/>
      <c r="Q149" s="324"/>
      <c r="R149" s="324"/>
      <c r="S149" s="324"/>
      <c r="T149" s="39"/>
      <c r="U149" s="39"/>
      <c r="V149" s="39"/>
      <c r="W149" s="39"/>
      <c r="X149" s="39"/>
      <c r="Y149" s="39"/>
      <c r="Z149" s="39"/>
      <c r="AA149" s="39"/>
      <c r="AB149" s="39"/>
      <c r="AC149" s="39"/>
      <c r="AD149" s="39"/>
      <c r="AE149" s="39"/>
      <c r="AF149" s="39"/>
    </row>
    <row r="150" spans="1:32" ht="18" customHeight="1">
      <c r="A150" s="39"/>
      <c r="B150" s="39"/>
      <c r="C150" s="39"/>
      <c r="D150" s="39"/>
      <c r="E150" s="39"/>
      <c r="F150" s="39"/>
      <c r="G150" s="39"/>
      <c r="H150" s="39"/>
      <c r="I150" s="39"/>
      <c r="J150" s="39"/>
      <c r="K150" s="39"/>
      <c r="L150" s="39"/>
      <c r="M150" s="39"/>
      <c r="N150" s="323"/>
      <c r="O150" s="323"/>
      <c r="P150" s="324"/>
      <c r="Q150" s="324"/>
      <c r="R150" s="324"/>
      <c r="S150" s="324"/>
      <c r="T150" s="39"/>
      <c r="U150" s="39"/>
      <c r="V150" s="39"/>
      <c r="W150" s="39"/>
      <c r="X150" s="39"/>
      <c r="Y150" s="39"/>
      <c r="Z150" s="39"/>
      <c r="AA150" s="39"/>
      <c r="AB150" s="39"/>
      <c r="AC150" s="39"/>
      <c r="AD150" s="39"/>
      <c r="AE150" s="39"/>
      <c r="AF150" s="39"/>
    </row>
    <row r="151" spans="1:32" ht="18" customHeight="1">
      <c r="A151" s="39"/>
      <c r="B151" s="39"/>
      <c r="C151" s="39"/>
      <c r="D151" s="39"/>
      <c r="E151" s="39"/>
      <c r="F151" s="39"/>
      <c r="G151" s="39"/>
      <c r="H151" s="39"/>
      <c r="I151" s="39"/>
      <c r="J151" s="39"/>
      <c r="K151" s="39"/>
      <c r="L151" s="39"/>
      <c r="M151" s="39"/>
      <c r="N151" s="323"/>
      <c r="O151" s="323"/>
      <c r="P151" s="324"/>
      <c r="Q151" s="324"/>
      <c r="R151" s="324"/>
      <c r="S151" s="324"/>
      <c r="T151" s="39"/>
      <c r="U151" s="39"/>
      <c r="V151" s="39"/>
      <c r="W151" s="39"/>
      <c r="X151" s="39"/>
      <c r="Y151" s="39"/>
      <c r="Z151" s="39"/>
      <c r="AA151" s="39"/>
      <c r="AB151" s="39"/>
      <c r="AC151" s="39"/>
      <c r="AD151" s="39"/>
      <c r="AE151" s="39"/>
      <c r="AF151" s="39"/>
    </row>
    <row r="152" spans="1:32" ht="18" customHeight="1">
      <c r="A152" s="39"/>
      <c r="B152" s="39"/>
      <c r="C152" s="39"/>
      <c r="D152" s="39"/>
      <c r="E152" s="39"/>
      <c r="F152" s="39"/>
      <c r="G152" s="39"/>
      <c r="H152" s="39"/>
      <c r="I152" s="39"/>
      <c r="J152" s="39"/>
      <c r="K152" s="39"/>
      <c r="L152" s="39"/>
      <c r="M152" s="39"/>
      <c r="N152" s="323"/>
      <c r="O152" s="323"/>
      <c r="P152" s="324"/>
      <c r="Q152" s="324"/>
      <c r="R152" s="324"/>
      <c r="S152" s="324"/>
      <c r="T152" s="39"/>
      <c r="U152" s="39"/>
      <c r="V152" s="39"/>
      <c r="W152" s="39"/>
      <c r="X152" s="39"/>
      <c r="Y152" s="39"/>
      <c r="Z152" s="39"/>
      <c r="AA152" s="39"/>
      <c r="AB152" s="39"/>
      <c r="AC152" s="39"/>
      <c r="AD152" s="39"/>
      <c r="AE152" s="39"/>
      <c r="AF152" s="39"/>
    </row>
    <row r="153" spans="1:32" ht="18" customHeight="1">
      <c r="A153" s="39"/>
      <c r="B153" s="39"/>
      <c r="C153" s="39"/>
      <c r="D153" s="39"/>
      <c r="E153" s="39"/>
      <c r="F153" s="39"/>
      <c r="G153" s="39"/>
      <c r="H153" s="39"/>
      <c r="I153" s="39"/>
      <c r="J153" s="39"/>
      <c r="K153" s="39"/>
      <c r="L153" s="39"/>
      <c r="M153" s="39"/>
      <c r="N153" s="323"/>
      <c r="O153" s="323"/>
      <c r="P153" s="324"/>
      <c r="Q153" s="324"/>
      <c r="R153" s="324"/>
      <c r="S153" s="324"/>
      <c r="T153" s="39"/>
      <c r="U153" s="39"/>
      <c r="V153" s="39"/>
      <c r="W153" s="39"/>
      <c r="X153" s="39"/>
      <c r="Y153" s="39"/>
      <c r="Z153" s="39"/>
      <c r="AA153" s="39"/>
      <c r="AB153" s="39"/>
      <c r="AC153" s="39"/>
      <c r="AD153" s="39"/>
      <c r="AE153" s="39"/>
      <c r="AF153" s="39"/>
    </row>
    <row r="154" spans="1:32" ht="18" customHeight="1">
      <c r="A154" s="39"/>
      <c r="B154" s="39"/>
      <c r="C154" s="39"/>
      <c r="D154" s="39"/>
      <c r="E154" s="39"/>
      <c r="F154" s="39"/>
      <c r="G154" s="39"/>
      <c r="H154" s="39"/>
      <c r="I154" s="39"/>
      <c r="J154" s="39"/>
      <c r="K154" s="39"/>
      <c r="L154" s="39"/>
      <c r="M154" s="39"/>
      <c r="N154" s="323"/>
      <c r="O154" s="323"/>
      <c r="P154" s="324"/>
      <c r="Q154" s="324"/>
      <c r="R154" s="324"/>
      <c r="S154" s="324"/>
      <c r="T154" s="39"/>
      <c r="U154" s="39"/>
      <c r="V154" s="39"/>
      <c r="W154" s="39"/>
      <c r="X154" s="39"/>
      <c r="Y154" s="39"/>
      <c r="Z154" s="39"/>
      <c r="AA154" s="39"/>
      <c r="AB154" s="39"/>
      <c r="AC154" s="39"/>
      <c r="AD154" s="39"/>
      <c r="AE154" s="39"/>
      <c r="AF154" s="39"/>
    </row>
    <row r="155" spans="1:32" ht="18" customHeight="1">
      <c r="A155" s="39"/>
      <c r="B155" s="39"/>
      <c r="C155" s="39"/>
      <c r="D155" s="39"/>
      <c r="E155" s="39"/>
      <c r="F155" s="39"/>
      <c r="G155" s="39"/>
      <c r="H155" s="39"/>
      <c r="I155" s="39"/>
      <c r="J155" s="39"/>
      <c r="K155" s="39"/>
      <c r="L155" s="39"/>
      <c r="M155" s="39"/>
      <c r="N155" s="323"/>
      <c r="O155" s="323"/>
      <c r="P155" s="324"/>
      <c r="Q155" s="324"/>
      <c r="R155" s="324"/>
      <c r="S155" s="324"/>
      <c r="T155" s="39"/>
      <c r="U155" s="39"/>
      <c r="V155" s="39"/>
      <c r="W155" s="39"/>
      <c r="X155" s="39"/>
      <c r="Y155" s="39"/>
      <c r="Z155" s="39"/>
      <c r="AA155" s="39"/>
      <c r="AB155" s="39"/>
      <c r="AC155" s="39"/>
      <c r="AD155" s="39"/>
      <c r="AE155" s="39"/>
      <c r="AF155" s="39"/>
    </row>
    <row r="156" spans="1:32" ht="18" customHeight="1">
      <c r="A156" s="39"/>
      <c r="B156" s="39"/>
      <c r="C156" s="39"/>
      <c r="D156" s="39"/>
      <c r="E156" s="39"/>
      <c r="F156" s="39"/>
      <c r="G156" s="39"/>
      <c r="H156" s="39"/>
      <c r="I156" s="39"/>
      <c r="J156" s="39"/>
      <c r="K156" s="39"/>
      <c r="L156" s="39"/>
      <c r="M156" s="39"/>
      <c r="N156" s="323"/>
      <c r="O156" s="323"/>
      <c r="P156" s="324"/>
      <c r="Q156" s="324"/>
      <c r="R156" s="324"/>
      <c r="S156" s="324"/>
      <c r="T156" s="39"/>
      <c r="U156" s="39"/>
      <c r="V156" s="39"/>
      <c r="W156" s="39"/>
      <c r="X156" s="39"/>
      <c r="Y156" s="39"/>
      <c r="Z156" s="39"/>
      <c r="AA156" s="39"/>
      <c r="AB156" s="39"/>
      <c r="AC156" s="39"/>
      <c r="AD156" s="39"/>
      <c r="AE156" s="39"/>
      <c r="AF156" s="39"/>
    </row>
    <row r="157" spans="1:32" ht="18" customHeight="1">
      <c r="A157" s="39"/>
      <c r="B157" s="39"/>
      <c r="C157" s="39"/>
      <c r="D157" s="39"/>
      <c r="E157" s="39"/>
      <c r="F157" s="39"/>
      <c r="G157" s="39"/>
      <c r="H157" s="39"/>
      <c r="I157" s="39"/>
      <c r="J157" s="39"/>
      <c r="K157" s="39"/>
      <c r="L157" s="39"/>
      <c r="M157" s="39"/>
      <c r="N157" s="323"/>
      <c r="O157" s="323"/>
      <c r="P157" s="324"/>
      <c r="Q157" s="324"/>
      <c r="R157" s="324"/>
      <c r="S157" s="324"/>
      <c r="T157" s="39"/>
      <c r="U157" s="39"/>
      <c r="V157" s="39"/>
      <c r="W157" s="39"/>
      <c r="X157" s="39"/>
      <c r="Y157" s="39"/>
      <c r="Z157" s="39"/>
      <c r="AA157" s="39"/>
      <c r="AB157" s="39"/>
      <c r="AC157" s="39"/>
      <c r="AD157" s="39"/>
      <c r="AE157" s="39"/>
      <c r="AF157" s="39"/>
    </row>
    <row r="158" spans="1:32" ht="18" customHeight="1">
      <c r="A158" s="39"/>
      <c r="B158" s="39"/>
      <c r="C158" s="39"/>
      <c r="D158" s="39"/>
      <c r="E158" s="39"/>
      <c r="F158" s="39"/>
      <c r="G158" s="39"/>
      <c r="H158" s="39"/>
      <c r="I158" s="39"/>
      <c r="J158" s="39"/>
      <c r="K158" s="39"/>
      <c r="L158" s="39"/>
      <c r="M158" s="39"/>
      <c r="N158" s="323"/>
      <c r="O158" s="323"/>
      <c r="P158" s="324"/>
      <c r="Q158" s="324"/>
      <c r="R158" s="324"/>
      <c r="S158" s="324"/>
      <c r="T158" s="39"/>
      <c r="U158" s="39"/>
      <c r="V158" s="39"/>
      <c r="W158" s="39"/>
      <c r="X158" s="39"/>
      <c r="Y158" s="39"/>
      <c r="Z158" s="39"/>
      <c r="AA158" s="39"/>
      <c r="AB158" s="39"/>
      <c r="AC158" s="39"/>
      <c r="AD158" s="39"/>
      <c r="AE158" s="39"/>
      <c r="AF158" s="39"/>
    </row>
    <row r="159" spans="1:32" ht="18" customHeight="1">
      <c r="A159" s="39"/>
      <c r="B159" s="39"/>
      <c r="C159" s="39"/>
      <c r="D159" s="39"/>
      <c r="E159" s="39"/>
      <c r="F159" s="39"/>
      <c r="G159" s="39"/>
      <c r="H159" s="39"/>
      <c r="I159" s="39"/>
      <c r="J159" s="39"/>
      <c r="K159" s="39"/>
      <c r="L159" s="39"/>
      <c r="M159" s="39"/>
      <c r="N159" s="323"/>
      <c r="O159" s="323"/>
      <c r="P159" s="324"/>
      <c r="Q159" s="324"/>
      <c r="R159" s="324"/>
      <c r="S159" s="324"/>
      <c r="T159" s="39"/>
      <c r="U159" s="39"/>
      <c r="V159" s="39"/>
      <c r="W159" s="39"/>
      <c r="X159" s="39"/>
      <c r="Y159" s="39"/>
      <c r="Z159" s="39"/>
      <c r="AA159" s="39"/>
      <c r="AB159" s="39"/>
      <c r="AC159" s="39"/>
      <c r="AD159" s="39"/>
      <c r="AE159" s="39"/>
      <c r="AF159" s="39"/>
    </row>
    <row r="160" spans="1:32" ht="18" customHeight="1">
      <c r="A160" s="39"/>
      <c r="B160" s="39"/>
      <c r="C160" s="39"/>
      <c r="D160" s="39"/>
      <c r="E160" s="39"/>
      <c r="F160" s="39"/>
      <c r="G160" s="39"/>
      <c r="H160" s="39"/>
      <c r="I160" s="39"/>
      <c r="J160" s="39"/>
      <c r="K160" s="39"/>
      <c r="L160" s="39"/>
      <c r="M160" s="39"/>
      <c r="N160" s="323"/>
      <c r="O160" s="323"/>
      <c r="P160" s="324"/>
      <c r="Q160" s="324"/>
      <c r="R160" s="324"/>
      <c r="S160" s="324"/>
      <c r="T160" s="39"/>
      <c r="U160" s="39"/>
      <c r="V160" s="39"/>
      <c r="W160" s="39"/>
      <c r="X160" s="39"/>
      <c r="Y160" s="39"/>
      <c r="Z160" s="39"/>
      <c r="AA160" s="39"/>
      <c r="AB160" s="39"/>
      <c r="AC160" s="39"/>
      <c r="AD160" s="39"/>
      <c r="AE160" s="39"/>
      <c r="AF160" s="39"/>
    </row>
    <row r="161" spans="1:32" ht="18" customHeight="1">
      <c r="A161" s="39"/>
      <c r="B161" s="39"/>
      <c r="C161" s="39"/>
      <c r="D161" s="39"/>
      <c r="E161" s="39"/>
      <c r="F161" s="39"/>
      <c r="G161" s="39"/>
      <c r="H161" s="39"/>
      <c r="I161" s="39"/>
      <c r="J161" s="39"/>
      <c r="K161" s="39"/>
      <c r="L161" s="39"/>
      <c r="M161" s="39"/>
      <c r="N161" s="323"/>
      <c r="O161" s="323"/>
      <c r="P161" s="324"/>
      <c r="Q161" s="324"/>
      <c r="R161" s="324"/>
      <c r="S161" s="324"/>
      <c r="T161" s="39"/>
      <c r="U161" s="39"/>
      <c r="V161" s="39"/>
      <c r="W161" s="39"/>
      <c r="X161" s="39"/>
      <c r="Y161" s="39"/>
      <c r="Z161" s="39"/>
      <c r="AA161" s="39"/>
      <c r="AB161" s="39"/>
      <c r="AC161" s="39"/>
      <c r="AD161" s="39"/>
      <c r="AE161" s="39"/>
      <c r="AF161" s="39"/>
    </row>
    <row r="162" spans="1:32" ht="18" customHeight="1">
      <c r="A162" s="39"/>
      <c r="B162" s="39"/>
      <c r="C162" s="39"/>
      <c r="D162" s="39"/>
      <c r="E162" s="39"/>
      <c r="F162" s="39"/>
      <c r="G162" s="39"/>
      <c r="H162" s="39"/>
      <c r="I162" s="39"/>
      <c r="J162" s="39"/>
      <c r="K162" s="39"/>
      <c r="L162" s="39"/>
      <c r="M162" s="39"/>
      <c r="N162" s="323"/>
      <c r="O162" s="323"/>
      <c r="P162" s="324"/>
      <c r="Q162" s="324"/>
      <c r="R162" s="324"/>
      <c r="S162" s="324"/>
      <c r="T162" s="39"/>
      <c r="U162" s="39"/>
      <c r="V162" s="39"/>
      <c r="W162" s="39"/>
      <c r="X162" s="39"/>
      <c r="Y162" s="39"/>
      <c r="Z162" s="39"/>
      <c r="AA162" s="39"/>
      <c r="AB162" s="39"/>
      <c r="AC162" s="39"/>
      <c r="AD162" s="39"/>
      <c r="AE162" s="39"/>
      <c r="AF162" s="39"/>
    </row>
    <row r="163" spans="1:32" ht="18" customHeight="1">
      <c r="A163" s="39"/>
      <c r="B163" s="39"/>
      <c r="C163" s="39"/>
      <c r="D163" s="39"/>
      <c r="E163" s="39"/>
      <c r="F163" s="39"/>
      <c r="G163" s="39"/>
      <c r="H163" s="39"/>
      <c r="I163" s="39"/>
      <c r="J163" s="39"/>
      <c r="K163" s="39"/>
      <c r="L163" s="39"/>
      <c r="M163" s="39"/>
      <c r="N163" s="323"/>
      <c r="O163" s="323"/>
      <c r="P163" s="324"/>
      <c r="Q163" s="324"/>
      <c r="R163" s="324"/>
      <c r="S163" s="324"/>
      <c r="T163" s="39"/>
      <c r="U163" s="39"/>
      <c r="V163" s="39"/>
      <c r="W163" s="39"/>
      <c r="X163" s="39"/>
      <c r="Y163" s="39"/>
      <c r="Z163" s="39"/>
      <c r="AA163" s="39"/>
      <c r="AB163" s="39"/>
      <c r="AC163" s="39"/>
      <c r="AD163" s="39"/>
      <c r="AE163" s="39"/>
      <c r="AF163" s="39"/>
    </row>
    <row r="164" spans="1:32" ht="18" customHeight="1">
      <c r="A164" s="39"/>
      <c r="B164" s="39"/>
      <c r="C164" s="39"/>
      <c r="D164" s="39"/>
      <c r="E164" s="39"/>
      <c r="F164" s="39"/>
      <c r="G164" s="39"/>
      <c r="H164" s="39"/>
      <c r="I164" s="39"/>
      <c r="J164" s="39"/>
      <c r="K164" s="39"/>
      <c r="L164" s="39"/>
      <c r="M164" s="39"/>
      <c r="N164" s="323"/>
      <c r="O164" s="323"/>
      <c r="P164" s="324"/>
      <c r="Q164" s="324"/>
      <c r="R164" s="324"/>
      <c r="S164" s="324"/>
      <c r="T164" s="39"/>
      <c r="U164" s="39"/>
      <c r="V164" s="39"/>
      <c r="W164" s="39"/>
      <c r="X164" s="39"/>
      <c r="Y164" s="39"/>
      <c r="Z164" s="39"/>
      <c r="AA164" s="39"/>
      <c r="AB164" s="39"/>
      <c r="AC164" s="39"/>
      <c r="AD164" s="39"/>
      <c r="AE164" s="39"/>
      <c r="AF164" s="39"/>
    </row>
    <row r="165" spans="1:32" ht="18" customHeight="1">
      <c r="A165" s="39"/>
      <c r="B165" s="39"/>
      <c r="C165" s="39"/>
      <c r="D165" s="39"/>
      <c r="E165" s="39"/>
      <c r="F165" s="39"/>
      <c r="G165" s="39"/>
      <c r="H165" s="39"/>
      <c r="I165" s="39"/>
      <c r="J165" s="39"/>
      <c r="K165" s="39"/>
      <c r="L165" s="39"/>
      <c r="M165" s="39"/>
      <c r="N165" s="323"/>
      <c r="O165" s="323"/>
      <c r="P165" s="324"/>
      <c r="Q165" s="324"/>
      <c r="R165" s="324"/>
      <c r="S165" s="324"/>
      <c r="T165" s="39"/>
      <c r="U165" s="39"/>
      <c r="V165" s="39"/>
      <c r="W165" s="39"/>
      <c r="X165" s="39"/>
      <c r="Y165" s="39"/>
      <c r="Z165" s="39"/>
      <c r="AA165" s="39"/>
      <c r="AB165" s="39"/>
      <c r="AC165" s="39"/>
      <c r="AD165" s="39"/>
      <c r="AE165" s="39"/>
      <c r="AF165" s="39"/>
    </row>
    <row r="166" spans="1:32" ht="18" customHeight="1">
      <c r="A166" s="39"/>
      <c r="B166" s="39"/>
      <c r="C166" s="39"/>
      <c r="D166" s="39"/>
      <c r="E166" s="39"/>
      <c r="F166" s="39"/>
      <c r="G166" s="39"/>
      <c r="H166" s="39"/>
      <c r="I166" s="39"/>
      <c r="J166" s="39"/>
      <c r="K166" s="39"/>
      <c r="L166" s="39"/>
      <c r="M166" s="39"/>
      <c r="N166" s="323"/>
      <c r="O166" s="323"/>
      <c r="P166" s="324"/>
      <c r="Q166" s="324"/>
      <c r="R166" s="324"/>
      <c r="S166" s="324"/>
      <c r="T166" s="39"/>
      <c r="U166" s="39"/>
      <c r="V166" s="39"/>
      <c r="W166" s="39"/>
      <c r="X166" s="39"/>
      <c r="Y166" s="39"/>
      <c r="Z166" s="39"/>
      <c r="AA166" s="39"/>
      <c r="AB166" s="39"/>
      <c r="AC166" s="39"/>
      <c r="AD166" s="39"/>
      <c r="AE166" s="39"/>
      <c r="AF166" s="39"/>
    </row>
    <row r="167" spans="1:32" ht="18" customHeight="1">
      <c r="A167" s="39"/>
      <c r="B167" s="39"/>
      <c r="C167" s="39"/>
      <c r="D167" s="39"/>
      <c r="E167" s="39"/>
      <c r="F167" s="39"/>
      <c r="G167" s="39"/>
      <c r="H167" s="39"/>
      <c r="I167" s="39"/>
      <c r="J167" s="39"/>
      <c r="K167" s="39"/>
      <c r="L167" s="39"/>
      <c r="M167" s="39"/>
      <c r="N167" s="323"/>
      <c r="O167" s="323"/>
      <c r="P167" s="324"/>
      <c r="Q167" s="324"/>
      <c r="R167" s="324"/>
      <c r="S167" s="324"/>
      <c r="T167" s="39"/>
      <c r="U167" s="39"/>
      <c r="V167" s="39"/>
      <c r="W167" s="39"/>
      <c r="X167" s="39"/>
      <c r="Y167" s="39"/>
      <c r="Z167" s="39"/>
      <c r="AA167" s="39"/>
      <c r="AB167" s="39"/>
      <c r="AC167" s="39"/>
      <c r="AD167" s="39"/>
      <c r="AE167" s="39"/>
      <c r="AF167" s="39"/>
    </row>
    <row r="168" spans="1:32" ht="18" customHeight="1">
      <c r="A168" s="39"/>
      <c r="B168" s="39"/>
      <c r="C168" s="39"/>
      <c r="D168" s="39"/>
      <c r="E168" s="39"/>
      <c r="F168" s="39"/>
      <c r="G168" s="39"/>
      <c r="H168" s="39"/>
      <c r="I168" s="39"/>
      <c r="J168" s="39"/>
      <c r="K168" s="39"/>
      <c r="L168" s="39"/>
      <c r="M168" s="39"/>
      <c r="N168" s="323"/>
      <c r="O168" s="323"/>
      <c r="P168" s="324"/>
      <c r="Q168" s="324"/>
      <c r="R168" s="324"/>
      <c r="S168" s="324"/>
      <c r="T168" s="39"/>
      <c r="U168" s="39"/>
      <c r="V168" s="39"/>
      <c r="W168" s="39"/>
      <c r="X168" s="39"/>
      <c r="Y168" s="39"/>
      <c r="Z168" s="39"/>
      <c r="AA168" s="39"/>
      <c r="AB168" s="39"/>
      <c r="AC168" s="39"/>
      <c r="AD168" s="39"/>
      <c r="AE168" s="39"/>
      <c r="AF168" s="39"/>
    </row>
    <row r="169" spans="1:32" ht="18" customHeight="1">
      <c r="A169" s="39"/>
      <c r="B169" s="39"/>
      <c r="C169" s="39"/>
      <c r="D169" s="39"/>
      <c r="E169" s="39"/>
      <c r="F169" s="39"/>
      <c r="G169" s="39"/>
      <c r="H169" s="39"/>
      <c r="I169" s="39"/>
      <c r="J169" s="39"/>
      <c r="K169" s="39"/>
      <c r="L169" s="39"/>
      <c r="M169" s="39"/>
      <c r="N169" s="323"/>
      <c r="O169" s="323"/>
      <c r="P169" s="324"/>
      <c r="Q169" s="324"/>
      <c r="R169" s="324"/>
      <c r="S169" s="324"/>
      <c r="T169" s="39"/>
      <c r="U169" s="39"/>
      <c r="V169" s="39"/>
      <c r="W169" s="39"/>
      <c r="X169" s="39"/>
      <c r="Y169" s="39"/>
      <c r="Z169" s="39"/>
      <c r="AA169" s="39"/>
      <c r="AB169" s="39"/>
      <c r="AC169" s="39"/>
      <c r="AD169" s="39"/>
      <c r="AE169" s="39"/>
      <c r="AF169" s="39"/>
    </row>
    <row r="170" spans="1:32" ht="18" customHeight="1">
      <c r="A170" s="39"/>
      <c r="B170" s="39"/>
      <c r="C170" s="39"/>
      <c r="D170" s="39"/>
      <c r="E170" s="39"/>
      <c r="F170" s="39"/>
      <c r="G170" s="39"/>
      <c r="H170" s="39"/>
      <c r="I170" s="39"/>
      <c r="J170" s="39"/>
      <c r="K170" s="39"/>
      <c r="L170" s="39"/>
      <c r="M170" s="39"/>
      <c r="N170" s="323"/>
      <c r="O170" s="323"/>
      <c r="P170" s="324"/>
      <c r="Q170" s="324"/>
      <c r="R170" s="324"/>
      <c r="S170" s="324"/>
      <c r="T170" s="39"/>
      <c r="U170" s="39"/>
      <c r="V170" s="39"/>
      <c r="W170" s="39"/>
      <c r="X170" s="39"/>
      <c r="Y170" s="39"/>
      <c r="Z170" s="39"/>
      <c r="AA170" s="39"/>
      <c r="AB170" s="39"/>
      <c r="AC170" s="39"/>
      <c r="AD170" s="39"/>
      <c r="AE170" s="39"/>
      <c r="AF170" s="39"/>
    </row>
    <row r="171" spans="1:32" ht="18" customHeight="1">
      <c r="A171" s="39"/>
      <c r="B171" s="39"/>
      <c r="C171" s="39"/>
      <c r="D171" s="39"/>
      <c r="E171" s="39"/>
      <c r="F171" s="39"/>
      <c r="G171" s="39"/>
      <c r="H171" s="39"/>
      <c r="I171" s="39"/>
      <c r="J171" s="39"/>
      <c r="K171" s="39"/>
      <c r="L171" s="39"/>
      <c r="M171" s="39"/>
      <c r="N171" s="323"/>
      <c r="O171" s="323"/>
      <c r="P171" s="324"/>
      <c r="Q171" s="324"/>
      <c r="R171" s="324"/>
      <c r="S171" s="324"/>
      <c r="T171" s="39"/>
      <c r="U171" s="39"/>
      <c r="V171" s="39"/>
      <c r="W171" s="39"/>
      <c r="X171" s="39"/>
      <c r="Y171" s="39"/>
      <c r="Z171" s="39"/>
      <c r="AA171" s="39"/>
      <c r="AB171" s="39"/>
      <c r="AC171" s="39"/>
      <c r="AD171" s="39"/>
      <c r="AE171" s="39"/>
      <c r="AF171" s="39"/>
    </row>
    <row r="172" spans="1:32" ht="18" customHeight="1">
      <c r="A172" s="39"/>
      <c r="B172" s="39"/>
      <c r="C172" s="39"/>
      <c r="D172" s="39"/>
      <c r="E172" s="39"/>
      <c r="F172" s="39"/>
      <c r="G172" s="39"/>
      <c r="H172" s="39"/>
      <c r="I172" s="39"/>
      <c r="J172" s="39"/>
      <c r="K172" s="39"/>
      <c r="L172" s="39"/>
      <c r="M172" s="39"/>
      <c r="N172" s="323"/>
      <c r="O172" s="323"/>
      <c r="P172" s="324"/>
      <c r="Q172" s="324"/>
      <c r="R172" s="324"/>
      <c r="S172" s="324"/>
      <c r="T172" s="39"/>
      <c r="U172" s="39"/>
      <c r="V172" s="39"/>
      <c r="W172" s="39"/>
      <c r="X172" s="39"/>
      <c r="Y172" s="39"/>
      <c r="Z172" s="39"/>
      <c r="AA172" s="39"/>
      <c r="AB172" s="39"/>
      <c r="AC172" s="39"/>
      <c r="AD172" s="39"/>
      <c r="AE172" s="39"/>
      <c r="AF172" s="39"/>
    </row>
    <row r="173" spans="1:32" ht="18" customHeight="1">
      <c r="A173" s="39"/>
      <c r="B173" s="39"/>
      <c r="C173" s="39"/>
      <c r="D173" s="39"/>
      <c r="E173" s="39"/>
      <c r="F173" s="39"/>
      <c r="G173" s="39"/>
      <c r="H173" s="39"/>
      <c r="I173" s="39"/>
      <c r="J173" s="39"/>
      <c r="K173" s="39"/>
      <c r="L173" s="39"/>
      <c r="M173" s="39"/>
      <c r="N173" s="323"/>
      <c r="O173" s="323"/>
      <c r="P173" s="324"/>
      <c r="Q173" s="324"/>
      <c r="R173" s="324"/>
      <c r="S173" s="324"/>
      <c r="T173" s="39"/>
      <c r="U173" s="39"/>
      <c r="V173" s="39"/>
      <c r="W173" s="39"/>
      <c r="X173" s="39"/>
      <c r="Y173" s="39"/>
      <c r="Z173" s="39"/>
      <c r="AA173" s="39"/>
      <c r="AB173" s="39"/>
      <c r="AC173" s="39"/>
      <c r="AD173" s="39"/>
      <c r="AE173" s="39"/>
      <c r="AF173" s="39"/>
    </row>
    <row r="174" spans="1:32" ht="18" customHeight="1">
      <c r="A174" s="39"/>
      <c r="B174" s="39"/>
      <c r="C174" s="39"/>
      <c r="D174" s="39"/>
      <c r="E174" s="39"/>
      <c r="F174" s="39"/>
      <c r="G174" s="39"/>
      <c r="H174" s="39"/>
      <c r="I174" s="39"/>
      <c r="J174" s="39"/>
      <c r="K174" s="39"/>
      <c r="L174" s="39"/>
      <c r="M174" s="39"/>
      <c r="N174" s="323"/>
      <c r="O174" s="323"/>
      <c r="P174" s="324"/>
      <c r="Q174" s="324"/>
      <c r="R174" s="324"/>
      <c r="S174" s="324"/>
      <c r="T174" s="39"/>
      <c r="U174" s="39"/>
      <c r="V174" s="39"/>
      <c r="W174" s="39"/>
      <c r="X174" s="39"/>
      <c r="Y174" s="39"/>
      <c r="Z174" s="39"/>
      <c r="AA174" s="39"/>
      <c r="AB174" s="39"/>
      <c r="AC174" s="39"/>
      <c r="AD174" s="39"/>
      <c r="AE174" s="39"/>
      <c r="AF174" s="39"/>
    </row>
    <row r="175" spans="1:32" ht="18" customHeight="1">
      <c r="A175" s="39"/>
      <c r="B175" s="39"/>
      <c r="C175" s="39"/>
      <c r="D175" s="39"/>
      <c r="E175" s="39"/>
      <c r="F175" s="39"/>
      <c r="G175" s="39"/>
      <c r="H175" s="39"/>
      <c r="I175" s="39"/>
      <c r="J175" s="39"/>
      <c r="K175" s="39"/>
      <c r="L175" s="39"/>
      <c r="M175" s="39"/>
      <c r="N175" s="323"/>
      <c r="O175" s="323"/>
      <c r="P175" s="324"/>
      <c r="Q175" s="324"/>
      <c r="R175" s="324"/>
      <c r="S175" s="324"/>
      <c r="T175" s="39"/>
      <c r="U175" s="39"/>
      <c r="V175" s="39"/>
      <c r="W175" s="39"/>
      <c r="X175" s="39"/>
      <c r="Y175" s="39"/>
      <c r="Z175" s="39"/>
      <c r="AA175" s="39"/>
      <c r="AB175" s="39"/>
      <c r="AC175" s="39"/>
      <c r="AD175" s="39"/>
      <c r="AE175" s="39"/>
      <c r="AF175" s="39"/>
    </row>
    <row r="176" spans="1:32" ht="18" customHeight="1">
      <c r="A176" s="39"/>
      <c r="B176" s="39"/>
      <c r="C176" s="39"/>
      <c r="D176" s="39"/>
      <c r="E176" s="39"/>
      <c r="F176" s="39"/>
      <c r="G176" s="39"/>
      <c r="H176" s="39"/>
      <c r="I176" s="39"/>
      <c r="J176" s="39"/>
      <c r="K176" s="39"/>
      <c r="L176" s="39"/>
      <c r="M176" s="39"/>
      <c r="N176" s="323"/>
      <c r="O176" s="323"/>
      <c r="P176" s="324"/>
      <c r="Q176" s="324"/>
      <c r="R176" s="324"/>
      <c r="S176" s="324"/>
      <c r="T176" s="39"/>
      <c r="U176" s="39"/>
      <c r="V176" s="39"/>
      <c r="W176" s="39"/>
      <c r="X176" s="39"/>
      <c r="Y176" s="39"/>
      <c r="Z176" s="39"/>
      <c r="AA176" s="39"/>
      <c r="AB176" s="39"/>
      <c r="AC176" s="39"/>
      <c r="AD176" s="39"/>
      <c r="AE176" s="39"/>
      <c r="AF176" s="39"/>
    </row>
    <row r="177" spans="1:32" ht="18" customHeight="1">
      <c r="A177" s="39"/>
      <c r="B177" s="39"/>
      <c r="C177" s="39"/>
      <c r="D177" s="39"/>
      <c r="E177" s="39"/>
      <c r="F177" s="39"/>
      <c r="G177" s="39"/>
      <c r="H177" s="39"/>
      <c r="I177" s="39"/>
      <c r="J177" s="39"/>
      <c r="K177" s="39"/>
      <c r="L177" s="39"/>
      <c r="M177" s="39"/>
      <c r="N177" s="323"/>
      <c r="O177" s="323"/>
      <c r="P177" s="324"/>
      <c r="Q177" s="324"/>
      <c r="R177" s="324"/>
      <c r="S177" s="324"/>
      <c r="T177" s="39"/>
      <c r="U177" s="39"/>
      <c r="V177" s="39"/>
      <c r="W177" s="39"/>
      <c r="X177" s="39"/>
      <c r="Y177" s="39"/>
      <c r="Z177" s="39"/>
      <c r="AA177" s="39"/>
      <c r="AB177" s="39"/>
      <c r="AC177" s="39"/>
      <c r="AD177" s="39"/>
      <c r="AE177" s="39"/>
      <c r="AF177" s="39"/>
    </row>
    <row r="178" spans="1:32" ht="18" customHeight="1">
      <c r="A178" s="39"/>
      <c r="B178" s="39"/>
      <c r="C178" s="39"/>
      <c r="D178" s="39"/>
      <c r="E178" s="39"/>
      <c r="F178" s="39"/>
      <c r="G178" s="39"/>
      <c r="H178" s="39"/>
      <c r="I178" s="39"/>
      <c r="J178" s="39"/>
      <c r="K178" s="39"/>
      <c r="L178" s="39"/>
      <c r="M178" s="39"/>
      <c r="N178" s="323"/>
      <c r="O178" s="323"/>
      <c r="P178" s="324"/>
      <c r="Q178" s="324"/>
      <c r="R178" s="324"/>
      <c r="S178" s="324"/>
      <c r="T178" s="39"/>
      <c r="U178" s="39"/>
      <c r="V178" s="39"/>
      <c r="W178" s="39"/>
      <c r="X178" s="39"/>
      <c r="Y178" s="39"/>
      <c r="Z178" s="39"/>
      <c r="AA178" s="39"/>
      <c r="AB178" s="39"/>
      <c r="AC178" s="39"/>
      <c r="AD178" s="39"/>
      <c r="AE178" s="39"/>
      <c r="AF178" s="39"/>
    </row>
    <row r="179" spans="1:32" ht="18" customHeight="1">
      <c r="A179" s="39"/>
      <c r="B179" s="39"/>
      <c r="C179" s="39"/>
      <c r="D179" s="39"/>
      <c r="E179" s="39"/>
      <c r="F179" s="39"/>
      <c r="G179" s="39"/>
      <c r="H179" s="39"/>
      <c r="I179" s="39"/>
      <c r="J179" s="39"/>
      <c r="K179" s="39"/>
      <c r="L179" s="39"/>
      <c r="M179" s="39"/>
      <c r="N179" s="323"/>
      <c r="O179" s="323"/>
      <c r="P179" s="324"/>
      <c r="Q179" s="324"/>
      <c r="R179" s="324"/>
      <c r="S179" s="324"/>
      <c r="T179" s="39"/>
      <c r="U179" s="39"/>
      <c r="V179" s="39"/>
      <c r="W179" s="39"/>
      <c r="X179" s="39"/>
      <c r="Y179" s="39"/>
      <c r="Z179" s="39"/>
      <c r="AA179" s="39"/>
      <c r="AB179" s="39"/>
      <c r="AC179" s="39"/>
      <c r="AD179" s="39"/>
      <c r="AE179" s="39"/>
      <c r="AF179" s="39"/>
    </row>
    <row r="180" spans="1:32" ht="18" customHeight="1">
      <c r="A180" s="39"/>
      <c r="B180" s="39"/>
      <c r="C180" s="39"/>
      <c r="D180" s="39"/>
      <c r="E180" s="39"/>
      <c r="F180" s="39"/>
      <c r="G180" s="39"/>
      <c r="H180" s="39"/>
      <c r="I180" s="39"/>
      <c r="J180" s="39"/>
      <c r="K180" s="39"/>
      <c r="L180" s="39"/>
      <c r="M180" s="39"/>
      <c r="N180" s="323"/>
      <c r="O180" s="323"/>
      <c r="P180" s="324"/>
      <c r="Q180" s="324"/>
      <c r="R180" s="324"/>
      <c r="S180" s="324"/>
      <c r="T180" s="39"/>
      <c r="U180" s="39"/>
      <c r="V180" s="39"/>
      <c r="W180" s="39"/>
      <c r="X180" s="39"/>
      <c r="Y180" s="39"/>
      <c r="Z180" s="39"/>
      <c r="AA180" s="39"/>
      <c r="AB180" s="39"/>
      <c r="AC180" s="39"/>
      <c r="AD180" s="39"/>
      <c r="AE180" s="39"/>
      <c r="AF180" s="39"/>
    </row>
    <row r="181" spans="1:32" ht="18" customHeight="1">
      <c r="A181" s="39"/>
      <c r="B181" s="39"/>
      <c r="C181" s="39"/>
      <c r="D181" s="39"/>
      <c r="E181" s="39"/>
      <c r="F181" s="39"/>
      <c r="G181" s="39"/>
      <c r="H181" s="39"/>
      <c r="I181" s="39"/>
      <c r="J181" s="39"/>
      <c r="K181" s="39"/>
      <c r="L181" s="39"/>
      <c r="M181" s="39"/>
      <c r="N181" s="323"/>
      <c r="O181" s="323"/>
      <c r="P181" s="324"/>
      <c r="Q181" s="324"/>
      <c r="R181" s="324"/>
      <c r="S181" s="324"/>
      <c r="T181" s="39"/>
      <c r="U181" s="39"/>
      <c r="V181" s="39"/>
      <c r="W181" s="39"/>
      <c r="X181" s="39"/>
      <c r="Y181" s="39"/>
      <c r="Z181" s="39"/>
      <c r="AA181" s="39"/>
      <c r="AB181" s="39"/>
      <c r="AC181" s="39"/>
      <c r="AD181" s="39"/>
      <c r="AE181" s="39"/>
      <c r="AF181" s="39"/>
    </row>
    <row r="182" spans="1:32" ht="18" customHeight="1">
      <c r="A182" s="39"/>
      <c r="B182" s="39"/>
      <c r="C182" s="39"/>
      <c r="D182" s="39"/>
      <c r="E182" s="39"/>
      <c r="F182" s="39"/>
      <c r="G182" s="39"/>
      <c r="H182" s="39"/>
      <c r="I182" s="39"/>
      <c r="J182" s="39"/>
      <c r="K182" s="39"/>
      <c r="L182" s="39"/>
      <c r="M182" s="39"/>
      <c r="N182" s="323"/>
      <c r="O182" s="323"/>
      <c r="P182" s="324"/>
      <c r="Q182" s="324"/>
      <c r="R182" s="324"/>
      <c r="S182" s="324"/>
      <c r="T182" s="39"/>
      <c r="U182" s="39"/>
      <c r="V182" s="39"/>
      <c r="W182" s="39"/>
      <c r="X182" s="39"/>
      <c r="Y182" s="39"/>
      <c r="Z182" s="39"/>
      <c r="AA182" s="39"/>
      <c r="AB182" s="39"/>
      <c r="AC182" s="39"/>
      <c r="AD182" s="39"/>
      <c r="AE182" s="39"/>
      <c r="AF182" s="39"/>
    </row>
    <row r="183" spans="1:32" ht="18" customHeight="1">
      <c r="A183" s="39"/>
      <c r="B183" s="39"/>
      <c r="C183" s="39"/>
      <c r="D183" s="39"/>
      <c r="E183" s="39"/>
      <c r="F183" s="39"/>
      <c r="G183" s="39"/>
      <c r="H183" s="39"/>
      <c r="I183" s="39"/>
      <c r="J183" s="39"/>
      <c r="K183" s="39"/>
      <c r="L183" s="39"/>
      <c r="M183" s="39"/>
      <c r="N183" s="323"/>
      <c r="O183" s="323"/>
      <c r="P183" s="324"/>
      <c r="Q183" s="324"/>
      <c r="R183" s="324"/>
      <c r="S183" s="324"/>
      <c r="T183" s="39"/>
      <c r="U183" s="39"/>
      <c r="V183" s="39"/>
      <c r="W183" s="39"/>
      <c r="X183" s="39"/>
      <c r="Y183" s="39"/>
      <c r="Z183" s="39"/>
      <c r="AA183" s="39"/>
      <c r="AB183" s="39"/>
      <c r="AC183" s="39"/>
      <c r="AD183" s="39"/>
      <c r="AE183" s="39"/>
      <c r="AF183" s="39"/>
    </row>
    <row r="184" spans="1:32" ht="18" customHeight="1">
      <c r="A184" s="39"/>
      <c r="B184" s="39"/>
      <c r="C184" s="39"/>
      <c r="D184" s="39"/>
      <c r="E184" s="39"/>
      <c r="F184" s="39"/>
      <c r="G184" s="39"/>
      <c r="H184" s="39"/>
      <c r="I184" s="39"/>
      <c r="J184" s="39"/>
      <c r="K184" s="39"/>
      <c r="L184" s="39"/>
      <c r="M184" s="39"/>
      <c r="N184" s="323"/>
      <c r="O184" s="323"/>
      <c r="P184" s="324"/>
      <c r="Q184" s="324"/>
      <c r="R184" s="324"/>
      <c r="S184" s="324"/>
      <c r="T184" s="39"/>
      <c r="U184" s="39"/>
      <c r="V184" s="39"/>
      <c r="W184" s="39"/>
      <c r="X184" s="39"/>
      <c r="Y184" s="39"/>
      <c r="Z184" s="39"/>
      <c r="AA184" s="39"/>
      <c r="AB184" s="39"/>
      <c r="AC184" s="39"/>
      <c r="AD184" s="39"/>
      <c r="AE184" s="39"/>
      <c r="AF184" s="39"/>
    </row>
    <row r="185" spans="1:32" ht="18" customHeight="1">
      <c r="A185" s="39"/>
      <c r="B185" s="39"/>
      <c r="C185" s="39"/>
      <c r="D185" s="39"/>
      <c r="E185" s="39"/>
      <c r="F185" s="39"/>
      <c r="G185" s="39"/>
      <c r="H185" s="39"/>
      <c r="I185" s="39"/>
      <c r="J185" s="39"/>
      <c r="K185" s="39"/>
      <c r="L185" s="39"/>
      <c r="M185" s="39"/>
      <c r="N185" s="323"/>
      <c r="O185" s="323"/>
      <c r="P185" s="324"/>
      <c r="Q185" s="324"/>
      <c r="R185" s="324"/>
      <c r="S185" s="324"/>
      <c r="T185" s="39"/>
      <c r="U185" s="39"/>
      <c r="V185" s="39"/>
      <c r="W185" s="39"/>
      <c r="X185" s="39"/>
      <c r="Y185" s="39"/>
      <c r="Z185" s="39"/>
      <c r="AA185" s="39"/>
      <c r="AB185" s="39"/>
      <c r="AC185" s="39"/>
      <c r="AD185" s="39"/>
      <c r="AE185" s="39"/>
      <c r="AF185" s="39"/>
    </row>
    <row r="186" spans="1:32" ht="18" customHeight="1">
      <c r="A186" s="39"/>
      <c r="B186" s="39"/>
      <c r="C186" s="39"/>
      <c r="D186" s="39"/>
      <c r="E186" s="39"/>
      <c r="F186" s="39"/>
      <c r="G186" s="39"/>
      <c r="H186" s="39"/>
      <c r="I186" s="39"/>
      <c r="J186" s="39"/>
      <c r="K186" s="39"/>
      <c r="L186" s="39"/>
      <c r="M186" s="39"/>
      <c r="N186" s="323"/>
      <c r="O186" s="323"/>
      <c r="P186" s="324"/>
      <c r="Q186" s="324"/>
      <c r="R186" s="324"/>
      <c r="S186" s="324"/>
      <c r="T186" s="39"/>
      <c r="U186" s="39"/>
      <c r="V186" s="39"/>
      <c r="W186" s="39"/>
      <c r="X186" s="39"/>
      <c r="Y186" s="39"/>
      <c r="Z186" s="39"/>
      <c r="AA186" s="39"/>
      <c r="AB186" s="39"/>
      <c r="AC186" s="39"/>
      <c r="AD186" s="39"/>
      <c r="AE186" s="39"/>
      <c r="AF186" s="39"/>
    </row>
    <row r="187" spans="1:32" ht="18" customHeight="1">
      <c r="A187" s="39"/>
      <c r="B187" s="39"/>
      <c r="C187" s="39"/>
      <c r="D187" s="39"/>
      <c r="E187" s="39"/>
      <c r="F187" s="39"/>
      <c r="G187" s="39"/>
      <c r="H187" s="39"/>
      <c r="I187" s="39"/>
      <c r="J187" s="39"/>
      <c r="K187" s="39"/>
      <c r="L187" s="39"/>
      <c r="M187" s="39"/>
      <c r="N187" s="323"/>
      <c r="O187" s="323"/>
      <c r="P187" s="324"/>
      <c r="Q187" s="324"/>
      <c r="R187" s="324"/>
      <c r="S187" s="324"/>
      <c r="T187" s="39"/>
      <c r="U187" s="39"/>
      <c r="V187" s="39"/>
      <c r="W187" s="39"/>
      <c r="X187" s="39"/>
      <c r="Y187" s="39"/>
      <c r="Z187" s="39"/>
      <c r="AA187" s="39"/>
      <c r="AB187" s="39"/>
      <c r="AC187" s="39"/>
      <c r="AD187" s="39"/>
      <c r="AE187" s="39"/>
      <c r="AF187" s="39"/>
    </row>
    <row r="188" spans="1:32" ht="18" customHeight="1">
      <c r="A188" s="39"/>
      <c r="B188" s="39"/>
      <c r="C188" s="39"/>
      <c r="D188" s="39"/>
      <c r="E188" s="39"/>
      <c r="F188" s="39"/>
      <c r="G188" s="39"/>
      <c r="H188" s="39"/>
      <c r="I188" s="39"/>
      <c r="J188" s="39"/>
      <c r="K188" s="39"/>
      <c r="L188" s="39"/>
      <c r="M188" s="39"/>
      <c r="N188" s="323"/>
      <c r="O188" s="323"/>
      <c r="P188" s="324"/>
      <c r="Q188" s="324"/>
      <c r="R188" s="324"/>
      <c r="S188" s="324"/>
      <c r="T188" s="39"/>
      <c r="U188" s="39"/>
      <c r="V188" s="39"/>
      <c r="W188" s="39"/>
      <c r="X188" s="39"/>
      <c r="Y188" s="39"/>
      <c r="Z188" s="39"/>
      <c r="AA188" s="39"/>
      <c r="AB188" s="39"/>
      <c r="AC188" s="39"/>
      <c r="AD188" s="39"/>
      <c r="AE188" s="39"/>
      <c r="AF188" s="39"/>
    </row>
    <row r="189" spans="1:32" ht="18" customHeight="1">
      <c r="A189" s="39"/>
      <c r="B189" s="39"/>
      <c r="C189" s="39"/>
      <c r="D189" s="39"/>
      <c r="E189" s="39"/>
      <c r="F189" s="39"/>
      <c r="G189" s="39"/>
      <c r="H189" s="39"/>
      <c r="I189" s="39"/>
      <c r="J189" s="39"/>
      <c r="K189" s="39"/>
      <c r="L189" s="39"/>
      <c r="M189" s="39"/>
      <c r="N189" s="323"/>
      <c r="O189" s="323"/>
      <c r="P189" s="324"/>
      <c r="Q189" s="324"/>
      <c r="R189" s="324"/>
      <c r="S189" s="324"/>
      <c r="T189" s="39"/>
      <c r="U189" s="39"/>
      <c r="V189" s="39"/>
      <c r="W189" s="39"/>
      <c r="X189" s="39"/>
      <c r="Y189" s="39"/>
      <c r="Z189" s="39"/>
      <c r="AA189" s="39"/>
      <c r="AB189" s="39"/>
      <c r="AC189" s="39"/>
      <c r="AD189" s="39"/>
      <c r="AE189" s="39"/>
      <c r="AF189" s="39"/>
    </row>
    <row r="190" spans="1:32" ht="18" customHeight="1">
      <c r="A190" s="39"/>
      <c r="B190" s="39"/>
      <c r="C190" s="39"/>
      <c r="D190" s="39"/>
      <c r="E190" s="39"/>
      <c r="F190" s="39"/>
      <c r="G190" s="39"/>
      <c r="H190" s="39"/>
      <c r="I190" s="39"/>
      <c r="J190" s="39"/>
      <c r="K190" s="39"/>
      <c r="L190" s="39"/>
      <c r="M190" s="39"/>
      <c r="N190" s="323"/>
      <c r="O190" s="323"/>
      <c r="P190" s="324"/>
      <c r="Q190" s="324"/>
      <c r="R190" s="324"/>
      <c r="S190" s="324"/>
      <c r="T190" s="39"/>
      <c r="U190" s="39"/>
      <c r="V190" s="39"/>
      <c r="W190" s="39"/>
      <c r="X190" s="39"/>
      <c r="Y190" s="39"/>
      <c r="Z190" s="39"/>
      <c r="AA190" s="39"/>
      <c r="AB190" s="39"/>
      <c r="AC190" s="39"/>
      <c r="AD190" s="39"/>
      <c r="AE190" s="39"/>
      <c r="AF190" s="39"/>
    </row>
    <row r="191" spans="1:32" ht="18" customHeight="1">
      <c r="A191" s="39"/>
      <c r="B191" s="39"/>
      <c r="C191" s="39"/>
      <c r="D191" s="39"/>
      <c r="E191" s="39"/>
      <c r="F191" s="39"/>
      <c r="G191" s="39"/>
      <c r="H191" s="39"/>
      <c r="I191" s="39"/>
      <c r="J191" s="39"/>
      <c r="K191" s="39"/>
      <c r="L191" s="39"/>
      <c r="M191" s="39"/>
      <c r="N191" s="323"/>
      <c r="O191" s="323"/>
      <c r="P191" s="324"/>
      <c r="Q191" s="324"/>
      <c r="R191" s="324"/>
      <c r="S191" s="324"/>
      <c r="T191" s="39"/>
      <c r="U191" s="39"/>
      <c r="V191" s="39"/>
      <c r="W191" s="39"/>
      <c r="X191" s="39"/>
      <c r="Y191" s="39"/>
      <c r="Z191" s="39"/>
      <c r="AA191" s="39"/>
      <c r="AB191" s="39"/>
      <c r="AC191" s="39"/>
      <c r="AD191" s="39"/>
      <c r="AE191" s="39"/>
      <c r="AF191" s="39"/>
    </row>
    <row r="192" spans="1:32" ht="18" customHeight="1">
      <c r="A192" s="39"/>
      <c r="B192" s="39"/>
      <c r="C192" s="39"/>
      <c r="D192" s="39"/>
      <c r="E192" s="39"/>
      <c r="F192" s="39"/>
      <c r="G192" s="39"/>
      <c r="H192" s="39"/>
      <c r="I192" s="39"/>
      <c r="J192" s="39"/>
      <c r="K192" s="39"/>
      <c r="L192" s="39"/>
      <c r="M192" s="39"/>
      <c r="N192" s="323"/>
      <c r="O192" s="323"/>
      <c r="P192" s="324"/>
      <c r="Q192" s="324"/>
      <c r="R192" s="324"/>
      <c r="S192" s="324"/>
      <c r="T192" s="39"/>
      <c r="U192" s="39"/>
      <c r="V192" s="39"/>
      <c r="W192" s="39"/>
      <c r="X192" s="39"/>
      <c r="Y192" s="39"/>
      <c r="Z192" s="39"/>
      <c r="AA192" s="39"/>
      <c r="AB192" s="39"/>
      <c r="AC192" s="39"/>
      <c r="AD192" s="39"/>
      <c r="AE192" s="39"/>
      <c r="AF192" s="39"/>
    </row>
    <row r="193" spans="1:32" ht="18" customHeight="1">
      <c r="A193" s="39"/>
      <c r="B193" s="39"/>
      <c r="C193" s="39"/>
      <c r="D193" s="39"/>
      <c r="E193" s="39"/>
      <c r="F193" s="39"/>
      <c r="G193" s="39"/>
      <c r="H193" s="39"/>
      <c r="I193" s="39"/>
      <c r="J193" s="39"/>
      <c r="K193" s="39"/>
      <c r="L193" s="39"/>
      <c r="M193" s="39"/>
      <c r="N193" s="323"/>
      <c r="O193" s="323"/>
      <c r="P193" s="324"/>
      <c r="Q193" s="324"/>
      <c r="R193" s="324"/>
      <c r="S193" s="324"/>
      <c r="T193" s="39"/>
      <c r="U193" s="39"/>
      <c r="V193" s="39"/>
      <c r="W193" s="39"/>
      <c r="X193" s="39"/>
      <c r="Y193" s="39"/>
      <c r="Z193" s="39"/>
      <c r="AA193" s="39"/>
      <c r="AB193" s="39"/>
      <c r="AC193" s="39"/>
      <c r="AD193" s="39"/>
      <c r="AE193" s="39"/>
      <c r="AF193" s="39"/>
    </row>
    <row r="194" spans="1:32" ht="18" customHeight="1">
      <c r="A194" s="39"/>
      <c r="B194" s="39"/>
      <c r="C194" s="39"/>
      <c r="D194" s="39"/>
      <c r="E194" s="39"/>
      <c r="F194" s="39"/>
      <c r="G194" s="39"/>
      <c r="H194" s="39"/>
      <c r="I194" s="39"/>
      <c r="J194" s="39"/>
      <c r="K194" s="39"/>
      <c r="L194" s="39"/>
      <c r="M194" s="39"/>
      <c r="N194" s="323"/>
      <c r="O194" s="323"/>
      <c r="P194" s="324"/>
      <c r="Q194" s="324"/>
      <c r="R194" s="324"/>
      <c r="S194" s="324"/>
      <c r="T194" s="39"/>
      <c r="U194" s="39"/>
      <c r="V194" s="39"/>
      <c r="W194" s="39"/>
      <c r="X194" s="39"/>
      <c r="Y194" s="39"/>
      <c r="Z194" s="39"/>
      <c r="AA194" s="39"/>
      <c r="AB194" s="39"/>
      <c r="AC194" s="39"/>
      <c r="AD194" s="39"/>
      <c r="AE194" s="39"/>
      <c r="AF194" s="39"/>
    </row>
    <row r="195" spans="1:32" ht="18" customHeight="1">
      <c r="A195" s="39"/>
      <c r="B195" s="39"/>
      <c r="C195" s="39"/>
      <c r="D195" s="39"/>
      <c r="E195" s="39"/>
      <c r="F195" s="39"/>
      <c r="G195" s="39"/>
      <c r="H195" s="39"/>
      <c r="I195" s="39"/>
      <c r="J195" s="39"/>
      <c r="K195" s="39"/>
      <c r="L195" s="39"/>
      <c r="M195" s="39"/>
      <c r="N195" s="323"/>
      <c r="O195" s="323"/>
      <c r="P195" s="324"/>
      <c r="Q195" s="324"/>
      <c r="R195" s="324"/>
      <c r="S195" s="324"/>
      <c r="T195" s="39"/>
      <c r="U195" s="39"/>
      <c r="V195" s="39"/>
      <c r="W195" s="39"/>
      <c r="X195" s="39"/>
      <c r="Y195" s="39"/>
      <c r="Z195" s="39"/>
      <c r="AA195" s="39"/>
      <c r="AB195" s="39"/>
      <c r="AC195" s="39"/>
      <c r="AD195" s="39"/>
      <c r="AE195" s="39"/>
      <c r="AF195" s="39"/>
    </row>
    <row r="196" spans="1:32" ht="18" customHeight="1">
      <c r="A196" s="39"/>
      <c r="B196" s="39"/>
      <c r="C196" s="39"/>
      <c r="D196" s="39"/>
      <c r="E196" s="39"/>
      <c r="F196" s="39"/>
      <c r="G196" s="39"/>
      <c r="H196" s="39"/>
      <c r="I196" s="39"/>
      <c r="J196" s="39"/>
      <c r="K196" s="39"/>
      <c r="L196" s="39"/>
      <c r="M196" s="39"/>
      <c r="N196" s="323"/>
      <c r="O196" s="323"/>
      <c r="P196" s="324"/>
      <c r="Q196" s="324"/>
      <c r="R196" s="324"/>
      <c r="S196" s="324"/>
      <c r="T196" s="39"/>
      <c r="U196" s="39"/>
      <c r="V196" s="39"/>
      <c r="W196" s="39"/>
      <c r="X196" s="39"/>
      <c r="Y196" s="39"/>
      <c r="Z196" s="39"/>
      <c r="AA196" s="39"/>
      <c r="AB196" s="39"/>
      <c r="AC196" s="39"/>
      <c r="AD196" s="39"/>
      <c r="AE196" s="39"/>
      <c r="AF196" s="39"/>
    </row>
    <row r="197" spans="1:32" ht="18" customHeight="1">
      <c r="A197" s="39"/>
      <c r="B197" s="39"/>
      <c r="C197" s="39"/>
      <c r="D197" s="39"/>
      <c r="E197" s="39"/>
      <c r="F197" s="39"/>
      <c r="G197" s="39"/>
      <c r="H197" s="39"/>
      <c r="I197" s="39"/>
      <c r="J197" s="39"/>
      <c r="K197" s="39"/>
      <c r="L197" s="39"/>
      <c r="M197" s="39"/>
      <c r="N197" s="323"/>
      <c r="O197" s="323"/>
      <c r="P197" s="324"/>
      <c r="Q197" s="324"/>
      <c r="R197" s="324"/>
      <c r="S197" s="324"/>
      <c r="T197" s="39"/>
      <c r="U197" s="39"/>
      <c r="V197" s="39"/>
      <c r="W197" s="39"/>
      <c r="X197" s="39"/>
      <c r="Y197" s="39"/>
      <c r="Z197" s="39"/>
      <c r="AA197" s="39"/>
      <c r="AB197" s="39"/>
      <c r="AC197" s="39"/>
      <c r="AD197" s="39"/>
      <c r="AE197" s="39"/>
      <c r="AF197" s="39"/>
    </row>
    <row r="198" spans="1:32" ht="18" customHeight="1">
      <c r="A198" s="39"/>
      <c r="B198" s="39"/>
      <c r="C198" s="39"/>
      <c r="D198" s="39"/>
      <c r="E198" s="39"/>
      <c r="F198" s="39"/>
      <c r="G198" s="39"/>
      <c r="H198" s="39"/>
      <c r="I198" s="39"/>
      <c r="J198" s="39"/>
      <c r="K198" s="39"/>
      <c r="L198" s="39"/>
      <c r="M198" s="39"/>
      <c r="N198" s="323"/>
      <c r="O198" s="323"/>
      <c r="P198" s="324"/>
      <c r="Q198" s="324"/>
      <c r="R198" s="324"/>
      <c r="S198" s="324"/>
      <c r="T198" s="39"/>
      <c r="U198" s="39"/>
      <c r="V198" s="39"/>
      <c r="W198" s="39"/>
      <c r="X198" s="39"/>
      <c r="Y198" s="39"/>
      <c r="Z198" s="39"/>
      <c r="AA198" s="39"/>
      <c r="AB198" s="39"/>
      <c r="AC198" s="39"/>
      <c r="AD198" s="39"/>
      <c r="AE198" s="39"/>
      <c r="AF198" s="39"/>
    </row>
    <row r="199" spans="1:32" ht="18" customHeight="1">
      <c r="A199" s="39"/>
      <c r="B199" s="39"/>
      <c r="C199" s="39"/>
      <c r="D199" s="39"/>
      <c r="E199" s="39"/>
      <c r="F199" s="39"/>
      <c r="G199" s="39"/>
      <c r="H199" s="39"/>
      <c r="I199" s="39"/>
      <c r="J199" s="39"/>
      <c r="K199" s="39"/>
      <c r="L199" s="39"/>
      <c r="M199" s="39"/>
      <c r="N199" s="323"/>
      <c r="O199" s="323"/>
      <c r="P199" s="324"/>
      <c r="Q199" s="324"/>
      <c r="R199" s="324"/>
      <c r="S199" s="324"/>
      <c r="T199" s="39"/>
      <c r="U199" s="39"/>
      <c r="V199" s="39"/>
      <c r="W199" s="39"/>
      <c r="X199" s="39"/>
      <c r="Y199" s="39"/>
      <c r="Z199" s="39"/>
      <c r="AA199" s="39"/>
      <c r="AB199" s="39"/>
      <c r="AC199" s="39"/>
      <c r="AD199" s="39"/>
      <c r="AE199" s="39"/>
      <c r="AF199" s="39"/>
    </row>
    <row r="200" spans="1:32" ht="18" customHeight="1">
      <c r="A200" s="39"/>
      <c r="B200" s="39"/>
      <c r="C200" s="39"/>
      <c r="D200" s="39"/>
      <c r="E200" s="39"/>
      <c r="F200" s="39"/>
      <c r="G200" s="39"/>
      <c r="H200" s="39"/>
      <c r="I200" s="39"/>
      <c r="J200" s="39"/>
      <c r="K200" s="39"/>
      <c r="L200" s="39"/>
      <c r="M200" s="39"/>
      <c r="N200" s="323"/>
      <c r="O200" s="323"/>
      <c r="P200" s="324"/>
      <c r="Q200" s="324"/>
      <c r="R200" s="324"/>
      <c r="S200" s="324"/>
      <c r="T200" s="39"/>
      <c r="U200" s="39"/>
      <c r="V200" s="39"/>
      <c r="W200" s="39"/>
      <c r="X200" s="39"/>
      <c r="Y200" s="39"/>
      <c r="Z200" s="39"/>
      <c r="AA200" s="39"/>
      <c r="AB200" s="39"/>
      <c r="AC200" s="39"/>
      <c r="AD200" s="39"/>
      <c r="AE200" s="39"/>
      <c r="AF200" s="39"/>
    </row>
    <row r="201" spans="1:32" ht="18" customHeight="1">
      <c r="A201" s="39"/>
      <c r="B201" s="39"/>
      <c r="C201" s="39"/>
      <c r="D201" s="39"/>
      <c r="E201" s="39"/>
      <c r="F201" s="39"/>
      <c r="G201" s="39"/>
      <c r="H201" s="39"/>
      <c r="I201" s="39"/>
      <c r="J201" s="39"/>
      <c r="K201" s="39"/>
      <c r="L201" s="39"/>
      <c r="M201" s="39"/>
      <c r="N201" s="323"/>
      <c r="O201" s="323"/>
      <c r="P201" s="324"/>
      <c r="Q201" s="324"/>
      <c r="R201" s="324"/>
      <c r="S201" s="324"/>
      <c r="T201" s="39"/>
      <c r="U201" s="39"/>
      <c r="V201" s="39"/>
      <c r="W201" s="39"/>
      <c r="X201" s="39"/>
      <c r="Y201" s="39"/>
      <c r="Z201" s="39"/>
      <c r="AA201" s="39"/>
      <c r="AB201" s="39"/>
      <c r="AC201" s="39"/>
      <c r="AD201" s="39"/>
      <c r="AE201" s="39"/>
      <c r="AF201" s="39"/>
    </row>
    <row r="202" spans="1:32" ht="18" customHeight="1">
      <c r="A202" s="39"/>
      <c r="B202" s="39"/>
      <c r="C202" s="39"/>
      <c r="D202" s="39"/>
      <c r="E202" s="39"/>
      <c r="F202" s="39"/>
      <c r="G202" s="39"/>
      <c r="H202" s="39"/>
      <c r="I202" s="39"/>
      <c r="J202" s="39"/>
      <c r="K202" s="39"/>
      <c r="L202" s="39"/>
      <c r="M202" s="39"/>
      <c r="N202" s="323"/>
      <c r="O202" s="323"/>
      <c r="P202" s="324"/>
      <c r="Q202" s="324"/>
      <c r="R202" s="324"/>
      <c r="S202" s="324"/>
      <c r="T202" s="39"/>
      <c r="U202" s="39"/>
      <c r="V202" s="39"/>
      <c r="W202" s="39"/>
      <c r="X202" s="39"/>
      <c r="Y202" s="39"/>
      <c r="Z202" s="39"/>
      <c r="AA202" s="39"/>
      <c r="AB202" s="39"/>
      <c r="AC202" s="39"/>
      <c r="AD202" s="39"/>
      <c r="AE202" s="39"/>
      <c r="AF202" s="39"/>
    </row>
    <row r="203" spans="1:32" ht="18" customHeight="1">
      <c r="A203" s="39"/>
      <c r="B203" s="39"/>
      <c r="C203" s="39"/>
      <c r="D203" s="39"/>
      <c r="E203" s="39"/>
      <c r="F203" s="39"/>
      <c r="G203" s="39"/>
      <c r="H203" s="39"/>
      <c r="I203" s="39"/>
      <c r="J203" s="39"/>
      <c r="K203" s="39"/>
      <c r="L203" s="39"/>
      <c r="M203" s="39"/>
      <c r="N203" s="323"/>
      <c r="O203" s="323"/>
      <c r="P203" s="324"/>
      <c r="Q203" s="324"/>
      <c r="R203" s="324"/>
      <c r="S203" s="324"/>
      <c r="T203" s="39"/>
      <c r="U203" s="39"/>
      <c r="V203" s="39"/>
      <c r="W203" s="39"/>
      <c r="X203" s="39"/>
      <c r="Y203" s="39"/>
      <c r="Z203" s="39"/>
      <c r="AA203" s="39"/>
      <c r="AB203" s="39"/>
      <c r="AC203" s="39"/>
      <c r="AD203" s="39"/>
      <c r="AE203" s="39"/>
      <c r="AF203" s="39"/>
    </row>
    <row r="204" spans="1:32" ht="18" customHeight="1">
      <c r="A204" s="39"/>
      <c r="B204" s="39"/>
      <c r="C204" s="39"/>
      <c r="D204" s="39"/>
      <c r="E204" s="39"/>
      <c r="F204" s="39"/>
      <c r="G204" s="39"/>
      <c r="H204" s="39"/>
      <c r="I204" s="39"/>
      <c r="J204" s="39"/>
      <c r="K204" s="39"/>
      <c r="L204" s="39"/>
      <c r="M204" s="39"/>
      <c r="N204" s="323"/>
      <c r="O204" s="323"/>
      <c r="P204" s="324"/>
      <c r="Q204" s="324"/>
      <c r="R204" s="324"/>
      <c r="S204" s="324"/>
      <c r="T204" s="39"/>
      <c r="U204" s="39"/>
      <c r="V204" s="39"/>
      <c r="W204" s="39"/>
      <c r="X204" s="39"/>
      <c r="Y204" s="39"/>
      <c r="Z204" s="39"/>
      <c r="AA204" s="39"/>
      <c r="AB204" s="39"/>
      <c r="AC204" s="39"/>
      <c r="AD204" s="39"/>
      <c r="AE204" s="39"/>
      <c r="AF204" s="39"/>
    </row>
    <row r="205" spans="1:32" ht="18" customHeight="1">
      <c r="A205" s="39"/>
      <c r="B205" s="39"/>
      <c r="C205" s="39"/>
      <c r="D205" s="39"/>
      <c r="E205" s="39"/>
      <c r="F205" s="39"/>
      <c r="G205" s="39"/>
      <c r="H205" s="39"/>
      <c r="I205" s="39"/>
      <c r="J205" s="39"/>
      <c r="K205" s="39"/>
      <c r="L205" s="39"/>
      <c r="M205" s="39"/>
      <c r="N205" s="323"/>
      <c r="O205" s="323"/>
      <c r="P205" s="324"/>
      <c r="Q205" s="324"/>
      <c r="R205" s="324"/>
      <c r="S205" s="324"/>
      <c r="T205" s="39"/>
      <c r="U205" s="39"/>
      <c r="V205" s="39"/>
      <c r="W205" s="39"/>
      <c r="X205" s="39"/>
      <c r="Y205" s="39"/>
      <c r="Z205" s="39"/>
      <c r="AA205" s="39"/>
      <c r="AB205" s="39"/>
      <c r="AC205" s="39"/>
      <c r="AD205" s="39"/>
      <c r="AE205" s="39"/>
      <c r="AF205" s="39"/>
    </row>
    <row r="206" spans="1:32" ht="18" customHeight="1">
      <c r="A206" s="39"/>
      <c r="B206" s="39"/>
      <c r="C206" s="39"/>
      <c r="D206" s="39"/>
      <c r="E206" s="39"/>
      <c r="F206" s="39"/>
      <c r="G206" s="39"/>
      <c r="H206" s="39"/>
      <c r="I206" s="39"/>
      <c r="J206" s="39"/>
      <c r="K206" s="39"/>
      <c r="L206" s="39"/>
      <c r="M206" s="39"/>
      <c r="N206" s="323"/>
      <c r="O206" s="323"/>
      <c r="P206" s="324"/>
      <c r="Q206" s="324"/>
      <c r="R206" s="324"/>
      <c r="S206" s="324"/>
      <c r="T206" s="39"/>
      <c r="U206" s="39"/>
      <c r="V206" s="39"/>
      <c r="W206" s="39"/>
      <c r="X206" s="39"/>
      <c r="Y206" s="39"/>
      <c r="Z206" s="39"/>
      <c r="AA206" s="39"/>
      <c r="AB206" s="39"/>
      <c r="AC206" s="39"/>
      <c r="AD206" s="39"/>
      <c r="AE206" s="39"/>
      <c r="AF206" s="39"/>
    </row>
    <row r="207" spans="1:32" ht="18" customHeight="1">
      <c r="A207" s="39"/>
      <c r="B207" s="39"/>
      <c r="C207" s="39"/>
      <c r="D207" s="39"/>
      <c r="E207" s="39"/>
      <c r="F207" s="39"/>
      <c r="G207" s="39"/>
      <c r="H207" s="39"/>
      <c r="I207" s="39"/>
      <c r="J207" s="39"/>
      <c r="K207" s="39"/>
      <c r="L207" s="39"/>
      <c r="M207" s="39"/>
      <c r="N207" s="323"/>
      <c r="O207" s="323"/>
      <c r="P207" s="324"/>
      <c r="Q207" s="324"/>
      <c r="R207" s="324"/>
      <c r="S207" s="324"/>
      <c r="T207" s="39"/>
      <c r="U207" s="39"/>
      <c r="V207" s="39"/>
      <c r="W207" s="39"/>
      <c r="X207" s="39"/>
      <c r="Y207" s="39"/>
      <c r="Z207" s="39"/>
      <c r="AA207" s="39"/>
      <c r="AB207" s="39"/>
      <c r="AC207" s="39"/>
      <c r="AD207" s="39"/>
      <c r="AE207" s="39"/>
      <c r="AF207" s="39"/>
    </row>
    <row r="208" spans="1:32" ht="18" customHeight="1">
      <c r="A208" s="39"/>
      <c r="B208" s="39"/>
      <c r="C208" s="39"/>
      <c r="D208" s="39"/>
      <c r="E208" s="39"/>
      <c r="F208" s="39"/>
      <c r="G208" s="39"/>
      <c r="H208" s="39"/>
      <c r="I208" s="39"/>
      <c r="J208" s="39"/>
      <c r="K208" s="39"/>
      <c r="L208" s="39"/>
      <c r="M208" s="39"/>
      <c r="N208" s="323"/>
      <c r="O208" s="323"/>
      <c r="P208" s="324"/>
      <c r="Q208" s="324"/>
      <c r="R208" s="324"/>
      <c r="S208" s="324"/>
      <c r="T208" s="39"/>
      <c r="U208" s="39"/>
      <c r="V208" s="39"/>
      <c r="W208" s="39"/>
      <c r="X208" s="39"/>
      <c r="Y208" s="39"/>
      <c r="Z208" s="39"/>
      <c r="AA208" s="39"/>
      <c r="AB208" s="39"/>
      <c r="AC208" s="39"/>
      <c r="AD208" s="39"/>
      <c r="AE208" s="39"/>
      <c r="AF208" s="39"/>
    </row>
    <row r="209" spans="1:32" ht="18" customHeight="1">
      <c r="A209" s="39"/>
      <c r="B209" s="39"/>
      <c r="C209" s="39"/>
      <c r="D209" s="39"/>
      <c r="E209" s="39"/>
      <c r="F209" s="39"/>
      <c r="G209" s="39"/>
      <c r="H209" s="39"/>
      <c r="I209" s="39"/>
      <c r="J209" s="39"/>
      <c r="K209" s="39"/>
      <c r="L209" s="39"/>
      <c r="M209" s="39"/>
      <c r="N209" s="323"/>
      <c r="O209" s="323"/>
      <c r="P209" s="324"/>
      <c r="Q209" s="324"/>
      <c r="R209" s="324"/>
      <c r="S209" s="324"/>
      <c r="T209" s="39"/>
      <c r="U209" s="39"/>
      <c r="V209" s="39"/>
      <c r="W209" s="39"/>
      <c r="X209" s="39"/>
      <c r="Y209" s="39"/>
      <c r="Z209" s="39"/>
      <c r="AA209" s="39"/>
      <c r="AB209" s="39"/>
      <c r="AC209" s="39"/>
      <c r="AD209" s="39"/>
      <c r="AE209" s="39"/>
      <c r="AF209" s="39"/>
    </row>
    <row r="210" spans="1:32" ht="18" customHeight="1">
      <c r="A210" s="39"/>
      <c r="B210" s="39"/>
      <c r="C210" s="39"/>
      <c r="D210" s="39"/>
      <c r="E210" s="39"/>
      <c r="F210" s="39"/>
      <c r="G210" s="39"/>
      <c r="H210" s="39"/>
      <c r="I210" s="39"/>
      <c r="J210" s="39"/>
      <c r="K210" s="39"/>
      <c r="L210" s="39"/>
      <c r="M210" s="39"/>
      <c r="N210" s="323"/>
      <c r="O210" s="323"/>
      <c r="P210" s="324"/>
      <c r="Q210" s="324"/>
      <c r="R210" s="324"/>
      <c r="S210" s="324"/>
      <c r="T210" s="39"/>
      <c r="U210" s="39"/>
      <c r="V210" s="39"/>
      <c r="W210" s="39"/>
      <c r="X210" s="39"/>
      <c r="Y210" s="39"/>
      <c r="Z210" s="39"/>
      <c r="AA210" s="39"/>
      <c r="AB210" s="39"/>
      <c r="AC210" s="39"/>
      <c r="AD210" s="39"/>
      <c r="AE210" s="39"/>
      <c r="AF210" s="39"/>
    </row>
    <row r="211" spans="1:32" ht="18" customHeight="1">
      <c r="A211" s="39"/>
      <c r="B211" s="39"/>
      <c r="C211" s="39"/>
      <c r="D211" s="39"/>
      <c r="E211" s="39"/>
      <c r="F211" s="39"/>
      <c r="G211" s="39"/>
      <c r="H211" s="39"/>
      <c r="I211" s="39"/>
      <c r="J211" s="39"/>
      <c r="K211" s="39"/>
      <c r="L211" s="39"/>
      <c r="M211" s="39"/>
      <c r="N211" s="323"/>
      <c r="O211" s="323"/>
      <c r="P211" s="324"/>
      <c r="Q211" s="324"/>
      <c r="R211" s="324"/>
      <c r="S211" s="324"/>
      <c r="T211" s="39"/>
      <c r="U211" s="39"/>
      <c r="V211" s="39"/>
      <c r="W211" s="39"/>
      <c r="X211" s="39"/>
      <c r="Y211" s="39"/>
      <c r="Z211" s="39"/>
      <c r="AA211" s="39"/>
      <c r="AB211" s="39"/>
      <c r="AC211" s="39"/>
      <c r="AD211" s="39"/>
      <c r="AE211" s="39"/>
      <c r="AF211" s="39"/>
    </row>
    <row r="212" spans="1:32" ht="18" customHeight="1">
      <c r="A212" s="39"/>
      <c r="B212" s="39"/>
      <c r="C212" s="39"/>
      <c r="D212" s="39"/>
      <c r="E212" s="39"/>
      <c r="F212" s="39"/>
      <c r="G212" s="39"/>
      <c r="H212" s="39"/>
      <c r="I212" s="39"/>
      <c r="J212" s="39"/>
      <c r="K212" s="39"/>
      <c r="L212" s="39"/>
      <c r="M212" s="39"/>
      <c r="N212" s="323"/>
      <c r="O212" s="323"/>
      <c r="P212" s="324"/>
      <c r="Q212" s="324"/>
      <c r="R212" s="324"/>
      <c r="S212" s="324"/>
      <c r="T212" s="39"/>
      <c r="U212" s="39"/>
      <c r="V212" s="39"/>
      <c r="W212" s="39"/>
      <c r="X212" s="39"/>
      <c r="Y212" s="39"/>
      <c r="Z212" s="39"/>
      <c r="AA212" s="39"/>
      <c r="AB212" s="39"/>
      <c r="AC212" s="39"/>
      <c r="AD212" s="39"/>
      <c r="AE212" s="39"/>
      <c r="AF212" s="39"/>
    </row>
    <row r="213" spans="1:32" ht="18" customHeight="1">
      <c r="A213" s="39"/>
      <c r="B213" s="39"/>
      <c r="C213" s="39"/>
      <c r="D213" s="39"/>
      <c r="E213" s="39"/>
      <c r="F213" s="39"/>
      <c r="G213" s="39"/>
      <c r="H213" s="39"/>
      <c r="I213" s="39"/>
      <c r="J213" s="39"/>
      <c r="K213" s="39"/>
      <c r="L213" s="39"/>
      <c r="M213" s="39"/>
      <c r="N213" s="323"/>
      <c r="O213" s="323"/>
      <c r="P213" s="324"/>
      <c r="Q213" s="324"/>
      <c r="R213" s="324"/>
      <c r="S213" s="324"/>
      <c r="T213" s="39"/>
      <c r="U213" s="39"/>
      <c r="V213" s="39"/>
      <c r="W213" s="39"/>
      <c r="X213" s="39"/>
      <c r="Y213" s="39"/>
      <c r="Z213" s="39"/>
      <c r="AA213" s="39"/>
      <c r="AB213" s="39"/>
      <c r="AC213" s="39"/>
      <c r="AD213" s="39"/>
      <c r="AE213" s="39"/>
      <c r="AF213" s="39"/>
    </row>
    <row r="214" spans="1:32" ht="18" customHeight="1">
      <c r="A214" s="39"/>
      <c r="B214" s="39"/>
      <c r="C214" s="39"/>
      <c r="D214" s="39"/>
      <c r="E214" s="39"/>
      <c r="F214" s="39"/>
      <c r="G214" s="39"/>
      <c r="H214" s="39"/>
      <c r="I214" s="39"/>
      <c r="J214" s="39"/>
      <c r="K214" s="39"/>
      <c r="L214" s="39"/>
      <c r="M214" s="39"/>
      <c r="N214" s="323"/>
      <c r="O214" s="323"/>
      <c r="P214" s="324"/>
      <c r="Q214" s="324"/>
      <c r="R214" s="324"/>
      <c r="S214" s="324"/>
      <c r="T214" s="39"/>
      <c r="U214" s="39"/>
      <c r="V214" s="39"/>
      <c r="W214" s="39"/>
      <c r="X214" s="39"/>
      <c r="Y214" s="39"/>
      <c r="Z214" s="39"/>
      <c r="AA214" s="39"/>
      <c r="AB214" s="39"/>
      <c r="AC214" s="39"/>
      <c r="AD214" s="39"/>
      <c r="AE214" s="39"/>
      <c r="AF214" s="39"/>
    </row>
    <row r="215" spans="1:32" ht="18" customHeight="1">
      <c r="A215" s="39"/>
      <c r="B215" s="39"/>
      <c r="C215" s="39"/>
      <c r="D215" s="39"/>
      <c r="E215" s="39"/>
      <c r="F215" s="39"/>
      <c r="G215" s="39"/>
      <c r="H215" s="39"/>
      <c r="I215" s="39"/>
      <c r="J215" s="39"/>
      <c r="K215" s="39"/>
      <c r="L215" s="39"/>
      <c r="M215" s="39"/>
      <c r="N215" s="323"/>
      <c r="O215" s="323"/>
      <c r="P215" s="324"/>
      <c r="Q215" s="324"/>
      <c r="R215" s="324"/>
      <c r="S215" s="324"/>
      <c r="T215" s="39"/>
      <c r="U215" s="39"/>
      <c r="V215" s="39"/>
      <c r="W215" s="39"/>
      <c r="X215" s="39"/>
      <c r="Y215" s="39"/>
      <c r="Z215" s="39"/>
      <c r="AA215" s="39"/>
      <c r="AB215" s="39"/>
      <c r="AC215" s="39"/>
      <c r="AD215" s="39"/>
      <c r="AE215" s="39"/>
      <c r="AF215" s="39"/>
    </row>
    <row r="216" spans="1:32" ht="18" customHeight="1">
      <c r="A216" s="39"/>
      <c r="B216" s="39"/>
      <c r="C216" s="39"/>
      <c r="D216" s="39"/>
      <c r="E216" s="39"/>
      <c r="F216" s="39"/>
      <c r="G216" s="39"/>
      <c r="H216" s="39"/>
      <c r="I216" s="39"/>
      <c r="J216" s="39"/>
      <c r="K216" s="39"/>
      <c r="L216" s="39"/>
      <c r="M216" s="39"/>
      <c r="N216" s="323"/>
      <c r="O216" s="323"/>
      <c r="P216" s="324"/>
      <c r="Q216" s="324"/>
      <c r="R216" s="324"/>
      <c r="S216" s="324"/>
      <c r="T216" s="39"/>
      <c r="U216" s="39"/>
      <c r="V216" s="39"/>
      <c r="W216" s="39"/>
      <c r="X216" s="39"/>
      <c r="Y216" s="39"/>
      <c r="Z216" s="39"/>
      <c r="AA216" s="39"/>
      <c r="AB216" s="39"/>
      <c r="AC216" s="39"/>
      <c r="AD216" s="39"/>
      <c r="AE216" s="39"/>
      <c r="AF216" s="39"/>
    </row>
    <row r="217" spans="1:32" ht="18" customHeight="1">
      <c r="A217" s="39"/>
      <c r="B217" s="39"/>
      <c r="C217" s="39"/>
      <c r="D217" s="39"/>
      <c r="E217" s="39"/>
      <c r="F217" s="39"/>
      <c r="G217" s="39"/>
      <c r="H217" s="39"/>
      <c r="I217" s="39"/>
      <c r="J217" s="39"/>
      <c r="K217" s="39"/>
      <c r="L217" s="39"/>
      <c r="M217" s="39"/>
      <c r="N217" s="323"/>
      <c r="O217" s="323"/>
      <c r="P217" s="324"/>
      <c r="Q217" s="324"/>
      <c r="R217" s="324"/>
      <c r="S217" s="324"/>
      <c r="T217" s="39"/>
      <c r="U217" s="39"/>
      <c r="V217" s="39"/>
      <c r="W217" s="39"/>
      <c r="X217" s="39"/>
      <c r="Y217" s="39"/>
      <c r="Z217" s="39"/>
      <c r="AA217" s="39"/>
      <c r="AB217" s="39"/>
      <c r="AC217" s="39"/>
      <c r="AD217" s="39"/>
      <c r="AE217" s="39"/>
      <c r="AF217" s="39"/>
    </row>
    <row r="218" spans="1:32" ht="18" customHeight="1">
      <c r="A218" s="39"/>
      <c r="B218" s="39"/>
      <c r="C218" s="39"/>
      <c r="D218" s="39"/>
      <c r="E218" s="39"/>
      <c r="F218" s="39"/>
      <c r="G218" s="39"/>
      <c r="H218" s="39"/>
      <c r="I218" s="39"/>
      <c r="J218" s="39"/>
      <c r="K218" s="39"/>
      <c r="L218" s="39"/>
      <c r="M218" s="39"/>
      <c r="N218" s="323"/>
      <c r="O218" s="323"/>
      <c r="P218" s="324"/>
      <c r="Q218" s="324"/>
      <c r="R218" s="324"/>
      <c r="S218" s="324"/>
      <c r="T218" s="39"/>
      <c r="U218" s="39"/>
      <c r="V218" s="39"/>
      <c r="W218" s="39"/>
      <c r="X218" s="39"/>
      <c r="Y218" s="39"/>
      <c r="Z218" s="39"/>
      <c r="AA218" s="39"/>
      <c r="AB218" s="39"/>
      <c r="AC218" s="39"/>
      <c r="AD218" s="39"/>
      <c r="AE218" s="39"/>
      <c r="AF218" s="39"/>
    </row>
    <row r="219" spans="1:32" ht="18" customHeight="1">
      <c r="A219" s="39"/>
      <c r="B219" s="39"/>
      <c r="C219" s="39"/>
      <c r="D219" s="39"/>
      <c r="E219" s="39"/>
      <c r="F219" s="39"/>
      <c r="G219" s="39"/>
      <c r="H219" s="39"/>
      <c r="I219" s="39"/>
      <c r="J219" s="39"/>
      <c r="K219" s="39"/>
      <c r="L219" s="39"/>
      <c r="M219" s="39"/>
      <c r="N219" s="323"/>
      <c r="O219" s="323"/>
      <c r="P219" s="324"/>
      <c r="Q219" s="324"/>
      <c r="R219" s="324"/>
      <c r="S219" s="324"/>
      <c r="T219" s="39"/>
      <c r="U219" s="39"/>
      <c r="V219" s="39"/>
      <c r="W219" s="39"/>
      <c r="X219" s="39"/>
      <c r="Y219" s="39"/>
      <c r="Z219" s="39"/>
      <c r="AA219" s="39"/>
      <c r="AB219" s="39"/>
      <c r="AC219" s="39"/>
      <c r="AD219" s="39"/>
      <c r="AE219" s="39"/>
      <c r="AF219" s="39"/>
    </row>
    <row r="220" spans="1:32" ht="18" customHeight="1">
      <c r="A220" s="39"/>
      <c r="B220" s="39"/>
      <c r="C220" s="39"/>
      <c r="D220" s="39"/>
      <c r="E220" s="39"/>
      <c r="F220" s="39"/>
      <c r="G220" s="39"/>
      <c r="H220" s="39"/>
      <c r="I220" s="39"/>
      <c r="J220" s="39"/>
      <c r="K220" s="39"/>
      <c r="L220" s="39"/>
      <c r="M220" s="39"/>
      <c r="N220" s="323"/>
      <c r="O220" s="323"/>
      <c r="P220" s="324"/>
      <c r="Q220" s="324"/>
      <c r="R220" s="324"/>
      <c r="S220" s="324"/>
      <c r="T220" s="39"/>
      <c r="U220" s="39"/>
      <c r="V220" s="39"/>
      <c r="W220" s="39"/>
      <c r="X220" s="39"/>
      <c r="Y220" s="39"/>
      <c r="Z220" s="39"/>
      <c r="AA220" s="39"/>
      <c r="AB220" s="39"/>
      <c r="AC220" s="39"/>
      <c r="AD220" s="39"/>
      <c r="AE220" s="39"/>
      <c r="AF220" s="39"/>
    </row>
    <row r="221" spans="1:32" ht="18" customHeight="1">
      <c r="A221" s="39"/>
      <c r="B221" s="39"/>
      <c r="C221" s="39"/>
      <c r="D221" s="39"/>
      <c r="E221" s="39"/>
      <c r="F221" s="39"/>
      <c r="G221" s="39"/>
      <c r="H221" s="39"/>
      <c r="I221" s="39"/>
      <c r="J221" s="39"/>
      <c r="K221" s="39"/>
      <c r="L221" s="39"/>
      <c r="M221" s="39"/>
      <c r="N221" s="323"/>
      <c r="O221" s="323"/>
      <c r="P221" s="324"/>
      <c r="Q221" s="324"/>
      <c r="R221" s="324"/>
      <c r="S221" s="324"/>
      <c r="T221" s="39"/>
      <c r="U221" s="39"/>
      <c r="V221" s="39"/>
      <c r="W221" s="39"/>
      <c r="X221" s="39"/>
      <c r="Y221" s="39"/>
      <c r="Z221" s="39"/>
      <c r="AA221" s="39"/>
      <c r="AB221" s="39"/>
      <c r="AC221" s="39"/>
      <c r="AD221" s="39"/>
      <c r="AE221" s="39"/>
      <c r="AF221" s="39"/>
    </row>
    <row r="222" spans="1:32" ht="18" customHeight="1">
      <c r="A222" s="39"/>
      <c r="B222" s="39"/>
      <c r="C222" s="39"/>
      <c r="D222" s="39"/>
      <c r="E222" s="39"/>
      <c r="F222" s="39"/>
      <c r="G222" s="39"/>
      <c r="H222" s="39"/>
      <c r="I222" s="39"/>
      <c r="J222" s="39"/>
      <c r="K222" s="39"/>
      <c r="L222" s="39"/>
      <c r="M222" s="39"/>
      <c r="N222" s="323"/>
      <c r="O222" s="323"/>
      <c r="P222" s="324"/>
      <c r="Q222" s="324"/>
      <c r="R222" s="324"/>
      <c r="S222" s="324"/>
      <c r="T222" s="39"/>
      <c r="U222" s="39"/>
      <c r="V222" s="39"/>
      <c r="W222" s="39"/>
      <c r="X222" s="39"/>
      <c r="Y222" s="39"/>
      <c r="Z222" s="39"/>
      <c r="AA222" s="39"/>
      <c r="AB222" s="39"/>
      <c r="AC222" s="39"/>
      <c r="AD222" s="39"/>
      <c r="AE222" s="39"/>
      <c r="AF222" s="39"/>
    </row>
    <row r="223" spans="1:32" ht="18" customHeight="1">
      <c r="A223" s="39"/>
      <c r="B223" s="39"/>
      <c r="C223" s="39"/>
      <c r="D223" s="39"/>
      <c r="E223" s="39"/>
      <c r="F223" s="39"/>
      <c r="G223" s="39"/>
      <c r="H223" s="39"/>
      <c r="I223" s="39"/>
      <c r="J223" s="39"/>
      <c r="K223" s="39"/>
      <c r="L223" s="39"/>
      <c r="M223" s="39"/>
      <c r="N223" s="323"/>
      <c r="O223" s="323"/>
      <c r="P223" s="324"/>
      <c r="Q223" s="324"/>
      <c r="R223" s="324"/>
      <c r="S223" s="324"/>
      <c r="T223" s="39"/>
      <c r="U223" s="39"/>
      <c r="V223" s="39"/>
      <c r="W223" s="39"/>
      <c r="X223" s="39"/>
      <c r="Y223" s="39"/>
      <c r="Z223" s="39"/>
      <c r="AA223" s="39"/>
      <c r="AB223" s="39"/>
      <c r="AC223" s="39"/>
      <c r="AD223" s="39"/>
      <c r="AE223" s="39"/>
      <c r="AF223" s="39"/>
    </row>
    <row r="224" spans="1:32" ht="18" customHeight="1">
      <c r="A224" s="39"/>
      <c r="B224" s="39"/>
      <c r="C224" s="39"/>
      <c r="D224" s="39"/>
      <c r="E224" s="39"/>
      <c r="F224" s="39"/>
      <c r="G224" s="39"/>
      <c r="H224" s="39"/>
      <c r="I224" s="39"/>
      <c r="J224" s="39"/>
      <c r="K224" s="39"/>
      <c r="L224" s="39"/>
      <c r="M224" s="39"/>
      <c r="N224" s="323"/>
      <c r="O224" s="323"/>
      <c r="P224" s="324"/>
      <c r="Q224" s="324"/>
      <c r="R224" s="324"/>
      <c r="S224" s="324"/>
      <c r="T224" s="39"/>
      <c r="U224" s="39"/>
      <c r="V224" s="39"/>
      <c r="W224" s="39"/>
      <c r="X224" s="39"/>
      <c r="Y224" s="39"/>
      <c r="Z224" s="39"/>
      <c r="AA224" s="39"/>
      <c r="AB224" s="39"/>
      <c r="AC224" s="39"/>
      <c r="AD224" s="39"/>
      <c r="AE224" s="39"/>
      <c r="AF224" s="39"/>
    </row>
    <row r="225" spans="1:32" ht="18" customHeight="1">
      <c r="A225" s="39"/>
      <c r="B225" s="39"/>
      <c r="C225" s="39"/>
      <c r="D225" s="39"/>
      <c r="E225" s="39"/>
      <c r="F225" s="39"/>
      <c r="G225" s="39"/>
      <c r="H225" s="39"/>
      <c r="I225" s="39"/>
      <c r="J225" s="39"/>
      <c r="K225" s="39"/>
      <c r="L225" s="39"/>
      <c r="M225" s="39"/>
      <c r="N225" s="323"/>
      <c r="O225" s="323"/>
      <c r="P225" s="324"/>
      <c r="Q225" s="324"/>
      <c r="R225" s="324"/>
      <c r="S225" s="324"/>
      <c r="T225" s="39"/>
      <c r="U225" s="39"/>
      <c r="V225" s="39"/>
      <c r="W225" s="39"/>
      <c r="X225" s="39"/>
      <c r="Y225" s="39"/>
      <c r="Z225" s="39"/>
      <c r="AA225" s="39"/>
      <c r="AB225" s="39"/>
      <c r="AC225" s="39"/>
      <c r="AD225" s="39"/>
      <c r="AE225" s="39"/>
      <c r="AF225" s="39"/>
    </row>
    <row r="226" spans="1:32" ht="18" customHeight="1">
      <c r="A226" s="39"/>
      <c r="B226" s="39"/>
      <c r="C226" s="39"/>
      <c r="D226" s="39"/>
      <c r="E226" s="39"/>
      <c r="F226" s="39"/>
      <c r="G226" s="39"/>
      <c r="H226" s="39"/>
      <c r="I226" s="39"/>
      <c r="J226" s="39"/>
      <c r="K226" s="39"/>
      <c r="L226" s="39"/>
      <c r="M226" s="39"/>
      <c r="N226" s="323"/>
      <c r="O226" s="323"/>
      <c r="P226" s="324"/>
      <c r="Q226" s="324"/>
      <c r="R226" s="324"/>
      <c r="S226" s="324"/>
      <c r="T226" s="39"/>
      <c r="U226" s="39"/>
      <c r="V226" s="39"/>
      <c r="W226" s="39"/>
      <c r="X226" s="39"/>
      <c r="Y226" s="39"/>
      <c r="Z226" s="39"/>
      <c r="AA226" s="39"/>
      <c r="AB226" s="39"/>
      <c r="AC226" s="39"/>
      <c r="AD226" s="39"/>
      <c r="AE226" s="39"/>
      <c r="AF226" s="39"/>
    </row>
    <row r="227" spans="1:32" ht="18" customHeight="1">
      <c r="A227" s="39"/>
      <c r="B227" s="39"/>
      <c r="C227" s="39"/>
      <c r="D227" s="39"/>
      <c r="E227" s="39"/>
      <c r="F227" s="39"/>
      <c r="G227" s="39"/>
      <c r="H227" s="39"/>
      <c r="I227" s="39"/>
      <c r="J227" s="39"/>
      <c r="K227" s="39"/>
      <c r="L227" s="39"/>
      <c r="M227" s="39"/>
      <c r="N227" s="323"/>
      <c r="O227" s="323"/>
      <c r="P227" s="324"/>
      <c r="Q227" s="324"/>
      <c r="R227" s="324"/>
      <c r="S227" s="324"/>
      <c r="T227" s="39"/>
      <c r="U227" s="39"/>
      <c r="V227" s="39"/>
      <c r="W227" s="39"/>
      <c r="X227" s="39"/>
      <c r="Y227" s="39"/>
      <c r="Z227" s="39"/>
      <c r="AA227" s="39"/>
      <c r="AB227" s="39"/>
      <c r="AC227" s="39"/>
      <c r="AD227" s="39"/>
      <c r="AE227" s="39"/>
      <c r="AF227" s="39"/>
    </row>
    <row r="228" spans="1:32" ht="18" customHeight="1">
      <c r="A228" s="39"/>
      <c r="B228" s="39"/>
      <c r="C228" s="39"/>
      <c r="D228" s="39"/>
      <c r="E228" s="39"/>
      <c r="F228" s="39"/>
      <c r="G228" s="39"/>
      <c r="H228" s="39"/>
      <c r="I228" s="39"/>
      <c r="J228" s="39"/>
      <c r="K228" s="39"/>
      <c r="L228" s="39"/>
      <c r="M228" s="39"/>
      <c r="N228" s="323"/>
      <c r="O228" s="323"/>
      <c r="P228" s="324"/>
      <c r="Q228" s="324"/>
      <c r="R228" s="324"/>
      <c r="S228" s="324"/>
      <c r="T228" s="39"/>
      <c r="U228" s="39"/>
      <c r="V228" s="39"/>
      <c r="W228" s="39"/>
      <c r="X228" s="39"/>
      <c r="Y228" s="39"/>
      <c r="Z228" s="39"/>
      <c r="AA228" s="39"/>
      <c r="AB228" s="39"/>
      <c r="AC228" s="39"/>
      <c r="AD228" s="39"/>
      <c r="AE228" s="39"/>
      <c r="AF228" s="39"/>
    </row>
    <row r="229" spans="1:32" ht="18" customHeight="1">
      <c r="A229" s="39"/>
      <c r="B229" s="39"/>
      <c r="C229" s="39"/>
      <c r="D229" s="39"/>
      <c r="E229" s="39"/>
      <c r="F229" s="39"/>
      <c r="G229" s="39"/>
      <c r="H229" s="39"/>
      <c r="I229" s="39"/>
      <c r="J229" s="39"/>
      <c r="K229" s="39"/>
      <c r="L229" s="39"/>
      <c r="M229" s="39"/>
      <c r="N229" s="323"/>
      <c r="O229" s="323"/>
      <c r="P229" s="324"/>
      <c r="Q229" s="324"/>
      <c r="R229" s="324"/>
      <c r="S229" s="324"/>
      <c r="T229" s="39"/>
      <c r="U229" s="39"/>
      <c r="V229" s="39"/>
      <c r="W229" s="39"/>
      <c r="X229" s="39"/>
      <c r="Y229" s="39"/>
      <c r="Z229" s="39"/>
      <c r="AA229" s="39"/>
      <c r="AB229" s="39"/>
      <c r="AC229" s="39"/>
      <c r="AD229" s="39"/>
      <c r="AE229" s="39"/>
      <c r="AF229" s="39"/>
    </row>
    <row r="230" spans="1:32" ht="18" customHeight="1">
      <c r="A230" s="39"/>
      <c r="B230" s="39"/>
      <c r="C230" s="39"/>
      <c r="D230" s="39"/>
      <c r="E230" s="39"/>
      <c r="F230" s="39"/>
      <c r="G230" s="39"/>
      <c r="H230" s="39"/>
      <c r="I230" s="39"/>
      <c r="J230" s="39"/>
      <c r="K230" s="39"/>
      <c r="L230" s="39"/>
      <c r="M230" s="39"/>
      <c r="N230" s="323"/>
      <c r="O230" s="323"/>
      <c r="P230" s="324"/>
      <c r="Q230" s="324"/>
      <c r="R230" s="324"/>
      <c r="S230" s="324"/>
      <c r="T230" s="39"/>
      <c r="U230" s="39"/>
      <c r="V230" s="39"/>
      <c r="W230" s="39"/>
      <c r="X230" s="39"/>
      <c r="Y230" s="39"/>
      <c r="Z230" s="39"/>
      <c r="AA230" s="39"/>
      <c r="AB230" s="39"/>
      <c r="AC230" s="39"/>
      <c r="AD230" s="39"/>
      <c r="AE230" s="39"/>
      <c r="AF230" s="39"/>
    </row>
    <row r="231" spans="1:32" ht="18" customHeight="1">
      <c r="A231" s="39"/>
      <c r="B231" s="39"/>
      <c r="C231" s="39"/>
      <c r="D231" s="39"/>
      <c r="E231" s="39"/>
      <c r="F231" s="39"/>
      <c r="G231" s="39"/>
      <c r="H231" s="39"/>
      <c r="I231" s="39"/>
      <c r="J231" s="39"/>
      <c r="K231" s="39"/>
      <c r="L231" s="39"/>
      <c r="M231" s="39"/>
      <c r="N231" s="323"/>
      <c r="O231" s="323"/>
      <c r="P231" s="324"/>
      <c r="Q231" s="324"/>
      <c r="R231" s="324"/>
      <c r="S231" s="324"/>
      <c r="T231" s="39"/>
      <c r="U231" s="39"/>
      <c r="V231" s="39"/>
      <c r="W231" s="39"/>
      <c r="X231" s="39"/>
      <c r="Y231" s="39"/>
      <c r="Z231" s="39"/>
      <c r="AA231" s="39"/>
      <c r="AB231" s="39"/>
      <c r="AC231" s="39"/>
      <c r="AD231" s="39"/>
      <c r="AE231" s="39"/>
      <c r="AF231" s="39"/>
    </row>
    <row r="232" spans="1:32" ht="18" customHeight="1">
      <c r="A232" s="39"/>
      <c r="B232" s="39"/>
      <c r="C232" s="39"/>
      <c r="D232" s="39"/>
      <c r="E232" s="39"/>
      <c r="F232" s="39"/>
      <c r="G232" s="39"/>
      <c r="H232" s="39"/>
      <c r="I232" s="39"/>
      <c r="J232" s="39"/>
      <c r="K232" s="39"/>
      <c r="L232" s="39"/>
      <c r="M232" s="39"/>
      <c r="N232" s="323"/>
      <c r="O232" s="323"/>
      <c r="P232" s="324"/>
      <c r="Q232" s="324"/>
      <c r="R232" s="324"/>
      <c r="S232" s="324"/>
      <c r="T232" s="39"/>
      <c r="U232" s="39"/>
      <c r="V232" s="39"/>
      <c r="W232" s="39"/>
      <c r="X232" s="39"/>
      <c r="Y232" s="39"/>
      <c r="Z232" s="39"/>
      <c r="AA232" s="39"/>
      <c r="AB232" s="39"/>
      <c r="AC232" s="39"/>
      <c r="AD232" s="39"/>
      <c r="AE232" s="39"/>
      <c r="AF232" s="39"/>
    </row>
    <row r="233" spans="1:32" ht="18" customHeight="1">
      <c r="A233" s="39"/>
      <c r="B233" s="39"/>
      <c r="C233" s="39"/>
      <c r="D233" s="39"/>
      <c r="E233" s="39"/>
      <c r="F233" s="39"/>
      <c r="G233" s="39"/>
      <c r="H233" s="39"/>
      <c r="I233" s="39"/>
      <c r="J233" s="39"/>
      <c r="K233" s="39"/>
      <c r="L233" s="39"/>
      <c r="M233" s="39"/>
      <c r="N233" s="323"/>
      <c r="O233" s="323"/>
      <c r="P233" s="324"/>
      <c r="Q233" s="324"/>
      <c r="R233" s="324"/>
      <c r="S233" s="324"/>
      <c r="T233" s="39"/>
      <c r="U233" s="39"/>
      <c r="V233" s="39"/>
      <c r="W233" s="39"/>
      <c r="X233" s="39"/>
      <c r="Y233" s="39"/>
      <c r="Z233" s="39"/>
      <c r="AA233" s="39"/>
      <c r="AB233" s="39"/>
      <c r="AC233" s="39"/>
      <c r="AD233" s="39"/>
      <c r="AE233" s="39"/>
      <c r="AF233" s="39"/>
    </row>
    <row r="234" spans="1:32" ht="18" customHeight="1">
      <c r="A234" s="39"/>
      <c r="B234" s="39"/>
      <c r="C234" s="39"/>
      <c r="D234" s="39"/>
      <c r="E234" s="39"/>
      <c r="F234" s="39"/>
      <c r="G234" s="39"/>
      <c r="H234" s="39"/>
      <c r="I234" s="39"/>
      <c r="J234" s="39"/>
      <c r="K234" s="39"/>
      <c r="L234" s="39"/>
      <c r="M234" s="39"/>
      <c r="N234" s="323"/>
      <c r="O234" s="323"/>
      <c r="P234" s="324"/>
      <c r="Q234" s="324"/>
      <c r="R234" s="324"/>
      <c r="S234" s="324"/>
      <c r="T234" s="39"/>
      <c r="U234" s="39"/>
      <c r="V234" s="39"/>
      <c r="W234" s="39"/>
      <c r="X234" s="39"/>
      <c r="Y234" s="39"/>
      <c r="Z234" s="39"/>
      <c r="AA234" s="39"/>
      <c r="AB234" s="39"/>
      <c r="AC234" s="39"/>
      <c r="AD234" s="39"/>
      <c r="AE234" s="39"/>
      <c r="AF234" s="39"/>
    </row>
    <row r="235" spans="1:32" ht="18" customHeight="1">
      <c r="A235" s="39"/>
      <c r="B235" s="39"/>
      <c r="C235" s="39"/>
      <c r="D235" s="39"/>
      <c r="E235" s="39"/>
      <c r="F235" s="39"/>
      <c r="G235" s="39"/>
      <c r="H235" s="39"/>
      <c r="I235" s="39"/>
      <c r="J235" s="39"/>
      <c r="K235" s="39"/>
      <c r="L235" s="39"/>
      <c r="M235" s="39"/>
      <c r="N235" s="323"/>
      <c r="O235" s="323"/>
      <c r="P235" s="324"/>
      <c r="Q235" s="324"/>
      <c r="R235" s="324"/>
      <c r="S235" s="324"/>
      <c r="T235" s="39"/>
      <c r="U235" s="39"/>
      <c r="V235" s="39"/>
      <c r="W235" s="39"/>
      <c r="X235" s="39"/>
      <c r="Y235" s="39"/>
      <c r="Z235" s="39"/>
      <c r="AA235" s="39"/>
      <c r="AB235" s="39"/>
      <c r="AC235" s="39"/>
      <c r="AD235" s="39"/>
      <c r="AE235" s="39"/>
      <c r="AF235" s="39"/>
    </row>
    <row r="236" spans="1:32" ht="18" customHeight="1">
      <c r="A236" s="39"/>
      <c r="B236" s="39"/>
      <c r="C236" s="39"/>
      <c r="D236" s="39"/>
      <c r="E236" s="39"/>
      <c r="F236" s="39"/>
      <c r="G236" s="39"/>
      <c r="H236" s="39"/>
      <c r="I236" s="39"/>
      <c r="J236" s="39"/>
      <c r="K236" s="39"/>
      <c r="L236" s="39"/>
      <c r="M236" s="39"/>
      <c r="N236" s="323"/>
      <c r="O236" s="323"/>
      <c r="P236" s="324"/>
      <c r="Q236" s="324"/>
      <c r="R236" s="324"/>
      <c r="S236" s="324"/>
      <c r="T236" s="39"/>
      <c r="U236" s="39"/>
      <c r="V236" s="39"/>
      <c r="W236" s="39"/>
      <c r="X236" s="39"/>
      <c r="Y236" s="39"/>
      <c r="Z236" s="39"/>
      <c r="AA236" s="39"/>
      <c r="AB236" s="39"/>
      <c r="AC236" s="39"/>
      <c r="AD236" s="39"/>
      <c r="AE236" s="39"/>
      <c r="AF236" s="39"/>
    </row>
    <row r="237" spans="1:32" ht="18" customHeight="1">
      <c r="A237" s="39"/>
      <c r="B237" s="39"/>
      <c r="C237" s="39"/>
      <c r="D237" s="39"/>
      <c r="E237" s="39"/>
      <c r="F237" s="39"/>
      <c r="G237" s="39"/>
      <c r="H237" s="39"/>
      <c r="I237" s="39"/>
      <c r="J237" s="39"/>
      <c r="K237" s="39"/>
      <c r="L237" s="39"/>
      <c r="M237" s="39"/>
      <c r="N237" s="323"/>
      <c r="O237" s="323"/>
      <c r="P237" s="324"/>
      <c r="Q237" s="324"/>
      <c r="R237" s="324"/>
      <c r="S237" s="324"/>
      <c r="T237" s="39"/>
      <c r="U237" s="39"/>
      <c r="V237" s="39"/>
      <c r="W237" s="39"/>
      <c r="X237" s="39"/>
      <c r="Y237" s="39"/>
      <c r="Z237" s="39"/>
      <c r="AA237" s="39"/>
      <c r="AB237" s="39"/>
      <c r="AC237" s="39"/>
      <c r="AD237" s="39"/>
      <c r="AE237" s="39"/>
      <c r="AF237" s="39"/>
    </row>
    <row r="238" spans="1:32" ht="18" customHeight="1">
      <c r="A238" s="39"/>
      <c r="B238" s="39"/>
      <c r="C238" s="39"/>
      <c r="D238" s="39"/>
      <c r="E238" s="39"/>
      <c r="F238" s="39"/>
      <c r="G238" s="39"/>
      <c r="H238" s="39"/>
      <c r="I238" s="39"/>
      <c r="J238" s="39"/>
      <c r="K238" s="39"/>
      <c r="L238" s="39"/>
      <c r="M238" s="39"/>
      <c r="N238" s="323"/>
      <c r="O238" s="323"/>
      <c r="P238" s="324"/>
      <c r="Q238" s="324"/>
      <c r="R238" s="324"/>
      <c r="S238" s="324"/>
      <c r="T238" s="39"/>
      <c r="U238" s="39"/>
      <c r="V238" s="39"/>
      <c r="W238" s="39"/>
      <c r="X238" s="39"/>
      <c r="Y238" s="39"/>
      <c r="Z238" s="39"/>
      <c r="AA238" s="39"/>
      <c r="AB238" s="39"/>
      <c r="AC238" s="39"/>
      <c r="AD238" s="39"/>
      <c r="AE238" s="39"/>
      <c r="AF238" s="39"/>
    </row>
    <row r="239" spans="1:32" ht="18" customHeight="1">
      <c r="A239" s="39"/>
      <c r="B239" s="39"/>
      <c r="C239" s="39"/>
      <c r="D239" s="39"/>
      <c r="E239" s="39"/>
      <c r="F239" s="39"/>
      <c r="G239" s="39"/>
      <c r="H239" s="39"/>
      <c r="I239" s="39"/>
      <c r="J239" s="39"/>
      <c r="K239" s="39"/>
      <c r="L239" s="39"/>
      <c r="M239" s="39"/>
      <c r="N239" s="323"/>
      <c r="O239" s="323"/>
      <c r="P239" s="324"/>
      <c r="Q239" s="324"/>
      <c r="R239" s="324"/>
      <c r="S239" s="324"/>
      <c r="T239" s="39"/>
      <c r="U239" s="39"/>
      <c r="V239" s="39"/>
      <c r="W239" s="39"/>
      <c r="X239" s="39"/>
      <c r="Y239" s="39"/>
      <c r="Z239" s="39"/>
      <c r="AA239" s="39"/>
      <c r="AB239" s="39"/>
      <c r="AC239" s="39"/>
      <c r="AD239" s="39"/>
      <c r="AE239" s="39"/>
      <c r="AF239" s="39"/>
    </row>
    <row r="240" spans="1:32" ht="18" customHeight="1">
      <c r="A240" s="39"/>
      <c r="B240" s="39"/>
      <c r="C240" s="39"/>
      <c r="D240" s="39"/>
      <c r="E240" s="39"/>
      <c r="F240" s="39"/>
      <c r="G240" s="39"/>
      <c r="H240" s="39"/>
      <c r="I240" s="39"/>
      <c r="J240" s="39"/>
      <c r="K240" s="39"/>
      <c r="L240" s="39"/>
      <c r="M240" s="39"/>
      <c r="N240" s="323"/>
      <c r="O240" s="323"/>
      <c r="P240" s="324"/>
      <c r="Q240" s="324"/>
      <c r="R240" s="324"/>
      <c r="S240" s="324"/>
      <c r="T240" s="39"/>
      <c r="U240" s="39"/>
      <c r="V240" s="39"/>
      <c r="W240" s="39"/>
      <c r="X240" s="39"/>
      <c r="Y240" s="39"/>
      <c r="Z240" s="39"/>
      <c r="AA240" s="39"/>
      <c r="AB240" s="39"/>
      <c r="AC240" s="39"/>
      <c r="AD240" s="39"/>
      <c r="AE240" s="39"/>
      <c r="AF240" s="39"/>
    </row>
  </sheetData>
  <mergeCells count="41">
    <mergeCell ref="K45:M45"/>
    <mergeCell ref="K46:M46"/>
    <mergeCell ref="K47:M47"/>
    <mergeCell ref="K48:M48"/>
    <mergeCell ref="K40:M40"/>
    <mergeCell ref="K41:M41"/>
    <mergeCell ref="K42:M42"/>
    <mergeCell ref="K43:M43"/>
    <mergeCell ref="K44:M44"/>
    <mergeCell ref="K35:M35"/>
    <mergeCell ref="K36:M36"/>
    <mergeCell ref="K37:M37"/>
    <mergeCell ref="K38:M38"/>
    <mergeCell ref="K39:M39"/>
    <mergeCell ref="K30:M30"/>
    <mergeCell ref="K31:M31"/>
    <mergeCell ref="K32:M32"/>
    <mergeCell ref="K33:M33"/>
    <mergeCell ref="K34:M34"/>
    <mergeCell ref="K25:M25"/>
    <mergeCell ref="K26:M26"/>
    <mergeCell ref="K27:M27"/>
    <mergeCell ref="K28:M28"/>
    <mergeCell ref="K29:M29"/>
    <mergeCell ref="A22:M22"/>
    <mergeCell ref="A23:M23"/>
    <mergeCell ref="A9:I9"/>
    <mergeCell ref="A10:D10"/>
    <mergeCell ref="E10:H10"/>
    <mergeCell ref="A12:D13"/>
    <mergeCell ref="E12:H13"/>
    <mergeCell ref="I11:K12"/>
    <mergeCell ref="A15:D17"/>
    <mergeCell ref="E15:H17"/>
    <mergeCell ref="A21:I21"/>
    <mergeCell ref="I14:K15"/>
    <mergeCell ref="A5:E8"/>
    <mergeCell ref="F5:K6"/>
    <mergeCell ref="F7:K7"/>
    <mergeCell ref="L7:L8"/>
    <mergeCell ref="F8:K8"/>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AK94"/>
  <sheetViews>
    <sheetView showGridLines="0" topLeftCell="M1" zoomScale="60" zoomScaleNormal="60" workbookViewId="0">
      <selection activeCell="Q18" sqref="Q18"/>
    </sheetView>
  </sheetViews>
  <sheetFormatPr baseColWidth="10" defaultColWidth="14.5" defaultRowHeight="16"/>
  <cols>
    <col min="1" max="1" width="31.5" style="69" customWidth="1"/>
    <col min="2" max="2" width="9.6640625" style="69" customWidth="1"/>
    <col min="3" max="3" width="49.5" style="69" customWidth="1"/>
    <col min="4" max="4" width="34.5" style="69" customWidth="1"/>
    <col min="5" max="5" width="31.5" style="69" customWidth="1"/>
    <col min="6" max="6" width="36.5" style="69" customWidth="1"/>
    <col min="7" max="8" width="28.6640625" style="69" customWidth="1"/>
    <col min="9" max="9" width="23" style="69" customWidth="1"/>
    <col min="10" max="10" width="22.33203125" style="69" customWidth="1"/>
    <col min="11" max="11" width="23.83203125" style="69" customWidth="1"/>
    <col min="12" max="12" width="32" style="69" customWidth="1"/>
    <col min="13" max="13" width="55.1640625" style="69" customWidth="1"/>
    <col min="14" max="14" width="46.1640625" style="69" customWidth="1"/>
    <col min="15" max="15" width="31.5" style="69" customWidth="1"/>
    <col min="16" max="16" width="76.33203125" style="339" customWidth="1"/>
    <col min="17" max="17" width="37.1640625" style="340" customWidth="1"/>
    <col min="18" max="19" width="36.33203125" style="341" customWidth="1"/>
    <col min="20" max="20" width="41" style="341" customWidth="1"/>
    <col min="21" max="21" width="36.33203125" style="342" customWidth="1"/>
    <col min="22" max="16384" width="14.5" style="69"/>
  </cols>
  <sheetData>
    <row r="1" spans="1:12">
      <c r="H1" s="125"/>
      <c r="I1" s="125"/>
      <c r="J1" s="125"/>
      <c r="K1" s="125"/>
      <c r="L1" s="125"/>
    </row>
    <row r="2" spans="1:12" ht="15" customHeight="1" thickBot="1">
      <c r="A2" s="124"/>
      <c r="B2" s="535" t="s">
        <v>0</v>
      </c>
      <c r="C2" s="524"/>
      <c r="D2" s="524"/>
      <c r="E2" s="524"/>
      <c r="F2" s="524"/>
      <c r="G2" s="524"/>
      <c r="H2" s="525"/>
      <c r="I2" s="536" t="s">
        <v>701</v>
      </c>
      <c r="J2" s="521"/>
      <c r="K2" s="521"/>
      <c r="L2" s="522"/>
    </row>
    <row r="3" spans="1:12" ht="15" customHeight="1" thickBot="1">
      <c r="A3" s="123"/>
      <c r="B3" s="526"/>
      <c r="C3" s="527"/>
      <c r="D3" s="527"/>
      <c r="E3" s="527"/>
      <c r="F3" s="527"/>
      <c r="G3" s="527"/>
      <c r="H3" s="528"/>
      <c r="I3" s="520" t="s">
        <v>702</v>
      </c>
      <c r="J3" s="521"/>
      <c r="K3" s="521"/>
      <c r="L3" s="522"/>
    </row>
    <row r="4" spans="1:12" ht="14.25" customHeight="1">
      <c r="A4" s="123"/>
      <c r="B4" s="523" t="s">
        <v>703</v>
      </c>
      <c r="C4" s="524"/>
      <c r="D4" s="524"/>
      <c r="E4" s="524"/>
      <c r="F4" s="524"/>
      <c r="G4" s="524"/>
      <c r="H4" s="525"/>
      <c r="I4" s="529" t="s">
        <v>704</v>
      </c>
      <c r="J4" s="524"/>
      <c r="K4" s="524"/>
      <c r="L4" s="525"/>
    </row>
    <row r="5" spans="1:12" ht="15" customHeight="1" thickBot="1">
      <c r="A5" s="122"/>
      <c r="B5" s="526"/>
      <c r="C5" s="527"/>
      <c r="D5" s="527"/>
      <c r="E5" s="527"/>
      <c r="F5" s="527"/>
      <c r="G5" s="527"/>
      <c r="H5" s="528"/>
      <c r="I5" s="530"/>
      <c r="J5" s="527"/>
      <c r="K5" s="527"/>
      <c r="L5" s="528"/>
    </row>
    <row r="6" spans="1:12" ht="18">
      <c r="A6" s="121"/>
      <c r="B6" s="120"/>
      <c r="C6" s="120"/>
      <c r="D6" s="120"/>
      <c r="E6" s="120"/>
      <c r="F6" s="120"/>
      <c r="G6" s="119"/>
    </row>
    <row r="7" spans="1:12">
      <c r="A7" s="531" t="s">
        <v>705</v>
      </c>
      <c r="B7" s="532"/>
      <c r="C7" s="532"/>
      <c r="D7" s="532"/>
      <c r="E7" s="532"/>
      <c r="F7" s="532"/>
      <c r="G7" s="532"/>
      <c r="H7" s="532"/>
      <c r="I7" s="532"/>
      <c r="J7" s="532"/>
      <c r="K7" s="532"/>
      <c r="L7" s="532"/>
    </row>
    <row r="8" spans="1:12">
      <c r="A8" s="533" t="s">
        <v>706</v>
      </c>
      <c r="B8" s="534"/>
      <c r="C8" s="534"/>
      <c r="D8" s="534"/>
      <c r="E8" s="534"/>
      <c r="F8" s="534"/>
      <c r="G8" s="534"/>
      <c r="H8" s="534"/>
      <c r="I8" s="534"/>
      <c r="J8" s="534"/>
      <c r="K8" s="534"/>
      <c r="L8" s="534"/>
    </row>
    <row r="9" spans="1:12">
      <c r="A9" s="537"/>
      <c r="B9" s="538"/>
      <c r="C9" s="538"/>
      <c r="D9" s="538"/>
      <c r="E9" s="538"/>
      <c r="F9" s="538"/>
      <c r="G9" s="538"/>
      <c r="H9" s="538"/>
      <c r="I9" s="538"/>
      <c r="J9" s="539"/>
      <c r="K9" s="540" t="s">
        <v>707</v>
      </c>
      <c r="L9" s="539"/>
    </row>
    <row r="10" spans="1:12" ht="46.5" customHeight="1">
      <c r="A10" s="541" t="s">
        <v>708</v>
      </c>
      <c r="B10" s="542"/>
      <c r="C10" s="543"/>
      <c r="D10" s="541" t="s">
        <v>709</v>
      </c>
      <c r="E10" s="542"/>
      <c r="F10" s="543"/>
      <c r="G10" s="541" t="s">
        <v>710</v>
      </c>
      <c r="H10" s="543"/>
      <c r="I10" s="118" t="s">
        <v>711</v>
      </c>
      <c r="J10" s="118" t="s">
        <v>712</v>
      </c>
      <c r="K10" s="117" t="s">
        <v>713</v>
      </c>
      <c r="L10" s="117" t="s">
        <v>714</v>
      </c>
    </row>
    <row r="11" spans="1:12" ht="18.75" customHeight="1">
      <c r="A11" s="544" t="s">
        <v>715</v>
      </c>
      <c r="B11" s="545"/>
      <c r="C11" s="546"/>
      <c r="D11" s="544" t="s">
        <v>716</v>
      </c>
      <c r="E11" s="545"/>
      <c r="F11" s="546"/>
      <c r="G11" s="553" t="s">
        <v>717</v>
      </c>
      <c r="H11" s="546"/>
      <c r="I11" s="554" t="s">
        <v>718</v>
      </c>
      <c r="J11" s="554">
        <v>5</v>
      </c>
      <c r="K11" s="570" t="s">
        <v>719</v>
      </c>
      <c r="L11" s="570" t="s">
        <v>720</v>
      </c>
    </row>
    <row r="12" spans="1:12" ht="18.75" customHeight="1">
      <c r="A12" s="547"/>
      <c r="B12" s="548"/>
      <c r="C12" s="549"/>
      <c r="D12" s="547"/>
      <c r="E12" s="548"/>
      <c r="F12" s="549"/>
      <c r="G12" s="547"/>
      <c r="H12" s="549"/>
      <c r="I12" s="547"/>
      <c r="J12" s="547"/>
      <c r="K12" s="566"/>
      <c r="L12" s="566"/>
    </row>
    <row r="13" spans="1:12" ht="12" customHeight="1">
      <c r="A13" s="547"/>
      <c r="B13" s="548"/>
      <c r="C13" s="549"/>
      <c r="D13" s="547"/>
      <c r="E13" s="548"/>
      <c r="F13" s="549"/>
      <c r="G13" s="547"/>
      <c r="H13" s="549"/>
      <c r="I13" s="547"/>
      <c r="J13" s="547"/>
      <c r="K13" s="566"/>
      <c r="L13" s="566"/>
    </row>
    <row r="14" spans="1:12" ht="12" customHeight="1">
      <c r="A14" s="550"/>
      <c r="B14" s="551"/>
      <c r="C14" s="552"/>
      <c r="D14" s="550"/>
      <c r="E14" s="551"/>
      <c r="F14" s="552"/>
      <c r="G14" s="550"/>
      <c r="H14" s="552"/>
      <c r="I14" s="550"/>
      <c r="J14" s="550"/>
      <c r="K14" s="567"/>
      <c r="L14" s="567"/>
    </row>
    <row r="15" spans="1:12" ht="21" customHeight="1" thickBot="1">
      <c r="A15" s="116"/>
      <c r="B15" s="115"/>
      <c r="C15" s="115"/>
      <c r="D15" s="113"/>
      <c r="E15" s="113"/>
      <c r="F15" s="115"/>
      <c r="G15" s="115"/>
      <c r="H15" s="114"/>
      <c r="I15" s="114"/>
      <c r="J15" s="113"/>
      <c r="K15" s="113"/>
    </row>
    <row r="16" spans="1:12" ht="19">
      <c r="A16" s="112"/>
      <c r="B16" s="112"/>
      <c r="C16" s="112"/>
      <c r="D16" s="112"/>
      <c r="E16" s="112"/>
      <c r="F16" s="112"/>
      <c r="G16" s="112"/>
      <c r="H16" s="112"/>
      <c r="I16" s="571" t="s">
        <v>721</v>
      </c>
      <c r="J16" s="572"/>
      <c r="K16" s="573"/>
    </row>
    <row r="17" spans="1:21" ht="57">
      <c r="A17" s="111" t="s">
        <v>7</v>
      </c>
      <c r="B17" s="555" t="s">
        <v>722</v>
      </c>
      <c r="C17" s="546"/>
      <c r="D17" s="111" t="s">
        <v>9</v>
      </c>
      <c r="E17" s="111" t="s">
        <v>723</v>
      </c>
      <c r="F17" s="111" t="s">
        <v>11</v>
      </c>
      <c r="G17" s="111" t="s">
        <v>724</v>
      </c>
      <c r="H17" s="111" t="s">
        <v>711</v>
      </c>
      <c r="I17" s="111" t="s">
        <v>725</v>
      </c>
      <c r="J17" s="111" t="s">
        <v>726</v>
      </c>
      <c r="K17" s="111" t="s">
        <v>727</v>
      </c>
      <c r="L17" s="196" t="s">
        <v>728</v>
      </c>
      <c r="M17" s="202" t="s">
        <v>649</v>
      </c>
      <c r="N17" s="202" t="s">
        <v>650</v>
      </c>
      <c r="O17" s="260" t="s">
        <v>651</v>
      </c>
      <c r="P17" s="253" t="s">
        <v>15</v>
      </c>
      <c r="Q17" s="253" t="s">
        <v>13</v>
      </c>
      <c r="R17" s="254" t="s">
        <v>16</v>
      </c>
      <c r="S17" s="254" t="s">
        <v>17</v>
      </c>
      <c r="T17" s="254" t="s">
        <v>18</v>
      </c>
      <c r="U17" s="254" t="s">
        <v>19</v>
      </c>
    </row>
    <row r="18" spans="1:21" ht="294.75" customHeight="1">
      <c r="A18" s="556" t="s">
        <v>729</v>
      </c>
      <c r="B18" s="110" t="s">
        <v>21</v>
      </c>
      <c r="C18" s="109" t="s">
        <v>730</v>
      </c>
      <c r="D18" s="109" t="s">
        <v>731</v>
      </c>
      <c r="E18" s="109" t="s">
        <v>732</v>
      </c>
      <c r="F18" s="106" t="s">
        <v>733</v>
      </c>
      <c r="G18" s="108">
        <v>6</v>
      </c>
      <c r="H18" s="106" t="s">
        <v>734</v>
      </c>
      <c r="I18" s="106" t="s">
        <v>735</v>
      </c>
      <c r="J18" s="106" t="s">
        <v>735</v>
      </c>
      <c r="K18" s="559">
        <f>184616000+570000000</f>
        <v>754616000</v>
      </c>
      <c r="L18" s="197" t="s">
        <v>736</v>
      </c>
      <c r="M18" s="203" t="s">
        <v>737</v>
      </c>
      <c r="N18" s="204" t="s">
        <v>738</v>
      </c>
      <c r="O18" s="261" t="s">
        <v>28</v>
      </c>
      <c r="P18" s="343" t="s">
        <v>739</v>
      </c>
      <c r="Q18" s="344" t="s">
        <v>740</v>
      </c>
      <c r="R18" s="345">
        <v>0.33329999999999999</v>
      </c>
      <c r="S18" s="345"/>
      <c r="T18" s="345"/>
      <c r="U18" s="346">
        <f>+R18</f>
        <v>0.33329999999999999</v>
      </c>
    </row>
    <row r="19" spans="1:21" ht="132" customHeight="1">
      <c r="A19" s="557"/>
      <c r="B19" s="95" t="s">
        <v>31</v>
      </c>
      <c r="C19" s="75" t="s">
        <v>741</v>
      </c>
      <c r="D19" s="75" t="s">
        <v>742</v>
      </c>
      <c r="E19" s="75" t="s">
        <v>743</v>
      </c>
      <c r="F19" s="93" t="s">
        <v>744</v>
      </c>
      <c r="G19" s="73" t="s">
        <v>745</v>
      </c>
      <c r="H19" s="93" t="s">
        <v>746</v>
      </c>
      <c r="I19" s="70" t="s">
        <v>735</v>
      </c>
      <c r="J19" s="93" t="s">
        <v>735</v>
      </c>
      <c r="K19" s="560"/>
      <c r="L19" s="197" t="s">
        <v>747</v>
      </c>
      <c r="M19" s="234" t="s">
        <v>748</v>
      </c>
      <c r="N19" s="205" t="s">
        <v>749</v>
      </c>
      <c r="O19" s="262" t="s">
        <v>28</v>
      </c>
      <c r="P19" s="347" t="s">
        <v>750</v>
      </c>
      <c r="Q19" s="348" t="s">
        <v>751</v>
      </c>
      <c r="R19" s="345">
        <v>0.33329999999999999</v>
      </c>
      <c r="S19" s="345"/>
      <c r="T19" s="345"/>
      <c r="U19" s="346">
        <f t="shared" ref="U19:U49" si="0">+R19</f>
        <v>0.33329999999999999</v>
      </c>
    </row>
    <row r="20" spans="1:21" ht="93.75" customHeight="1">
      <c r="A20" s="557"/>
      <c r="B20" s="95" t="s">
        <v>37</v>
      </c>
      <c r="C20" s="75" t="s">
        <v>752</v>
      </c>
      <c r="D20" s="75" t="s">
        <v>753</v>
      </c>
      <c r="E20" s="75" t="s">
        <v>522</v>
      </c>
      <c r="F20" s="93" t="s">
        <v>754</v>
      </c>
      <c r="G20" s="73">
        <v>1</v>
      </c>
      <c r="H20" s="93" t="s">
        <v>755</v>
      </c>
      <c r="I20" s="70" t="s">
        <v>735</v>
      </c>
      <c r="J20" s="93"/>
      <c r="K20" s="560"/>
      <c r="L20" s="197" t="s">
        <v>736</v>
      </c>
      <c r="M20" s="518" t="s">
        <v>110</v>
      </c>
      <c r="N20" s="518"/>
      <c r="O20" s="519"/>
      <c r="P20" s="349" t="s">
        <v>756</v>
      </c>
      <c r="Q20" s="350"/>
      <c r="R20" s="345">
        <v>0</v>
      </c>
      <c r="S20" s="345"/>
      <c r="T20" s="345"/>
      <c r="U20" s="346">
        <f t="shared" si="0"/>
        <v>0</v>
      </c>
    </row>
    <row r="21" spans="1:21" ht="77.25" customHeight="1">
      <c r="A21" s="557"/>
      <c r="B21" s="95" t="s">
        <v>757</v>
      </c>
      <c r="C21" s="75" t="s">
        <v>758</v>
      </c>
      <c r="D21" s="75" t="s">
        <v>759</v>
      </c>
      <c r="E21" s="75" t="s">
        <v>732</v>
      </c>
      <c r="F21" s="93" t="s">
        <v>760</v>
      </c>
      <c r="G21" s="73">
        <v>2</v>
      </c>
      <c r="H21" s="70" t="s">
        <v>761</v>
      </c>
      <c r="I21" s="70" t="s">
        <v>735</v>
      </c>
      <c r="J21" s="93"/>
      <c r="K21" s="560"/>
      <c r="L21" s="197" t="s">
        <v>736</v>
      </c>
      <c r="M21" s="206" t="s">
        <v>762</v>
      </c>
      <c r="N21" s="207" t="s">
        <v>763</v>
      </c>
      <c r="O21" s="263" t="s">
        <v>28</v>
      </c>
      <c r="P21" s="344" t="s">
        <v>764</v>
      </c>
      <c r="Q21" s="350" t="s">
        <v>765</v>
      </c>
      <c r="R21" s="345">
        <v>0.5</v>
      </c>
      <c r="S21" s="345"/>
      <c r="T21" s="345"/>
      <c r="U21" s="346">
        <f t="shared" si="0"/>
        <v>0.5</v>
      </c>
    </row>
    <row r="22" spans="1:21" ht="60.75" customHeight="1" thickBot="1">
      <c r="A22" s="557"/>
      <c r="B22" s="95" t="s">
        <v>766</v>
      </c>
      <c r="C22" s="75" t="s">
        <v>767</v>
      </c>
      <c r="D22" s="75" t="s">
        <v>768</v>
      </c>
      <c r="E22" s="75" t="s">
        <v>732</v>
      </c>
      <c r="F22" s="93" t="s">
        <v>769</v>
      </c>
      <c r="G22" s="73">
        <v>1</v>
      </c>
      <c r="H22" s="70" t="s">
        <v>761</v>
      </c>
      <c r="I22" s="70" t="s">
        <v>735</v>
      </c>
      <c r="J22" s="93"/>
      <c r="K22" s="560"/>
      <c r="L22" s="197" t="s">
        <v>770</v>
      </c>
      <c r="M22" s="204" t="s">
        <v>771</v>
      </c>
      <c r="N22" s="208" t="s">
        <v>772</v>
      </c>
      <c r="O22" s="261" t="s">
        <v>28</v>
      </c>
      <c r="P22" s="344" t="s">
        <v>773</v>
      </c>
      <c r="Q22" s="350" t="s">
        <v>765</v>
      </c>
      <c r="R22" s="345">
        <v>1</v>
      </c>
      <c r="S22" s="345"/>
      <c r="T22" s="345"/>
      <c r="U22" s="346">
        <f t="shared" si="0"/>
        <v>1</v>
      </c>
    </row>
    <row r="23" spans="1:21" ht="60.75" customHeight="1" thickBot="1">
      <c r="A23" s="557"/>
      <c r="B23" s="95" t="s">
        <v>774</v>
      </c>
      <c r="C23" s="75" t="s">
        <v>775</v>
      </c>
      <c r="D23" s="75" t="s">
        <v>759</v>
      </c>
      <c r="E23" s="75" t="s">
        <v>732</v>
      </c>
      <c r="F23" s="93" t="s">
        <v>776</v>
      </c>
      <c r="G23" s="73">
        <v>1</v>
      </c>
      <c r="H23" s="70" t="s">
        <v>761</v>
      </c>
      <c r="I23" s="70" t="s">
        <v>735</v>
      </c>
      <c r="J23" s="93"/>
      <c r="K23" s="560"/>
      <c r="L23" s="197" t="s">
        <v>770</v>
      </c>
      <c r="M23" s="568" t="s">
        <v>777</v>
      </c>
      <c r="N23" s="569"/>
      <c r="O23" s="569"/>
      <c r="P23" s="344" t="s">
        <v>756</v>
      </c>
      <c r="Q23" s="350" t="s">
        <v>632</v>
      </c>
      <c r="R23" s="345"/>
      <c r="S23" s="345"/>
      <c r="T23" s="345"/>
      <c r="U23" s="346">
        <f t="shared" si="0"/>
        <v>0</v>
      </c>
    </row>
    <row r="24" spans="1:21" ht="109.5" customHeight="1" thickBot="1">
      <c r="A24" s="557"/>
      <c r="B24" s="95" t="s">
        <v>778</v>
      </c>
      <c r="C24" s="75" t="s">
        <v>779</v>
      </c>
      <c r="D24" s="75" t="s">
        <v>759</v>
      </c>
      <c r="E24" s="75" t="s">
        <v>732</v>
      </c>
      <c r="F24" s="93" t="s">
        <v>776</v>
      </c>
      <c r="G24" s="73">
        <v>1</v>
      </c>
      <c r="H24" s="70" t="s">
        <v>761</v>
      </c>
      <c r="I24" s="70" t="s">
        <v>735</v>
      </c>
      <c r="J24" s="93"/>
      <c r="K24" s="560"/>
      <c r="L24" s="197" t="s">
        <v>770</v>
      </c>
      <c r="M24" s="204" t="s">
        <v>780</v>
      </c>
      <c r="N24" s="204" t="s">
        <v>781</v>
      </c>
      <c r="O24" s="261" t="s">
        <v>28</v>
      </c>
      <c r="P24" s="344" t="s">
        <v>782</v>
      </c>
      <c r="Q24" s="344" t="s">
        <v>783</v>
      </c>
      <c r="R24" s="345">
        <v>0.33329999999999999</v>
      </c>
      <c r="S24" s="345"/>
      <c r="T24" s="345"/>
      <c r="U24" s="346">
        <f t="shared" si="0"/>
        <v>0.33329999999999999</v>
      </c>
    </row>
    <row r="25" spans="1:21" ht="124.5" customHeight="1" thickBot="1">
      <c r="A25" s="557"/>
      <c r="B25" s="95" t="s">
        <v>784</v>
      </c>
      <c r="C25" s="75" t="s">
        <v>785</v>
      </c>
      <c r="D25" s="75" t="s">
        <v>759</v>
      </c>
      <c r="E25" s="75" t="s">
        <v>786</v>
      </c>
      <c r="F25" s="93" t="s">
        <v>787</v>
      </c>
      <c r="G25" s="73">
        <v>1</v>
      </c>
      <c r="H25" s="70" t="s">
        <v>761</v>
      </c>
      <c r="I25" s="70" t="s">
        <v>735</v>
      </c>
      <c r="J25" s="93"/>
      <c r="K25" s="560"/>
      <c r="L25" s="197" t="s">
        <v>770</v>
      </c>
      <c r="M25" s="204" t="s">
        <v>788</v>
      </c>
      <c r="N25" s="204" t="s">
        <v>789</v>
      </c>
      <c r="O25" s="261" t="s">
        <v>28</v>
      </c>
      <c r="P25" s="351" t="s">
        <v>790</v>
      </c>
      <c r="Q25" s="350" t="s">
        <v>791</v>
      </c>
      <c r="R25" s="345">
        <v>0.1</v>
      </c>
      <c r="S25" s="345"/>
      <c r="T25" s="345"/>
      <c r="U25" s="346">
        <f t="shared" si="0"/>
        <v>0.1</v>
      </c>
    </row>
    <row r="26" spans="1:21" ht="203.25" customHeight="1" thickBot="1">
      <c r="A26" s="557"/>
      <c r="B26" s="95" t="s">
        <v>792</v>
      </c>
      <c r="C26" s="75" t="s">
        <v>793</v>
      </c>
      <c r="D26" s="75" t="s">
        <v>794</v>
      </c>
      <c r="E26" s="75" t="s">
        <v>732</v>
      </c>
      <c r="F26" s="93" t="s">
        <v>769</v>
      </c>
      <c r="G26" s="73">
        <v>1</v>
      </c>
      <c r="H26" s="93" t="s">
        <v>795</v>
      </c>
      <c r="I26" s="70" t="s">
        <v>735</v>
      </c>
      <c r="J26" s="93"/>
      <c r="K26" s="560"/>
      <c r="L26" s="198" t="s">
        <v>796</v>
      </c>
      <c r="M26" s="209" t="s">
        <v>797</v>
      </c>
      <c r="N26" s="209" t="s">
        <v>798</v>
      </c>
      <c r="O26" s="264" t="s">
        <v>28</v>
      </c>
      <c r="P26" s="344" t="s">
        <v>799</v>
      </c>
      <c r="Q26" s="350" t="s">
        <v>800</v>
      </c>
      <c r="R26" s="345">
        <v>1</v>
      </c>
      <c r="S26" s="345"/>
      <c r="T26" s="345"/>
      <c r="U26" s="346">
        <f t="shared" si="0"/>
        <v>1</v>
      </c>
    </row>
    <row r="27" spans="1:21" ht="60.75" customHeight="1" thickTop="1" thickBot="1">
      <c r="A27" s="557"/>
      <c r="B27" s="95" t="s">
        <v>801</v>
      </c>
      <c r="C27" s="75" t="s">
        <v>802</v>
      </c>
      <c r="D27" s="75" t="s">
        <v>794</v>
      </c>
      <c r="E27" s="75" t="s">
        <v>732</v>
      </c>
      <c r="F27" s="93" t="s">
        <v>776</v>
      </c>
      <c r="G27" s="73">
        <v>1</v>
      </c>
      <c r="H27" s="93" t="s">
        <v>795</v>
      </c>
      <c r="I27" s="70" t="s">
        <v>735</v>
      </c>
      <c r="J27" s="93"/>
      <c r="K27" s="560"/>
      <c r="L27" s="198" t="s">
        <v>736</v>
      </c>
      <c r="M27" s="574" t="s">
        <v>777</v>
      </c>
      <c r="N27" s="574"/>
      <c r="O27" s="575"/>
      <c r="P27" s="344" t="s">
        <v>756</v>
      </c>
      <c r="Q27" s="350"/>
      <c r="R27" s="345">
        <v>0</v>
      </c>
      <c r="S27" s="345"/>
      <c r="T27" s="345"/>
      <c r="U27" s="346">
        <f t="shared" si="0"/>
        <v>0</v>
      </c>
    </row>
    <row r="28" spans="1:21" ht="170.25" customHeight="1" thickTop="1" thickBot="1">
      <c r="A28" s="557"/>
      <c r="B28" s="95" t="s">
        <v>803</v>
      </c>
      <c r="C28" s="75" t="s">
        <v>804</v>
      </c>
      <c r="D28" s="75" t="s">
        <v>794</v>
      </c>
      <c r="E28" s="75" t="s">
        <v>732</v>
      </c>
      <c r="F28" s="93" t="s">
        <v>805</v>
      </c>
      <c r="G28" s="73">
        <v>2</v>
      </c>
      <c r="H28" s="93" t="s">
        <v>806</v>
      </c>
      <c r="I28" s="70" t="s">
        <v>735</v>
      </c>
      <c r="J28" s="93"/>
      <c r="K28" s="560"/>
      <c r="L28" s="198" t="s">
        <v>736</v>
      </c>
      <c r="M28" s="210" t="s">
        <v>807</v>
      </c>
      <c r="N28" s="211" t="s">
        <v>808</v>
      </c>
      <c r="O28" s="265" t="s">
        <v>28</v>
      </c>
      <c r="P28" s="344" t="s">
        <v>809</v>
      </c>
      <c r="Q28" s="350" t="s">
        <v>800</v>
      </c>
      <c r="R28" s="345">
        <v>0.5</v>
      </c>
      <c r="S28" s="345"/>
      <c r="T28" s="345"/>
      <c r="U28" s="346">
        <f t="shared" si="0"/>
        <v>0.5</v>
      </c>
    </row>
    <row r="29" spans="1:21" ht="60.75" customHeight="1" thickTop="1" thickBot="1">
      <c r="A29" s="557"/>
      <c r="B29" s="95" t="s">
        <v>810</v>
      </c>
      <c r="C29" s="75" t="s">
        <v>811</v>
      </c>
      <c r="D29" s="75" t="s">
        <v>794</v>
      </c>
      <c r="E29" s="75" t="s">
        <v>732</v>
      </c>
      <c r="F29" s="93" t="s">
        <v>787</v>
      </c>
      <c r="G29" s="73">
        <v>1</v>
      </c>
      <c r="H29" s="93" t="s">
        <v>795</v>
      </c>
      <c r="I29" s="70" t="s">
        <v>735</v>
      </c>
      <c r="J29" s="93"/>
      <c r="K29" s="560"/>
      <c r="L29" s="198" t="s">
        <v>736</v>
      </c>
      <c r="M29" s="574" t="s">
        <v>777</v>
      </c>
      <c r="N29" s="574"/>
      <c r="O29" s="575"/>
      <c r="P29" s="344" t="s">
        <v>756</v>
      </c>
      <c r="Q29" s="350"/>
      <c r="R29" s="345">
        <v>0</v>
      </c>
      <c r="S29" s="345"/>
      <c r="T29" s="345"/>
      <c r="U29" s="346">
        <f t="shared" si="0"/>
        <v>0</v>
      </c>
    </row>
    <row r="30" spans="1:21" ht="73.5" customHeight="1" thickTop="1" thickBot="1">
      <c r="A30" s="557"/>
      <c r="B30" s="95" t="s">
        <v>812</v>
      </c>
      <c r="C30" s="75" t="s">
        <v>813</v>
      </c>
      <c r="D30" s="75" t="s">
        <v>814</v>
      </c>
      <c r="E30" s="75" t="s">
        <v>815</v>
      </c>
      <c r="F30" s="93" t="s">
        <v>816</v>
      </c>
      <c r="G30" s="73">
        <v>1</v>
      </c>
      <c r="H30" s="93" t="s">
        <v>817</v>
      </c>
      <c r="I30" s="70" t="s">
        <v>735</v>
      </c>
      <c r="J30" s="93"/>
      <c r="K30" s="560"/>
      <c r="L30" s="197" t="s">
        <v>736</v>
      </c>
      <c r="M30" s="574" t="s">
        <v>818</v>
      </c>
      <c r="N30" s="574"/>
      <c r="O30" s="575"/>
      <c r="P30" s="344" t="s">
        <v>756</v>
      </c>
      <c r="Q30" s="350"/>
      <c r="R30" s="345">
        <v>0</v>
      </c>
      <c r="S30" s="345"/>
      <c r="T30" s="345"/>
      <c r="U30" s="346">
        <f t="shared" si="0"/>
        <v>0</v>
      </c>
    </row>
    <row r="31" spans="1:21" ht="60.75" customHeight="1" thickTop="1" thickBot="1">
      <c r="A31" s="557"/>
      <c r="B31" s="95" t="s">
        <v>819</v>
      </c>
      <c r="C31" s="75" t="s">
        <v>820</v>
      </c>
      <c r="D31" s="75" t="s">
        <v>753</v>
      </c>
      <c r="E31" s="75" t="s">
        <v>522</v>
      </c>
      <c r="F31" s="93" t="s">
        <v>821</v>
      </c>
      <c r="G31" s="73">
        <v>10</v>
      </c>
      <c r="H31" s="93" t="s">
        <v>755</v>
      </c>
      <c r="I31" s="70" t="s">
        <v>735</v>
      </c>
      <c r="J31" s="93"/>
      <c r="K31" s="560"/>
      <c r="L31" s="198" t="s">
        <v>736</v>
      </c>
      <c r="M31" s="235" t="s">
        <v>822</v>
      </c>
      <c r="N31" s="212" t="s">
        <v>823</v>
      </c>
      <c r="O31" s="265" t="s">
        <v>28</v>
      </c>
      <c r="P31" s="344" t="s">
        <v>824</v>
      </c>
      <c r="Q31" s="350" t="s">
        <v>825</v>
      </c>
      <c r="R31" s="345">
        <v>0.33329999999999999</v>
      </c>
      <c r="S31" s="345"/>
      <c r="T31" s="345"/>
      <c r="U31" s="346">
        <f t="shared" si="0"/>
        <v>0.33329999999999999</v>
      </c>
    </row>
    <row r="32" spans="1:21" ht="60.75" customHeight="1" thickTop="1" thickBot="1">
      <c r="A32" s="557"/>
      <c r="B32" s="95" t="s">
        <v>826</v>
      </c>
      <c r="C32" s="75" t="s">
        <v>827</v>
      </c>
      <c r="D32" s="75" t="s">
        <v>828</v>
      </c>
      <c r="E32" s="75" t="s">
        <v>522</v>
      </c>
      <c r="F32" s="93" t="s">
        <v>829</v>
      </c>
      <c r="G32" s="73">
        <v>15</v>
      </c>
      <c r="H32" s="93" t="s">
        <v>830</v>
      </c>
      <c r="I32" s="70" t="s">
        <v>735</v>
      </c>
      <c r="J32" s="93"/>
      <c r="K32" s="560"/>
      <c r="L32" s="198"/>
      <c r="M32" s="518" t="s">
        <v>110</v>
      </c>
      <c r="N32" s="518"/>
      <c r="O32" s="519"/>
      <c r="P32" s="344" t="s">
        <v>756</v>
      </c>
      <c r="Q32" s="350"/>
      <c r="R32" s="345">
        <v>0</v>
      </c>
      <c r="S32" s="345"/>
      <c r="T32" s="345"/>
      <c r="U32" s="346">
        <f t="shared" si="0"/>
        <v>0</v>
      </c>
    </row>
    <row r="33" spans="1:21" ht="60.75" customHeight="1" thickTop="1" thickBot="1">
      <c r="A33" s="557"/>
      <c r="B33" s="95" t="s">
        <v>831</v>
      </c>
      <c r="C33" s="75" t="s">
        <v>832</v>
      </c>
      <c r="D33" s="75" t="s">
        <v>833</v>
      </c>
      <c r="E33" s="75" t="s">
        <v>522</v>
      </c>
      <c r="F33" s="93" t="s">
        <v>821</v>
      </c>
      <c r="G33" s="73" t="s">
        <v>834</v>
      </c>
      <c r="H33" s="93" t="s">
        <v>835</v>
      </c>
      <c r="I33" s="70" t="s">
        <v>735</v>
      </c>
      <c r="J33" s="93"/>
      <c r="K33" s="560"/>
      <c r="L33" s="198"/>
      <c r="M33" s="518" t="s">
        <v>110</v>
      </c>
      <c r="N33" s="518"/>
      <c r="O33" s="519"/>
      <c r="P33" s="344" t="s">
        <v>756</v>
      </c>
      <c r="Q33" s="350"/>
      <c r="R33" s="345">
        <v>0</v>
      </c>
      <c r="S33" s="345"/>
      <c r="T33" s="345"/>
      <c r="U33" s="346">
        <f t="shared" si="0"/>
        <v>0</v>
      </c>
    </row>
    <row r="34" spans="1:21" ht="60.75" customHeight="1">
      <c r="A34" s="557"/>
      <c r="B34" s="95" t="s">
        <v>836</v>
      </c>
      <c r="C34" s="75" t="s">
        <v>837</v>
      </c>
      <c r="D34" s="75" t="s">
        <v>838</v>
      </c>
      <c r="E34" s="75" t="s">
        <v>522</v>
      </c>
      <c r="F34" s="103" t="s">
        <v>839</v>
      </c>
      <c r="G34" s="73">
        <v>3</v>
      </c>
      <c r="H34" s="93" t="s">
        <v>840</v>
      </c>
      <c r="I34" s="70" t="s">
        <v>735</v>
      </c>
      <c r="J34" s="93"/>
      <c r="K34" s="560"/>
      <c r="L34" s="198"/>
      <c r="M34" s="518" t="s">
        <v>110</v>
      </c>
      <c r="N34" s="518"/>
      <c r="O34" s="519"/>
      <c r="P34" s="344" t="s">
        <v>756</v>
      </c>
      <c r="Q34" s="350"/>
      <c r="R34" s="345">
        <v>0</v>
      </c>
      <c r="S34" s="345"/>
      <c r="T34" s="345"/>
      <c r="U34" s="346">
        <f t="shared" si="0"/>
        <v>0</v>
      </c>
    </row>
    <row r="35" spans="1:21" ht="101.25" customHeight="1">
      <c r="A35" s="557"/>
      <c r="B35" s="95" t="s">
        <v>841</v>
      </c>
      <c r="C35" s="75" t="s">
        <v>842</v>
      </c>
      <c r="D35" s="75" t="s">
        <v>843</v>
      </c>
      <c r="E35" s="294" t="s">
        <v>844</v>
      </c>
      <c r="F35" s="293" t="s">
        <v>845</v>
      </c>
      <c r="G35" s="295">
        <v>4</v>
      </c>
      <c r="H35" s="93" t="s">
        <v>846</v>
      </c>
      <c r="I35" s="70" t="s">
        <v>735</v>
      </c>
      <c r="J35" s="93"/>
      <c r="K35" s="560"/>
      <c r="L35" s="198"/>
      <c r="M35" s="210" t="s">
        <v>847</v>
      </c>
      <c r="N35" s="212" t="s">
        <v>848</v>
      </c>
      <c r="O35" s="265" t="s">
        <v>28</v>
      </c>
      <c r="P35" s="351" t="s">
        <v>849</v>
      </c>
      <c r="Q35" s="350" t="s">
        <v>850</v>
      </c>
      <c r="R35" s="345">
        <v>0.5</v>
      </c>
      <c r="S35" s="345"/>
      <c r="T35" s="345"/>
      <c r="U35" s="346">
        <f t="shared" si="0"/>
        <v>0.5</v>
      </c>
    </row>
    <row r="36" spans="1:21" ht="104.25" customHeight="1">
      <c r="A36" s="558"/>
      <c r="B36" s="95" t="s">
        <v>851</v>
      </c>
      <c r="C36" s="107" t="s">
        <v>852</v>
      </c>
      <c r="D36" s="107" t="s">
        <v>853</v>
      </c>
      <c r="E36" s="107" t="s">
        <v>522</v>
      </c>
      <c r="F36" s="79" t="s">
        <v>845</v>
      </c>
      <c r="G36" s="105">
        <v>2</v>
      </c>
      <c r="H36" s="103" t="s">
        <v>846</v>
      </c>
      <c r="I36" s="104" t="s">
        <v>735</v>
      </c>
      <c r="J36" s="103"/>
      <c r="K36" s="560"/>
      <c r="L36" s="199"/>
      <c r="M36" s="518" t="s">
        <v>110</v>
      </c>
      <c r="N36" s="518"/>
      <c r="O36" s="519"/>
      <c r="P36" s="344" t="s">
        <v>756</v>
      </c>
      <c r="Q36" s="350"/>
      <c r="R36" s="345">
        <v>0</v>
      </c>
      <c r="S36" s="345"/>
      <c r="T36" s="345"/>
      <c r="U36" s="346">
        <f t="shared" si="0"/>
        <v>0</v>
      </c>
    </row>
    <row r="37" spans="1:21" ht="123.75" customHeight="1">
      <c r="A37" s="562" t="s">
        <v>854</v>
      </c>
      <c r="B37" s="102" t="s">
        <v>46</v>
      </c>
      <c r="C37" s="100" t="s">
        <v>855</v>
      </c>
      <c r="D37" s="101" t="s">
        <v>856</v>
      </c>
      <c r="E37" s="100" t="s">
        <v>857</v>
      </c>
      <c r="F37" s="97" t="s">
        <v>858</v>
      </c>
      <c r="G37" s="99">
        <v>2</v>
      </c>
      <c r="H37" s="97" t="s">
        <v>859</v>
      </c>
      <c r="I37" s="98" t="s">
        <v>735</v>
      </c>
      <c r="J37" s="97" t="s">
        <v>735</v>
      </c>
      <c r="K37" s="560"/>
      <c r="L37" s="200" t="s">
        <v>860</v>
      </c>
      <c r="M37" s="213" t="s">
        <v>861</v>
      </c>
      <c r="N37" s="214" t="s">
        <v>862</v>
      </c>
      <c r="O37" s="266" t="s">
        <v>28</v>
      </c>
      <c r="P37" s="351" t="s">
        <v>863</v>
      </c>
      <c r="Q37" s="350" t="s">
        <v>864</v>
      </c>
      <c r="R37" s="345">
        <v>0.5</v>
      </c>
      <c r="S37" s="345"/>
      <c r="T37" s="345"/>
      <c r="U37" s="346">
        <f t="shared" si="0"/>
        <v>0.5</v>
      </c>
    </row>
    <row r="38" spans="1:21" ht="95.25" customHeight="1" thickBot="1">
      <c r="A38" s="563"/>
      <c r="B38" s="95" t="s">
        <v>54</v>
      </c>
      <c r="C38" s="75" t="s">
        <v>865</v>
      </c>
      <c r="D38" s="96" t="s">
        <v>856</v>
      </c>
      <c r="E38" s="75" t="s">
        <v>866</v>
      </c>
      <c r="F38" s="93" t="s">
        <v>867</v>
      </c>
      <c r="G38" s="73">
        <v>1</v>
      </c>
      <c r="H38" s="94" t="s">
        <v>859</v>
      </c>
      <c r="I38" s="70" t="s">
        <v>735</v>
      </c>
      <c r="J38" s="93" t="s">
        <v>735</v>
      </c>
      <c r="K38" s="560"/>
      <c r="L38" s="200" t="s">
        <v>860</v>
      </c>
      <c r="M38" s="204" t="s">
        <v>868</v>
      </c>
      <c r="N38" s="215" t="s">
        <v>869</v>
      </c>
      <c r="O38" s="261" t="s">
        <v>28</v>
      </c>
      <c r="P38" s="344" t="s">
        <v>870</v>
      </c>
      <c r="Q38" s="344" t="s">
        <v>871</v>
      </c>
      <c r="R38" s="345">
        <v>1</v>
      </c>
      <c r="S38" s="345"/>
      <c r="T38" s="345"/>
      <c r="U38" s="346">
        <f t="shared" si="0"/>
        <v>1</v>
      </c>
    </row>
    <row r="39" spans="1:21" ht="87.75" customHeight="1" thickBot="1">
      <c r="A39" s="563"/>
      <c r="B39" s="95" t="s">
        <v>872</v>
      </c>
      <c r="C39" s="75" t="s">
        <v>873</v>
      </c>
      <c r="D39" s="96" t="s">
        <v>856</v>
      </c>
      <c r="E39" s="75" t="s">
        <v>874</v>
      </c>
      <c r="F39" s="93" t="s">
        <v>875</v>
      </c>
      <c r="G39" s="73">
        <v>1</v>
      </c>
      <c r="H39" s="94" t="s">
        <v>859</v>
      </c>
      <c r="I39" s="70" t="s">
        <v>735</v>
      </c>
      <c r="J39" s="93" t="s">
        <v>735</v>
      </c>
      <c r="K39" s="560"/>
      <c r="L39" s="200" t="s">
        <v>860</v>
      </c>
      <c r="M39" s="216" t="s">
        <v>876</v>
      </c>
      <c r="N39" s="217" t="s">
        <v>877</v>
      </c>
      <c r="O39" s="262" t="s">
        <v>28</v>
      </c>
      <c r="P39" s="344" t="s">
        <v>878</v>
      </c>
      <c r="Q39" s="344" t="s">
        <v>879</v>
      </c>
      <c r="R39" s="345">
        <v>0.1</v>
      </c>
      <c r="S39" s="345"/>
      <c r="T39" s="345"/>
      <c r="U39" s="346">
        <f t="shared" si="0"/>
        <v>0.1</v>
      </c>
    </row>
    <row r="40" spans="1:21" ht="87.75" customHeight="1" thickTop="1" thickBot="1">
      <c r="A40" s="563"/>
      <c r="B40" s="95" t="s">
        <v>880</v>
      </c>
      <c r="C40" s="75" t="s">
        <v>881</v>
      </c>
      <c r="D40" s="84" t="s">
        <v>856</v>
      </c>
      <c r="E40" s="75" t="s">
        <v>882</v>
      </c>
      <c r="F40" s="86" t="s">
        <v>776</v>
      </c>
      <c r="G40" s="73">
        <v>1</v>
      </c>
      <c r="H40" s="94" t="s">
        <v>859</v>
      </c>
      <c r="I40" s="70" t="s">
        <v>735</v>
      </c>
      <c r="J40" s="93" t="s">
        <v>735</v>
      </c>
      <c r="K40" s="560"/>
      <c r="L40" s="200" t="s">
        <v>860</v>
      </c>
      <c r="M40" s="574" t="s">
        <v>777</v>
      </c>
      <c r="N40" s="574"/>
      <c r="O40" s="575"/>
      <c r="P40" s="344" t="s">
        <v>756</v>
      </c>
      <c r="Q40" s="350"/>
      <c r="R40" s="345">
        <v>0</v>
      </c>
      <c r="S40" s="345"/>
      <c r="T40" s="345"/>
      <c r="U40" s="346">
        <f t="shared" si="0"/>
        <v>0</v>
      </c>
    </row>
    <row r="41" spans="1:21" ht="87.75" customHeight="1" thickTop="1" thickBot="1">
      <c r="A41" s="564"/>
      <c r="B41" s="92" t="s">
        <v>883</v>
      </c>
      <c r="C41" s="90" t="s">
        <v>884</v>
      </c>
      <c r="D41" s="91" t="s">
        <v>856</v>
      </c>
      <c r="E41" s="90" t="s">
        <v>786</v>
      </c>
      <c r="F41" s="86" t="s">
        <v>776</v>
      </c>
      <c r="G41" s="89">
        <v>1</v>
      </c>
      <c r="H41" s="88" t="s">
        <v>859</v>
      </c>
      <c r="I41" s="87" t="s">
        <v>735</v>
      </c>
      <c r="J41" s="86" t="s">
        <v>735</v>
      </c>
      <c r="K41" s="560"/>
      <c r="L41" s="200" t="s">
        <v>860</v>
      </c>
      <c r="M41" s="518" t="s">
        <v>110</v>
      </c>
      <c r="N41" s="518"/>
      <c r="O41" s="519"/>
      <c r="P41" s="344" t="s">
        <v>756</v>
      </c>
      <c r="Q41" s="350"/>
      <c r="R41" s="345">
        <v>0</v>
      </c>
      <c r="S41" s="345"/>
      <c r="T41" s="345"/>
      <c r="U41" s="346">
        <f t="shared" si="0"/>
        <v>0</v>
      </c>
    </row>
    <row r="42" spans="1:21" ht="77.25" customHeight="1" thickTop="1" thickBot="1">
      <c r="A42" s="565" t="s">
        <v>885</v>
      </c>
      <c r="B42" s="85" t="s">
        <v>63</v>
      </c>
      <c r="C42" s="83" t="s">
        <v>886</v>
      </c>
      <c r="D42" s="84" t="s">
        <v>887</v>
      </c>
      <c r="E42" s="83" t="s">
        <v>888</v>
      </c>
      <c r="F42" s="70" t="s">
        <v>821</v>
      </c>
      <c r="G42" s="82">
        <v>1</v>
      </c>
      <c r="H42" s="81" t="s">
        <v>889</v>
      </c>
      <c r="I42" s="79" t="s">
        <v>735</v>
      </c>
      <c r="J42" s="80"/>
      <c r="K42" s="560"/>
      <c r="L42" s="201"/>
      <c r="M42" s="518" t="s">
        <v>110</v>
      </c>
      <c r="N42" s="518"/>
      <c r="O42" s="519"/>
      <c r="P42" s="344" t="s">
        <v>756</v>
      </c>
      <c r="Q42" s="350"/>
      <c r="R42" s="345">
        <v>0</v>
      </c>
      <c r="S42" s="345"/>
      <c r="T42" s="345"/>
      <c r="U42" s="346">
        <f t="shared" si="0"/>
        <v>0</v>
      </c>
    </row>
    <row r="43" spans="1:21" ht="101.25" customHeight="1" thickTop="1" thickBot="1">
      <c r="A43" s="566"/>
      <c r="B43" s="76" t="s">
        <v>68</v>
      </c>
      <c r="C43" s="75" t="s">
        <v>890</v>
      </c>
      <c r="D43" s="78" t="s">
        <v>891</v>
      </c>
      <c r="E43" s="75" t="s">
        <v>892</v>
      </c>
      <c r="F43" s="70" t="s">
        <v>769</v>
      </c>
      <c r="G43" s="73">
        <v>1</v>
      </c>
      <c r="H43" s="70" t="s">
        <v>893</v>
      </c>
      <c r="I43" s="70" t="s">
        <v>735</v>
      </c>
      <c r="J43" s="77"/>
      <c r="K43" s="560"/>
      <c r="L43" s="198"/>
      <c r="M43" s="574" t="s">
        <v>894</v>
      </c>
      <c r="N43" s="574"/>
      <c r="O43" s="575"/>
      <c r="P43" s="344" t="s">
        <v>756</v>
      </c>
      <c r="Q43" s="350"/>
      <c r="R43" s="345">
        <v>0</v>
      </c>
      <c r="S43" s="345"/>
      <c r="T43" s="345"/>
      <c r="U43" s="346">
        <f t="shared" si="0"/>
        <v>0</v>
      </c>
    </row>
    <row r="44" spans="1:21" ht="247.5" customHeight="1" thickTop="1" thickBot="1">
      <c r="A44" s="566"/>
      <c r="B44" s="76" t="s">
        <v>895</v>
      </c>
      <c r="C44" s="75" t="s">
        <v>896</v>
      </c>
      <c r="D44" s="74" t="s">
        <v>897</v>
      </c>
      <c r="E44" s="74" t="s">
        <v>898</v>
      </c>
      <c r="F44" s="70" t="s">
        <v>821</v>
      </c>
      <c r="G44" s="73" t="s">
        <v>745</v>
      </c>
      <c r="H44" s="72" t="s">
        <v>899</v>
      </c>
      <c r="I44" s="70" t="s">
        <v>735</v>
      </c>
      <c r="J44" s="77"/>
      <c r="K44" s="560"/>
      <c r="L44" s="198" t="s">
        <v>900</v>
      </c>
      <c r="M44" s="218" t="s">
        <v>901</v>
      </c>
      <c r="N44" s="218" t="s">
        <v>902</v>
      </c>
      <c r="O44" s="267" t="s">
        <v>28</v>
      </c>
      <c r="P44" s="351" t="s">
        <v>903</v>
      </c>
      <c r="Q44" s="344" t="s">
        <v>904</v>
      </c>
      <c r="R44" s="345">
        <v>0.33329999999999999</v>
      </c>
      <c r="S44" s="345"/>
      <c r="T44" s="345"/>
      <c r="U44" s="346">
        <f t="shared" si="0"/>
        <v>0.33329999999999999</v>
      </c>
    </row>
    <row r="45" spans="1:21" ht="77.25" customHeight="1" thickTop="1" thickBot="1">
      <c r="A45" s="566"/>
      <c r="B45" s="76" t="s">
        <v>905</v>
      </c>
      <c r="C45" s="75" t="s">
        <v>906</v>
      </c>
      <c r="D45" s="74" t="s">
        <v>907</v>
      </c>
      <c r="E45" s="75" t="s">
        <v>732</v>
      </c>
      <c r="F45" s="70" t="s">
        <v>821</v>
      </c>
      <c r="G45" s="73">
        <v>6</v>
      </c>
      <c r="H45" s="72" t="s">
        <v>908</v>
      </c>
      <c r="I45" s="70" t="s">
        <v>735</v>
      </c>
      <c r="J45" s="77"/>
      <c r="K45" s="560"/>
      <c r="L45" s="198"/>
      <c r="M45" s="210" t="s">
        <v>909</v>
      </c>
      <c r="N45" s="211" t="s">
        <v>910</v>
      </c>
      <c r="O45" s="265" t="s">
        <v>28</v>
      </c>
      <c r="P45" s="344" t="s">
        <v>911</v>
      </c>
      <c r="Q45" s="344" t="s">
        <v>912</v>
      </c>
      <c r="R45" s="345">
        <v>0.16669999999999999</v>
      </c>
      <c r="S45" s="345"/>
      <c r="T45" s="345"/>
      <c r="U45" s="346">
        <f t="shared" si="0"/>
        <v>0.16669999999999999</v>
      </c>
    </row>
    <row r="46" spans="1:21" ht="131.25" customHeight="1" thickTop="1" thickBot="1">
      <c r="A46" s="566"/>
      <c r="B46" s="76" t="s">
        <v>913</v>
      </c>
      <c r="C46" s="75" t="s">
        <v>914</v>
      </c>
      <c r="D46" s="74" t="s">
        <v>915</v>
      </c>
      <c r="E46" s="75" t="s">
        <v>732</v>
      </c>
      <c r="F46" s="70" t="s">
        <v>821</v>
      </c>
      <c r="G46" s="73">
        <v>6</v>
      </c>
      <c r="H46" s="72" t="s">
        <v>916</v>
      </c>
      <c r="I46" s="70" t="s">
        <v>735</v>
      </c>
      <c r="J46" s="77"/>
      <c r="K46" s="560"/>
      <c r="L46" s="198"/>
      <c r="M46" s="218" t="s">
        <v>917</v>
      </c>
      <c r="N46" s="218" t="s">
        <v>918</v>
      </c>
      <c r="O46" s="267" t="s">
        <v>28</v>
      </c>
      <c r="P46" s="344" t="s">
        <v>919</v>
      </c>
      <c r="Q46" s="344" t="s">
        <v>920</v>
      </c>
      <c r="R46" s="345">
        <v>0.33329999999999999</v>
      </c>
      <c r="S46" s="345"/>
      <c r="T46" s="345"/>
      <c r="U46" s="346">
        <f t="shared" si="0"/>
        <v>0.33329999999999999</v>
      </c>
    </row>
    <row r="47" spans="1:21" ht="77.25" customHeight="1" thickTop="1" thickBot="1">
      <c r="A47" s="566"/>
      <c r="B47" s="76" t="s">
        <v>921</v>
      </c>
      <c r="C47" s="75" t="s">
        <v>922</v>
      </c>
      <c r="D47" s="74" t="s">
        <v>923</v>
      </c>
      <c r="E47" s="74" t="s">
        <v>924</v>
      </c>
      <c r="F47" s="70" t="s">
        <v>925</v>
      </c>
      <c r="G47" s="73">
        <v>2</v>
      </c>
      <c r="H47" s="72" t="s">
        <v>926</v>
      </c>
      <c r="I47" s="70" t="s">
        <v>735</v>
      </c>
      <c r="J47" s="77"/>
      <c r="K47" s="560"/>
      <c r="L47" s="198"/>
      <c r="M47" s="218" t="s">
        <v>927</v>
      </c>
      <c r="N47" s="219" t="s">
        <v>928</v>
      </c>
      <c r="O47" s="267" t="s">
        <v>28</v>
      </c>
      <c r="P47" s="344" t="s">
        <v>929</v>
      </c>
      <c r="Q47" s="350" t="s">
        <v>930</v>
      </c>
      <c r="R47" s="345">
        <v>0.5</v>
      </c>
      <c r="S47" s="345"/>
      <c r="T47" s="345"/>
      <c r="U47" s="346">
        <f t="shared" si="0"/>
        <v>0.5</v>
      </c>
    </row>
    <row r="48" spans="1:21" ht="144.75" customHeight="1" thickTop="1" thickBot="1">
      <c r="A48" s="566"/>
      <c r="B48" s="76" t="s">
        <v>931</v>
      </c>
      <c r="C48" s="75" t="s">
        <v>932</v>
      </c>
      <c r="D48" s="74" t="s">
        <v>933</v>
      </c>
      <c r="E48" s="74" t="s">
        <v>934</v>
      </c>
      <c r="F48" s="70" t="s">
        <v>935</v>
      </c>
      <c r="G48" s="73">
        <v>1</v>
      </c>
      <c r="H48" s="72" t="s">
        <v>936</v>
      </c>
      <c r="I48" s="70" t="s">
        <v>735</v>
      </c>
      <c r="J48" s="77"/>
      <c r="K48" s="560"/>
      <c r="L48" s="198"/>
      <c r="M48" s="213" t="s">
        <v>937</v>
      </c>
      <c r="N48" s="220" t="s">
        <v>938</v>
      </c>
      <c r="O48" s="266" t="s">
        <v>28</v>
      </c>
      <c r="P48" s="351" t="s">
        <v>939</v>
      </c>
      <c r="Q48" s="350" t="s">
        <v>930</v>
      </c>
      <c r="R48" s="345">
        <v>0.33</v>
      </c>
      <c r="S48" s="345"/>
      <c r="T48" s="345"/>
      <c r="U48" s="346">
        <f t="shared" si="0"/>
        <v>0.33</v>
      </c>
    </row>
    <row r="49" spans="1:37" ht="73.5" customHeight="1" thickTop="1" thickBot="1">
      <c r="A49" s="567"/>
      <c r="B49" s="76" t="s">
        <v>940</v>
      </c>
      <c r="C49" s="75" t="s">
        <v>941</v>
      </c>
      <c r="D49" s="74" t="s">
        <v>942</v>
      </c>
      <c r="E49" s="74" t="s">
        <v>943</v>
      </c>
      <c r="F49" s="70" t="s">
        <v>944</v>
      </c>
      <c r="G49" s="73">
        <v>1</v>
      </c>
      <c r="H49" s="72" t="s">
        <v>936</v>
      </c>
      <c r="I49" s="70" t="s">
        <v>735</v>
      </c>
      <c r="J49" s="71"/>
      <c r="K49" s="561"/>
      <c r="L49" s="198"/>
      <c r="M49" s="518" t="s">
        <v>110</v>
      </c>
      <c r="N49" s="518"/>
      <c r="O49" s="519"/>
      <c r="P49" s="344" t="s">
        <v>756</v>
      </c>
      <c r="Q49" s="350"/>
      <c r="R49" s="345">
        <v>0</v>
      </c>
      <c r="S49" s="345"/>
      <c r="T49" s="345"/>
      <c r="U49" s="346">
        <f t="shared" si="0"/>
        <v>0</v>
      </c>
      <c r="AK49" s="296"/>
    </row>
    <row r="50" spans="1:37" ht="27" customHeight="1" thickTop="1" thickBot="1">
      <c r="Q50" s="336" t="s">
        <v>700</v>
      </c>
      <c r="R50" s="337">
        <f>AVERAGE(R18:R49)</f>
        <v>0.26440322580645165</v>
      </c>
      <c r="S50" s="337"/>
      <c r="T50" s="337"/>
      <c r="U50" s="338">
        <f>+R50</f>
        <v>0.26440322580645165</v>
      </c>
    </row>
    <row r="51" spans="1:37" ht="15.75" customHeight="1"/>
    <row r="52" spans="1:37" ht="15.75" customHeight="1"/>
    <row r="53" spans="1:37" ht="15.75" customHeight="1"/>
    <row r="54" spans="1:37" ht="15.75" customHeight="1"/>
    <row r="55" spans="1:37" ht="15.75" customHeight="1"/>
    <row r="56" spans="1:37" ht="15.75" customHeight="1"/>
    <row r="57" spans="1:37" ht="15.75" customHeight="1"/>
    <row r="58" spans="1:37" ht="15.75" customHeight="1"/>
    <row r="59" spans="1:37" ht="15.75" customHeight="1"/>
    <row r="60" spans="1:37" ht="15.75" customHeight="1"/>
    <row r="61" spans="1:37" ht="15.75" customHeight="1"/>
    <row r="62" spans="1:37" ht="15.75" customHeight="1"/>
    <row r="63" spans="1:37" ht="15.75" customHeight="1"/>
    <row r="64" spans="1:37"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sheetData>
  <mergeCells count="39">
    <mergeCell ref="M49:O49"/>
    <mergeCell ref="M23:O23"/>
    <mergeCell ref="K11:K14"/>
    <mergeCell ref="L11:L14"/>
    <mergeCell ref="I16:K16"/>
    <mergeCell ref="M20:O20"/>
    <mergeCell ref="M27:O27"/>
    <mergeCell ref="M29:O29"/>
    <mergeCell ref="M30:O30"/>
    <mergeCell ref="M32:O32"/>
    <mergeCell ref="M33:O33"/>
    <mergeCell ref="M34:O34"/>
    <mergeCell ref="M36:O36"/>
    <mergeCell ref="M40:O40"/>
    <mergeCell ref="M43:O43"/>
    <mergeCell ref="M41:O41"/>
    <mergeCell ref="I11:I14"/>
    <mergeCell ref="J11:J14"/>
    <mergeCell ref="B17:C17"/>
    <mergeCell ref="A18:A36"/>
    <mergeCell ref="K18:K49"/>
    <mergeCell ref="A37:A41"/>
    <mergeCell ref="A42:A49"/>
    <mergeCell ref="M42:O42"/>
    <mergeCell ref="I3:L3"/>
    <mergeCell ref="B4:H5"/>
    <mergeCell ref="I4:L5"/>
    <mergeCell ref="A7:L7"/>
    <mergeCell ref="A8:L8"/>
    <mergeCell ref="B2:H3"/>
    <mergeCell ref="I2:L2"/>
    <mergeCell ref="A9:J9"/>
    <mergeCell ref="K9:L9"/>
    <mergeCell ref="A10:C10"/>
    <mergeCell ref="D10:F10"/>
    <mergeCell ref="G10:H10"/>
    <mergeCell ref="A11:C14"/>
    <mergeCell ref="D11:F14"/>
    <mergeCell ref="G11:H14"/>
  </mergeCells>
  <hyperlinks>
    <hyperlink ref="N19" r:id="rId1" xr:uid="{00000000-0004-0000-0300-000000000000}"/>
    <hyperlink ref="N31" r:id="rId2" xr:uid="{00000000-0004-0000-0300-000001000000}"/>
    <hyperlink ref="N35" r:id="rId3" xr:uid="{00000000-0004-0000-0300-000002000000}"/>
  </hyperlinks>
  <pageMargins left="0.7" right="0.7" top="0.75" bottom="0.75" header="0.3" footer="0.3"/>
  <pageSetup paperSize="9" orientation="portrait"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sheetPr>
  <dimension ref="A2:O20"/>
  <sheetViews>
    <sheetView showGridLines="0" topLeftCell="G14" zoomScale="60" zoomScaleNormal="60" workbookViewId="0">
      <selection activeCell="P18" sqref="P18"/>
    </sheetView>
  </sheetViews>
  <sheetFormatPr baseColWidth="10" defaultColWidth="11.5" defaultRowHeight="16"/>
  <cols>
    <col min="1" max="1" width="31" customWidth="1"/>
    <col min="2" max="2" width="5.1640625" bestFit="1" customWidth="1"/>
    <col min="3" max="3" width="73" customWidth="1"/>
    <col min="4" max="4" width="66.6640625" customWidth="1"/>
    <col min="5" max="5" width="20.83203125" customWidth="1"/>
    <col min="6" max="6" width="58.83203125" customWidth="1"/>
    <col min="7" max="7" width="93" customWidth="1"/>
    <col min="8" max="8" width="43.83203125" customWidth="1"/>
    <col min="9" max="9" width="34.33203125" customWidth="1"/>
    <col min="10" max="10" width="90.6640625" style="303" customWidth="1"/>
    <col min="11" max="11" width="29.5" style="303" customWidth="1"/>
    <col min="12" max="12" width="27.1640625" style="304" bestFit="1" customWidth="1"/>
    <col min="13" max="13" width="29.5" style="304" bestFit="1" customWidth="1"/>
    <col min="14" max="14" width="27.6640625" style="304" bestFit="1" customWidth="1"/>
    <col min="15" max="15" width="24.33203125" style="305" customWidth="1"/>
    <col min="259" max="259" width="31" customWidth="1"/>
    <col min="260" max="260" width="5.1640625" bestFit="1" customWidth="1"/>
    <col min="261" max="261" width="51.6640625" customWidth="1"/>
    <col min="262" max="262" width="31.5" customWidth="1"/>
    <col min="263" max="263" width="20.83203125" customWidth="1"/>
    <col min="264" max="264" width="41.1640625" customWidth="1"/>
    <col min="265" max="265" width="19.1640625" customWidth="1"/>
    <col min="266" max="266" width="26" customWidth="1"/>
    <col min="515" max="515" width="31" customWidth="1"/>
    <col min="516" max="516" width="5.1640625" bestFit="1" customWidth="1"/>
    <col min="517" max="517" width="51.6640625" customWidth="1"/>
    <col min="518" max="518" width="31.5" customWidth="1"/>
    <col min="519" max="519" width="20.83203125" customWidth="1"/>
    <col min="520" max="520" width="41.1640625" customWidth="1"/>
    <col min="521" max="521" width="19.1640625" customWidth="1"/>
    <col min="522" max="522" width="26" customWidth="1"/>
    <col min="771" max="771" width="31" customWidth="1"/>
    <col min="772" max="772" width="5.1640625" bestFit="1" customWidth="1"/>
    <col min="773" max="773" width="51.6640625" customWidth="1"/>
    <col min="774" max="774" width="31.5" customWidth="1"/>
    <col min="775" max="775" width="20.83203125" customWidth="1"/>
    <col min="776" max="776" width="41.1640625" customWidth="1"/>
    <col min="777" max="777" width="19.1640625" customWidth="1"/>
    <col min="778" max="778" width="26" customWidth="1"/>
    <col min="1027" max="1027" width="31" customWidth="1"/>
    <col min="1028" max="1028" width="5.1640625" bestFit="1" customWidth="1"/>
    <col min="1029" max="1029" width="51.6640625" customWidth="1"/>
    <col min="1030" max="1030" width="31.5" customWidth="1"/>
    <col min="1031" max="1031" width="20.83203125" customWidth="1"/>
    <col min="1032" max="1032" width="41.1640625" customWidth="1"/>
    <col min="1033" max="1033" width="19.1640625" customWidth="1"/>
    <col min="1034" max="1034" width="26" customWidth="1"/>
    <col min="1283" max="1283" width="31" customWidth="1"/>
    <col min="1284" max="1284" width="5.1640625" bestFit="1" customWidth="1"/>
    <col min="1285" max="1285" width="51.6640625" customWidth="1"/>
    <col min="1286" max="1286" width="31.5" customWidth="1"/>
    <col min="1287" max="1287" width="20.83203125" customWidth="1"/>
    <col min="1288" max="1288" width="41.1640625" customWidth="1"/>
    <col min="1289" max="1289" width="19.1640625" customWidth="1"/>
    <col min="1290" max="1290" width="26" customWidth="1"/>
    <col min="1539" max="1539" width="31" customWidth="1"/>
    <col min="1540" max="1540" width="5.1640625" bestFit="1" customWidth="1"/>
    <col min="1541" max="1541" width="51.6640625" customWidth="1"/>
    <col min="1542" max="1542" width="31.5" customWidth="1"/>
    <col min="1543" max="1543" width="20.83203125" customWidth="1"/>
    <col min="1544" max="1544" width="41.1640625" customWidth="1"/>
    <col min="1545" max="1545" width="19.1640625" customWidth="1"/>
    <col min="1546" max="1546" width="26" customWidth="1"/>
    <col min="1795" max="1795" width="31" customWidth="1"/>
    <col min="1796" max="1796" width="5.1640625" bestFit="1" customWidth="1"/>
    <col min="1797" max="1797" width="51.6640625" customWidth="1"/>
    <col min="1798" max="1798" width="31.5" customWidth="1"/>
    <col min="1799" max="1799" width="20.83203125" customWidth="1"/>
    <col min="1800" max="1800" width="41.1640625" customWidth="1"/>
    <col min="1801" max="1801" width="19.1640625" customWidth="1"/>
    <col min="1802" max="1802" width="26" customWidth="1"/>
    <col min="2051" max="2051" width="31" customWidth="1"/>
    <col min="2052" max="2052" width="5.1640625" bestFit="1" customWidth="1"/>
    <col min="2053" max="2053" width="51.6640625" customWidth="1"/>
    <col min="2054" max="2054" width="31.5" customWidth="1"/>
    <col min="2055" max="2055" width="20.83203125" customWidth="1"/>
    <col min="2056" max="2056" width="41.1640625" customWidth="1"/>
    <col min="2057" max="2057" width="19.1640625" customWidth="1"/>
    <col min="2058" max="2058" width="26" customWidth="1"/>
    <col min="2307" max="2307" width="31" customWidth="1"/>
    <col min="2308" max="2308" width="5.1640625" bestFit="1" customWidth="1"/>
    <col min="2309" max="2309" width="51.6640625" customWidth="1"/>
    <col min="2310" max="2310" width="31.5" customWidth="1"/>
    <col min="2311" max="2311" width="20.83203125" customWidth="1"/>
    <col min="2312" max="2312" width="41.1640625" customWidth="1"/>
    <col min="2313" max="2313" width="19.1640625" customWidth="1"/>
    <col min="2314" max="2314" width="26" customWidth="1"/>
    <col min="2563" max="2563" width="31" customWidth="1"/>
    <col min="2564" max="2564" width="5.1640625" bestFit="1" customWidth="1"/>
    <col min="2565" max="2565" width="51.6640625" customWidth="1"/>
    <col min="2566" max="2566" width="31.5" customWidth="1"/>
    <col min="2567" max="2567" width="20.83203125" customWidth="1"/>
    <col min="2568" max="2568" width="41.1640625" customWidth="1"/>
    <col min="2569" max="2569" width="19.1640625" customWidth="1"/>
    <col min="2570" max="2570" width="26" customWidth="1"/>
    <col min="2819" max="2819" width="31" customWidth="1"/>
    <col min="2820" max="2820" width="5.1640625" bestFit="1" customWidth="1"/>
    <col min="2821" max="2821" width="51.6640625" customWidth="1"/>
    <col min="2822" max="2822" width="31.5" customWidth="1"/>
    <col min="2823" max="2823" width="20.83203125" customWidth="1"/>
    <col min="2824" max="2824" width="41.1640625" customWidth="1"/>
    <col min="2825" max="2825" width="19.1640625" customWidth="1"/>
    <col min="2826" max="2826" width="26" customWidth="1"/>
    <col min="3075" max="3075" width="31" customWidth="1"/>
    <col min="3076" max="3076" width="5.1640625" bestFit="1" customWidth="1"/>
    <col min="3077" max="3077" width="51.6640625" customWidth="1"/>
    <col min="3078" max="3078" width="31.5" customWidth="1"/>
    <col min="3079" max="3079" width="20.83203125" customWidth="1"/>
    <col min="3080" max="3080" width="41.1640625" customWidth="1"/>
    <col min="3081" max="3081" width="19.1640625" customWidth="1"/>
    <col min="3082" max="3082" width="26" customWidth="1"/>
    <col min="3331" max="3331" width="31" customWidth="1"/>
    <col min="3332" max="3332" width="5.1640625" bestFit="1" customWidth="1"/>
    <col min="3333" max="3333" width="51.6640625" customWidth="1"/>
    <col min="3334" max="3334" width="31.5" customWidth="1"/>
    <col min="3335" max="3335" width="20.83203125" customWidth="1"/>
    <col min="3336" max="3336" width="41.1640625" customWidth="1"/>
    <col min="3337" max="3337" width="19.1640625" customWidth="1"/>
    <col min="3338" max="3338" width="26" customWidth="1"/>
    <col min="3587" max="3587" width="31" customWidth="1"/>
    <col min="3588" max="3588" width="5.1640625" bestFit="1" customWidth="1"/>
    <col min="3589" max="3589" width="51.6640625" customWidth="1"/>
    <col min="3590" max="3590" width="31.5" customWidth="1"/>
    <col min="3591" max="3591" width="20.83203125" customWidth="1"/>
    <col min="3592" max="3592" width="41.1640625" customWidth="1"/>
    <col min="3593" max="3593" width="19.1640625" customWidth="1"/>
    <col min="3594" max="3594" width="26" customWidth="1"/>
    <col min="3843" max="3843" width="31" customWidth="1"/>
    <col min="3844" max="3844" width="5.1640625" bestFit="1" customWidth="1"/>
    <col min="3845" max="3845" width="51.6640625" customWidth="1"/>
    <col min="3846" max="3846" width="31.5" customWidth="1"/>
    <col min="3847" max="3847" width="20.83203125" customWidth="1"/>
    <col min="3848" max="3848" width="41.1640625" customWidth="1"/>
    <col min="3849" max="3849" width="19.1640625" customWidth="1"/>
    <col min="3850" max="3850" width="26" customWidth="1"/>
    <col min="4099" max="4099" width="31" customWidth="1"/>
    <col min="4100" max="4100" width="5.1640625" bestFit="1" customWidth="1"/>
    <col min="4101" max="4101" width="51.6640625" customWidth="1"/>
    <col min="4102" max="4102" width="31.5" customWidth="1"/>
    <col min="4103" max="4103" width="20.83203125" customWidth="1"/>
    <col min="4104" max="4104" width="41.1640625" customWidth="1"/>
    <col min="4105" max="4105" width="19.1640625" customWidth="1"/>
    <col min="4106" max="4106" width="26" customWidth="1"/>
    <col min="4355" max="4355" width="31" customWidth="1"/>
    <col min="4356" max="4356" width="5.1640625" bestFit="1" customWidth="1"/>
    <col min="4357" max="4357" width="51.6640625" customWidth="1"/>
    <col min="4358" max="4358" width="31.5" customWidth="1"/>
    <col min="4359" max="4359" width="20.83203125" customWidth="1"/>
    <col min="4360" max="4360" width="41.1640625" customWidth="1"/>
    <col min="4361" max="4361" width="19.1640625" customWidth="1"/>
    <col min="4362" max="4362" width="26" customWidth="1"/>
    <col min="4611" max="4611" width="31" customWidth="1"/>
    <col min="4612" max="4612" width="5.1640625" bestFit="1" customWidth="1"/>
    <col min="4613" max="4613" width="51.6640625" customWidth="1"/>
    <col min="4614" max="4614" width="31.5" customWidth="1"/>
    <col min="4615" max="4615" width="20.83203125" customWidth="1"/>
    <col min="4616" max="4616" width="41.1640625" customWidth="1"/>
    <col min="4617" max="4617" width="19.1640625" customWidth="1"/>
    <col min="4618" max="4618" width="26" customWidth="1"/>
    <col min="4867" max="4867" width="31" customWidth="1"/>
    <col min="4868" max="4868" width="5.1640625" bestFit="1" customWidth="1"/>
    <col min="4869" max="4869" width="51.6640625" customWidth="1"/>
    <col min="4870" max="4870" width="31.5" customWidth="1"/>
    <col min="4871" max="4871" width="20.83203125" customWidth="1"/>
    <col min="4872" max="4872" width="41.1640625" customWidth="1"/>
    <col min="4873" max="4873" width="19.1640625" customWidth="1"/>
    <col min="4874" max="4874" width="26" customWidth="1"/>
    <col min="5123" max="5123" width="31" customWidth="1"/>
    <col min="5124" max="5124" width="5.1640625" bestFit="1" customWidth="1"/>
    <col min="5125" max="5125" width="51.6640625" customWidth="1"/>
    <col min="5126" max="5126" width="31.5" customWidth="1"/>
    <col min="5127" max="5127" width="20.83203125" customWidth="1"/>
    <col min="5128" max="5128" width="41.1640625" customWidth="1"/>
    <col min="5129" max="5129" width="19.1640625" customWidth="1"/>
    <col min="5130" max="5130" width="26" customWidth="1"/>
    <col min="5379" max="5379" width="31" customWidth="1"/>
    <col min="5380" max="5380" width="5.1640625" bestFit="1" customWidth="1"/>
    <col min="5381" max="5381" width="51.6640625" customWidth="1"/>
    <col min="5382" max="5382" width="31.5" customWidth="1"/>
    <col min="5383" max="5383" width="20.83203125" customWidth="1"/>
    <col min="5384" max="5384" width="41.1640625" customWidth="1"/>
    <col min="5385" max="5385" width="19.1640625" customWidth="1"/>
    <col min="5386" max="5386" width="26" customWidth="1"/>
    <col min="5635" max="5635" width="31" customWidth="1"/>
    <col min="5636" max="5636" width="5.1640625" bestFit="1" customWidth="1"/>
    <col min="5637" max="5637" width="51.6640625" customWidth="1"/>
    <col min="5638" max="5638" width="31.5" customWidth="1"/>
    <col min="5639" max="5639" width="20.83203125" customWidth="1"/>
    <col min="5640" max="5640" width="41.1640625" customWidth="1"/>
    <col min="5641" max="5641" width="19.1640625" customWidth="1"/>
    <col min="5642" max="5642" width="26" customWidth="1"/>
    <col min="5891" max="5891" width="31" customWidth="1"/>
    <col min="5892" max="5892" width="5.1640625" bestFit="1" customWidth="1"/>
    <col min="5893" max="5893" width="51.6640625" customWidth="1"/>
    <col min="5894" max="5894" width="31.5" customWidth="1"/>
    <col min="5895" max="5895" width="20.83203125" customWidth="1"/>
    <col min="5896" max="5896" width="41.1640625" customWidth="1"/>
    <col min="5897" max="5897" width="19.1640625" customWidth="1"/>
    <col min="5898" max="5898" width="26" customWidth="1"/>
    <col min="6147" max="6147" width="31" customWidth="1"/>
    <col min="6148" max="6148" width="5.1640625" bestFit="1" customWidth="1"/>
    <col min="6149" max="6149" width="51.6640625" customWidth="1"/>
    <col min="6150" max="6150" width="31.5" customWidth="1"/>
    <col min="6151" max="6151" width="20.83203125" customWidth="1"/>
    <col min="6152" max="6152" width="41.1640625" customWidth="1"/>
    <col min="6153" max="6153" width="19.1640625" customWidth="1"/>
    <col min="6154" max="6154" width="26" customWidth="1"/>
    <col min="6403" max="6403" width="31" customWidth="1"/>
    <col min="6404" max="6404" width="5.1640625" bestFit="1" customWidth="1"/>
    <col min="6405" max="6405" width="51.6640625" customWidth="1"/>
    <col min="6406" max="6406" width="31.5" customWidth="1"/>
    <col min="6407" max="6407" width="20.83203125" customWidth="1"/>
    <col min="6408" max="6408" width="41.1640625" customWidth="1"/>
    <col min="6409" max="6409" width="19.1640625" customWidth="1"/>
    <col min="6410" max="6410" width="26" customWidth="1"/>
    <col min="6659" max="6659" width="31" customWidth="1"/>
    <col min="6660" max="6660" width="5.1640625" bestFit="1" customWidth="1"/>
    <col min="6661" max="6661" width="51.6640625" customWidth="1"/>
    <col min="6662" max="6662" width="31.5" customWidth="1"/>
    <col min="6663" max="6663" width="20.83203125" customWidth="1"/>
    <col min="6664" max="6664" width="41.1640625" customWidth="1"/>
    <col min="6665" max="6665" width="19.1640625" customWidth="1"/>
    <col min="6666" max="6666" width="26" customWidth="1"/>
    <col min="6915" max="6915" width="31" customWidth="1"/>
    <col min="6916" max="6916" width="5.1640625" bestFit="1" customWidth="1"/>
    <col min="6917" max="6917" width="51.6640625" customWidth="1"/>
    <col min="6918" max="6918" width="31.5" customWidth="1"/>
    <col min="6919" max="6919" width="20.83203125" customWidth="1"/>
    <col min="6920" max="6920" width="41.1640625" customWidth="1"/>
    <col min="6921" max="6921" width="19.1640625" customWidth="1"/>
    <col min="6922" max="6922" width="26" customWidth="1"/>
    <col min="7171" max="7171" width="31" customWidth="1"/>
    <col min="7172" max="7172" width="5.1640625" bestFit="1" customWidth="1"/>
    <col min="7173" max="7173" width="51.6640625" customWidth="1"/>
    <col min="7174" max="7174" width="31.5" customWidth="1"/>
    <col min="7175" max="7175" width="20.83203125" customWidth="1"/>
    <col min="7176" max="7176" width="41.1640625" customWidth="1"/>
    <col min="7177" max="7177" width="19.1640625" customWidth="1"/>
    <col min="7178" max="7178" width="26" customWidth="1"/>
    <col min="7427" max="7427" width="31" customWidth="1"/>
    <col min="7428" max="7428" width="5.1640625" bestFit="1" customWidth="1"/>
    <col min="7429" max="7429" width="51.6640625" customWidth="1"/>
    <col min="7430" max="7430" width="31.5" customWidth="1"/>
    <col min="7431" max="7431" width="20.83203125" customWidth="1"/>
    <col min="7432" max="7432" width="41.1640625" customWidth="1"/>
    <col min="7433" max="7433" width="19.1640625" customWidth="1"/>
    <col min="7434" max="7434" width="26" customWidth="1"/>
    <col min="7683" max="7683" width="31" customWidth="1"/>
    <col min="7684" max="7684" width="5.1640625" bestFit="1" customWidth="1"/>
    <col min="7685" max="7685" width="51.6640625" customWidth="1"/>
    <col min="7686" max="7686" width="31.5" customWidth="1"/>
    <col min="7687" max="7687" width="20.83203125" customWidth="1"/>
    <col min="7688" max="7688" width="41.1640625" customWidth="1"/>
    <col min="7689" max="7689" width="19.1640625" customWidth="1"/>
    <col min="7690" max="7690" width="26" customWidth="1"/>
    <col min="7939" max="7939" width="31" customWidth="1"/>
    <col min="7940" max="7940" width="5.1640625" bestFit="1" customWidth="1"/>
    <col min="7941" max="7941" width="51.6640625" customWidth="1"/>
    <col min="7942" max="7942" width="31.5" customWidth="1"/>
    <col min="7943" max="7943" width="20.83203125" customWidth="1"/>
    <col min="7944" max="7944" width="41.1640625" customWidth="1"/>
    <col min="7945" max="7945" width="19.1640625" customWidth="1"/>
    <col min="7946" max="7946" width="26" customWidth="1"/>
    <col min="8195" max="8195" width="31" customWidth="1"/>
    <col min="8196" max="8196" width="5.1640625" bestFit="1" customWidth="1"/>
    <col min="8197" max="8197" width="51.6640625" customWidth="1"/>
    <col min="8198" max="8198" width="31.5" customWidth="1"/>
    <col min="8199" max="8199" width="20.83203125" customWidth="1"/>
    <col min="8200" max="8200" width="41.1640625" customWidth="1"/>
    <col min="8201" max="8201" width="19.1640625" customWidth="1"/>
    <col min="8202" max="8202" width="26" customWidth="1"/>
    <col min="8451" max="8451" width="31" customWidth="1"/>
    <col min="8452" max="8452" width="5.1640625" bestFit="1" customWidth="1"/>
    <col min="8453" max="8453" width="51.6640625" customWidth="1"/>
    <col min="8454" max="8454" width="31.5" customWidth="1"/>
    <col min="8455" max="8455" width="20.83203125" customWidth="1"/>
    <col min="8456" max="8456" width="41.1640625" customWidth="1"/>
    <col min="8457" max="8457" width="19.1640625" customWidth="1"/>
    <col min="8458" max="8458" width="26" customWidth="1"/>
    <col min="8707" max="8707" width="31" customWidth="1"/>
    <col min="8708" max="8708" width="5.1640625" bestFit="1" customWidth="1"/>
    <col min="8709" max="8709" width="51.6640625" customWidth="1"/>
    <col min="8710" max="8710" width="31.5" customWidth="1"/>
    <col min="8711" max="8711" width="20.83203125" customWidth="1"/>
    <col min="8712" max="8712" width="41.1640625" customWidth="1"/>
    <col min="8713" max="8713" width="19.1640625" customWidth="1"/>
    <col min="8714" max="8714" width="26" customWidth="1"/>
    <col min="8963" max="8963" width="31" customWidth="1"/>
    <col min="8964" max="8964" width="5.1640625" bestFit="1" customWidth="1"/>
    <col min="8965" max="8965" width="51.6640625" customWidth="1"/>
    <col min="8966" max="8966" width="31.5" customWidth="1"/>
    <col min="8967" max="8967" width="20.83203125" customWidth="1"/>
    <col min="8968" max="8968" width="41.1640625" customWidth="1"/>
    <col min="8969" max="8969" width="19.1640625" customWidth="1"/>
    <col min="8970" max="8970" width="26" customWidth="1"/>
    <col min="9219" max="9219" width="31" customWidth="1"/>
    <col min="9220" max="9220" width="5.1640625" bestFit="1" customWidth="1"/>
    <col min="9221" max="9221" width="51.6640625" customWidth="1"/>
    <col min="9222" max="9222" width="31.5" customWidth="1"/>
    <col min="9223" max="9223" width="20.83203125" customWidth="1"/>
    <col min="9224" max="9224" width="41.1640625" customWidth="1"/>
    <col min="9225" max="9225" width="19.1640625" customWidth="1"/>
    <col min="9226" max="9226" width="26" customWidth="1"/>
    <col min="9475" max="9475" width="31" customWidth="1"/>
    <col min="9476" max="9476" width="5.1640625" bestFit="1" customWidth="1"/>
    <col min="9477" max="9477" width="51.6640625" customWidth="1"/>
    <col min="9478" max="9478" width="31.5" customWidth="1"/>
    <col min="9479" max="9479" width="20.83203125" customWidth="1"/>
    <col min="9480" max="9480" width="41.1640625" customWidth="1"/>
    <col min="9481" max="9481" width="19.1640625" customWidth="1"/>
    <col min="9482" max="9482" width="26" customWidth="1"/>
    <col min="9731" max="9731" width="31" customWidth="1"/>
    <col min="9732" max="9732" width="5.1640625" bestFit="1" customWidth="1"/>
    <col min="9733" max="9733" width="51.6640625" customWidth="1"/>
    <col min="9734" max="9734" width="31.5" customWidth="1"/>
    <col min="9735" max="9735" width="20.83203125" customWidth="1"/>
    <col min="9736" max="9736" width="41.1640625" customWidth="1"/>
    <col min="9737" max="9737" width="19.1640625" customWidth="1"/>
    <col min="9738" max="9738" width="26" customWidth="1"/>
    <col min="9987" max="9987" width="31" customWidth="1"/>
    <col min="9988" max="9988" width="5.1640625" bestFit="1" customWidth="1"/>
    <col min="9989" max="9989" width="51.6640625" customWidth="1"/>
    <col min="9990" max="9990" width="31.5" customWidth="1"/>
    <col min="9991" max="9991" width="20.83203125" customWidth="1"/>
    <col min="9992" max="9992" width="41.1640625" customWidth="1"/>
    <col min="9993" max="9993" width="19.1640625" customWidth="1"/>
    <col min="9994" max="9994" width="26" customWidth="1"/>
    <col min="10243" max="10243" width="31" customWidth="1"/>
    <col min="10244" max="10244" width="5.1640625" bestFit="1" customWidth="1"/>
    <col min="10245" max="10245" width="51.6640625" customWidth="1"/>
    <col min="10246" max="10246" width="31.5" customWidth="1"/>
    <col min="10247" max="10247" width="20.83203125" customWidth="1"/>
    <col min="10248" max="10248" width="41.1640625" customWidth="1"/>
    <col min="10249" max="10249" width="19.1640625" customWidth="1"/>
    <col min="10250" max="10250" width="26" customWidth="1"/>
    <col min="10499" max="10499" width="31" customWidth="1"/>
    <col min="10500" max="10500" width="5.1640625" bestFit="1" customWidth="1"/>
    <col min="10501" max="10501" width="51.6640625" customWidth="1"/>
    <col min="10502" max="10502" width="31.5" customWidth="1"/>
    <col min="10503" max="10503" width="20.83203125" customWidth="1"/>
    <col min="10504" max="10504" width="41.1640625" customWidth="1"/>
    <col min="10505" max="10505" width="19.1640625" customWidth="1"/>
    <col min="10506" max="10506" width="26" customWidth="1"/>
    <col min="10755" max="10755" width="31" customWidth="1"/>
    <col min="10756" max="10756" width="5.1640625" bestFit="1" customWidth="1"/>
    <col min="10757" max="10757" width="51.6640625" customWidth="1"/>
    <col min="10758" max="10758" width="31.5" customWidth="1"/>
    <col min="10759" max="10759" width="20.83203125" customWidth="1"/>
    <col min="10760" max="10760" width="41.1640625" customWidth="1"/>
    <col min="10761" max="10761" width="19.1640625" customWidth="1"/>
    <col min="10762" max="10762" width="26" customWidth="1"/>
    <col min="11011" max="11011" width="31" customWidth="1"/>
    <col min="11012" max="11012" width="5.1640625" bestFit="1" customWidth="1"/>
    <col min="11013" max="11013" width="51.6640625" customWidth="1"/>
    <col min="11014" max="11014" width="31.5" customWidth="1"/>
    <col min="11015" max="11015" width="20.83203125" customWidth="1"/>
    <col min="11016" max="11016" width="41.1640625" customWidth="1"/>
    <col min="11017" max="11017" width="19.1640625" customWidth="1"/>
    <col min="11018" max="11018" width="26" customWidth="1"/>
    <col min="11267" max="11267" width="31" customWidth="1"/>
    <col min="11268" max="11268" width="5.1640625" bestFit="1" customWidth="1"/>
    <col min="11269" max="11269" width="51.6640625" customWidth="1"/>
    <col min="11270" max="11270" width="31.5" customWidth="1"/>
    <col min="11271" max="11271" width="20.83203125" customWidth="1"/>
    <col min="11272" max="11272" width="41.1640625" customWidth="1"/>
    <col min="11273" max="11273" width="19.1640625" customWidth="1"/>
    <col min="11274" max="11274" width="26" customWidth="1"/>
    <col min="11523" max="11523" width="31" customWidth="1"/>
    <col min="11524" max="11524" width="5.1640625" bestFit="1" customWidth="1"/>
    <col min="11525" max="11525" width="51.6640625" customWidth="1"/>
    <col min="11526" max="11526" width="31.5" customWidth="1"/>
    <col min="11527" max="11527" width="20.83203125" customWidth="1"/>
    <col min="11528" max="11528" width="41.1640625" customWidth="1"/>
    <col min="11529" max="11529" width="19.1640625" customWidth="1"/>
    <col min="11530" max="11530" width="26" customWidth="1"/>
    <col min="11779" max="11779" width="31" customWidth="1"/>
    <col min="11780" max="11780" width="5.1640625" bestFit="1" customWidth="1"/>
    <col min="11781" max="11781" width="51.6640625" customWidth="1"/>
    <col min="11782" max="11782" width="31.5" customWidth="1"/>
    <col min="11783" max="11783" width="20.83203125" customWidth="1"/>
    <col min="11784" max="11784" width="41.1640625" customWidth="1"/>
    <col min="11785" max="11785" width="19.1640625" customWidth="1"/>
    <col min="11786" max="11786" width="26" customWidth="1"/>
    <col min="12035" max="12035" width="31" customWidth="1"/>
    <col min="12036" max="12036" width="5.1640625" bestFit="1" customWidth="1"/>
    <col min="12037" max="12037" width="51.6640625" customWidth="1"/>
    <col min="12038" max="12038" width="31.5" customWidth="1"/>
    <col min="12039" max="12039" width="20.83203125" customWidth="1"/>
    <col min="12040" max="12040" width="41.1640625" customWidth="1"/>
    <col min="12041" max="12041" width="19.1640625" customWidth="1"/>
    <col min="12042" max="12042" width="26" customWidth="1"/>
    <col min="12291" max="12291" width="31" customWidth="1"/>
    <col min="12292" max="12292" width="5.1640625" bestFit="1" customWidth="1"/>
    <col min="12293" max="12293" width="51.6640625" customWidth="1"/>
    <col min="12294" max="12294" width="31.5" customWidth="1"/>
    <col min="12295" max="12295" width="20.83203125" customWidth="1"/>
    <col min="12296" max="12296" width="41.1640625" customWidth="1"/>
    <col min="12297" max="12297" width="19.1640625" customWidth="1"/>
    <col min="12298" max="12298" width="26" customWidth="1"/>
    <col min="12547" max="12547" width="31" customWidth="1"/>
    <col min="12548" max="12548" width="5.1640625" bestFit="1" customWidth="1"/>
    <col min="12549" max="12549" width="51.6640625" customWidth="1"/>
    <col min="12550" max="12550" width="31.5" customWidth="1"/>
    <col min="12551" max="12551" width="20.83203125" customWidth="1"/>
    <col min="12552" max="12552" width="41.1640625" customWidth="1"/>
    <col min="12553" max="12553" width="19.1640625" customWidth="1"/>
    <col min="12554" max="12554" width="26" customWidth="1"/>
    <col min="12803" max="12803" width="31" customWidth="1"/>
    <col min="12804" max="12804" width="5.1640625" bestFit="1" customWidth="1"/>
    <col min="12805" max="12805" width="51.6640625" customWidth="1"/>
    <col min="12806" max="12806" width="31.5" customWidth="1"/>
    <col min="12807" max="12807" width="20.83203125" customWidth="1"/>
    <col min="12808" max="12808" width="41.1640625" customWidth="1"/>
    <col min="12809" max="12809" width="19.1640625" customWidth="1"/>
    <col min="12810" max="12810" width="26" customWidth="1"/>
    <col min="13059" max="13059" width="31" customWidth="1"/>
    <col min="13060" max="13060" width="5.1640625" bestFit="1" customWidth="1"/>
    <col min="13061" max="13061" width="51.6640625" customWidth="1"/>
    <col min="13062" max="13062" width="31.5" customWidth="1"/>
    <col min="13063" max="13063" width="20.83203125" customWidth="1"/>
    <col min="13064" max="13064" width="41.1640625" customWidth="1"/>
    <col min="13065" max="13065" width="19.1640625" customWidth="1"/>
    <col min="13066" max="13066" width="26" customWidth="1"/>
    <col min="13315" max="13315" width="31" customWidth="1"/>
    <col min="13316" max="13316" width="5.1640625" bestFit="1" customWidth="1"/>
    <col min="13317" max="13317" width="51.6640625" customWidth="1"/>
    <col min="13318" max="13318" width="31.5" customWidth="1"/>
    <col min="13319" max="13319" width="20.83203125" customWidth="1"/>
    <col min="13320" max="13320" width="41.1640625" customWidth="1"/>
    <col min="13321" max="13321" width="19.1640625" customWidth="1"/>
    <col min="13322" max="13322" width="26" customWidth="1"/>
    <col min="13571" max="13571" width="31" customWidth="1"/>
    <col min="13572" max="13572" width="5.1640625" bestFit="1" customWidth="1"/>
    <col min="13573" max="13573" width="51.6640625" customWidth="1"/>
    <col min="13574" max="13574" width="31.5" customWidth="1"/>
    <col min="13575" max="13575" width="20.83203125" customWidth="1"/>
    <col min="13576" max="13576" width="41.1640625" customWidth="1"/>
    <col min="13577" max="13577" width="19.1640625" customWidth="1"/>
    <col min="13578" max="13578" width="26" customWidth="1"/>
    <col min="13827" max="13827" width="31" customWidth="1"/>
    <col min="13828" max="13828" width="5.1640625" bestFit="1" customWidth="1"/>
    <col min="13829" max="13829" width="51.6640625" customWidth="1"/>
    <col min="13830" max="13830" width="31.5" customWidth="1"/>
    <col min="13831" max="13831" width="20.83203125" customWidth="1"/>
    <col min="13832" max="13832" width="41.1640625" customWidth="1"/>
    <col min="13833" max="13833" width="19.1640625" customWidth="1"/>
    <col min="13834" max="13834" width="26" customWidth="1"/>
    <col min="14083" max="14083" width="31" customWidth="1"/>
    <col min="14084" max="14084" width="5.1640625" bestFit="1" customWidth="1"/>
    <col min="14085" max="14085" width="51.6640625" customWidth="1"/>
    <col min="14086" max="14086" width="31.5" customWidth="1"/>
    <col min="14087" max="14087" width="20.83203125" customWidth="1"/>
    <col min="14088" max="14088" width="41.1640625" customWidth="1"/>
    <col min="14089" max="14089" width="19.1640625" customWidth="1"/>
    <col min="14090" max="14090" width="26" customWidth="1"/>
    <col min="14339" max="14339" width="31" customWidth="1"/>
    <col min="14340" max="14340" width="5.1640625" bestFit="1" customWidth="1"/>
    <col min="14341" max="14341" width="51.6640625" customWidth="1"/>
    <col min="14342" max="14342" width="31.5" customWidth="1"/>
    <col min="14343" max="14343" width="20.83203125" customWidth="1"/>
    <col min="14344" max="14344" width="41.1640625" customWidth="1"/>
    <col min="14345" max="14345" width="19.1640625" customWidth="1"/>
    <col min="14346" max="14346" width="26" customWidth="1"/>
    <col min="14595" max="14595" width="31" customWidth="1"/>
    <col min="14596" max="14596" width="5.1640625" bestFit="1" customWidth="1"/>
    <col min="14597" max="14597" width="51.6640625" customWidth="1"/>
    <col min="14598" max="14598" width="31.5" customWidth="1"/>
    <col min="14599" max="14599" width="20.83203125" customWidth="1"/>
    <col min="14600" max="14600" width="41.1640625" customWidth="1"/>
    <col min="14601" max="14601" width="19.1640625" customWidth="1"/>
    <col min="14602" max="14602" width="26" customWidth="1"/>
    <col min="14851" max="14851" width="31" customWidth="1"/>
    <col min="14852" max="14852" width="5.1640625" bestFit="1" customWidth="1"/>
    <col min="14853" max="14853" width="51.6640625" customWidth="1"/>
    <col min="14854" max="14854" width="31.5" customWidth="1"/>
    <col min="14855" max="14855" width="20.83203125" customWidth="1"/>
    <col min="14856" max="14856" width="41.1640625" customWidth="1"/>
    <col min="14857" max="14857" width="19.1640625" customWidth="1"/>
    <col min="14858" max="14858" width="26" customWidth="1"/>
    <col min="15107" max="15107" width="31" customWidth="1"/>
    <col min="15108" max="15108" width="5.1640625" bestFit="1" customWidth="1"/>
    <col min="15109" max="15109" width="51.6640625" customWidth="1"/>
    <col min="15110" max="15110" width="31.5" customWidth="1"/>
    <col min="15111" max="15111" width="20.83203125" customWidth="1"/>
    <col min="15112" max="15112" width="41.1640625" customWidth="1"/>
    <col min="15113" max="15113" width="19.1640625" customWidth="1"/>
    <col min="15114" max="15114" width="26" customWidth="1"/>
    <col min="15363" max="15363" width="31" customWidth="1"/>
    <col min="15364" max="15364" width="5.1640625" bestFit="1" customWidth="1"/>
    <col min="15365" max="15365" width="51.6640625" customWidth="1"/>
    <col min="15366" max="15366" width="31.5" customWidth="1"/>
    <col min="15367" max="15367" width="20.83203125" customWidth="1"/>
    <col min="15368" max="15368" width="41.1640625" customWidth="1"/>
    <col min="15369" max="15369" width="19.1640625" customWidth="1"/>
    <col min="15370" max="15370" width="26" customWidth="1"/>
    <col min="15619" max="15619" width="31" customWidth="1"/>
    <col min="15620" max="15620" width="5.1640625" bestFit="1" customWidth="1"/>
    <col min="15621" max="15621" width="51.6640625" customWidth="1"/>
    <col min="15622" max="15622" width="31.5" customWidth="1"/>
    <col min="15623" max="15623" width="20.83203125" customWidth="1"/>
    <col min="15624" max="15624" width="41.1640625" customWidth="1"/>
    <col min="15625" max="15625" width="19.1640625" customWidth="1"/>
    <col min="15626" max="15626" width="26" customWidth="1"/>
    <col min="15875" max="15875" width="31" customWidth="1"/>
    <col min="15876" max="15876" width="5.1640625" bestFit="1" customWidth="1"/>
    <col min="15877" max="15877" width="51.6640625" customWidth="1"/>
    <col min="15878" max="15878" width="31.5" customWidth="1"/>
    <col min="15879" max="15879" width="20.83203125" customWidth="1"/>
    <col min="15880" max="15880" width="41.1640625" customWidth="1"/>
    <col min="15881" max="15881" width="19.1640625" customWidth="1"/>
    <col min="15882" max="15882" width="26" customWidth="1"/>
    <col min="16131" max="16131" width="31" customWidth="1"/>
    <col min="16132" max="16132" width="5.1640625" bestFit="1" customWidth="1"/>
    <col min="16133" max="16133" width="51.6640625" customWidth="1"/>
    <col min="16134" max="16134" width="31.5" customWidth="1"/>
    <col min="16135" max="16135" width="20.83203125" customWidth="1"/>
    <col min="16136" max="16136" width="41.1640625" customWidth="1"/>
    <col min="16137" max="16137" width="19.1640625" customWidth="1"/>
    <col min="16138" max="16138" width="26" customWidth="1"/>
  </cols>
  <sheetData>
    <row r="2" spans="1:15" ht="18" customHeight="1">
      <c r="A2" s="582"/>
      <c r="B2" s="579" t="s">
        <v>0</v>
      </c>
      <c r="C2" s="580"/>
      <c r="D2" s="580"/>
      <c r="E2" s="580"/>
      <c r="F2" s="580"/>
      <c r="G2" s="581"/>
      <c r="H2" s="587" t="s">
        <v>945</v>
      </c>
      <c r="I2" s="588"/>
      <c r="J2" s="357"/>
      <c r="K2" s="357"/>
      <c r="L2" s="374"/>
      <c r="M2" s="374"/>
      <c r="N2" s="374"/>
      <c r="O2" s="375"/>
    </row>
    <row r="3" spans="1:15" ht="17" thickBot="1">
      <c r="A3" s="582"/>
      <c r="B3" s="591"/>
      <c r="C3" s="592"/>
      <c r="D3" s="592"/>
      <c r="E3" s="592"/>
      <c r="F3" s="592"/>
      <c r="G3" s="593"/>
      <c r="H3" s="587" t="s">
        <v>112</v>
      </c>
      <c r="I3" s="588"/>
      <c r="J3" s="357"/>
      <c r="K3" s="357"/>
      <c r="L3" s="374"/>
      <c r="M3" s="374"/>
      <c r="N3" s="374"/>
      <c r="O3" s="375"/>
    </row>
    <row r="4" spans="1:15" ht="27" customHeight="1" thickBot="1">
      <c r="A4" s="582"/>
      <c r="B4" s="579" t="s">
        <v>3</v>
      </c>
      <c r="C4" s="580"/>
      <c r="D4" s="580"/>
      <c r="E4" s="580"/>
      <c r="F4" s="580"/>
      <c r="G4" s="581"/>
      <c r="H4" s="589" t="s">
        <v>946</v>
      </c>
      <c r="I4" s="590"/>
      <c r="J4" s="357"/>
      <c r="K4" s="357"/>
      <c r="L4" s="374"/>
      <c r="M4" s="374"/>
      <c r="N4" s="374"/>
      <c r="O4" s="375"/>
    </row>
    <row r="5" spans="1:15" ht="22" thickBot="1">
      <c r="A5" s="583" t="s">
        <v>947</v>
      </c>
      <c r="B5" s="584"/>
      <c r="C5" s="584"/>
      <c r="D5" s="584"/>
      <c r="E5" s="584"/>
      <c r="F5" s="584"/>
      <c r="G5" s="584"/>
      <c r="H5" s="584"/>
      <c r="I5" s="584"/>
      <c r="J5" s="357"/>
      <c r="K5" s="357"/>
      <c r="L5" s="374"/>
      <c r="M5" s="374"/>
      <c r="N5" s="374"/>
      <c r="O5" s="375"/>
    </row>
    <row r="6" spans="1:15" ht="52" thickBot="1">
      <c r="A6" s="58" t="s">
        <v>7</v>
      </c>
      <c r="B6" s="585" t="s">
        <v>722</v>
      </c>
      <c r="C6" s="586"/>
      <c r="D6" s="59" t="s">
        <v>9</v>
      </c>
      <c r="E6" s="58" t="s">
        <v>10</v>
      </c>
      <c r="F6" s="59" t="s">
        <v>11</v>
      </c>
      <c r="G6" s="16" t="s">
        <v>649</v>
      </c>
      <c r="H6" s="15" t="s">
        <v>13</v>
      </c>
      <c r="I6" s="268" t="s">
        <v>948</v>
      </c>
      <c r="J6" s="253" t="s">
        <v>15</v>
      </c>
      <c r="K6" s="253" t="s">
        <v>13</v>
      </c>
      <c r="L6" s="254" t="s">
        <v>16</v>
      </c>
      <c r="M6" s="254" t="s">
        <v>17</v>
      </c>
      <c r="N6" s="254" t="s">
        <v>18</v>
      </c>
      <c r="O6" s="254" t="s">
        <v>19</v>
      </c>
    </row>
    <row r="7" spans="1:15" s="291" customFormat="1" ht="222" thickBot="1">
      <c r="A7" s="576" t="s">
        <v>949</v>
      </c>
      <c r="B7" s="287" t="s">
        <v>21</v>
      </c>
      <c r="C7" s="288" t="s">
        <v>950</v>
      </c>
      <c r="D7" s="288" t="s">
        <v>951</v>
      </c>
      <c r="E7" s="288" t="s">
        <v>952</v>
      </c>
      <c r="F7" s="288" t="s">
        <v>953</v>
      </c>
      <c r="G7" s="289" t="s">
        <v>954</v>
      </c>
      <c r="H7" s="238" t="s">
        <v>955</v>
      </c>
      <c r="I7" s="290" t="s">
        <v>28</v>
      </c>
      <c r="J7" s="289" t="s">
        <v>956</v>
      </c>
      <c r="K7" s="289" t="s">
        <v>957</v>
      </c>
      <c r="L7" s="376">
        <v>0.25</v>
      </c>
      <c r="M7" s="377"/>
      <c r="N7" s="377"/>
      <c r="O7" s="378">
        <f>+L7</f>
        <v>0.25</v>
      </c>
    </row>
    <row r="8" spans="1:15" ht="298.5" customHeight="1" thickBot="1">
      <c r="A8" s="578"/>
      <c r="B8" s="50" t="s">
        <v>31</v>
      </c>
      <c r="C8" s="19" t="s">
        <v>958</v>
      </c>
      <c r="D8" s="19" t="s">
        <v>959</v>
      </c>
      <c r="E8" s="19" t="s">
        <v>952</v>
      </c>
      <c r="F8" s="51" t="s">
        <v>960</v>
      </c>
      <c r="G8" s="237" t="s">
        <v>961</v>
      </c>
      <c r="H8" s="236" t="s">
        <v>962</v>
      </c>
      <c r="I8" s="269" t="s">
        <v>28</v>
      </c>
      <c r="J8" s="289" t="s">
        <v>963</v>
      </c>
      <c r="K8" s="352" t="s">
        <v>964</v>
      </c>
      <c r="L8" s="376">
        <v>0.25</v>
      </c>
      <c r="M8" s="376"/>
      <c r="N8" s="376"/>
      <c r="O8" s="378">
        <f t="shared" ref="O8:O15" si="0">+L8</f>
        <v>0.25</v>
      </c>
    </row>
    <row r="9" spans="1:15" ht="324" thickBot="1">
      <c r="A9" s="576" t="s">
        <v>965</v>
      </c>
      <c r="B9" s="50" t="s">
        <v>46</v>
      </c>
      <c r="C9" s="19" t="s">
        <v>966</v>
      </c>
      <c r="D9" s="19" t="s">
        <v>967</v>
      </c>
      <c r="E9" s="19" t="s">
        <v>952</v>
      </c>
      <c r="F9" s="51" t="s">
        <v>960</v>
      </c>
      <c r="G9" s="237" t="s">
        <v>968</v>
      </c>
      <c r="H9" s="236" t="s">
        <v>969</v>
      </c>
      <c r="I9" s="269" t="s">
        <v>28</v>
      </c>
      <c r="J9" s="289" t="s">
        <v>970</v>
      </c>
      <c r="K9" s="352" t="s">
        <v>971</v>
      </c>
      <c r="L9" s="376">
        <v>0.33329999999999999</v>
      </c>
      <c r="M9" s="376"/>
      <c r="N9" s="376"/>
      <c r="O9" s="378">
        <f t="shared" si="0"/>
        <v>0.33329999999999999</v>
      </c>
    </row>
    <row r="10" spans="1:15" ht="113.25" customHeight="1" thickBot="1">
      <c r="A10" s="577"/>
      <c r="B10" s="50" t="s">
        <v>54</v>
      </c>
      <c r="C10" s="19" t="s">
        <v>972</v>
      </c>
      <c r="D10" s="19" t="s">
        <v>973</v>
      </c>
      <c r="E10" s="19" t="s">
        <v>952</v>
      </c>
      <c r="F10" s="19" t="s">
        <v>974</v>
      </c>
      <c r="G10" s="237" t="s">
        <v>975</v>
      </c>
      <c r="H10" s="236" t="s">
        <v>976</v>
      </c>
      <c r="I10" s="269" t="s">
        <v>28</v>
      </c>
      <c r="J10" s="289" t="s">
        <v>977</v>
      </c>
      <c r="K10" s="352" t="s">
        <v>978</v>
      </c>
      <c r="L10" s="376">
        <v>0.33329999999999999</v>
      </c>
      <c r="M10" s="376"/>
      <c r="N10" s="376"/>
      <c r="O10" s="378">
        <f t="shared" si="0"/>
        <v>0.33329999999999999</v>
      </c>
    </row>
    <row r="11" spans="1:15" ht="188.25" customHeight="1" thickBot="1">
      <c r="A11" s="578"/>
      <c r="B11" s="50" t="s">
        <v>872</v>
      </c>
      <c r="C11" s="19" t="s">
        <v>979</v>
      </c>
      <c r="D11" s="19" t="s">
        <v>980</v>
      </c>
      <c r="E11" s="19" t="s">
        <v>952</v>
      </c>
      <c r="F11" s="19" t="s">
        <v>981</v>
      </c>
      <c r="G11" s="237" t="s">
        <v>982</v>
      </c>
      <c r="H11" s="236" t="s">
        <v>983</v>
      </c>
      <c r="I11" s="269" t="s">
        <v>28</v>
      </c>
      <c r="J11" s="352" t="s">
        <v>984</v>
      </c>
      <c r="K11" s="352" t="s">
        <v>985</v>
      </c>
      <c r="L11" s="376">
        <v>0.33329999999999999</v>
      </c>
      <c r="M11" s="376"/>
      <c r="N11" s="376"/>
      <c r="O11" s="378">
        <f t="shared" si="0"/>
        <v>0.33329999999999999</v>
      </c>
    </row>
    <row r="12" spans="1:15" ht="204.75" customHeight="1" thickBot="1">
      <c r="A12" s="576" t="s">
        <v>986</v>
      </c>
      <c r="B12" s="50" t="s">
        <v>63</v>
      </c>
      <c r="C12" s="19" t="s">
        <v>987</v>
      </c>
      <c r="D12" s="19" t="s">
        <v>988</v>
      </c>
      <c r="E12" s="19" t="s">
        <v>989</v>
      </c>
      <c r="F12" s="51" t="s">
        <v>960</v>
      </c>
      <c r="G12" s="237" t="s">
        <v>990</v>
      </c>
      <c r="H12" s="238" t="s">
        <v>991</v>
      </c>
      <c r="I12" s="269" t="s">
        <v>28</v>
      </c>
      <c r="J12" s="352" t="s">
        <v>992</v>
      </c>
      <c r="K12" s="352" t="s">
        <v>993</v>
      </c>
      <c r="L12" s="376">
        <v>0.33329999999999999</v>
      </c>
      <c r="M12" s="376"/>
      <c r="N12" s="376"/>
      <c r="O12" s="378">
        <f t="shared" si="0"/>
        <v>0.33329999999999999</v>
      </c>
    </row>
    <row r="13" spans="1:15" ht="140.25" customHeight="1" thickBot="1">
      <c r="A13" s="578"/>
      <c r="B13" s="50" t="s">
        <v>68</v>
      </c>
      <c r="C13" s="19" t="s">
        <v>994</v>
      </c>
      <c r="D13" s="19" t="s">
        <v>995</v>
      </c>
      <c r="E13" s="19" t="s">
        <v>989</v>
      </c>
      <c r="F13" s="19" t="s">
        <v>379</v>
      </c>
      <c r="G13" s="237" t="s">
        <v>996</v>
      </c>
      <c r="H13" s="238" t="s">
        <v>997</v>
      </c>
      <c r="I13" s="269" t="s">
        <v>28</v>
      </c>
      <c r="J13" s="352" t="s">
        <v>998</v>
      </c>
      <c r="K13" s="352" t="s">
        <v>999</v>
      </c>
      <c r="L13" s="376">
        <v>0.33329999999999999</v>
      </c>
      <c r="M13" s="376"/>
      <c r="N13" s="376"/>
      <c r="O13" s="378">
        <f t="shared" si="0"/>
        <v>0.33329999999999999</v>
      </c>
    </row>
    <row r="14" spans="1:15" ht="133.5" customHeight="1" thickBot="1">
      <c r="A14" s="576" t="s">
        <v>1000</v>
      </c>
      <c r="B14" s="50" t="s">
        <v>75</v>
      </c>
      <c r="C14" s="19" t="s">
        <v>1001</v>
      </c>
      <c r="D14" s="19" t="s">
        <v>1002</v>
      </c>
      <c r="E14" s="19" t="s">
        <v>952</v>
      </c>
      <c r="F14" s="19" t="s">
        <v>379</v>
      </c>
      <c r="G14" s="237" t="s">
        <v>1003</v>
      </c>
      <c r="H14" s="238" t="s">
        <v>1004</v>
      </c>
      <c r="I14" s="269" t="s">
        <v>28</v>
      </c>
      <c r="J14" s="352" t="s">
        <v>1005</v>
      </c>
      <c r="K14" s="352" t="s">
        <v>1006</v>
      </c>
      <c r="L14" s="376">
        <v>0.33329999999999999</v>
      </c>
      <c r="M14" s="376"/>
      <c r="N14" s="376"/>
      <c r="O14" s="378">
        <f t="shared" si="0"/>
        <v>0.33329999999999999</v>
      </c>
    </row>
    <row r="15" spans="1:15" ht="115" thickBot="1">
      <c r="A15" s="577"/>
      <c r="B15" s="50" t="s">
        <v>81</v>
      </c>
      <c r="C15" s="19" t="s">
        <v>1007</v>
      </c>
      <c r="D15" s="19" t="s">
        <v>1008</v>
      </c>
      <c r="E15" s="19" t="s">
        <v>952</v>
      </c>
      <c r="F15" s="19" t="s">
        <v>1009</v>
      </c>
      <c r="G15" s="237" t="s">
        <v>1010</v>
      </c>
      <c r="H15" s="236" t="s">
        <v>1004</v>
      </c>
      <c r="I15" s="269" t="s">
        <v>28</v>
      </c>
      <c r="J15" s="352" t="s">
        <v>1011</v>
      </c>
      <c r="K15" s="352" t="s">
        <v>1012</v>
      </c>
      <c r="L15" s="376">
        <v>0.33329999999999999</v>
      </c>
      <c r="M15" s="376"/>
      <c r="N15" s="376"/>
      <c r="O15" s="378">
        <f t="shared" si="0"/>
        <v>0.33329999999999999</v>
      </c>
    </row>
    <row r="16" spans="1:15" ht="77" thickBot="1">
      <c r="A16" s="578"/>
      <c r="B16" s="50" t="s">
        <v>86</v>
      </c>
      <c r="C16" s="19" t="s">
        <v>1013</v>
      </c>
      <c r="D16" s="19" t="s">
        <v>1014</v>
      </c>
      <c r="E16" s="19" t="s">
        <v>1015</v>
      </c>
      <c r="F16" s="19" t="s">
        <v>1016</v>
      </c>
      <c r="G16" s="594" t="s">
        <v>110</v>
      </c>
      <c r="H16" s="595"/>
      <c r="I16" s="595"/>
      <c r="J16" s="379" t="s">
        <v>1017</v>
      </c>
      <c r="K16" s="379" t="s">
        <v>632</v>
      </c>
      <c r="L16" s="376"/>
      <c r="M16" s="376"/>
      <c r="N16" s="376"/>
      <c r="O16" s="378"/>
    </row>
    <row r="17" spans="1:15" ht="92.25" customHeight="1" thickBot="1">
      <c r="A17" s="576" t="s">
        <v>1018</v>
      </c>
      <c r="B17" s="50" t="s">
        <v>105</v>
      </c>
      <c r="C17" s="19" t="s">
        <v>1019</v>
      </c>
      <c r="D17" s="19" t="s">
        <v>1020</v>
      </c>
      <c r="E17" s="19" t="s">
        <v>952</v>
      </c>
      <c r="F17" s="51" t="s">
        <v>960</v>
      </c>
      <c r="G17" s="237" t="s">
        <v>1021</v>
      </c>
      <c r="H17" s="236" t="s">
        <v>1022</v>
      </c>
      <c r="I17" s="269" t="s">
        <v>28</v>
      </c>
      <c r="J17" s="352" t="s">
        <v>1023</v>
      </c>
      <c r="K17" s="352" t="s">
        <v>1024</v>
      </c>
      <c r="L17" s="376">
        <v>0.33329999999999999</v>
      </c>
      <c r="M17" s="376"/>
      <c r="N17" s="376"/>
      <c r="O17" s="378">
        <f>+L17+M17+N17</f>
        <v>0.33329999999999999</v>
      </c>
    </row>
    <row r="18" spans="1:15" ht="69" thickBot="1">
      <c r="A18" s="577"/>
      <c r="B18" s="50" t="s">
        <v>1025</v>
      </c>
      <c r="C18" s="19" t="s">
        <v>1026</v>
      </c>
      <c r="D18" s="19" t="s">
        <v>1027</v>
      </c>
      <c r="E18" s="19" t="s">
        <v>952</v>
      </c>
      <c r="F18" s="51" t="s">
        <v>1028</v>
      </c>
      <c r="G18" s="237" t="s">
        <v>1029</v>
      </c>
      <c r="H18" s="236" t="s">
        <v>1030</v>
      </c>
      <c r="I18" s="269" t="s">
        <v>28</v>
      </c>
      <c r="J18" s="352" t="s">
        <v>1031</v>
      </c>
      <c r="K18" s="352" t="s">
        <v>1032</v>
      </c>
      <c r="L18" s="376">
        <v>0.33329999999999999</v>
      </c>
      <c r="M18" s="376"/>
      <c r="N18" s="376"/>
      <c r="O18" s="378">
        <f>+L18+M18+N18</f>
        <v>0.33329999999999999</v>
      </c>
    </row>
    <row r="19" spans="1:15" ht="77" thickBot="1">
      <c r="A19" s="578"/>
      <c r="B19" s="50" t="s">
        <v>1033</v>
      </c>
      <c r="C19" s="19" t="s">
        <v>1034</v>
      </c>
      <c r="D19" s="19" t="s">
        <v>1035</v>
      </c>
      <c r="E19" s="19" t="s">
        <v>952</v>
      </c>
      <c r="F19" s="51" t="s">
        <v>379</v>
      </c>
      <c r="G19" s="237" t="s">
        <v>1036</v>
      </c>
      <c r="H19" s="236" t="s">
        <v>1037</v>
      </c>
      <c r="I19" s="269" t="s">
        <v>28</v>
      </c>
      <c r="J19" s="379" t="s">
        <v>1038</v>
      </c>
      <c r="K19" s="352" t="s">
        <v>1039</v>
      </c>
      <c r="L19" s="376">
        <v>0</v>
      </c>
      <c r="M19" s="376"/>
      <c r="N19" s="376"/>
      <c r="O19" s="378">
        <f>+L19+M19+N19</f>
        <v>0</v>
      </c>
    </row>
    <row r="20" spans="1:15" ht="18" thickBot="1">
      <c r="J20" s="357"/>
      <c r="K20" s="278" t="s">
        <v>700</v>
      </c>
      <c r="L20" s="279">
        <f>AVERAGE(L7:L19)</f>
        <v>0.29164166666666663</v>
      </c>
      <c r="M20" s="279"/>
      <c r="N20" s="279"/>
      <c r="O20" s="280">
        <f>+L20</f>
        <v>0.29164166666666663</v>
      </c>
    </row>
  </sheetData>
  <mergeCells count="14">
    <mergeCell ref="A14:A16"/>
    <mergeCell ref="A17:A19"/>
    <mergeCell ref="B4:G4"/>
    <mergeCell ref="A12:A13"/>
    <mergeCell ref="A2:A4"/>
    <mergeCell ref="A5:I5"/>
    <mergeCell ref="B6:C6"/>
    <mergeCell ref="A7:A8"/>
    <mergeCell ref="H2:I2"/>
    <mergeCell ref="H3:I3"/>
    <mergeCell ref="H4:I4"/>
    <mergeCell ref="B2:G3"/>
    <mergeCell ref="A9:A11"/>
    <mergeCell ref="G16:I16"/>
  </mergeCells>
  <hyperlinks>
    <hyperlink ref="H19" r:id="rId1" xr:uid="{00000000-0004-0000-0400-000000000000}"/>
    <hyperlink ref="H15" r:id="rId2" xr:uid="{00000000-0004-0000-0400-000001000000}"/>
    <hyperlink ref="H17" r:id="rId3" xr:uid="{00000000-0004-0000-0400-000002000000}"/>
    <hyperlink ref="H14" r:id="rId4" xr:uid="{00000000-0004-0000-0400-000003000000}"/>
    <hyperlink ref="H13" r:id="rId5" xr:uid="{00000000-0004-0000-0400-000004000000}"/>
    <hyperlink ref="H12" r:id="rId6" xr:uid="{00000000-0004-0000-0400-000005000000}"/>
    <hyperlink ref="H11" r:id="rId7" xr:uid="{00000000-0004-0000-0400-000006000000}"/>
    <hyperlink ref="H10" r:id="rId8" xr:uid="{00000000-0004-0000-0400-000007000000}"/>
    <hyperlink ref="H9" r:id="rId9" xr:uid="{00000000-0004-0000-0400-000008000000}"/>
    <hyperlink ref="H8" r:id="rId10" xr:uid="{00000000-0004-0000-0400-000009000000}"/>
    <hyperlink ref="H7" r:id="rId11" xr:uid="{00000000-0004-0000-0400-00000A000000}"/>
    <hyperlink ref="H18" r:id="rId12" xr:uid="{00000000-0004-0000-0400-00000B000000}"/>
  </hyperlinks>
  <pageMargins left="0.7" right="0.7" top="0.75" bottom="0.75" header="0.3" footer="0.3"/>
  <pageSetup paperSize="9" orientation="portrait" r:id="rId13"/>
  <drawing r:id="rId1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sheetPr>
  <dimension ref="A2:Q25"/>
  <sheetViews>
    <sheetView showGridLines="0" zoomScale="50" zoomScaleNormal="50" workbookViewId="0">
      <selection activeCell="L9" sqref="L9"/>
    </sheetView>
  </sheetViews>
  <sheetFormatPr baseColWidth="10" defaultColWidth="11.5" defaultRowHeight="16"/>
  <cols>
    <col min="1" max="1" width="31" style="18" customWidth="1"/>
    <col min="2" max="2" width="7.33203125" style="18" customWidth="1"/>
    <col min="3" max="3" width="62.33203125" style="18" customWidth="1"/>
    <col min="4" max="4" width="59.33203125" style="18" customWidth="1"/>
    <col min="5" max="5" width="41.83203125" style="18" customWidth="1"/>
    <col min="6" max="6" width="35.6640625" style="18" customWidth="1"/>
    <col min="7" max="7" width="54.5" style="18" customWidth="1"/>
    <col min="8" max="8" width="43" style="18" customWidth="1"/>
    <col min="9" max="9" width="115.6640625" style="18" customWidth="1"/>
    <col min="10" max="10" width="44.5" style="18" customWidth="1"/>
    <col min="11" max="11" width="61.5" style="18" customWidth="1"/>
    <col min="12" max="12" width="108.83203125" style="358" customWidth="1"/>
    <col min="13" max="13" width="52.83203125" style="359" customWidth="1"/>
    <col min="14" max="14" width="35.1640625" style="360" bestFit="1" customWidth="1"/>
    <col min="15" max="15" width="37.5" style="360" bestFit="1" customWidth="1"/>
    <col min="16" max="16" width="40.5" style="360" bestFit="1" customWidth="1"/>
    <col min="17" max="17" width="46.5" style="360" customWidth="1"/>
    <col min="18" max="258" width="10.83203125" style="18"/>
    <col min="259" max="259" width="27" style="18" customWidth="1"/>
    <col min="260" max="260" width="7.33203125" style="18" customWidth="1"/>
    <col min="261" max="261" width="34.5" style="18" customWidth="1"/>
    <col min="262" max="262" width="28" style="18" customWidth="1"/>
    <col min="263" max="263" width="37.33203125" style="18" customWidth="1"/>
    <col min="264" max="264" width="20.83203125" style="18" customWidth="1"/>
    <col min="265" max="265" width="35.6640625" style="18" customWidth="1"/>
    <col min="266" max="266" width="26.5" style="18" customWidth="1"/>
    <col min="267" max="267" width="32.33203125" style="18" customWidth="1"/>
    <col min="268" max="514" width="10.83203125" style="18"/>
    <col min="515" max="515" width="27" style="18" customWidth="1"/>
    <col min="516" max="516" width="7.33203125" style="18" customWidth="1"/>
    <col min="517" max="517" width="34.5" style="18" customWidth="1"/>
    <col min="518" max="518" width="28" style="18" customWidth="1"/>
    <col min="519" max="519" width="37.33203125" style="18" customWidth="1"/>
    <col min="520" max="520" width="20.83203125" style="18" customWidth="1"/>
    <col min="521" max="521" width="35.6640625" style="18" customWidth="1"/>
    <col min="522" max="522" width="26.5" style="18" customWidth="1"/>
    <col min="523" max="523" width="32.33203125" style="18" customWidth="1"/>
    <col min="524" max="770" width="10.83203125" style="18"/>
    <col min="771" max="771" width="27" style="18" customWidth="1"/>
    <col min="772" max="772" width="7.33203125" style="18" customWidth="1"/>
    <col min="773" max="773" width="34.5" style="18" customWidth="1"/>
    <col min="774" max="774" width="28" style="18" customWidth="1"/>
    <col min="775" max="775" width="37.33203125" style="18" customWidth="1"/>
    <col min="776" max="776" width="20.83203125" style="18" customWidth="1"/>
    <col min="777" max="777" width="35.6640625" style="18" customWidth="1"/>
    <col min="778" max="778" width="26.5" style="18" customWidth="1"/>
    <col min="779" max="779" width="32.33203125" style="18" customWidth="1"/>
    <col min="780" max="1026" width="10.83203125" style="18"/>
    <col min="1027" max="1027" width="27" style="18" customWidth="1"/>
    <col min="1028" max="1028" width="7.33203125" style="18" customWidth="1"/>
    <col min="1029" max="1029" width="34.5" style="18" customWidth="1"/>
    <col min="1030" max="1030" width="28" style="18" customWidth="1"/>
    <col min="1031" max="1031" width="37.33203125" style="18" customWidth="1"/>
    <col min="1032" max="1032" width="20.83203125" style="18" customWidth="1"/>
    <col min="1033" max="1033" width="35.6640625" style="18" customWidth="1"/>
    <col min="1034" max="1034" width="26.5" style="18" customWidth="1"/>
    <col min="1035" max="1035" width="32.33203125" style="18" customWidth="1"/>
    <col min="1036" max="1282" width="10.83203125" style="18"/>
    <col min="1283" max="1283" width="27" style="18" customWidth="1"/>
    <col min="1284" max="1284" width="7.33203125" style="18" customWidth="1"/>
    <col min="1285" max="1285" width="34.5" style="18" customWidth="1"/>
    <col min="1286" max="1286" width="28" style="18" customWidth="1"/>
    <col min="1287" max="1287" width="37.33203125" style="18" customWidth="1"/>
    <col min="1288" max="1288" width="20.83203125" style="18" customWidth="1"/>
    <col min="1289" max="1289" width="35.6640625" style="18" customWidth="1"/>
    <col min="1290" max="1290" width="26.5" style="18" customWidth="1"/>
    <col min="1291" max="1291" width="32.33203125" style="18" customWidth="1"/>
    <col min="1292" max="1538" width="10.83203125" style="18"/>
    <col min="1539" max="1539" width="27" style="18" customWidth="1"/>
    <col min="1540" max="1540" width="7.33203125" style="18" customWidth="1"/>
    <col min="1541" max="1541" width="34.5" style="18" customWidth="1"/>
    <col min="1542" max="1542" width="28" style="18" customWidth="1"/>
    <col min="1543" max="1543" width="37.33203125" style="18" customWidth="1"/>
    <col min="1544" max="1544" width="20.83203125" style="18" customWidth="1"/>
    <col min="1545" max="1545" width="35.6640625" style="18" customWidth="1"/>
    <col min="1546" max="1546" width="26.5" style="18" customWidth="1"/>
    <col min="1547" max="1547" width="32.33203125" style="18" customWidth="1"/>
    <col min="1548" max="1794" width="10.83203125" style="18"/>
    <col min="1795" max="1795" width="27" style="18" customWidth="1"/>
    <col min="1796" max="1796" width="7.33203125" style="18" customWidth="1"/>
    <col min="1797" max="1797" width="34.5" style="18" customWidth="1"/>
    <col min="1798" max="1798" width="28" style="18" customWidth="1"/>
    <col min="1799" max="1799" width="37.33203125" style="18" customWidth="1"/>
    <col min="1800" max="1800" width="20.83203125" style="18" customWidth="1"/>
    <col min="1801" max="1801" width="35.6640625" style="18" customWidth="1"/>
    <col min="1802" max="1802" width="26.5" style="18" customWidth="1"/>
    <col min="1803" max="1803" width="32.33203125" style="18" customWidth="1"/>
    <col min="1804" max="2050" width="10.83203125" style="18"/>
    <col min="2051" max="2051" width="27" style="18" customWidth="1"/>
    <col min="2052" max="2052" width="7.33203125" style="18" customWidth="1"/>
    <col min="2053" max="2053" width="34.5" style="18" customWidth="1"/>
    <col min="2054" max="2054" width="28" style="18" customWidth="1"/>
    <col min="2055" max="2055" width="37.33203125" style="18" customWidth="1"/>
    <col min="2056" max="2056" width="20.83203125" style="18" customWidth="1"/>
    <col min="2057" max="2057" width="35.6640625" style="18" customWidth="1"/>
    <col min="2058" max="2058" width="26.5" style="18" customWidth="1"/>
    <col min="2059" max="2059" width="32.33203125" style="18" customWidth="1"/>
    <col min="2060" max="2306" width="10.83203125" style="18"/>
    <col min="2307" max="2307" width="27" style="18" customWidth="1"/>
    <col min="2308" max="2308" width="7.33203125" style="18" customWidth="1"/>
    <col min="2309" max="2309" width="34.5" style="18" customWidth="1"/>
    <col min="2310" max="2310" width="28" style="18" customWidth="1"/>
    <col min="2311" max="2311" width="37.33203125" style="18" customWidth="1"/>
    <col min="2312" max="2312" width="20.83203125" style="18" customWidth="1"/>
    <col min="2313" max="2313" width="35.6640625" style="18" customWidth="1"/>
    <col min="2314" max="2314" width="26.5" style="18" customWidth="1"/>
    <col min="2315" max="2315" width="32.33203125" style="18" customWidth="1"/>
    <col min="2316" max="2562" width="10.83203125" style="18"/>
    <col min="2563" max="2563" width="27" style="18" customWidth="1"/>
    <col min="2564" max="2564" width="7.33203125" style="18" customWidth="1"/>
    <col min="2565" max="2565" width="34.5" style="18" customWidth="1"/>
    <col min="2566" max="2566" width="28" style="18" customWidth="1"/>
    <col min="2567" max="2567" width="37.33203125" style="18" customWidth="1"/>
    <col min="2568" max="2568" width="20.83203125" style="18" customWidth="1"/>
    <col min="2569" max="2569" width="35.6640625" style="18" customWidth="1"/>
    <col min="2570" max="2570" width="26.5" style="18" customWidth="1"/>
    <col min="2571" max="2571" width="32.33203125" style="18" customWidth="1"/>
    <col min="2572" max="2818" width="10.83203125" style="18"/>
    <col min="2819" max="2819" width="27" style="18" customWidth="1"/>
    <col min="2820" max="2820" width="7.33203125" style="18" customWidth="1"/>
    <col min="2821" max="2821" width="34.5" style="18" customWidth="1"/>
    <col min="2822" max="2822" width="28" style="18" customWidth="1"/>
    <col min="2823" max="2823" width="37.33203125" style="18" customWidth="1"/>
    <col min="2824" max="2824" width="20.83203125" style="18" customWidth="1"/>
    <col min="2825" max="2825" width="35.6640625" style="18" customWidth="1"/>
    <col min="2826" max="2826" width="26.5" style="18" customWidth="1"/>
    <col min="2827" max="2827" width="32.33203125" style="18" customWidth="1"/>
    <col min="2828" max="3074" width="10.83203125" style="18"/>
    <col min="3075" max="3075" width="27" style="18" customWidth="1"/>
    <col min="3076" max="3076" width="7.33203125" style="18" customWidth="1"/>
    <col min="3077" max="3077" width="34.5" style="18" customWidth="1"/>
    <col min="3078" max="3078" width="28" style="18" customWidth="1"/>
    <col min="3079" max="3079" width="37.33203125" style="18" customWidth="1"/>
    <col min="3080" max="3080" width="20.83203125" style="18" customWidth="1"/>
    <col min="3081" max="3081" width="35.6640625" style="18" customWidth="1"/>
    <col min="3082" max="3082" width="26.5" style="18" customWidth="1"/>
    <col min="3083" max="3083" width="32.33203125" style="18" customWidth="1"/>
    <col min="3084" max="3330" width="10.83203125" style="18"/>
    <col min="3331" max="3331" width="27" style="18" customWidth="1"/>
    <col min="3332" max="3332" width="7.33203125" style="18" customWidth="1"/>
    <col min="3333" max="3333" width="34.5" style="18" customWidth="1"/>
    <col min="3334" max="3334" width="28" style="18" customWidth="1"/>
    <col min="3335" max="3335" width="37.33203125" style="18" customWidth="1"/>
    <col min="3336" max="3336" width="20.83203125" style="18" customWidth="1"/>
    <col min="3337" max="3337" width="35.6640625" style="18" customWidth="1"/>
    <col min="3338" max="3338" width="26.5" style="18" customWidth="1"/>
    <col min="3339" max="3339" width="32.33203125" style="18" customWidth="1"/>
    <col min="3340" max="3586" width="10.83203125" style="18"/>
    <col min="3587" max="3587" width="27" style="18" customWidth="1"/>
    <col min="3588" max="3588" width="7.33203125" style="18" customWidth="1"/>
    <col min="3589" max="3589" width="34.5" style="18" customWidth="1"/>
    <col min="3590" max="3590" width="28" style="18" customWidth="1"/>
    <col min="3591" max="3591" width="37.33203125" style="18" customWidth="1"/>
    <col min="3592" max="3592" width="20.83203125" style="18" customWidth="1"/>
    <col min="3593" max="3593" width="35.6640625" style="18" customWidth="1"/>
    <col min="3594" max="3594" width="26.5" style="18" customWidth="1"/>
    <col min="3595" max="3595" width="32.33203125" style="18" customWidth="1"/>
    <col min="3596" max="3842" width="10.83203125" style="18"/>
    <col min="3843" max="3843" width="27" style="18" customWidth="1"/>
    <col min="3844" max="3844" width="7.33203125" style="18" customWidth="1"/>
    <col min="3845" max="3845" width="34.5" style="18" customWidth="1"/>
    <col min="3846" max="3846" width="28" style="18" customWidth="1"/>
    <col min="3847" max="3847" width="37.33203125" style="18" customWidth="1"/>
    <col min="3848" max="3848" width="20.83203125" style="18" customWidth="1"/>
    <col min="3849" max="3849" width="35.6640625" style="18" customWidth="1"/>
    <col min="3850" max="3850" width="26.5" style="18" customWidth="1"/>
    <col min="3851" max="3851" width="32.33203125" style="18" customWidth="1"/>
    <col min="3852" max="4098" width="10.83203125" style="18"/>
    <col min="4099" max="4099" width="27" style="18" customWidth="1"/>
    <col min="4100" max="4100" width="7.33203125" style="18" customWidth="1"/>
    <col min="4101" max="4101" width="34.5" style="18" customWidth="1"/>
    <col min="4102" max="4102" width="28" style="18" customWidth="1"/>
    <col min="4103" max="4103" width="37.33203125" style="18" customWidth="1"/>
    <col min="4104" max="4104" width="20.83203125" style="18" customWidth="1"/>
    <col min="4105" max="4105" width="35.6640625" style="18" customWidth="1"/>
    <col min="4106" max="4106" width="26.5" style="18" customWidth="1"/>
    <col min="4107" max="4107" width="32.33203125" style="18" customWidth="1"/>
    <col min="4108" max="4354" width="10.83203125" style="18"/>
    <col min="4355" max="4355" width="27" style="18" customWidth="1"/>
    <col min="4356" max="4356" width="7.33203125" style="18" customWidth="1"/>
    <col min="4357" max="4357" width="34.5" style="18" customWidth="1"/>
    <col min="4358" max="4358" width="28" style="18" customWidth="1"/>
    <col min="4359" max="4359" width="37.33203125" style="18" customWidth="1"/>
    <col min="4360" max="4360" width="20.83203125" style="18" customWidth="1"/>
    <col min="4361" max="4361" width="35.6640625" style="18" customWidth="1"/>
    <col min="4362" max="4362" width="26.5" style="18" customWidth="1"/>
    <col min="4363" max="4363" width="32.33203125" style="18" customWidth="1"/>
    <col min="4364" max="4610" width="10.83203125" style="18"/>
    <col min="4611" max="4611" width="27" style="18" customWidth="1"/>
    <col min="4612" max="4612" width="7.33203125" style="18" customWidth="1"/>
    <col min="4613" max="4613" width="34.5" style="18" customWidth="1"/>
    <col min="4614" max="4614" width="28" style="18" customWidth="1"/>
    <col min="4615" max="4615" width="37.33203125" style="18" customWidth="1"/>
    <col min="4616" max="4616" width="20.83203125" style="18" customWidth="1"/>
    <col min="4617" max="4617" width="35.6640625" style="18" customWidth="1"/>
    <col min="4618" max="4618" width="26.5" style="18" customWidth="1"/>
    <col min="4619" max="4619" width="32.33203125" style="18" customWidth="1"/>
    <col min="4620" max="4866" width="10.83203125" style="18"/>
    <col min="4867" max="4867" width="27" style="18" customWidth="1"/>
    <col min="4868" max="4868" width="7.33203125" style="18" customWidth="1"/>
    <col min="4869" max="4869" width="34.5" style="18" customWidth="1"/>
    <col min="4870" max="4870" width="28" style="18" customWidth="1"/>
    <col min="4871" max="4871" width="37.33203125" style="18" customWidth="1"/>
    <col min="4872" max="4872" width="20.83203125" style="18" customWidth="1"/>
    <col min="4873" max="4873" width="35.6640625" style="18" customWidth="1"/>
    <col min="4874" max="4874" width="26.5" style="18" customWidth="1"/>
    <col min="4875" max="4875" width="32.33203125" style="18" customWidth="1"/>
    <col min="4876" max="5122" width="10.83203125" style="18"/>
    <col min="5123" max="5123" width="27" style="18" customWidth="1"/>
    <col min="5124" max="5124" width="7.33203125" style="18" customWidth="1"/>
    <col min="5125" max="5125" width="34.5" style="18" customWidth="1"/>
    <col min="5126" max="5126" width="28" style="18" customWidth="1"/>
    <col min="5127" max="5127" width="37.33203125" style="18" customWidth="1"/>
    <col min="5128" max="5128" width="20.83203125" style="18" customWidth="1"/>
    <col min="5129" max="5129" width="35.6640625" style="18" customWidth="1"/>
    <col min="5130" max="5130" width="26.5" style="18" customWidth="1"/>
    <col min="5131" max="5131" width="32.33203125" style="18" customWidth="1"/>
    <col min="5132" max="5378" width="10.83203125" style="18"/>
    <col min="5379" max="5379" width="27" style="18" customWidth="1"/>
    <col min="5380" max="5380" width="7.33203125" style="18" customWidth="1"/>
    <col min="5381" max="5381" width="34.5" style="18" customWidth="1"/>
    <col min="5382" max="5382" width="28" style="18" customWidth="1"/>
    <col min="5383" max="5383" width="37.33203125" style="18" customWidth="1"/>
    <col min="5384" max="5384" width="20.83203125" style="18" customWidth="1"/>
    <col min="5385" max="5385" width="35.6640625" style="18" customWidth="1"/>
    <col min="5386" max="5386" width="26.5" style="18" customWidth="1"/>
    <col min="5387" max="5387" width="32.33203125" style="18" customWidth="1"/>
    <col min="5388" max="5634" width="10.83203125" style="18"/>
    <col min="5635" max="5635" width="27" style="18" customWidth="1"/>
    <col min="5636" max="5636" width="7.33203125" style="18" customWidth="1"/>
    <col min="5637" max="5637" width="34.5" style="18" customWidth="1"/>
    <col min="5638" max="5638" width="28" style="18" customWidth="1"/>
    <col min="5639" max="5639" width="37.33203125" style="18" customWidth="1"/>
    <col min="5640" max="5640" width="20.83203125" style="18" customWidth="1"/>
    <col min="5641" max="5641" width="35.6640625" style="18" customWidth="1"/>
    <col min="5642" max="5642" width="26.5" style="18" customWidth="1"/>
    <col min="5643" max="5643" width="32.33203125" style="18" customWidth="1"/>
    <col min="5644" max="5890" width="10.83203125" style="18"/>
    <col min="5891" max="5891" width="27" style="18" customWidth="1"/>
    <col min="5892" max="5892" width="7.33203125" style="18" customWidth="1"/>
    <col min="5893" max="5893" width="34.5" style="18" customWidth="1"/>
    <col min="5894" max="5894" width="28" style="18" customWidth="1"/>
    <col min="5895" max="5895" width="37.33203125" style="18" customWidth="1"/>
    <col min="5896" max="5896" width="20.83203125" style="18" customWidth="1"/>
    <col min="5897" max="5897" width="35.6640625" style="18" customWidth="1"/>
    <col min="5898" max="5898" width="26.5" style="18" customWidth="1"/>
    <col min="5899" max="5899" width="32.33203125" style="18" customWidth="1"/>
    <col min="5900" max="6146" width="10.83203125" style="18"/>
    <col min="6147" max="6147" width="27" style="18" customWidth="1"/>
    <col min="6148" max="6148" width="7.33203125" style="18" customWidth="1"/>
    <col min="6149" max="6149" width="34.5" style="18" customWidth="1"/>
    <col min="6150" max="6150" width="28" style="18" customWidth="1"/>
    <col min="6151" max="6151" width="37.33203125" style="18" customWidth="1"/>
    <col min="6152" max="6152" width="20.83203125" style="18" customWidth="1"/>
    <col min="6153" max="6153" width="35.6640625" style="18" customWidth="1"/>
    <col min="6154" max="6154" width="26.5" style="18" customWidth="1"/>
    <col min="6155" max="6155" width="32.33203125" style="18" customWidth="1"/>
    <col min="6156" max="6402" width="10.83203125" style="18"/>
    <col min="6403" max="6403" width="27" style="18" customWidth="1"/>
    <col min="6404" max="6404" width="7.33203125" style="18" customWidth="1"/>
    <col min="6405" max="6405" width="34.5" style="18" customWidth="1"/>
    <col min="6406" max="6406" width="28" style="18" customWidth="1"/>
    <col min="6407" max="6407" width="37.33203125" style="18" customWidth="1"/>
    <col min="6408" max="6408" width="20.83203125" style="18" customWidth="1"/>
    <col min="6409" max="6409" width="35.6640625" style="18" customWidth="1"/>
    <col min="6410" max="6410" width="26.5" style="18" customWidth="1"/>
    <col min="6411" max="6411" width="32.33203125" style="18" customWidth="1"/>
    <col min="6412" max="6658" width="10.83203125" style="18"/>
    <col min="6659" max="6659" width="27" style="18" customWidth="1"/>
    <col min="6660" max="6660" width="7.33203125" style="18" customWidth="1"/>
    <col min="6661" max="6661" width="34.5" style="18" customWidth="1"/>
    <col min="6662" max="6662" width="28" style="18" customWidth="1"/>
    <col min="6663" max="6663" width="37.33203125" style="18" customWidth="1"/>
    <col min="6664" max="6664" width="20.83203125" style="18" customWidth="1"/>
    <col min="6665" max="6665" width="35.6640625" style="18" customWidth="1"/>
    <col min="6666" max="6666" width="26.5" style="18" customWidth="1"/>
    <col min="6667" max="6667" width="32.33203125" style="18" customWidth="1"/>
    <col min="6668" max="6914" width="10.83203125" style="18"/>
    <col min="6915" max="6915" width="27" style="18" customWidth="1"/>
    <col min="6916" max="6916" width="7.33203125" style="18" customWidth="1"/>
    <col min="6917" max="6917" width="34.5" style="18" customWidth="1"/>
    <col min="6918" max="6918" width="28" style="18" customWidth="1"/>
    <col min="6919" max="6919" width="37.33203125" style="18" customWidth="1"/>
    <col min="6920" max="6920" width="20.83203125" style="18" customWidth="1"/>
    <col min="6921" max="6921" width="35.6640625" style="18" customWidth="1"/>
    <col min="6922" max="6922" width="26.5" style="18" customWidth="1"/>
    <col min="6923" max="6923" width="32.33203125" style="18" customWidth="1"/>
    <col min="6924" max="7170" width="10.83203125" style="18"/>
    <col min="7171" max="7171" width="27" style="18" customWidth="1"/>
    <col min="7172" max="7172" width="7.33203125" style="18" customWidth="1"/>
    <col min="7173" max="7173" width="34.5" style="18" customWidth="1"/>
    <col min="7174" max="7174" width="28" style="18" customWidth="1"/>
    <col min="7175" max="7175" width="37.33203125" style="18" customWidth="1"/>
    <col min="7176" max="7176" width="20.83203125" style="18" customWidth="1"/>
    <col min="7177" max="7177" width="35.6640625" style="18" customWidth="1"/>
    <col min="7178" max="7178" width="26.5" style="18" customWidth="1"/>
    <col min="7179" max="7179" width="32.33203125" style="18" customWidth="1"/>
    <col min="7180" max="7426" width="10.83203125" style="18"/>
    <col min="7427" max="7427" width="27" style="18" customWidth="1"/>
    <col min="7428" max="7428" width="7.33203125" style="18" customWidth="1"/>
    <col min="7429" max="7429" width="34.5" style="18" customWidth="1"/>
    <col min="7430" max="7430" width="28" style="18" customWidth="1"/>
    <col min="7431" max="7431" width="37.33203125" style="18" customWidth="1"/>
    <col min="7432" max="7432" width="20.83203125" style="18" customWidth="1"/>
    <col min="7433" max="7433" width="35.6640625" style="18" customWidth="1"/>
    <col min="7434" max="7434" width="26.5" style="18" customWidth="1"/>
    <col min="7435" max="7435" width="32.33203125" style="18" customWidth="1"/>
    <col min="7436" max="7682" width="10.83203125" style="18"/>
    <col min="7683" max="7683" width="27" style="18" customWidth="1"/>
    <col min="7684" max="7684" width="7.33203125" style="18" customWidth="1"/>
    <col min="7685" max="7685" width="34.5" style="18" customWidth="1"/>
    <col min="7686" max="7686" width="28" style="18" customWidth="1"/>
    <col min="7687" max="7687" width="37.33203125" style="18" customWidth="1"/>
    <col min="7688" max="7688" width="20.83203125" style="18" customWidth="1"/>
    <col min="7689" max="7689" width="35.6640625" style="18" customWidth="1"/>
    <col min="7690" max="7690" width="26.5" style="18" customWidth="1"/>
    <col min="7691" max="7691" width="32.33203125" style="18" customWidth="1"/>
    <col min="7692" max="7938" width="10.83203125" style="18"/>
    <col min="7939" max="7939" width="27" style="18" customWidth="1"/>
    <col min="7940" max="7940" width="7.33203125" style="18" customWidth="1"/>
    <col min="7941" max="7941" width="34.5" style="18" customWidth="1"/>
    <col min="7942" max="7942" width="28" style="18" customWidth="1"/>
    <col min="7943" max="7943" width="37.33203125" style="18" customWidth="1"/>
    <col min="7944" max="7944" width="20.83203125" style="18" customWidth="1"/>
    <col min="7945" max="7945" width="35.6640625" style="18" customWidth="1"/>
    <col min="7946" max="7946" width="26.5" style="18" customWidth="1"/>
    <col min="7947" max="7947" width="32.33203125" style="18" customWidth="1"/>
    <col min="7948" max="8194" width="10.83203125" style="18"/>
    <col min="8195" max="8195" width="27" style="18" customWidth="1"/>
    <col min="8196" max="8196" width="7.33203125" style="18" customWidth="1"/>
    <col min="8197" max="8197" width="34.5" style="18" customWidth="1"/>
    <col min="8198" max="8198" width="28" style="18" customWidth="1"/>
    <col min="8199" max="8199" width="37.33203125" style="18" customWidth="1"/>
    <col min="8200" max="8200" width="20.83203125" style="18" customWidth="1"/>
    <col min="8201" max="8201" width="35.6640625" style="18" customWidth="1"/>
    <col min="8202" max="8202" width="26.5" style="18" customWidth="1"/>
    <col min="8203" max="8203" width="32.33203125" style="18" customWidth="1"/>
    <col min="8204" max="8450" width="10.83203125" style="18"/>
    <col min="8451" max="8451" width="27" style="18" customWidth="1"/>
    <col min="8452" max="8452" width="7.33203125" style="18" customWidth="1"/>
    <col min="8453" max="8453" width="34.5" style="18" customWidth="1"/>
    <col min="8454" max="8454" width="28" style="18" customWidth="1"/>
    <col min="8455" max="8455" width="37.33203125" style="18" customWidth="1"/>
    <col min="8456" max="8456" width="20.83203125" style="18" customWidth="1"/>
    <col min="8457" max="8457" width="35.6640625" style="18" customWidth="1"/>
    <col min="8458" max="8458" width="26.5" style="18" customWidth="1"/>
    <col min="8459" max="8459" width="32.33203125" style="18" customWidth="1"/>
    <col min="8460" max="8706" width="10.83203125" style="18"/>
    <col min="8707" max="8707" width="27" style="18" customWidth="1"/>
    <col min="8708" max="8708" width="7.33203125" style="18" customWidth="1"/>
    <col min="8709" max="8709" width="34.5" style="18" customWidth="1"/>
    <col min="8710" max="8710" width="28" style="18" customWidth="1"/>
    <col min="8711" max="8711" width="37.33203125" style="18" customWidth="1"/>
    <col min="8712" max="8712" width="20.83203125" style="18" customWidth="1"/>
    <col min="8713" max="8713" width="35.6640625" style="18" customWidth="1"/>
    <col min="8714" max="8714" width="26.5" style="18" customWidth="1"/>
    <col min="8715" max="8715" width="32.33203125" style="18" customWidth="1"/>
    <col min="8716" max="8962" width="10.83203125" style="18"/>
    <col min="8963" max="8963" width="27" style="18" customWidth="1"/>
    <col min="8964" max="8964" width="7.33203125" style="18" customWidth="1"/>
    <col min="8965" max="8965" width="34.5" style="18" customWidth="1"/>
    <col min="8966" max="8966" width="28" style="18" customWidth="1"/>
    <col min="8967" max="8967" width="37.33203125" style="18" customWidth="1"/>
    <col min="8968" max="8968" width="20.83203125" style="18" customWidth="1"/>
    <col min="8969" max="8969" width="35.6640625" style="18" customWidth="1"/>
    <col min="8970" max="8970" width="26.5" style="18" customWidth="1"/>
    <col min="8971" max="8971" width="32.33203125" style="18" customWidth="1"/>
    <col min="8972" max="9218" width="10.83203125" style="18"/>
    <col min="9219" max="9219" width="27" style="18" customWidth="1"/>
    <col min="9220" max="9220" width="7.33203125" style="18" customWidth="1"/>
    <col min="9221" max="9221" width="34.5" style="18" customWidth="1"/>
    <col min="9222" max="9222" width="28" style="18" customWidth="1"/>
    <col min="9223" max="9223" width="37.33203125" style="18" customWidth="1"/>
    <col min="9224" max="9224" width="20.83203125" style="18" customWidth="1"/>
    <col min="9225" max="9225" width="35.6640625" style="18" customWidth="1"/>
    <col min="9226" max="9226" width="26.5" style="18" customWidth="1"/>
    <col min="9227" max="9227" width="32.33203125" style="18" customWidth="1"/>
    <col min="9228" max="9474" width="10.83203125" style="18"/>
    <col min="9475" max="9475" width="27" style="18" customWidth="1"/>
    <col min="9476" max="9476" width="7.33203125" style="18" customWidth="1"/>
    <col min="9477" max="9477" width="34.5" style="18" customWidth="1"/>
    <col min="9478" max="9478" width="28" style="18" customWidth="1"/>
    <col min="9479" max="9479" width="37.33203125" style="18" customWidth="1"/>
    <col min="9480" max="9480" width="20.83203125" style="18" customWidth="1"/>
    <col min="9481" max="9481" width="35.6640625" style="18" customWidth="1"/>
    <col min="9482" max="9482" width="26.5" style="18" customWidth="1"/>
    <col min="9483" max="9483" width="32.33203125" style="18" customWidth="1"/>
    <col min="9484" max="9730" width="10.83203125" style="18"/>
    <col min="9731" max="9731" width="27" style="18" customWidth="1"/>
    <col min="9732" max="9732" width="7.33203125" style="18" customWidth="1"/>
    <col min="9733" max="9733" width="34.5" style="18" customWidth="1"/>
    <col min="9734" max="9734" width="28" style="18" customWidth="1"/>
    <col min="9735" max="9735" width="37.33203125" style="18" customWidth="1"/>
    <col min="9736" max="9736" width="20.83203125" style="18" customWidth="1"/>
    <col min="9737" max="9737" width="35.6640625" style="18" customWidth="1"/>
    <col min="9738" max="9738" width="26.5" style="18" customWidth="1"/>
    <col min="9739" max="9739" width="32.33203125" style="18" customWidth="1"/>
    <col min="9740" max="9986" width="10.83203125" style="18"/>
    <col min="9987" max="9987" width="27" style="18" customWidth="1"/>
    <col min="9988" max="9988" width="7.33203125" style="18" customWidth="1"/>
    <col min="9989" max="9989" width="34.5" style="18" customWidth="1"/>
    <col min="9990" max="9990" width="28" style="18" customWidth="1"/>
    <col min="9991" max="9991" width="37.33203125" style="18" customWidth="1"/>
    <col min="9992" max="9992" width="20.83203125" style="18" customWidth="1"/>
    <col min="9993" max="9993" width="35.6640625" style="18" customWidth="1"/>
    <col min="9994" max="9994" width="26.5" style="18" customWidth="1"/>
    <col min="9995" max="9995" width="32.33203125" style="18" customWidth="1"/>
    <col min="9996" max="10242" width="10.83203125" style="18"/>
    <col min="10243" max="10243" width="27" style="18" customWidth="1"/>
    <col min="10244" max="10244" width="7.33203125" style="18" customWidth="1"/>
    <col min="10245" max="10245" width="34.5" style="18" customWidth="1"/>
    <col min="10246" max="10246" width="28" style="18" customWidth="1"/>
    <col min="10247" max="10247" width="37.33203125" style="18" customWidth="1"/>
    <col min="10248" max="10248" width="20.83203125" style="18" customWidth="1"/>
    <col min="10249" max="10249" width="35.6640625" style="18" customWidth="1"/>
    <col min="10250" max="10250" width="26.5" style="18" customWidth="1"/>
    <col min="10251" max="10251" width="32.33203125" style="18" customWidth="1"/>
    <col min="10252" max="10498" width="10.83203125" style="18"/>
    <col min="10499" max="10499" width="27" style="18" customWidth="1"/>
    <col min="10500" max="10500" width="7.33203125" style="18" customWidth="1"/>
    <col min="10501" max="10501" width="34.5" style="18" customWidth="1"/>
    <col min="10502" max="10502" width="28" style="18" customWidth="1"/>
    <col min="10503" max="10503" width="37.33203125" style="18" customWidth="1"/>
    <col min="10504" max="10504" width="20.83203125" style="18" customWidth="1"/>
    <col min="10505" max="10505" width="35.6640625" style="18" customWidth="1"/>
    <col min="10506" max="10506" width="26.5" style="18" customWidth="1"/>
    <col min="10507" max="10507" width="32.33203125" style="18" customWidth="1"/>
    <col min="10508" max="10754" width="10.83203125" style="18"/>
    <col min="10755" max="10755" width="27" style="18" customWidth="1"/>
    <col min="10756" max="10756" width="7.33203125" style="18" customWidth="1"/>
    <col min="10757" max="10757" width="34.5" style="18" customWidth="1"/>
    <col min="10758" max="10758" width="28" style="18" customWidth="1"/>
    <col min="10759" max="10759" width="37.33203125" style="18" customWidth="1"/>
    <col min="10760" max="10760" width="20.83203125" style="18" customWidth="1"/>
    <col min="10761" max="10761" width="35.6640625" style="18" customWidth="1"/>
    <col min="10762" max="10762" width="26.5" style="18" customWidth="1"/>
    <col min="10763" max="10763" width="32.33203125" style="18" customWidth="1"/>
    <col min="10764" max="11010" width="10.83203125" style="18"/>
    <col min="11011" max="11011" width="27" style="18" customWidth="1"/>
    <col min="11012" max="11012" width="7.33203125" style="18" customWidth="1"/>
    <col min="11013" max="11013" width="34.5" style="18" customWidth="1"/>
    <col min="11014" max="11014" width="28" style="18" customWidth="1"/>
    <col min="11015" max="11015" width="37.33203125" style="18" customWidth="1"/>
    <col min="11016" max="11016" width="20.83203125" style="18" customWidth="1"/>
    <col min="11017" max="11017" width="35.6640625" style="18" customWidth="1"/>
    <col min="11018" max="11018" width="26.5" style="18" customWidth="1"/>
    <col min="11019" max="11019" width="32.33203125" style="18" customWidth="1"/>
    <col min="11020" max="11266" width="10.83203125" style="18"/>
    <col min="11267" max="11267" width="27" style="18" customWidth="1"/>
    <col min="11268" max="11268" width="7.33203125" style="18" customWidth="1"/>
    <col min="11269" max="11269" width="34.5" style="18" customWidth="1"/>
    <col min="11270" max="11270" width="28" style="18" customWidth="1"/>
    <col min="11271" max="11271" width="37.33203125" style="18" customWidth="1"/>
    <col min="11272" max="11272" width="20.83203125" style="18" customWidth="1"/>
    <col min="11273" max="11273" width="35.6640625" style="18" customWidth="1"/>
    <col min="11274" max="11274" width="26.5" style="18" customWidth="1"/>
    <col min="11275" max="11275" width="32.33203125" style="18" customWidth="1"/>
    <col min="11276" max="11522" width="10.83203125" style="18"/>
    <col min="11523" max="11523" width="27" style="18" customWidth="1"/>
    <col min="11524" max="11524" width="7.33203125" style="18" customWidth="1"/>
    <col min="11525" max="11525" width="34.5" style="18" customWidth="1"/>
    <col min="11526" max="11526" width="28" style="18" customWidth="1"/>
    <col min="11527" max="11527" width="37.33203125" style="18" customWidth="1"/>
    <col min="11528" max="11528" width="20.83203125" style="18" customWidth="1"/>
    <col min="11529" max="11529" width="35.6640625" style="18" customWidth="1"/>
    <col min="11530" max="11530" width="26.5" style="18" customWidth="1"/>
    <col min="11531" max="11531" width="32.33203125" style="18" customWidth="1"/>
    <col min="11532" max="11778" width="10.83203125" style="18"/>
    <col min="11779" max="11779" width="27" style="18" customWidth="1"/>
    <col min="11780" max="11780" width="7.33203125" style="18" customWidth="1"/>
    <col min="11781" max="11781" width="34.5" style="18" customWidth="1"/>
    <col min="11782" max="11782" width="28" style="18" customWidth="1"/>
    <col min="11783" max="11783" width="37.33203125" style="18" customWidth="1"/>
    <col min="11784" max="11784" width="20.83203125" style="18" customWidth="1"/>
    <col min="11785" max="11785" width="35.6640625" style="18" customWidth="1"/>
    <col min="11786" max="11786" width="26.5" style="18" customWidth="1"/>
    <col min="11787" max="11787" width="32.33203125" style="18" customWidth="1"/>
    <col min="11788" max="12034" width="10.83203125" style="18"/>
    <col min="12035" max="12035" width="27" style="18" customWidth="1"/>
    <col min="12036" max="12036" width="7.33203125" style="18" customWidth="1"/>
    <col min="12037" max="12037" width="34.5" style="18" customWidth="1"/>
    <col min="12038" max="12038" width="28" style="18" customWidth="1"/>
    <col min="12039" max="12039" width="37.33203125" style="18" customWidth="1"/>
    <col min="12040" max="12040" width="20.83203125" style="18" customWidth="1"/>
    <col min="12041" max="12041" width="35.6640625" style="18" customWidth="1"/>
    <col min="12042" max="12042" width="26.5" style="18" customWidth="1"/>
    <col min="12043" max="12043" width="32.33203125" style="18" customWidth="1"/>
    <col min="12044" max="12290" width="10.83203125" style="18"/>
    <col min="12291" max="12291" width="27" style="18" customWidth="1"/>
    <col min="12292" max="12292" width="7.33203125" style="18" customWidth="1"/>
    <col min="12293" max="12293" width="34.5" style="18" customWidth="1"/>
    <col min="12294" max="12294" width="28" style="18" customWidth="1"/>
    <col min="12295" max="12295" width="37.33203125" style="18" customWidth="1"/>
    <col min="12296" max="12296" width="20.83203125" style="18" customWidth="1"/>
    <col min="12297" max="12297" width="35.6640625" style="18" customWidth="1"/>
    <col min="12298" max="12298" width="26.5" style="18" customWidth="1"/>
    <col min="12299" max="12299" width="32.33203125" style="18" customWidth="1"/>
    <col min="12300" max="12546" width="10.83203125" style="18"/>
    <col min="12547" max="12547" width="27" style="18" customWidth="1"/>
    <col min="12548" max="12548" width="7.33203125" style="18" customWidth="1"/>
    <col min="12549" max="12549" width="34.5" style="18" customWidth="1"/>
    <col min="12550" max="12550" width="28" style="18" customWidth="1"/>
    <col min="12551" max="12551" width="37.33203125" style="18" customWidth="1"/>
    <col min="12552" max="12552" width="20.83203125" style="18" customWidth="1"/>
    <col min="12553" max="12553" width="35.6640625" style="18" customWidth="1"/>
    <col min="12554" max="12554" width="26.5" style="18" customWidth="1"/>
    <col min="12555" max="12555" width="32.33203125" style="18" customWidth="1"/>
    <col min="12556" max="12802" width="10.83203125" style="18"/>
    <col min="12803" max="12803" width="27" style="18" customWidth="1"/>
    <col min="12804" max="12804" width="7.33203125" style="18" customWidth="1"/>
    <col min="12805" max="12805" width="34.5" style="18" customWidth="1"/>
    <col min="12806" max="12806" width="28" style="18" customWidth="1"/>
    <col min="12807" max="12807" width="37.33203125" style="18" customWidth="1"/>
    <col min="12808" max="12808" width="20.83203125" style="18" customWidth="1"/>
    <col min="12809" max="12809" width="35.6640625" style="18" customWidth="1"/>
    <col min="12810" max="12810" width="26.5" style="18" customWidth="1"/>
    <col min="12811" max="12811" width="32.33203125" style="18" customWidth="1"/>
    <col min="12812" max="13058" width="10.83203125" style="18"/>
    <col min="13059" max="13059" width="27" style="18" customWidth="1"/>
    <col min="13060" max="13060" width="7.33203125" style="18" customWidth="1"/>
    <col min="13061" max="13061" width="34.5" style="18" customWidth="1"/>
    <col min="13062" max="13062" width="28" style="18" customWidth="1"/>
    <col min="13063" max="13063" width="37.33203125" style="18" customWidth="1"/>
    <col min="13064" max="13064" width="20.83203125" style="18" customWidth="1"/>
    <col min="13065" max="13065" width="35.6640625" style="18" customWidth="1"/>
    <col min="13066" max="13066" width="26.5" style="18" customWidth="1"/>
    <col min="13067" max="13067" width="32.33203125" style="18" customWidth="1"/>
    <col min="13068" max="13314" width="10.83203125" style="18"/>
    <col min="13315" max="13315" width="27" style="18" customWidth="1"/>
    <col min="13316" max="13316" width="7.33203125" style="18" customWidth="1"/>
    <col min="13317" max="13317" width="34.5" style="18" customWidth="1"/>
    <col min="13318" max="13318" width="28" style="18" customWidth="1"/>
    <col min="13319" max="13319" width="37.33203125" style="18" customWidth="1"/>
    <col min="13320" max="13320" width="20.83203125" style="18" customWidth="1"/>
    <col min="13321" max="13321" width="35.6640625" style="18" customWidth="1"/>
    <col min="13322" max="13322" width="26.5" style="18" customWidth="1"/>
    <col min="13323" max="13323" width="32.33203125" style="18" customWidth="1"/>
    <col min="13324" max="13570" width="10.83203125" style="18"/>
    <col min="13571" max="13571" width="27" style="18" customWidth="1"/>
    <col min="13572" max="13572" width="7.33203125" style="18" customWidth="1"/>
    <col min="13573" max="13573" width="34.5" style="18" customWidth="1"/>
    <col min="13574" max="13574" width="28" style="18" customWidth="1"/>
    <col min="13575" max="13575" width="37.33203125" style="18" customWidth="1"/>
    <col min="13576" max="13576" width="20.83203125" style="18" customWidth="1"/>
    <col min="13577" max="13577" width="35.6640625" style="18" customWidth="1"/>
    <col min="13578" max="13578" width="26.5" style="18" customWidth="1"/>
    <col min="13579" max="13579" width="32.33203125" style="18" customWidth="1"/>
    <col min="13580" max="13826" width="10.83203125" style="18"/>
    <col min="13827" max="13827" width="27" style="18" customWidth="1"/>
    <col min="13828" max="13828" width="7.33203125" style="18" customWidth="1"/>
    <col min="13829" max="13829" width="34.5" style="18" customWidth="1"/>
    <col min="13830" max="13830" width="28" style="18" customWidth="1"/>
    <col min="13831" max="13831" width="37.33203125" style="18" customWidth="1"/>
    <col min="13832" max="13832" width="20.83203125" style="18" customWidth="1"/>
    <col min="13833" max="13833" width="35.6640625" style="18" customWidth="1"/>
    <col min="13834" max="13834" width="26.5" style="18" customWidth="1"/>
    <col min="13835" max="13835" width="32.33203125" style="18" customWidth="1"/>
    <col min="13836" max="14082" width="10.83203125" style="18"/>
    <col min="14083" max="14083" width="27" style="18" customWidth="1"/>
    <col min="14084" max="14084" width="7.33203125" style="18" customWidth="1"/>
    <col min="14085" max="14085" width="34.5" style="18" customWidth="1"/>
    <col min="14086" max="14086" width="28" style="18" customWidth="1"/>
    <col min="14087" max="14087" width="37.33203125" style="18" customWidth="1"/>
    <col min="14088" max="14088" width="20.83203125" style="18" customWidth="1"/>
    <col min="14089" max="14089" width="35.6640625" style="18" customWidth="1"/>
    <col min="14090" max="14090" width="26.5" style="18" customWidth="1"/>
    <col min="14091" max="14091" width="32.33203125" style="18" customWidth="1"/>
    <col min="14092" max="14338" width="10.83203125" style="18"/>
    <col min="14339" max="14339" width="27" style="18" customWidth="1"/>
    <col min="14340" max="14340" width="7.33203125" style="18" customWidth="1"/>
    <col min="14341" max="14341" width="34.5" style="18" customWidth="1"/>
    <col min="14342" max="14342" width="28" style="18" customWidth="1"/>
    <col min="14343" max="14343" width="37.33203125" style="18" customWidth="1"/>
    <col min="14344" max="14344" width="20.83203125" style="18" customWidth="1"/>
    <col min="14345" max="14345" width="35.6640625" style="18" customWidth="1"/>
    <col min="14346" max="14346" width="26.5" style="18" customWidth="1"/>
    <col min="14347" max="14347" width="32.33203125" style="18" customWidth="1"/>
    <col min="14348" max="14594" width="10.83203125" style="18"/>
    <col min="14595" max="14595" width="27" style="18" customWidth="1"/>
    <col min="14596" max="14596" width="7.33203125" style="18" customWidth="1"/>
    <col min="14597" max="14597" width="34.5" style="18" customWidth="1"/>
    <col min="14598" max="14598" width="28" style="18" customWidth="1"/>
    <col min="14599" max="14599" width="37.33203125" style="18" customWidth="1"/>
    <col min="14600" max="14600" width="20.83203125" style="18" customWidth="1"/>
    <col min="14601" max="14601" width="35.6640625" style="18" customWidth="1"/>
    <col min="14602" max="14602" width="26.5" style="18" customWidth="1"/>
    <col min="14603" max="14603" width="32.33203125" style="18" customWidth="1"/>
    <col min="14604" max="14850" width="10.83203125" style="18"/>
    <col min="14851" max="14851" width="27" style="18" customWidth="1"/>
    <col min="14852" max="14852" width="7.33203125" style="18" customWidth="1"/>
    <col min="14853" max="14853" width="34.5" style="18" customWidth="1"/>
    <col min="14854" max="14854" width="28" style="18" customWidth="1"/>
    <col min="14855" max="14855" width="37.33203125" style="18" customWidth="1"/>
    <col min="14856" max="14856" width="20.83203125" style="18" customWidth="1"/>
    <col min="14857" max="14857" width="35.6640625" style="18" customWidth="1"/>
    <col min="14858" max="14858" width="26.5" style="18" customWidth="1"/>
    <col min="14859" max="14859" width="32.33203125" style="18" customWidth="1"/>
    <col min="14860" max="15106" width="10.83203125" style="18"/>
    <col min="15107" max="15107" width="27" style="18" customWidth="1"/>
    <col min="15108" max="15108" width="7.33203125" style="18" customWidth="1"/>
    <col min="15109" max="15109" width="34.5" style="18" customWidth="1"/>
    <col min="15110" max="15110" width="28" style="18" customWidth="1"/>
    <col min="15111" max="15111" width="37.33203125" style="18" customWidth="1"/>
    <col min="15112" max="15112" width="20.83203125" style="18" customWidth="1"/>
    <col min="15113" max="15113" width="35.6640625" style="18" customWidth="1"/>
    <col min="15114" max="15114" width="26.5" style="18" customWidth="1"/>
    <col min="15115" max="15115" width="32.33203125" style="18" customWidth="1"/>
    <col min="15116" max="15362" width="10.83203125" style="18"/>
    <col min="15363" max="15363" width="27" style="18" customWidth="1"/>
    <col min="15364" max="15364" width="7.33203125" style="18" customWidth="1"/>
    <col min="15365" max="15365" width="34.5" style="18" customWidth="1"/>
    <col min="15366" max="15366" width="28" style="18" customWidth="1"/>
    <col min="15367" max="15367" width="37.33203125" style="18" customWidth="1"/>
    <col min="15368" max="15368" width="20.83203125" style="18" customWidth="1"/>
    <col min="15369" max="15369" width="35.6640625" style="18" customWidth="1"/>
    <col min="15370" max="15370" width="26.5" style="18" customWidth="1"/>
    <col min="15371" max="15371" width="32.33203125" style="18" customWidth="1"/>
    <col min="15372" max="15618" width="10.83203125" style="18"/>
    <col min="15619" max="15619" width="27" style="18" customWidth="1"/>
    <col min="15620" max="15620" width="7.33203125" style="18" customWidth="1"/>
    <col min="15621" max="15621" width="34.5" style="18" customWidth="1"/>
    <col min="15622" max="15622" width="28" style="18" customWidth="1"/>
    <col min="15623" max="15623" width="37.33203125" style="18" customWidth="1"/>
    <col min="15624" max="15624" width="20.83203125" style="18" customWidth="1"/>
    <col min="15625" max="15625" width="35.6640625" style="18" customWidth="1"/>
    <col min="15626" max="15626" width="26.5" style="18" customWidth="1"/>
    <col min="15627" max="15627" width="32.33203125" style="18" customWidth="1"/>
    <col min="15628" max="15874" width="10.83203125" style="18"/>
    <col min="15875" max="15875" width="27" style="18" customWidth="1"/>
    <col min="15876" max="15876" width="7.33203125" style="18" customWidth="1"/>
    <col min="15877" max="15877" width="34.5" style="18" customWidth="1"/>
    <col min="15878" max="15878" width="28" style="18" customWidth="1"/>
    <col min="15879" max="15879" width="37.33203125" style="18" customWidth="1"/>
    <col min="15880" max="15880" width="20.83203125" style="18" customWidth="1"/>
    <col min="15881" max="15881" width="35.6640625" style="18" customWidth="1"/>
    <col min="15882" max="15882" width="26.5" style="18" customWidth="1"/>
    <col min="15883" max="15883" width="32.33203125" style="18" customWidth="1"/>
    <col min="15884" max="16130" width="10.83203125" style="18"/>
    <col min="16131" max="16131" width="27" style="18" customWidth="1"/>
    <col min="16132" max="16132" width="7.33203125" style="18" customWidth="1"/>
    <col min="16133" max="16133" width="34.5" style="18" customWidth="1"/>
    <col min="16134" max="16134" width="28" style="18" customWidth="1"/>
    <col min="16135" max="16135" width="37.33203125" style="18" customWidth="1"/>
    <col min="16136" max="16136" width="20.83203125" style="18" customWidth="1"/>
    <col min="16137" max="16137" width="35.6640625" style="18" customWidth="1"/>
    <col min="16138" max="16138" width="26.5" style="18" customWidth="1"/>
    <col min="16139" max="16139" width="32.33203125" style="18" customWidth="1"/>
    <col min="16140" max="16384" width="10.83203125" style="18"/>
  </cols>
  <sheetData>
    <row r="2" spans="1:17">
      <c r="A2" s="598"/>
      <c r="B2" s="599"/>
      <c r="C2" s="599"/>
      <c r="D2" s="599"/>
      <c r="E2" s="599"/>
      <c r="F2" s="599"/>
      <c r="G2" s="599"/>
      <c r="H2" s="599"/>
      <c r="I2" s="599"/>
      <c r="J2" s="599"/>
      <c r="K2" s="600"/>
    </row>
    <row r="3" spans="1:17" ht="31.5" customHeight="1">
      <c r="A3" s="610"/>
      <c r="B3" s="601" t="s">
        <v>0</v>
      </c>
      <c r="C3" s="602"/>
      <c r="D3" s="602"/>
      <c r="E3" s="602"/>
      <c r="F3" s="602"/>
      <c r="G3" s="602"/>
      <c r="H3" s="602"/>
      <c r="I3" s="602"/>
      <c r="J3" s="603"/>
      <c r="K3" s="20" t="s">
        <v>945</v>
      </c>
    </row>
    <row r="4" spans="1:17" ht="33" customHeight="1">
      <c r="A4" s="611"/>
      <c r="B4" s="604"/>
      <c r="C4" s="605"/>
      <c r="D4" s="605"/>
      <c r="E4" s="605"/>
      <c r="F4" s="605"/>
      <c r="G4" s="605"/>
      <c r="H4" s="605"/>
      <c r="I4" s="605"/>
      <c r="J4" s="606"/>
      <c r="K4" s="21" t="s">
        <v>112</v>
      </c>
    </row>
    <row r="5" spans="1:17" ht="29.5" customHeight="1">
      <c r="A5" s="612"/>
      <c r="B5" s="601" t="s">
        <v>3</v>
      </c>
      <c r="C5" s="602"/>
      <c r="D5" s="602"/>
      <c r="E5" s="602"/>
      <c r="F5" s="602"/>
      <c r="G5" s="602"/>
      <c r="H5" s="602"/>
      <c r="I5" s="602"/>
      <c r="J5" s="603"/>
      <c r="K5" s="22" t="s">
        <v>4</v>
      </c>
    </row>
    <row r="6" spans="1:17" ht="29">
      <c r="A6" s="607" t="s">
        <v>1040</v>
      </c>
      <c r="B6" s="608"/>
      <c r="C6" s="608"/>
      <c r="D6" s="608"/>
      <c r="E6" s="608"/>
      <c r="F6" s="608"/>
      <c r="G6" s="608"/>
      <c r="H6" s="608"/>
      <c r="I6" s="608"/>
      <c r="J6" s="608"/>
      <c r="K6" s="609"/>
    </row>
    <row r="7" spans="1:17" s="23" customFormat="1" ht="51">
      <c r="A7" s="58" t="s">
        <v>7</v>
      </c>
      <c r="B7" s="585" t="s">
        <v>722</v>
      </c>
      <c r="C7" s="586"/>
      <c r="D7" s="59" t="s">
        <v>9</v>
      </c>
      <c r="E7" s="59" t="s">
        <v>1041</v>
      </c>
      <c r="F7" s="58" t="s">
        <v>10</v>
      </c>
      <c r="G7" s="59" t="s">
        <v>1042</v>
      </c>
      <c r="H7" s="59" t="s">
        <v>11</v>
      </c>
      <c r="I7" s="17" t="s">
        <v>649</v>
      </c>
      <c r="J7" s="17" t="s">
        <v>650</v>
      </c>
      <c r="K7" s="270" t="s">
        <v>948</v>
      </c>
      <c r="L7" s="253" t="s">
        <v>15</v>
      </c>
      <c r="M7" s="253" t="s">
        <v>13</v>
      </c>
      <c r="N7" s="254" t="s">
        <v>16</v>
      </c>
      <c r="O7" s="254" t="s">
        <v>17</v>
      </c>
      <c r="P7" s="254" t="s">
        <v>18</v>
      </c>
      <c r="Q7" s="254" t="s">
        <v>19</v>
      </c>
    </row>
    <row r="8" spans="1:17" s="23" customFormat="1" ht="102">
      <c r="A8" s="596" t="s">
        <v>1043</v>
      </c>
      <c r="B8" s="54" t="s">
        <v>21</v>
      </c>
      <c r="C8" s="54" t="s">
        <v>1044</v>
      </c>
      <c r="D8" s="19" t="s">
        <v>1045</v>
      </c>
      <c r="E8" s="54" t="s">
        <v>1046</v>
      </c>
      <c r="F8" s="54" t="s">
        <v>40</v>
      </c>
      <c r="G8" s="54" t="s">
        <v>1047</v>
      </c>
      <c r="H8" s="54" t="s">
        <v>1047</v>
      </c>
      <c r="I8" s="239" t="s">
        <v>1048</v>
      </c>
      <c r="J8" s="252" t="s">
        <v>1049</v>
      </c>
      <c r="K8" s="269" t="s">
        <v>28</v>
      </c>
      <c r="L8" s="353" t="s">
        <v>1050</v>
      </c>
      <c r="M8" s="361" t="s">
        <v>1051</v>
      </c>
      <c r="N8" s="362">
        <v>0</v>
      </c>
      <c r="O8" s="363" t="s">
        <v>1052</v>
      </c>
      <c r="P8" s="363" t="s">
        <v>1052</v>
      </c>
      <c r="Q8" s="364">
        <v>0.33</v>
      </c>
    </row>
    <row r="9" spans="1:17" s="23" customFormat="1" ht="332.25" customHeight="1">
      <c r="A9" s="597"/>
      <c r="B9" s="613" t="s">
        <v>31</v>
      </c>
      <c r="C9" s="613" t="s">
        <v>1053</v>
      </c>
      <c r="D9" s="616" t="s">
        <v>1054</v>
      </c>
      <c r="E9" s="613" t="s">
        <v>1055</v>
      </c>
      <c r="F9" s="54" t="s">
        <v>1056</v>
      </c>
      <c r="G9" s="613" t="s">
        <v>1057</v>
      </c>
      <c r="H9" s="613" t="s">
        <v>1057</v>
      </c>
      <c r="I9" s="240" t="s">
        <v>1058</v>
      </c>
      <c r="J9" s="241" t="s">
        <v>1059</v>
      </c>
      <c r="K9" s="269" t="s">
        <v>28</v>
      </c>
      <c r="L9" s="355" t="s">
        <v>1060</v>
      </c>
      <c r="M9" s="365" t="s">
        <v>1061</v>
      </c>
      <c r="N9" s="362">
        <v>0</v>
      </c>
      <c r="O9" s="366" t="s">
        <v>1052</v>
      </c>
      <c r="P9" s="366" t="s">
        <v>1052</v>
      </c>
      <c r="Q9" s="367">
        <v>0</v>
      </c>
    </row>
    <row r="10" spans="1:17" s="23" customFormat="1" ht="332.25" customHeight="1">
      <c r="A10" s="597"/>
      <c r="B10" s="614"/>
      <c r="C10" s="614"/>
      <c r="D10" s="617"/>
      <c r="E10" s="614"/>
      <c r="F10" s="54" t="s">
        <v>1062</v>
      </c>
      <c r="G10" s="614"/>
      <c r="H10" s="614"/>
      <c r="I10" s="242" t="s">
        <v>1063</v>
      </c>
      <c r="J10" s="236" t="s">
        <v>1064</v>
      </c>
      <c r="K10" s="269" t="s">
        <v>28</v>
      </c>
      <c r="L10" s="355" t="s">
        <v>1065</v>
      </c>
      <c r="M10" s="365" t="s">
        <v>1066</v>
      </c>
      <c r="N10" s="362">
        <v>0</v>
      </c>
      <c r="O10" s="366" t="s">
        <v>1052</v>
      </c>
      <c r="P10" s="366" t="s">
        <v>1052</v>
      </c>
      <c r="Q10" s="367">
        <v>0</v>
      </c>
    </row>
    <row r="11" spans="1:17" s="23" customFormat="1" ht="123.75" customHeight="1">
      <c r="A11" s="577"/>
      <c r="B11" s="615"/>
      <c r="C11" s="615"/>
      <c r="D11" s="618"/>
      <c r="E11" s="615"/>
      <c r="F11" s="54" t="s">
        <v>40</v>
      </c>
      <c r="G11" s="615"/>
      <c r="H11" s="615"/>
      <c r="I11" s="621" t="s">
        <v>1067</v>
      </c>
      <c r="J11" s="622"/>
      <c r="K11" s="622"/>
      <c r="L11" s="355" t="s">
        <v>43</v>
      </c>
      <c r="M11" s="365" t="s">
        <v>44</v>
      </c>
      <c r="N11" s="362">
        <v>0</v>
      </c>
      <c r="O11" s="366" t="s">
        <v>1052</v>
      </c>
      <c r="P11" s="366" t="s">
        <v>1052</v>
      </c>
      <c r="Q11" s="367">
        <v>0</v>
      </c>
    </row>
    <row r="12" spans="1:17" s="23" customFormat="1" ht="95">
      <c r="A12" s="577"/>
      <c r="B12" s="54" t="s">
        <v>37</v>
      </c>
      <c r="C12" s="54" t="s">
        <v>1068</v>
      </c>
      <c r="D12" s="19" t="s">
        <v>1069</v>
      </c>
      <c r="E12" s="54" t="s">
        <v>1070</v>
      </c>
      <c r="F12" s="54" t="s">
        <v>1015</v>
      </c>
      <c r="G12" s="54" t="s">
        <v>1071</v>
      </c>
      <c r="H12" s="54" t="s">
        <v>1071</v>
      </c>
      <c r="I12" s="621" t="s">
        <v>1072</v>
      </c>
      <c r="J12" s="622"/>
      <c r="K12" s="622"/>
      <c r="L12" s="355" t="s">
        <v>43</v>
      </c>
      <c r="M12" s="365" t="s">
        <v>44</v>
      </c>
      <c r="N12" s="362">
        <v>0</v>
      </c>
      <c r="O12" s="366" t="s">
        <v>1052</v>
      </c>
      <c r="P12" s="366" t="s">
        <v>1052</v>
      </c>
      <c r="Q12" s="367">
        <v>0</v>
      </c>
    </row>
    <row r="13" spans="1:17" ht="101.25" customHeight="1">
      <c r="A13" s="578"/>
      <c r="B13" s="19" t="s">
        <v>757</v>
      </c>
      <c r="C13" s="53" t="s">
        <v>1073</v>
      </c>
      <c r="D13" s="53" t="s">
        <v>1074</v>
      </c>
      <c r="E13" s="53" t="s">
        <v>1075</v>
      </c>
      <c r="F13" s="53" t="s">
        <v>24</v>
      </c>
      <c r="G13" s="53" t="s">
        <v>1076</v>
      </c>
      <c r="H13" s="53" t="s">
        <v>1076</v>
      </c>
      <c r="I13" s="243" t="s">
        <v>1077</v>
      </c>
      <c r="J13" s="244" t="s">
        <v>1078</v>
      </c>
      <c r="K13" s="269" t="s">
        <v>28</v>
      </c>
      <c r="L13" s="368" t="s">
        <v>1079</v>
      </c>
      <c r="M13" s="369" t="s">
        <v>1080</v>
      </c>
      <c r="N13" s="362">
        <v>0.33329999999999999</v>
      </c>
      <c r="O13" s="366" t="s">
        <v>1052</v>
      </c>
      <c r="P13" s="366" t="s">
        <v>1052</v>
      </c>
      <c r="Q13" s="367">
        <v>0.33</v>
      </c>
    </row>
    <row r="14" spans="1:17" ht="92.25" customHeight="1">
      <c r="A14" s="596" t="s">
        <v>1081</v>
      </c>
      <c r="B14" s="19" t="s">
        <v>46</v>
      </c>
      <c r="C14" s="19" t="s">
        <v>1082</v>
      </c>
      <c r="D14" s="19" t="s">
        <v>1083</v>
      </c>
      <c r="E14" s="19" t="s">
        <v>1084</v>
      </c>
      <c r="F14" s="19" t="s">
        <v>1085</v>
      </c>
      <c r="G14" s="51">
        <v>45260</v>
      </c>
      <c r="H14" s="51">
        <v>45260</v>
      </c>
      <c r="I14" s="245" t="s">
        <v>1086</v>
      </c>
      <c r="J14" s="236" t="s">
        <v>1087</v>
      </c>
      <c r="K14" s="269" t="s">
        <v>28</v>
      </c>
      <c r="L14" s="368" t="s">
        <v>1088</v>
      </c>
      <c r="M14" s="369" t="s">
        <v>1089</v>
      </c>
      <c r="N14" s="362">
        <v>0.33329999999999999</v>
      </c>
      <c r="O14" s="366"/>
      <c r="P14" s="366" t="s">
        <v>1052</v>
      </c>
      <c r="Q14" s="367">
        <v>0</v>
      </c>
    </row>
    <row r="15" spans="1:17" ht="76">
      <c r="A15" s="577"/>
      <c r="B15" s="19">
        <v>2.2000000000000002</v>
      </c>
      <c r="C15" s="54" t="s">
        <v>1090</v>
      </c>
      <c r="D15" s="19" t="s">
        <v>1054</v>
      </c>
      <c r="E15" s="54" t="s">
        <v>1055</v>
      </c>
      <c r="F15" s="54" t="s">
        <v>40</v>
      </c>
      <c r="G15" s="54" t="s">
        <v>1057</v>
      </c>
      <c r="H15" s="54" t="s">
        <v>1057</v>
      </c>
      <c r="I15" s="621" t="s">
        <v>1072</v>
      </c>
      <c r="J15" s="622"/>
      <c r="K15" s="622"/>
      <c r="L15" s="353" t="s">
        <v>43</v>
      </c>
      <c r="M15" s="361" t="s">
        <v>44</v>
      </c>
      <c r="N15" s="362">
        <v>0</v>
      </c>
      <c r="O15" s="366" t="s">
        <v>1052</v>
      </c>
      <c r="P15" s="366" t="s">
        <v>1052</v>
      </c>
      <c r="Q15" s="367">
        <v>0</v>
      </c>
    </row>
    <row r="16" spans="1:17" ht="57">
      <c r="A16" s="577"/>
      <c r="B16" s="19" t="s">
        <v>872</v>
      </c>
      <c r="C16" s="19" t="s">
        <v>1091</v>
      </c>
      <c r="D16" s="19" t="s">
        <v>1092</v>
      </c>
      <c r="E16" s="19" t="s">
        <v>1093</v>
      </c>
      <c r="F16" s="19" t="s">
        <v>1094</v>
      </c>
      <c r="G16" s="51">
        <v>45260</v>
      </c>
      <c r="H16" s="51">
        <v>45260</v>
      </c>
      <c r="I16" s="621" t="s">
        <v>1072</v>
      </c>
      <c r="J16" s="622"/>
      <c r="K16" s="622"/>
      <c r="L16" s="355" t="s">
        <v>43</v>
      </c>
      <c r="M16" s="365" t="s">
        <v>44</v>
      </c>
      <c r="N16" s="362">
        <v>0</v>
      </c>
      <c r="O16" s="366" t="s">
        <v>1052</v>
      </c>
      <c r="P16" s="366" t="s">
        <v>1052</v>
      </c>
      <c r="Q16" s="367">
        <v>0</v>
      </c>
    </row>
    <row r="17" spans="1:17" ht="238">
      <c r="A17" s="596" t="s">
        <v>1095</v>
      </c>
      <c r="B17" s="19" t="s">
        <v>63</v>
      </c>
      <c r="C17" s="53" t="s">
        <v>1096</v>
      </c>
      <c r="D17" s="53" t="s">
        <v>1097</v>
      </c>
      <c r="E17" s="53" t="s">
        <v>1098</v>
      </c>
      <c r="F17" s="53" t="s">
        <v>1099</v>
      </c>
      <c r="G17" s="55">
        <v>45290</v>
      </c>
      <c r="H17" s="55">
        <v>45290</v>
      </c>
      <c r="I17" s="246" t="s">
        <v>1100</v>
      </c>
      <c r="J17" s="247" t="s">
        <v>1101</v>
      </c>
      <c r="K17" s="269" t="s">
        <v>28</v>
      </c>
      <c r="L17" s="355" t="s">
        <v>1102</v>
      </c>
      <c r="M17" s="365" t="s">
        <v>1103</v>
      </c>
      <c r="N17" s="362">
        <v>0.33329999999999999</v>
      </c>
      <c r="O17" s="366" t="s">
        <v>1052</v>
      </c>
      <c r="P17" s="366" t="s">
        <v>1052</v>
      </c>
      <c r="Q17" s="367">
        <v>0.33</v>
      </c>
    </row>
    <row r="18" spans="1:17" ht="153">
      <c r="A18" s="577"/>
      <c r="B18" s="19" t="s">
        <v>68</v>
      </c>
      <c r="C18" s="53" t="s">
        <v>1104</v>
      </c>
      <c r="D18" s="53" t="s">
        <v>1105</v>
      </c>
      <c r="E18" s="53" t="s">
        <v>1106</v>
      </c>
      <c r="F18" s="53" t="s">
        <v>1107</v>
      </c>
      <c r="G18" s="53" t="s">
        <v>1108</v>
      </c>
      <c r="H18" s="53" t="s">
        <v>1108</v>
      </c>
      <c r="I18" s="245" t="s">
        <v>1109</v>
      </c>
      <c r="J18" s="248" t="s">
        <v>1101</v>
      </c>
      <c r="K18" s="269" t="s">
        <v>28</v>
      </c>
      <c r="L18" s="355" t="s">
        <v>1110</v>
      </c>
      <c r="M18" s="365" t="s">
        <v>1111</v>
      </c>
      <c r="N18" s="362">
        <v>0.33329999999999999</v>
      </c>
      <c r="O18" s="366" t="s">
        <v>1052</v>
      </c>
      <c r="P18" s="366" t="s">
        <v>1052</v>
      </c>
      <c r="Q18" s="367">
        <v>0.33</v>
      </c>
    </row>
    <row r="19" spans="1:17" ht="238">
      <c r="A19" s="577"/>
      <c r="B19" s="19" t="s">
        <v>895</v>
      </c>
      <c r="C19" s="53" t="s">
        <v>1112</v>
      </c>
      <c r="D19" s="53" t="s">
        <v>1113</v>
      </c>
      <c r="E19" s="52" t="s">
        <v>1114</v>
      </c>
      <c r="F19" s="53" t="s">
        <v>1107</v>
      </c>
      <c r="G19" s="55">
        <v>45290</v>
      </c>
      <c r="H19" s="55">
        <v>45290</v>
      </c>
      <c r="I19" s="249" t="s">
        <v>1115</v>
      </c>
      <c r="J19" s="247" t="s">
        <v>1101</v>
      </c>
      <c r="K19" s="269" t="s">
        <v>28</v>
      </c>
      <c r="L19" s="368" t="s">
        <v>1116</v>
      </c>
      <c r="M19" s="369" t="s">
        <v>1117</v>
      </c>
      <c r="N19" s="362">
        <v>0.33329999999999999</v>
      </c>
      <c r="O19" s="366" t="s">
        <v>1052</v>
      </c>
      <c r="P19" s="366" t="s">
        <v>1052</v>
      </c>
      <c r="Q19" s="367">
        <v>0.33</v>
      </c>
    </row>
    <row r="20" spans="1:17" ht="104.25" customHeight="1">
      <c r="A20" s="577"/>
      <c r="B20" s="19" t="s">
        <v>905</v>
      </c>
      <c r="C20" s="53" t="s">
        <v>1118</v>
      </c>
      <c r="D20" s="53" t="s">
        <v>1119</v>
      </c>
      <c r="E20" s="53" t="s">
        <v>1119</v>
      </c>
      <c r="F20" s="53" t="s">
        <v>1107</v>
      </c>
      <c r="G20" s="51">
        <v>45290</v>
      </c>
      <c r="H20" s="51">
        <v>45290</v>
      </c>
      <c r="I20" s="249" t="s">
        <v>1120</v>
      </c>
      <c r="J20" s="247" t="s">
        <v>1121</v>
      </c>
      <c r="K20" s="269" t="s">
        <v>28</v>
      </c>
      <c r="L20" s="368" t="s">
        <v>1122</v>
      </c>
      <c r="M20" s="369" t="s">
        <v>1123</v>
      </c>
      <c r="N20" s="362">
        <v>0.33329999999999999</v>
      </c>
      <c r="O20" s="366" t="s">
        <v>1052</v>
      </c>
      <c r="P20" s="366" t="s">
        <v>1052</v>
      </c>
      <c r="Q20" s="367">
        <v>0.33</v>
      </c>
    </row>
    <row r="21" spans="1:17" ht="221">
      <c r="A21" s="596" t="s">
        <v>1124</v>
      </c>
      <c r="B21" s="54" t="s">
        <v>75</v>
      </c>
      <c r="C21" s="52" t="s">
        <v>1125</v>
      </c>
      <c r="D21" s="52" t="s">
        <v>1126</v>
      </c>
      <c r="E21" s="52" t="s">
        <v>1127</v>
      </c>
      <c r="F21" s="53" t="s">
        <v>1128</v>
      </c>
      <c r="G21" s="56" t="s">
        <v>1129</v>
      </c>
      <c r="H21" s="56" t="s">
        <v>1129</v>
      </c>
      <c r="I21" s="250" t="s">
        <v>1130</v>
      </c>
      <c r="J21" s="236" t="s">
        <v>1131</v>
      </c>
      <c r="K21" s="269" t="s">
        <v>28</v>
      </c>
      <c r="L21" s="368" t="s">
        <v>1132</v>
      </c>
      <c r="M21" s="369" t="s">
        <v>1133</v>
      </c>
      <c r="N21" s="362">
        <v>0.33329999999999999</v>
      </c>
      <c r="O21" s="366" t="s">
        <v>1052</v>
      </c>
      <c r="P21" s="366" t="s">
        <v>1052</v>
      </c>
      <c r="Q21" s="367">
        <v>0.33</v>
      </c>
    </row>
    <row r="22" spans="1:17" ht="153">
      <c r="A22" s="578"/>
      <c r="B22" s="54" t="s">
        <v>81</v>
      </c>
      <c r="C22" s="52" t="s">
        <v>1134</v>
      </c>
      <c r="D22" s="52" t="s">
        <v>1135</v>
      </c>
      <c r="E22" s="53" t="s">
        <v>1136</v>
      </c>
      <c r="F22" s="53" t="s">
        <v>1107</v>
      </c>
      <c r="G22" s="55">
        <v>45260</v>
      </c>
      <c r="H22" s="55">
        <v>45260</v>
      </c>
      <c r="I22" s="251" t="s">
        <v>1137</v>
      </c>
      <c r="J22" s="236" t="s">
        <v>1131</v>
      </c>
      <c r="K22" s="269" t="s">
        <v>28</v>
      </c>
      <c r="L22" s="368" t="s">
        <v>1138</v>
      </c>
      <c r="M22" s="369" t="s">
        <v>1139</v>
      </c>
      <c r="N22" s="362">
        <v>0.33329999999999999</v>
      </c>
      <c r="O22" s="366" t="s">
        <v>1052</v>
      </c>
      <c r="P22" s="366" t="s">
        <v>1052</v>
      </c>
      <c r="Q22" s="367">
        <v>0.33</v>
      </c>
    </row>
    <row r="23" spans="1:17" ht="57">
      <c r="A23" s="184" t="s">
        <v>1140</v>
      </c>
      <c r="B23" s="54" t="s">
        <v>105</v>
      </c>
      <c r="C23" s="54" t="s">
        <v>1141</v>
      </c>
      <c r="D23" s="54" t="s">
        <v>1142</v>
      </c>
      <c r="E23" s="54" t="s">
        <v>1143</v>
      </c>
      <c r="F23" s="54" t="s">
        <v>40</v>
      </c>
      <c r="G23" s="54" t="s">
        <v>1144</v>
      </c>
      <c r="H23" s="54" t="s">
        <v>1144</v>
      </c>
      <c r="I23" s="619" t="s">
        <v>1145</v>
      </c>
      <c r="J23" s="620"/>
      <c r="K23" s="620"/>
      <c r="L23" s="355" t="s">
        <v>43</v>
      </c>
      <c r="M23" s="365" t="s">
        <v>632</v>
      </c>
      <c r="N23" s="362"/>
      <c r="O23" s="366" t="s">
        <v>1052</v>
      </c>
      <c r="P23" s="366" t="s">
        <v>1052</v>
      </c>
      <c r="Q23" s="367">
        <v>0</v>
      </c>
    </row>
    <row r="24" spans="1:17" ht="57">
      <c r="A24" s="185"/>
      <c r="B24" s="54" t="s">
        <v>1025</v>
      </c>
      <c r="C24" s="54" t="s">
        <v>1146</v>
      </c>
      <c r="D24" s="54" t="s">
        <v>1147</v>
      </c>
      <c r="E24" s="54" t="s">
        <v>1148</v>
      </c>
      <c r="F24" s="54" t="s">
        <v>40</v>
      </c>
      <c r="G24" s="54" t="s">
        <v>1149</v>
      </c>
      <c r="H24" s="54" t="s">
        <v>1149</v>
      </c>
      <c r="I24" s="621" t="s">
        <v>1150</v>
      </c>
      <c r="J24" s="622"/>
      <c r="K24" s="622"/>
      <c r="L24" s="355" t="s">
        <v>43</v>
      </c>
      <c r="M24" s="365" t="s">
        <v>44</v>
      </c>
      <c r="N24" s="362">
        <v>0</v>
      </c>
      <c r="O24" s="366"/>
      <c r="P24" s="366"/>
      <c r="Q24" s="367">
        <v>0</v>
      </c>
    </row>
    <row r="25" spans="1:17" s="298" customFormat="1" ht="38" customHeight="1">
      <c r="L25" s="370"/>
      <c r="M25" s="371" t="s">
        <v>700</v>
      </c>
      <c r="N25" s="372">
        <f>AVERAGE(N8:N24)</f>
        <v>0.16664999999999999</v>
      </c>
      <c r="O25" s="302"/>
      <c r="P25" s="302"/>
      <c r="Q25" s="373">
        <f>+N25</f>
        <v>0.16664999999999999</v>
      </c>
    </row>
  </sheetData>
  <mergeCells count="22">
    <mergeCell ref="I23:K23"/>
    <mergeCell ref="I24:K24"/>
    <mergeCell ref="I11:K11"/>
    <mergeCell ref="I12:K12"/>
    <mergeCell ref="I15:K15"/>
    <mergeCell ref="I16:K16"/>
    <mergeCell ref="A8:A13"/>
    <mergeCell ref="A14:A16"/>
    <mergeCell ref="A17:A20"/>
    <mergeCell ref="A21:A22"/>
    <mergeCell ref="A2:K2"/>
    <mergeCell ref="B3:J4"/>
    <mergeCell ref="A6:K6"/>
    <mergeCell ref="B7:C7"/>
    <mergeCell ref="A3:A5"/>
    <mergeCell ref="B5:J5"/>
    <mergeCell ref="B9:B11"/>
    <mergeCell ref="C9:C11"/>
    <mergeCell ref="D9:D11"/>
    <mergeCell ref="E9:E11"/>
    <mergeCell ref="G9:G11"/>
    <mergeCell ref="H9:H11"/>
  </mergeCells>
  <hyperlinks>
    <hyperlink ref="J21" r:id="rId1" xr:uid="{00000000-0004-0000-0500-000000000000}"/>
    <hyperlink ref="J22" r:id="rId2" xr:uid="{00000000-0004-0000-0500-000001000000}"/>
    <hyperlink ref="J17" r:id="rId3" xr:uid="{00000000-0004-0000-0500-000002000000}"/>
    <hyperlink ref="J18" r:id="rId4" xr:uid="{00000000-0004-0000-0500-000003000000}"/>
    <hyperlink ref="J19" r:id="rId5" xr:uid="{00000000-0004-0000-0500-000004000000}"/>
    <hyperlink ref="J20" r:id="rId6" xr:uid="{00000000-0004-0000-0500-000005000000}"/>
    <hyperlink ref="J10" r:id="rId7" xr:uid="{00000000-0004-0000-0500-000006000000}"/>
    <hyperlink ref="J14" r:id="rId8" xr:uid="{00000000-0004-0000-0500-000007000000}"/>
    <hyperlink ref="J13" r:id="rId9" xr:uid="{00000000-0004-0000-0500-000008000000}"/>
    <hyperlink ref="J8" r:id="rId10" xr:uid="{00000000-0004-0000-0500-000009000000}"/>
  </hyperlinks>
  <pageMargins left="0.7" right="0.7" top="0.75" bottom="0.75" header="0.3" footer="0.3"/>
  <drawing r:id="rId1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59999389629810485"/>
  </sheetPr>
  <dimension ref="A1:AE90"/>
  <sheetViews>
    <sheetView showGridLines="0" topLeftCell="K9" zoomScale="90" zoomScaleNormal="90" workbookViewId="0">
      <selection activeCell="N15" sqref="N15"/>
    </sheetView>
  </sheetViews>
  <sheetFormatPr baseColWidth="10" defaultColWidth="14.5" defaultRowHeight="16"/>
  <cols>
    <col min="1" max="1" width="27.33203125" customWidth="1"/>
    <col min="2" max="2" width="11.5" customWidth="1"/>
    <col min="3" max="3" width="48.83203125" customWidth="1"/>
    <col min="4" max="4" width="49.33203125" customWidth="1"/>
    <col min="5" max="5" width="30.83203125" customWidth="1"/>
    <col min="6" max="6" width="34.5" customWidth="1"/>
    <col min="7" max="8" width="28.1640625" customWidth="1"/>
    <col min="9" max="9" width="45.5" customWidth="1"/>
    <col min="10" max="10" width="34.6640625" customWidth="1"/>
    <col min="11" max="11" width="43.83203125" customWidth="1"/>
    <col min="12" max="12" width="45.5" style="357" customWidth="1"/>
    <col min="13" max="13" width="24.83203125" style="357" customWidth="1"/>
    <col min="14" max="16" width="24" style="273" bestFit="1" customWidth="1"/>
    <col min="17" max="17" width="22" style="275" bestFit="1" customWidth="1"/>
    <col min="18" max="31" width="11.5" customWidth="1"/>
  </cols>
  <sheetData>
    <row r="1" spans="1:31">
      <c r="A1" s="31"/>
      <c r="B1" s="31"/>
      <c r="C1" s="31"/>
      <c r="D1" s="31"/>
      <c r="E1" s="31"/>
      <c r="F1" s="31"/>
      <c r="G1" s="31"/>
      <c r="H1" s="31"/>
      <c r="I1" s="31"/>
      <c r="J1" s="31"/>
      <c r="K1" s="31"/>
      <c r="L1" s="327"/>
      <c r="M1" s="327"/>
      <c r="N1" s="272"/>
      <c r="O1" s="272"/>
      <c r="P1" s="272"/>
      <c r="Q1" s="274"/>
      <c r="R1" s="31"/>
      <c r="S1" s="31"/>
      <c r="T1" s="31"/>
      <c r="U1" s="31"/>
      <c r="V1" s="31"/>
      <c r="W1" s="31"/>
      <c r="X1" s="31"/>
      <c r="Y1" s="31"/>
      <c r="Z1" s="31"/>
      <c r="AA1" s="31"/>
      <c r="AB1" s="31"/>
      <c r="AC1" s="31"/>
      <c r="AD1" s="31"/>
      <c r="AE1" s="31"/>
    </row>
    <row r="2" spans="1:31" ht="18">
      <c r="A2" s="627"/>
      <c r="B2" s="629" t="s">
        <v>0</v>
      </c>
      <c r="C2" s="445"/>
      <c r="D2" s="445"/>
      <c r="E2" s="445"/>
      <c r="F2" s="445"/>
      <c r="G2" s="445"/>
      <c r="H2" s="445"/>
      <c r="I2" s="445"/>
      <c r="J2" s="445"/>
      <c r="K2" s="446"/>
      <c r="L2" s="327"/>
      <c r="M2" s="327"/>
      <c r="N2" s="272"/>
      <c r="O2" s="272"/>
      <c r="P2" s="272"/>
      <c r="Q2" s="274"/>
      <c r="R2" s="31"/>
      <c r="S2" s="31"/>
      <c r="T2" s="31"/>
      <c r="U2" s="31"/>
      <c r="V2" s="31"/>
      <c r="W2" s="31"/>
      <c r="X2" s="31"/>
      <c r="Y2" s="31"/>
      <c r="Z2" s="31"/>
      <c r="AA2" s="31"/>
      <c r="AB2" s="31"/>
      <c r="AC2" s="31"/>
      <c r="AD2" s="31"/>
      <c r="AE2" s="31"/>
    </row>
    <row r="3" spans="1:31">
      <c r="A3" s="628"/>
      <c r="B3" s="630" t="s">
        <v>1151</v>
      </c>
      <c r="C3" s="445"/>
      <c r="D3" s="445"/>
      <c r="E3" s="445"/>
      <c r="F3" s="445"/>
      <c r="G3" s="445"/>
      <c r="H3" s="445"/>
      <c r="I3" s="445"/>
      <c r="J3" s="445"/>
      <c r="K3" s="446"/>
      <c r="L3" s="327"/>
      <c r="M3" s="327"/>
      <c r="N3" s="272"/>
      <c r="O3" s="272"/>
      <c r="P3" s="272"/>
      <c r="Q3" s="274"/>
      <c r="R3" s="31"/>
      <c r="S3" s="31"/>
      <c r="T3" s="31"/>
      <c r="U3" s="31"/>
      <c r="V3" s="31"/>
      <c r="W3" s="31"/>
      <c r="X3" s="31"/>
      <c r="Y3" s="31"/>
      <c r="Z3" s="31"/>
      <c r="AA3" s="31"/>
      <c r="AB3" s="31"/>
      <c r="AC3" s="31"/>
      <c r="AD3" s="31"/>
      <c r="AE3" s="31"/>
    </row>
    <row r="4" spans="1:31">
      <c r="A4" s="437"/>
      <c r="B4" s="630" t="s">
        <v>1152</v>
      </c>
      <c r="C4" s="445"/>
      <c r="D4" s="445"/>
      <c r="E4" s="445"/>
      <c r="F4" s="445"/>
      <c r="G4" s="445"/>
      <c r="H4" s="445"/>
      <c r="I4" s="445"/>
      <c r="J4" s="445"/>
      <c r="K4" s="446"/>
      <c r="L4" s="327"/>
      <c r="M4" s="327"/>
      <c r="N4" s="272"/>
      <c r="O4" s="272"/>
      <c r="P4" s="272"/>
      <c r="Q4" s="274"/>
      <c r="R4" s="31"/>
      <c r="S4" s="31"/>
      <c r="T4" s="31"/>
      <c r="U4" s="31"/>
      <c r="V4" s="31"/>
      <c r="W4" s="31"/>
      <c r="X4" s="31"/>
      <c r="Y4" s="31"/>
      <c r="Z4" s="31"/>
      <c r="AA4" s="31"/>
      <c r="AB4" s="31"/>
      <c r="AC4" s="31"/>
      <c r="AD4" s="31"/>
      <c r="AE4" s="31"/>
    </row>
    <row r="5" spans="1:31" ht="18">
      <c r="A5" s="31"/>
      <c r="B5" s="57"/>
      <c r="C5" s="57"/>
      <c r="D5" s="57"/>
      <c r="E5" s="57"/>
      <c r="F5" s="57"/>
      <c r="G5" s="57"/>
      <c r="H5" s="57"/>
      <c r="I5" s="57"/>
      <c r="J5" s="57"/>
      <c r="K5" s="57"/>
      <c r="L5" s="327"/>
      <c r="M5" s="327"/>
      <c r="N5" s="272"/>
      <c r="O5" s="272"/>
      <c r="P5" s="272"/>
      <c r="Q5" s="274"/>
      <c r="R5" s="31"/>
      <c r="S5" s="31"/>
      <c r="T5" s="31"/>
      <c r="U5" s="31"/>
      <c r="V5" s="31"/>
      <c r="W5" s="31"/>
      <c r="X5" s="31"/>
      <c r="Y5" s="31"/>
      <c r="Z5" s="31"/>
      <c r="AA5" s="31"/>
      <c r="AB5" s="31"/>
      <c r="AC5" s="31"/>
      <c r="AD5" s="31"/>
      <c r="AE5" s="31"/>
    </row>
    <row r="6" spans="1:31" ht="20">
      <c r="A6" s="631" t="s">
        <v>1153</v>
      </c>
      <c r="B6" s="633" t="s">
        <v>1154</v>
      </c>
      <c r="C6" s="632"/>
      <c r="D6" s="632"/>
      <c r="E6" s="632"/>
      <c r="F6" s="632"/>
      <c r="G6" s="632"/>
      <c r="H6" s="632"/>
      <c r="I6" s="632"/>
      <c r="J6" s="632"/>
      <c r="K6" s="632"/>
      <c r="L6" s="327"/>
      <c r="M6" s="327"/>
      <c r="N6" s="272"/>
      <c r="O6" s="272"/>
      <c r="P6" s="272"/>
      <c r="Q6" s="274"/>
      <c r="R6" s="31"/>
      <c r="S6" s="31"/>
      <c r="T6" s="31"/>
      <c r="U6" s="31"/>
      <c r="V6" s="31"/>
      <c r="W6" s="31"/>
      <c r="X6" s="31"/>
      <c r="Y6" s="31"/>
      <c r="Z6" s="31"/>
      <c r="AA6" s="31"/>
      <c r="AB6" s="31"/>
      <c r="AC6" s="31"/>
      <c r="AD6" s="31"/>
      <c r="AE6" s="31"/>
    </row>
    <row r="7" spans="1:31" ht="68">
      <c r="A7" s="632"/>
      <c r="B7" s="634" t="s">
        <v>722</v>
      </c>
      <c r="C7" s="635"/>
      <c r="D7" s="193" t="s">
        <v>1155</v>
      </c>
      <c r="E7" s="194" t="s">
        <v>1156</v>
      </c>
      <c r="F7" s="193" t="s">
        <v>723</v>
      </c>
      <c r="G7" s="193" t="s">
        <v>1157</v>
      </c>
      <c r="H7" s="195" t="s">
        <v>1158</v>
      </c>
      <c r="I7" s="17" t="s">
        <v>649</v>
      </c>
      <c r="J7" s="17" t="s">
        <v>650</v>
      </c>
      <c r="K7" s="270" t="s">
        <v>948</v>
      </c>
      <c r="L7" s="253" t="s">
        <v>15</v>
      </c>
      <c r="M7" s="253" t="s">
        <v>13</v>
      </c>
      <c r="N7" s="254" t="s">
        <v>16</v>
      </c>
      <c r="O7" s="254" t="s">
        <v>17</v>
      </c>
      <c r="P7" s="254" t="s">
        <v>18</v>
      </c>
      <c r="Q7" s="254" t="s">
        <v>19</v>
      </c>
      <c r="R7" s="31"/>
      <c r="S7" s="31"/>
      <c r="T7" s="31"/>
      <c r="U7" s="31"/>
      <c r="V7" s="31"/>
      <c r="W7" s="31"/>
      <c r="X7" s="31"/>
      <c r="Y7" s="31"/>
      <c r="Z7" s="31"/>
      <c r="AA7" s="31"/>
      <c r="AB7" s="31"/>
      <c r="AC7" s="31"/>
      <c r="AD7" s="31"/>
      <c r="AE7" s="31"/>
    </row>
    <row r="8" spans="1:31" ht="42">
      <c r="A8" s="623" t="s">
        <v>1159</v>
      </c>
      <c r="B8" s="186" t="s">
        <v>21</v>
      </c>
      <c r="C8" s="187" t="s">
        <v>1160</v>
      </c>
      <c r="D8" s="188" t="s">
        <v>33</v>
      </c>
      <c r="E8" s="187" t="s">
        <v>1161</v>
      </c>
      <c r="F8" s="187" t="s">
        <v>24</v>
      </c>
      <c r="G8" s="188" t="s">
        <v>1162</v>
      </c>
      <c r="H8" s="224"/>
      <c r="I8" s="638" t="s">
        <v>1163</v>
      </c>
      <c r="J8" s="639"/>
      <c r="K8" s="639"/>
      <c r="L8" s="353" t="s">
        <v>43</v>
      </c>
      <c r="M8" s="354" t="s">
        <v>44</v>
      </c>
      <c r="N8" s="380">
        <v>0</v>
      </c>
      <c r="O8" s="283" t="s">
        <v>1052</v>
      </c>
      <c r="P8" s="283" t="s">
        <v>1052</v>
      </c>
      <c r="Q8" s="284">
        <v>0</v>
      </c>
      <c r="R8" s="31"/>
      <c r="S8" s="31"/>
      <c r="T8" s="31"/>
      <c r="U8" s="31"/>
      <c r="V8" s="31"/>
      <c r="W8" s="31"/>
      <c r="X8" s="31"/>
      <c r="Y8" s="31"/>
      <c r="Z8" s="31"/>
      <c r="AA8" s="31"/>
      <c r="AB8" s="31"/>
      <c r="AC8" s="31"/>
      <c r="AD8" s="31"/>
      <c r="AE8" s="31"/>
    </row>
    <row r="9" spans="1:31" ht="119">
      <c r="A9" s="624"/>
      <c r="B9" s="186" t="s">
        <v>31</v>
      </c>
      <c r="C9" s="187" t="s">
        <v>1164</v>
      </c>
      <c r="D9" s="187" t="s">
        <v>1165</v>
      </c>
      <c r="E9" s="188" t="s">
        <v>1166</v>
      </c>
      <c r="F9" s="187" t="s">
        <v>24</v>
      </c>
      <c r="G9" s="188" t="s">
        <v>1162</v>
      </c>
      <c r="H9" s="189"/>
      <c r="I9" s="223" t="s">
        <v>1167</v>
      </c>
      <c r="J9" s="225" t="s">
        <v>1078</v>
      </c>
      <c r="K9" s="271" t="s">
        <v>28</v>
      </c>
      <c r="L9" s="355" t="s">
        <v>1168</v>
      </c>
      <c r="M9" s="356" t="s">
        <v>1169</v>
      </c>
      <c r="N9" s="381">
        <v>0.33329999999999999</v>
      </c>
      <c r="O9" s="285" t="s">
        <v>1052</v>
      </c>
      <c r="P9" s="285" t="s">
        <v>1052</v>
      </c>
      <c r="Q9" s="286">
        <v>0.5</v>
      </c>
      <c r="R9" s="31"/>
      <c r="S9" s="31"/>
      <c r="T9" s="31"/>
      <c r="U9" s="31"/>
      <c r="V9" s="31"/>
      <c r="W9" s="31"/>
      <c r="X9" s="31"/>
      <c r="Y9" s="31"/>
      <c r="Z9" s="31"/>
      <c r="AA9" s="31"/>
      <c r="AB9" s="31"/>
      <c r="AC9" s="31"/>
      <c r="AD9" s="31"/>
      <c r="AE9" s="31"/>
    </row>
    <row r="10" spans="1:31" ht="153">
      <c r="A10" s="626"/>
      <c r="B10" s="190" t="s">
        <v>37</v>
      </c>
      <c r="C10" s="188" t="s">
        <v>1170</v>
      </c>
      <c r="D10" s="188" t="s">
        <v>33</v>
      </c>
      <c r="E10" s="188" t="s">
        <v>1171</v>
      </c>
      <c r="F10" s="187" t="s">
        <v>24</v>
      </c>
      <c r="G10" s="188" t="s">
        <v>1172</v>
      </c>
      <c r="H10" s="189"/>
      <c r="I10" s="222" t="s">
        <v>1173</v>
      </c>
      <c r="J10" s="225" t="s">
        <v>1078</v>
      </c>
      <c r="K10" s="271" t="s">
        <v>28</v>
      </c>
      <c r="L10" s="355" t="s">
        <v>1174</v>
      </c>
      <c r="M10" s="356" t="s">
        <v>1175</v>
      </c>
      <c r="N10" s="381">
        <v>0.33329999999999999</v>
      </c>
      <c r="O10" s="285" t="s">
        <v>1052</v>
      </c>
      <c r="P10" s="285" t="s">
        <v>1052</v>
      </c>
      <c r="Q10" s="286">
        <v>0.25</v>
      </c>
      <c r="R10" s="31"/>
      <c r="S10" s="31"/>
      <c r="T10" s="31"/>
      <c r="U10" s="31"/>
      <c r="V10" s="31"/>
      <c r="W10" s="31"/>
      <c r="X10" s="31"/>
      <c r="Y10" s="31"/>
      <c r="Z10" s="31"/>
      <c r="AA10" s="31"/>
      <c r="AB10" s="31"/>
      <c r="AC10" s="31"/>
      <c r="AD10" s="31"/>
      <c r="AE10" s="31"/>
    </row>
    <row r="11" spans="1:31" ht="85">
      <c r="A11" s="623" t="s">
        <v>1176</v>
      </c>
      <c r="B11" s="186" t="s">
        <v>46</v>
      </c>
      <c r="C11" s="187" t="s">
        <v>1177</v>
      </c>
      <c r="D11" s="187" t="s">
        <v>1178</v>
      </c>
      <c r="E11" s="187" t="s">
        <v>1179</v>
      </c>
      <c r="F11" s="187" t="s">
        <v>24</v>
      </c>
      <c r="G11" s="191" t="s">
        <v>1172</v>
      </c>
      <c r="H11" s="189"/>
      <c r="I11" s="221" t="s">
        <v>1180</v>
      </c>
      <c r="K11" s="271" t="s">
        <v>28</v>
      </c>
      <c r="L11" s="355" t="s">
        <v>1181</v>
      </c>
      <c r="M11" s="356" t="s">
        <v>632</v>
      </c>
      <c r="N11" s="381"/>
      <c r="O11" s="285" t="s">
        <v>1052</v>
      </c>
      <c r="P11" s="285" t="s">
        <v>1052</v>
      </c>
      <c r="Q11" s="286">
        <v>0</v>
      </c>
      <c r="R11" s="31"/>
      <c r="S11" s="31"/>
      <c r="T11" s="31"/>
      <c r="U11" s="31"/>
      <c r="V11" s="31"/>
      <c r="W11" s="31"/>
      <c r="X11" s="31"/>
      <c r="Y11" s="31"/>
      <c r="Z11" s="31"/>
      <c r="AA11" s="31"/>
      <c r="AB11" s="31"/>
      <c r="AC11" s="31"/>
      <c r="AD11" s="31"/>
      <c r="AE11" s="31"/>
    </row>
    <row r="12" spans="1:31" ht="85">
      <c r="A12" s="624"/>
      <c r="B12" s="192" t="s">
        <v>54</v>
      </c>
      <c r="C12" s="187" t="s">
        <v>1182</v>
      </c>
      <c r="D12" s="187" t="s">
        <v>1183</v>
      </c>
      <c r="E12" s="187" t="s">
        <v>1184</v>
      </c>
      <c r="F12" s="187" t="s">
        <v>24</v>
      </c>
      <c r="G12" s="191" t="s">
        <v>1172</v>
      </c>
      <c r="H12" s="189"/>
      <c r="I12" s="636" t="s">
        <v>1185</v>
      </c>
      <c r="J12" s="637"/>
      <c r="K12" s="637"/>
      <c r="L12" s="355" t="s">
        <v>1181</v>
      </c>
      <c r="M12" s="356" t="s">
        <v>632</v>
      </c>
      <c r="N12" s="381"/>
      <c r="O12" s="285" t="s">
        <v>1052</v>
      </c>
      <c r="P12" s="285" t="s">
        <v>1052</v>
      </c>
      <c r="Q12" s="286">
        <v>0</v>
      </c>
      <c r="R12" s="31"/>
      <c r="S12" s="31"/>
      <c r="T12" s="31"/>
      <c r="U12" s="31"/>
      <c r="V12" s="31"/>
      <c r="W12" s="31"/>
      <c r="X12" s="31"/>
      <c r="Y12" s="31"/>
      <c r="Z12" s="31"/>
      <c r="AA12" s="31"/>
      <c r="AB12" s="31"/>
      <c r="AC12" s="31"/>
      <c r="AD12" s="31"/>
      <c r="AE12" s="31"/>
    </row>
    <row r="13" spans="1:31" ht="68">
      <c r="A13" s="625"/>
      <c r="B13" s="192" t="s">
        <v>872</v>
      </c>
      <c r="C13" s="187" t="s">
        <v>1186</v>
      </c>
      <c r="D13" s="187" t="s">
        <v>1187</v>
      </c>
      <c r="E13" s="187" t="s">
        <v>1188</v>
      </c>
      <c r="F13" s="187" t="s">
        <v>24</v>
      </c>
      <c r="G13" s="191" t="s">
        <v>356</v>
      </c>
      <c r="H13" s="189"/>
      <c r="I13" s="636" t="s">
        <v>1189</v>
      </c>
      <c r="J13" s="637"/>
      <c r="K13" s="637"/>
      <c r="L13" s="355" t="s">
        <v>1190</v>
      </c>
      <c r="M13" s="356" t="s">
        <v>44</v>
      </c>
      <c r="N13" s="381">
        <v>0</v>
      </c>
      <c r="O13" s="285" t="s">
        <v>1052</v>
      </c>
      <c r="P13" s="285" t="s">
        <v>1052</v>
      </c>
      <c r="Q13" s="286">
        <v>0</v>
      </c>
      <c r="R13" s="31"/>
      <c r="S13" s="31"/>
      <c r="T13" s="31"/>
      <c r="U13" s="31"/>
      <c r="V13" s="31"/>
      <c r="W13" s="31"/>
      <c r="X13" s="31"/>
      <c r="Y13" s="31"/>
      <c r="Z13" s="31"/>
      <c r="AA13" s="31"/>
      <c r="AB13" s="31"/>
      <c r="AC13" s="31"/>
      <c r="AD13" s="31"/>
      <c r="AE13" s="31"/>
    </row>
    <row r="14" spans="1:31" ht="17">
      <c r="A14" s="31"/>
      <c r="B14" s="31"/>
      <c r="C14" s="31"/>
      <c r="D14" s="31"/>
      <c r="E14" s="31"/>
      <c r="F14" s="31"/>
      <c r="G14" s="31"/>
      <c r="H14" s="31"/>
      <c r="I14" s="31"/>
      <c r="J14" s="31"/>
      <c r="K14" s="31"/>
      <c r="L14" s="327"/>
      <c r="M14" s="306" t="s">
        <v>700</v>
      </c>
      <c r="N14" s="292">
        <f>AVERAGE(N8:N13)</f>
        <v>0.16664999999999999</v>
      </c>
      <c r="O14" s="276"/>
      <c r="P14" s="276"/>
      <c r="Q14" s="277">
        <f>+N14</f>
        <v>0.16664999999999999</v>
      </c>
      <c r="R14" s="31"/>
      <c r="S14" s="31"/>
      <c r="T14" s="31"/>
      <c r="U14" s="31"/>
      <c r="V14" s="31"/>
      <c r="W14" s="31"/>
      <c r="X14" s="31"/>
      <c r="Y14" s="31"/>
      <c r="Z14" s="31"/>
      <c r="AA14" s="31"/>
      <c r="AB14" s="31"/>
      <c r="AC14" s="31"/>
      <c r="AD14" s="31"/>
      <c r="AE14" s="31"/>
    </row>
    <row r="15" spans="1:31">
      <c r="A15" s="31"/>
      <c r="B15" s="31"/>
      <c r="C15" s="31"/>
      <c r="D15" s="31"/>
      <c r="E15" s="31"/>
      <c r="F15" s="31"/>
      <c r="G15" s="31"/>
      <c r="H15" s="31"/>
      <c r="I15" s="31"/>
      <c r="J15" s="31"/>
      <c r="K15" s="31"/>
      <c r="L15" s="327"/>
      <c r="M15" s="327"/>
      <c r="N15" s="272"/>
      <c r="O15" s="272"/>
      <c r="P15" s="272"/>
      <c r="Q15" s="274"/>
      <c r="R15" s="31"/>
      <c r="S15" s="31"/>
      <c r="T15" s="31"/>
      <c r="U15" s="31"/>
      <c r="V15" s="31"/>
      <c r="W15" s="31"/>
      <c r="X15" s="31"/>
      <c r="Y15" s="31"/>
      <c r="Z15" s="31"/>
      <c r="AA15" s="31"/>
      <c r="AB15" s="31"/>
      <c r="AC15" s="31"/>
      <c r="AD15" s="31"/>
      <c r="AE15" s="31"/>
    </row>
    <row r="16" spans="1:31">
      <c r="A16" s="31"/>
      <c r="B16" s="31"/>
      <c r="C16" s="31"/>
      <c r="D16" s="31"/>
      <c r="E16" s="31"/>
      <c r="F16" s="31"/>
      <c r="G16" s="31"/>
      <c r="H16" s="31"/>
      <c r="I16" s="31"/>
      <c r="J16" s="31"/>
      <c r="K16" s="31"/>
      <c r="L16" s="327"/>
      <c r="M16" s="327"/>
      <c r="N16" s="272"/>
      <c r="O16" s="272"/>
      <c r="P16" s="272"/>
      <c r="Q16" s="274"/>
      <c r="R16" s="31"/>
      <c r="S16" s="31"/>
      <c r="T16" s="31"/>
      <c r="U16" s="31"/>
      <c r="V16" s="31"/>
      <c r="W16" s="31"/>
      <c r="X16" s="31"/>
      <c r="Y16" s="31"/>
      <c r="Z16" s="31"/>
      <c r="AA16" s="31"/>
      <c r="AB16" s="31"/>
      <c r="AC16" s="31"/>
      <c r="AD16" s="31"/>
      <c r="AE16" s="31"/>
    </row>
    <row r="17" spans="1:31">
      <c r="A17" s="31"/>
      <c r="B17" s="31"/>
      <c r="C17" s="31"/>
      <c r="D17" s="31"/>
      <c r="E17" s="31"/>
      <c r="F17" s="31"/>
      <c r="G17" s="31"/>
      <c r="H17" s="31"/>
      <c r="I17" s="31"/>
      <c r="J17" s="31"/>
      <c r="K17" s="31"/>
      <c r="L17" s="327"/>
      <c r="M17" s="327"/>
      <c r="N17" s="272"/>
      <c r="O17" s="272"/>
      <c r="P17" s="272"/>
      <c r="Q17" s="274"/>
      <c r="R17" s="31"/>
      <c r="S17" s="31"/>
      <c r="T17" s="31"/>
      <c r="U17" s="31"/>
      <c r="V17" s="31"/>
      <c r="W17" s="31"/>
      <c r="X17" s="31"/>
      <c r="Y17" s="31"/>
      <c r="Z17" s="31"/>
      <c r="AA17" s="31"/>
      <c r="AB17" s="31"/>
      <c r="AC17" s="31"/>
      <c r="AD17" s="31"/>
      <c r="AE17" s="31"/>
    </row>
    <row r="18" spans="1:31">
      <c r="A18" s="31"/>
      <c r="B18" s="31"/>
      <c r="C18" s="31"/>
      <c r="D18" s="31"/>
      <c r="E18" s="31"/>
      <c r="F18" s="31"/>
      <c r="G18" s="31"/>
      <c r="H18" s="31"/>
      <c r="I18" s="31"/>
      <c r="J18" s="31"/>
      <c r="K18" s="31"/>
      <c r="L18" s="327"/>
      <c r="M18" s="327"/>
      <c r="N18" s="272"/>
      <c r="O18" s="272"/>
      <c r="P18" s="272"/>
      <c r="Q18" s="274"/>
      <c r="R18" s="31"/>
      <c r="S18" s="31"/>
      <c r="T18" s="31"/>
      <c r="U18" s="31"/>
      <c r="V18" s="31"/>
      <c r="W18" s="31"/>
      <c r="X18" s="31"/>
      <c r="Y18" s="31"/>
      <c r="Z18" s="31"/>
      <c r="AA18" s="31"/>
      <c r="AB18" s="31"/>
      <c r="AC18" s="31"/>
      <c r="AD18" s="31"/>
      <c r="AE18" s="31"/>
    </row>
    <row r="19" spans="1:31">
      <c r="A19" s="31"/>
      <c r="B19" s="31"/>
      <c r="C19" s="31"/>
      <c r="D19" s="31"/>
      <c r="E19" s="31"/>
      <c r="F19" s="31"/>
      <c r="G19" s="31"/>
      <c r="H19" s="31"/>
      <c r="I19" s="31"/>
      <c r="J19" s="31"/>
      <c r="K19" s="31"/>
      <c r="L19" s="327"/>
      <c r="M19" s="327"/>
      <c r="N19" s="272"/>
      <c r="O19" s="272"/>
      <c r="P19" s="272"/>
      <c r="Q19" s="274"/>
      <c r="R19" s="31"/>
      <c r="S19" s="31"/>
      <c r="T19" s="31"/>
      <c r="U19" s="31"/>
      <c r="V19" s="31"/>
      <c r="W19" s="31"/>
      <c r="X19" s="31"/>
      <c r="Y19" s="31"/>
      <c r="Z19" s="31"/>
      <c r="AA19" s="31"/>
      <c r="AB19" s="31"/>
      <c r="AC19" s="31"/>
      <c r="AD19" s="31"/>
      <c r="AE19" s="31"/>
    </row>
    <row r="20" spans="1:31">
      <c r="A20" s="31"/>
      <c r="B20" s="31"/>
      <c r="C20" s="31"/>
      <c r="D20" s="31"/>
      <c r="E20" s="31"/>
      <c r="F20" s="31"/>
      <c r="G20" s="31"/>
      <c r="H20" s="31"/>
      <c r="I20" s="31"/>
      <c r="J20" s="31"/>
      <c r="K20" s="31"/>
      <c r="L20" s="327"/>
      <c r="M20" s="327"/>
      <c r="N20" s="272"/>
      <c r="O20" s="272"/>
      <c r="P20" s="272"/>
      <c r="Q20" s="274"/>
      <c r="R20" s="31"/>
      <c r="S20" s="31"/>
      <c r="T20" s="31"/>
      <c r="U20" s="31"/>
      <c r="V20" s="31"/>
      <c r="W20" s="31"/>
      <c r="X20" s="31"/>
      <c r="Y20" s="31"/>
      <c r="Z20" s="31"/>
      <c r="AA20" s="31"/>
      <c r="AB20" s="31"/>
      <c r="AC20" s="31"/>
      <c r="AD20" s="31"/>
      <c r="AE20" s="31"/>
    </row>
    <row r="21" spans="1:31">
      <c r="A21" s="31"/>
      <c r="B21" s="31"/>
      <c r="C21" s="31"/>
      <c r="D21" s="31"/>
      <c r="E21" s="31"/>
      <c r="F21" s="31"/>
      <c r="G21" s="31"/>
      <c r="H21" s="31"/>
      <c r="I21" s="31"/>
      <c r="J21" s="31"/>
      <c r="K21" s="31"/>
      <c r="L21" s="327"/>
      <c r="M21" s="327"/>
      <c r="N21" s="272"/>
      <c r="O21" s="272"/>
      <c r="P21" s="272"/>
      <c r="Q21" s="274"/>
      <c r="R21" s="31"/>
      <c r="S21" s="31"/>
      <c r="T21" s="31"/>
      <c r="U21" s="31"/>
      <c r="V21" s="31"/>
      <c r="W21" s="31"/>
      <c r="X21" s="31"/>
      <c r="Y21" s="31"/>
      <c r="Z21" s="31"/>
      <c r="AA21" s="31"/>
      <c r="AB21" s="31"/>
      <c r="AC21" s="31"/>
      <c r="AD21" s="31"/>
      <c r="AE21" s="31"/>
    </row>
    <row r="22" spans="1:31">
      <c r="A22" s="31"/>
      <c r="B22" s="31"/>
      <c r="C22" s="31"/>
      <c r="D22" s="31"/>
      <c r="E22" s="31"/>
      <c r="F22" s="31"/>
      <c r="G22" s="31"/>
      <c r="H22" s="31"/>
      <c r="I22" s="31"/>
      <c r="J22" s="31"/>
      <c r="K22" s="31"/>
      <c r="L22" s="327"/>
      <c r="M22" s="327"/>
      <c r="N22" s="272"/>
      <c r="O22" s="272"/>
      <c r="P22" s="272"/>
      <c r="Q22" s="274"/>
      <c r="R22" s="31"/>
      <c r="S22" s="31"/>
      <c r="T22" s="31"/>
      <c r="U22" s="31"/>
      <c r="V22" s="31"/>
      <c r="W22" s="31"/>
      <c r="X22" s="31"/>
      <c r="Y22" s="31"/>
      <c r="Z22" s="31"/>
      <c r="AA22" s="31"/>
      <c r="AB22" s="31"/>
      <c r="AC22" s="31"/>
      <c r="AD22" s="31"/>
      <c r="AE22" s="31"/>
    </row>
    <row r="23" spans="1:31">
      <c r="A23" s="31"/>
      <c r="B23" s="31"/>
      <c r="C23" s="31"/>
      <c r="D23" s="31"/>
      <c r="E23" s="31"/>
      <c r="F23" s="31"/>
      <c r="G23" s="31"/>
      <c r="H23" s="31"/>
      <c r="I23" s="31"/>
      <c r="J23" s="31"/>
      <c r="K23" s="31"/>
      <c r="L23" s="327"/>
      <c r="M23" s="327"/>
      <c r="N23" s="272"/>
      <c r="O23" s="272"/>
      <c r="P23" s="272"/>
      <c r="Q23" s="274"/>
      <c r="R23" s="31"/>
      <c r="S23" s="31"/>
      <c r="T23" s="31"/>
      <c r="U23" s="31"/>
      <c r="V23" s="31"/>
      <c r="W23" s="31"/>
      <c r="X23" s="31"/>
      <c r="Y23" s="31"/>
      <c r="Z23" s="31"/>
      <c r="AA23" s="31"/>
      <c r="AB23" s="31"/>
      <c r="AC23" s="31"/>
      <c r="AD23" s="31"/>
      <c r="AE23" s="31"/>
    </row>
    <row r="24" spans="1:31">
      <c r="A24" s="31"/>
      <c r="B24" s="31"/>
      <c r="C24" s="31"/>
      <c r="D24" s="31"/>
      <c r="E24" s="31"/>
      <c r="F24" s="31"/>
      <c r="G24" s="31"/>
      <c r="H24" s="31"/>
      <c r="I24" s="31"/>
      <c r="J24" s="31"/>
      <c r="K24" s="31"/>
      <c r="L24" s="327"/>
      <c r="M24" s="327"/>
      <c r="N24" s="272"/>
      <c r="O24" s="272"/>
      <c r="P24" s="272"/>
      <c r="Q24" s="274"/>
      <c r="R24" s="31"/>
      <c r="S24" s="31"/>
      <c r="T24" s="31"/>
      <c r="U24" s="31"/>
      <c r="V24" s="31"/>
      <c r="W24" s="31"/>
      <c r="X24" s="31"/>
      <c r="Y24" s="31"/>
      <c r="Z24" s="31"/>
      <c r="AA24" s="31"/>
      <c r="AB24" s="31"/>
      <c r="AC24" s="31"/>
      <c r="AD24" s="31"/>
      <c r="AE24" s="31"/>
    </row>
    <row r="25" spans="1:31">
      <c r="A25" s="31"/>
      <c r="B25" s="31"/>
      <c r="C25" s="31"/>
      <c r="D25" s="31"/>
      <c r="E25" s="31"/>
      <c r="F25" s="31"/>
      <c r="G25" s="31"/>
      <c r="H25" s="31"/>
      <c r="I25" s="31"/>
      <c r="J25" s="31"/>
      <c r="K25" s="31"/>
      <c r="L25" s="327"/>
      <c r="M25" s="327"/>
      <c r="N25" s="272"/>
      <c r="O25" s="272"/>
      <c r="P25" s="272"/>
      <c r="Q25" s="274"/>
      <c r="R25" s="31"/>
      <c r="S25" s="31"/>
      <c r="T25" s="31"/>
      <c r="U25" s="31"/>
      <c r="V25" s="31"/>
      <c r="W25" s="31"/>
      <c r="X25" s="31"/>
      <c r="Y25" s="31"/>
      <c r="Z25" s="31"/>
      <c r="AA25" s="31"/>
      <c r="AB25" s="31"/>
      <c r="AC25" s="31"/>
      <c r="AD25" s="31"/>
      <c r="AE25" s="31"/>
    </row>
    <row r="26" spans="1:31">
      <c r="A26" s="31"/>
      <c r="B26" s="31"/>
      <c r="C26" s="31"/>
      <c r="D26" s="31"/>
      <c r="E26" s="31"/>
      <c r="F26" s="31"/>
      <c r="G26" s="31"/>
      <c r="H26" s="31"/>
      <c r="I26" s="31"/>
      <c r="J26" s="31"/>
      <c r="K26" s="31"/>
      <c r="L26" s="327"/>
      <c r="M26" s="327"/>
      <c r="N26" s="272"/>
      <c r="O26" s="272"/>
      <c r="P26" s="272"/>
      <c r="Q26" s="274"/>
      <c r="R26" s="31"/>
      <c r="S26" s="31"/>
      <c r="T26" s="31"/>
      <c r="U26" s="31"/>
      <c r="V26" s="31"/>
      <c r="W26" s="31"/>
      <c r="X26" s="31"/>
      <c r="Y26" s="31"/>
      <c r="Z26" s="31"/>
      <c r="AA26" s="31"/>
      <c r="AB26" s="31"/>
      <c r="AC26" s="31"/>
      <c r="AD26" s="31"/>
      <c r="AE26" s="31"/>
    </row>
    <row r="27" spans="1:31">
      <c r="A27" s="31"/>
      <c r="B27" s="31"/>
      <c r="C27" s="31"/>
      <c r="D27" s="31"/>
      <c r="E27" s="31"/>
      <c r="F27" s="31"/>
      <c r="G27" s="31"/>
      <c r="H27" s="31"/>
      <c r="I27" s="31"/>
      <c r="J27" s="31"/>
      <c r="K27" s="31"/>
      <c r="L27" s="327"/>
      <c r="M27" s="327"/>
      <c r="N27" s="272"/>
      <c r="O27" s="272"/>
      <c r="P27" s="272"/>
      <c r="Q27" s="274"/>
      <c r="R27" s="31"/>
      <c r="S27" s="31"/>
      <c r="T27" s="31"/>
      <c r="U27" s="31"/>
      <c r="V27" s="31"/>
      <c r="W27" s="31"/>
      <c r="X27" s="31"/>
      <c r="Y27" s="31"/>
      <c r="Z27" s="31"/>
      <c r="AA27" s="31"/>
      <c r="AB27" s="31"/>
      <c r="AC27" s="31"/>
      <c r="AD27" s="31"/>
      <c r="AE27" s="31"/>
    </row>
    <row r="28" spans="1:31">
      <c r="A28" s="31"/>
      <c r="B28" s="31"/>
      <c r="C28" s="31"/>
      <c r="D28" s="31"/>
      <c r="E28" s="31"/>
      <c r="F28" s="31"/>
      <c r="G28" s="31"/>
      <c r="H28" s="31"/>
      <c r="I28" s="31"/>
      <c r="J28" s="31"/>
      <c r="K28" s="31"/>
      <c r="L28" s="327"/>
      <c r="M28" s="327"/>
      <c r="N28" s="272"/>
      <c r="O28" s="272"/>
      <c r="P28" s="272"/>
      <c r="Q28" s="274"/>
      <c r="R28" s="31"/>
      <c r="S28" s="31"/>
      <c r="T28" s="31"/>
      <c r="U28" s="31"/>
      <c r="V28" s="31"/>
      <c r="W28" s="31"/>
      <c r="X28" s="31"/>
      <c r="Y28" s="31"/>
      <c r="Z28" s="31"/>
      <c r="AA28" s="31"/>
      <c r="AB28" s="31"/>
      <c r="AC28" s="31"/>
      <c r="AD28" s="31"/>
      <c r="AE28" s="31"/>
    </row>
    <row r="29" spans="1:31">
      <c r="A29" s="31"/>
      <c r="B29" s="31"/>
      <c r="C29" s="31"/>
      <c r="D29" s="31"/>
      <c r="E29" s="31"/>
      <c r="F29" s="31"/>
      <c r="G29" s="31"/>
      <c r="H29" s="31"/>
      <c r="I29" s="31"/>
      <c r="J29" s="31"/>
      <c r="K29" s="31"/>
      <c r="L29" s="327"/>
      <c r="M29" s="327"/>
      <c r="N29" s="272"/>
      <c r="O29" s="272"/>
      <c r="P29" s="272"/>
      <c r="Q29" s="274"/>
      <c r="R29" s="31"/>
      <c r="S29" s="31"/>
      <c r="T29" s="31"/>
      <c r="U29" s="31"/>
      <c r="V29" s="31"/>
      <c r="W29" s="31"/>
      <c r="X29" s="31"/>
      <c r="Y29" s="31"/>
      <c r="Z29" s="31"/>
      <c r="AA29" s="31"/>
      <c r="AB29" s="31"/>
      <c r="AC29" s="31"/>
      <c r="AD29" s="31"/>
      <c r="AE29" s="31"/>
    </row>
    <row r="30" spans="1:31">
      <c r="A30" s="31"/>
      <c r="B30" s="31"/>
      <c r="C30" s="31"/>
      <c r="D30" s="31"/>
      <c r="E30" s="31"/>
      <c r="F30" s="31"/>
      <c r="G30" s="31"/>
      <c r="H30" s="31"/>
      <c r="I30" s="31"/>
      <c r="J30" s="31"/>
      <c r="K30" s="31"/>
      <c r="L30" s="327"/>
      <c r="M30" s="327"/>
      <c r="N30" s="272"/>
      <c r="O30" s="272"/>
      <c r="P30" s="272"/>
      <c r="Q30" s="274"/>
      <c r="R30" s="31"/>
      <c r="S30" s="31"/>
      <c r="T30" s="31"/>
      <c r="U30" s="31"/>
      <c r="V30" s="31"/>
      <c r="W30" s="31"/>
      <c r="X30" s="31"/>
      <c r="Y30" s="31"/>
      <c r="Z30" s="31"/>
      <c r="AA30" s="31"/>
      <c r="AB30" s="31"/>
      <c r="AC30" s="31"/>
      <c r="AD30" s="31"/>
      <c r="AE30" s="31"/>
    </row>
    <row r="31" spans="1:31">
      <c r="A31" s="31"/>
      <c r="B31" s="31"/>
      <c r="C31" s="31"/>
      <c r="D31" s="31"/>
      <c r="E31" s="31"/>
      <c r="F31" s="31"/>
      <c r="G31" s="31"/>
      <c r="H31" s="31"/>
      <c r="I31" s="31"/>
      <c r="J31" s="31"/>
      <c r="K31" s="31"/>
      <c r="L31" s="327"/>
      <c r="M31" s="327"/>
      <c r="N31" s="272"/>
      <c r="O31" s="272"/>
      <c r="P31" s="272"/>
      <c r="Q31" s="274"/>
      <c r="R31" s="31"/>
      <c r="S31" s="31"/>
      <c r="T31" s="31"/>
      <c r="U31" s="31"/>
      <c r="V31" s="31"/>
      <c r="W31" s="31"/>
      <c r="X31" s="31"/>
      <c r="Y31" s="31"/>
      <c r="Z31" s="31"/>
      <c r="AA31" s="31"/>
      <c r="AB31" s="31"/>
      <c r="AC31" s="31"/>
      <c r="AD31" s="31"/>
      <c r="AE31" s="31"/>
    </row>
    <row r="32" spans="1:31">
      <c r="A32" s="31"/>
      <c r="B32" s="31"/>
      <c r="C32" s="31"/>
      <c r="D32" s="31"/>
      <c r="E32" s="31"/>
      <c r="F32" s="31"/>
      <c r="G32" s="31"/>
      <c r="H32" s="31"/>
      <c r="I32" s="31"/>
      <c r="J32" s="31"/>
      <c r="K32" s="31"/>
      <c r="L32" s="327"/>
      <c r="M32" s="327"/>
      <c r="N32" s="272"/>
      <c r="O32" s="272"/>
      <c r="P32" s="272"/>
      <c r="Q32" s="274"/>
      <c r="R32" s="31"/>
      <c r="S32" s="31"/>
      <c r="T32" s="31"/>
      <c r="U32" s="31"/>
      <c r="V32" s="31"/>
      <c r="W32" s="31"/>
      <c r="X32" s="31"/>
      <c r="Y32" s="31"/>
      <c r="Z32" s="31"/>
      <c r="AA32" s="31"/>
      <c r="AB32" s="31"/>
      <c r="AC32" s="31"/>
      <c r="AD32" s="31"/>
      <c r="AE32" s="31"/>
    </row>
    <row r="33" spans="1:31">
      <c r="A33" s="31"/>
      <c r="B33" s="31"/>
      <c r="C33" s="31"/>
      <c r="D33" s="31"/>
      <c r="E33" s="31"/>
      <c r="F33" s="31"/>
      <c r="G33" s="31"/>
      <c r="H33" s="31"/>
      <c r="I33" s="31"/>
      <c r="J33" s="31"/>
      <c r="K33" s="31"/>
      <c r="L33" s="327"/>
      <c r="M33" s="327"/>
      <c r="N33" s="272"/>
      <c r="O33" s="272"/>
      <c r="P33" s="272"/>
      <c r="Q33" s="274"/>
      <c r="R33" s="31"/>
      <c r="S33" s="31"/>
      <c r="T33" s="31"/>
      <c r="U33" s="31"/>
      <c r="V33" s="31"/>
      <c r="W33" s="31"/>
      <c r="X33" s="31"/>
      <c r="Y33" s="31"/>
      <c r="Z33" s="31"/>
      <c r="AA33" s="31"/>
      <c r="AB33" s="31"/>
      <c r="AC33" s="31"/>
      <c r="AD33" s="31"/>
      <c r="AE33" s="31"/>
    </row>
    <row r="34" spans="1:31">
      <c r="A34" s="31"/>
      <c r="B34" s="31"/>
      <c r="C34" s="31"/>
      <c r="D34" s="31"/>
      <c r="E34" s="31"/>
      <c r="F34" s="31"/>
      <c r="G34" s="31"/>
      <c r="H34" s="31"/>
      <c r="I34" s="31"/>
      <c r="J34" s="31"/>
      <c r="K34" s="31"/>
      <c r="L34" s="327"/>
      <c r="M34" s="327"/>
      <c r="N34" s="272"/>
      <c r="O34" s="272"/>
      <c r="P34" s="272"/>
      <c r="Q34" s="274"/>
      <c r="R34" s="31"/>
      <c r="S34" s="31"/>
      <c r="T34" s="31"/>
      <c r="U34" s="31"/>
      <c r="V34" s="31"/>
      <c r="W34" s="31"/>
      <c r="X34" s="31"/>
      <c r="Y34" s="31"/>
      <c r="Z34" s="31"/>
      <c r="AA34" s="31"/>
      <c r="AB34" s="31"/>
      <c r="AC34" s="31"/>
      <c r="AD34" s="31"/>
      <c r="AE34" s="31"/>
    </row>
    <row r="35" spans="1:31">
      <c r="A35" s="31"/>
      <c r="B35" s="31"/>
      <c r="C35" s="31"/>
      <c r="D35" s="31"/>
      <c r="E35" s="31"/>
      <c r="F35" s="31"/>
      <c r="G35" s="31"/>
      <c r="H35" s="31"/>
      <c r="I35" s="31"/>
      <c r="J35" s="31"/>
      <c r="K35" s="31"/>
      <c r="L35" s="327"/>
      <c r="M35" s="327"/>
      <c r="N35" s="272"/>
      <c r="O35" s="272"/>
      <c r="P35" s="272"/>
      <c r="Q35" s="274"/>
      <c r="R35" s="31"/>
      <c r="S35" s="31"/>
      <c r="T35" s="31"/>
      <c r="U35" s="31"/>
      <c r="V35" s="31"/>
      <c r="W35" s="31"/>
      <c r="X35" s="31"/>
      <c r="Y35" s="31"/>
      <c r="Z35" s="31"/>
      <c r="AA35" s="31"/>
      <c r="AB35" s="31"/>
      <c r="AC35" s="31"/>
      <c r="AD35" s="31"/>
      <c r="AE35" s="31"/>
    </row>
    <row r="36" spans="1:31">
      <c r="A36" s="31"/>
      <c r="B36" s="31"/>
      <c r="C36" s="31"/>
      <c r="D36" s="31"/>
      <c r="E36" s="31"/>
      <c r="F36" s="31"/>
      <c r="G36" s="31"/>
      <c r="H36" s="31"/>
      <c r="I36" s="31"/>
      <c r="J36" s="31"/>
      <c r="K36" s="31"/>
      <c r="L36" s="327"/>
      <c r="M36" s="327"/>
      <c r="N36" s="272"/>
      <c r="O36" s="272"/>
      <c r="P36" s="272"/>
      <c r="Q36" s="274"/>
      <c r="R36" s="31"/>
      <c r="S36" s="31"/>
      <c r="T36" s="31"/>
      <c r="U36" s="31"/>
      <c r="V36" s="31"/>
      <c r="W36" s="31"/>
      <c r="X36" s="31"/>
      <c r="Y36" s="31"/>
      <c r="Z36" s="31"/>
      <c r="AA36" s="31"/>
      <c r="AB36" s="31"/>
      <c r="AC36" s="31"/>
      <c r="AD36" s="31"/>
      <c r="AE36" s="31"/>
    </row>
    <row r="37" spans="1:31">
      <c r="A37" s="31"/>
      <c r="B37" s="31"/>
      <c r="C37" s="31"/>
      <c r="D37" s="31"/>
      <c r="E37" s="31"/>
      <c r="F37" s="31"/>
      <c r="G37" s="31"/>
      <c r="H37" s="31"/>
      <c r="I37" s="31"/>
      <c r="J37" s="31"/>
      <c r="K37" s="31"/>
      <c r="L37" s="327"/>
      <c r="M37" s="327"/>
      <c r="N37" s="272"/>
      <c r="O37" s="272"/>
      <c r="P37" s="272"/>
      <c r="Q37" s="274"/>
      <c r="R37" s="31"/>
      <c r="S37" s="31"/>
      <c r="T37" s="31"/>
      <c r="U37" s="31"/>
      <c r="V37" s="31"/>
      <c r="W37" s="31"/>
      <c r="X37" s="31"/>
      <c r="Y37" s="31"/>
      <c r="Z37" s="31"/>
      <c r="AA37" s="31"/>
      <c r="AB37" s="31"/>
      <c r="AC37" s="31"/>
      <c r="AD37" s="31"/>
      <c r="AE37" s="31"/>
    </row>
    <row r="38" spans="1:31">
      <c r="A38" s="31"/>
      <c r="B38" s="31"/>
      <c r="C38" s="31"/>
      <c r="D38" s="31"/>
      <c r="E38" s="31"/>
      <c r="F38" s="31"/>
      <c r="G38" s="31"/>
      <c r="H38" s="31"/>
      <c r="I38" s="31"/>
      <c r="J38" s="31"/>
      <c r="K38" s="31"/>
      <c r="L38" s="327"/>
      <c r="M38" s="327"/>
      <c r="N38" s="272"/>
      <c r="O38" s="272"/>
      <c r="P38" s="272"/>
      <c r="Q38" s="274"/>
      <c r="R38" s="31"/>
      <c r="S38" s="31"/>
      <c r="T38" s="31"/>
      <c r="U38" s="31"/>
      <c r="V38" s="31"/>
      <c r="W38" s="31"/>
      <c r="X38" s="31"/>
      <c r="Y38" s="31"/>
      <c r="Z38" s="31"/>
      <c r="AA38" s="31"/>
      <c r="AB38" s="31"/>
      <c r="AC38" s="31"/>
      <c r="AD38" s="31"/>
      <c r="AE38" s="31"/>
    </row>
    <row r="39" spans="1:31">
      <c r="A39" s="31"/>
      <c r="B39" s="31"/>
      <c r="C39" s="31"/>
      <c r="D39" s="31"/>
      <c r="E39" s="31"/>
      <c r="F39" s="31"/>
      <c r="G39" s="31"/>
      <c r="H39" s="31"/>
      <c r="I39" s="31"/>
      <c r="J39" s="31"/>
      <c r="K39" s="31"/>
      <c r="L39" s="327"/>
      <c r="M39" s="327"/>
      <c r="N39" s="272"/>
      <c r="O39" s="272"/>
      <c r="P39" s="272"/>
      <c r="Q39" s="274"/>
      <c r="R39" s="31"/>
      <c r="S39" s="31"/>
      <c r="T39" s="31"/>
      <c r="U39" s="31"/>
      <c r="V39" s="31"/>
      <c r="W39" s="31"/>
      <c r="X39" s="31"/>
      <c r="Y39" s="31"/>
      <c r="Z39" s="31"/>
      <c r="AA39" s="31"/>
      <c r="AB39" s="31"/>
      <c r="AC39" s="31"/>
      <c r="AD39" s="31"/>
      <c r="AE39" s="31"/>
    </row>
    <row r="40" spans="1:31">
      <c r="A40" s="31"/>
      <c r="B40" s="31"/>
      <c r="C40" s="31"/>
      <c r="D40" s="31"/>
      <c r="E40" s="31"/>
      <c r="F40" s="31"/>
      <c r="G40" s="31"/>
      <c r="H40" s="31"/>
      <c r="I40" s="31"/>
      <c r="J40" s="31"/>
      <c r="K40" s="31"/>
      <c r="L40" s="327"/>
      <c r="M40" s="327"/>
      <c r="N40" s="272"/>
      <c r="O40" s="272"/>
      <c r="P40" s="272"/>
      <c r="Q40" s="274"/>
      <c r="R40" s="31"/>
      <c r="S40" s="31"/>
      <c r="T40" s="31"/>
      <c r="U40" s="31"/>
      <c r="V40" s="31"/>
      <c r="W40" s="31"/>
      <c r="X40" s="31"/>
      <c r="Y40" s="31"/>
      <c r="Z40" s="31"/>
      <c r="AA40" s="31"/>
      <c r="AB40" s="31"/>
      <c r="AC40" s="31"/>
      <c r="AD40" s="31"/>
      <c r="AE40" s="31"/>
    </row>
    <row r="41" spans="1:31">
      <c r="A41" s="31"/>
      <c r="B41" s="31"/>
      <c r="C41" s="31"/>
      <c r="D41" s="31"/>
      <c r="E41" s="31"/>
      <c r="F41" s="31"/>
      <c r="G41" s="31"/>
      <c r="H41" s="31"/>
      <c r="I41" s="31"/>
      <c r="J41" s="31"/>
      <c r="K41" s="31"/>
      <c r="L41" s="327"/>
      <c r="M41" s="327"/>
      <c r="N41" s="272"/>
      <c r="O41" s="272"/>
      <c r="P41" s="272"/>
      <c r="Q41" s="274"/>
      <c r="R41" s="31"/>
      <c r="S41" s="31"/>
      <c r="T41" s="31"/>
      <c r="U41" s="31"/>
      <c r="V41" s="31"/>
      <c r="W41" s="31"/>
      <c r="X41" s="31"/>
      <c r="Y41" s="31"/>
      <c r="Z41" s="31"/>
      <c r="AA41" s="31"/>
      <c r="AB41" s="31"/>
      <c r="AC41" s="31"/>
      <c r="AD41" s="31"/>
      <c r="AE41" s="31"/>
    </row>
    <row r="42" spans="1:31">
      <c r="A42" s="31"/>
      <c r="B42" s="31"/>
      <c r="C42" s="31"/>
      <c r="D42" s="31"/>
      <c r="E42" s="31"/>
      <c r="F42" s="31"/>
      <c r="G42" s="31"/>
      <c r="H42" s="31"/>
      <c r="I42" s="31"/>
      <c r="J42" s="31"/>
      <c r="K42" s="31"/>
      <c r="L42" s="327"/>
      <c r="M42" s="327"/>
      <c r="N42" s="272"/>
      <c r="O42" s="272"/>
      <c r="P42" s="272"/>
      <c r="Q42" s="274"/>
      <c r="R42" s="31"/>
      <c r="S42" s="31"/>
      <c r="T42" s="31"/>
      <c r="U42" s="31"/>
      <c r="V42" s="31"/>
      <c r="W42" s="31"/>
      <c r="X42" s="31"/>
      <c r="Y42" s="31"/>
      <c r="Z42" s="31"/>
      <c r="AA42" s="31"/>
      <c r="AB42" s="31"/>
      <c r="AC42" s="31"/>
      <c r="AD42" s="31"/>
      <c r="AE42" s="31"/>
    </row>
    <row r="43" spans="1:31">
      <c r="A43" s="31"/>
      <c r="B43" s="31"/>
      <c r="C43" s="31"/>
      <c r="D43" s="31"/>
      <c r="E43" s="31"/>
      <c r="F43" s="31"/>
      <c r="G43" s="31"/>
      <c r="H43" s="31"/>
      <c r="I43" s="31"/>
      <c r="J43" s="31"/>
      <c r="K43" s="31"/>
      <c r="L43" s="327"/>
      <c r="M43" s="327"/>
      <c r="N43" s="272"/>
      <c r="O43" s="272"/>
      <c r="P43" s="272"/>
      <c r="Q43" s="274"/>
      <c r="R43" s="31"/>
      <c r="S43" s="31"/>
      <c r="T43" s="31"/>
      <c r="U43" s="31"/>
      <c r="V43" s="31"/>
      <c r="W43" s="31"/>
      <c r="X43" s="31"/>
      <c r="Y43" s="31"/>
      <c r="Z43" s="31"/>
      <c r="AA43" s="31"/>
      <c r="AB43" s="31"/>
      <c r="AC43" s="31"/>
      <c r="AD43" s="31"/>
      <c r="AE43" s="31"/>
    </row>
    <row r="44" spans="1:31">
      <c r="A44" s="31"/>
      <c r="B44" s="31"/>
      <c r="C44" s="31"/>
      <c r="D44" s="31"/>
      <c r="E44" s="31"/>
      <c r="F44" s="31"/>
      <c r="G44" s="31"/>
      <c r="H44" s="31"/>
      <c r="I44" s="31"/>
      <c r="J44" s="31"/>
      <c r="K44" s="31"/>
      <c r="L44" s="327"/>
      <c r="M44" s="327"/>
      <c r="N44" s="272"/>
      <c r="O44" s="272"/>
      <c r="P44" s="272"/>
      <c r="Q44" s="274"/>
      <c r="R44" s="31"/>
      <c r="S44" s="31"/>
      <c r="T44" s="31"/>
      <c r="U44" s="31"/>
      <c r="V44" s="31"/>
      <c r="W44" s="31"/>
      <c r="X44" s="31"/>
      <c r="Y44" s="31"/>
      <c r="Z44" s="31"/>
      <c r="AA44" s="31"/>
      <c r="AB44" s="31"/>
      <c r="AC44" s="31"/>
      <c r="AD44" s="31"/>
      <c r="AE44" s="31"/>
    </row>
    <row r="45" spans="1:31">
      <c r="A45" s="31"/>
      <c r="B45" s="31"/>
      <c r="C45" s="31"/>
      <c r="D45" s="31"/>
      <c r="E45" s="31"/>
      <c r="F45" s="31"/>
      <c r="G45" s="31"/>
      <c r="H45" s="31"/>
      <c r="I45" s="31"/>
      <c r="J45" s="31"/>
      <c r="K45" s="31"/>
      <c r="L45" s="327"/>
      <c r="M45" s="327"/>
      <c r="N45" s="272"/>
      <c r="O45" s="272"/>
      <c r="P45" s="272"/>
      <c r="Q45" s="274"/>
      <c r="R45" s="31"/>
      <c r="S45" s="31"/>
      <c r="T45" s="31"/>
      <c r="U45" s="31"/>
      <c r="V45" s="31"/>
      <c r="W45" s="31"/>
      <c r="X45" s="31"/>
      <c r="Y45" s="31"/>
      <c r="Z45" s="31"/>
      <c r="AA45" s="31"/>
      <c r="AB45" s="31"/>
      <c r="AC45" s="31"/>
      <c r="AD45" s="31"/>
      <c r="AE45" s="31"/>
    </row>
    <row r="46" spans="1:31">
      <c r="A46" s="31"/>
      <c r="B46" s="31"/>
      <c r="C46" s="31"/>
      <c r="D46" s="31"/>
      <c r="E46" s="31"/>
      <c r="F46" s="31"/>
      <c r="G46" s="31"/>
      <c r="H46" s="31"/>
      <c r="I46" s="31"/>
      <c r="J46" s="31"/>
      <c r="K46" s="31"/>
      <c r="L46" s="327"/>
      <c r="M46" s="327"/>
      <c r="N46" s="272"/>
      <c r="O46" s="272"/>
      <c r="P46" s="272"/>
      <c r="Q46" s="274"/>
      <c r="R46" s="31"/>
      <c r="S46" s="31"/>
      <c r="T46" s="31"/>
      <c r="U46" s="31"/>
      <c r="V46" s="31"/>
      <c r="W46" s="31"/>
      <c r="X46" s="31"/>
      <c r="Y46" s="31"/>
      <c r="Z46" s="31"/>
      <c r="AA46" s="31"/>
      <c r="AB46" s="31"/>
      <c r="AC46" s="31"/>
      <c r="AD46" s="31"/>
      <c r="AE46" s="31"/>
    </row>
    <row r="47" spans="1:31">
      <c r="A47" s="31"/>
      <c r="B47" s="31"/>
      <c r="C47" s="31"/>
      <c r="D47" s="31"/>
      <c r="E47" s="31"/>
      <c r="F47" s="31"/>
      <c r="G47" s="31"/>
      <c r="H47" s="31"/>
      <c r="I47" s="31"/>
      <c r="J47" s="31"/>
      <c r="K47" s="31"/>
      <c r="L47" s="327"/>
      <c r="M47" s="327"/>
      <c r="N47" s="272"/>
      <c r="O47" s="272"/>
      <c r="P47" s="272"/>
      <c r="Q47" s="274"/>
      <c r="R47" s="31"/>
      <c r="S47" s="31"/>
      <c r="T47" s="31"/>
      <c r="U47" s="31"/>
      <c r="V47" s="31"/>
      <c r="W47" s="31"/>
      <c r="X47" s="31"/>
      <c r="Y47" s="31"/>
      <c r="Z47" s="31"/>
      <c r="AA47" s="31"/>
      <c r="AB47" s="31"/>
      <c r="AC47" s="31"/>
      <c r="AD47" s="31"/>
      <c r="AE47" s="31"/>
    </row>
    <row r="48" spans="1:31">
      <c r="A48" s="31"/>
      <c r="B48" s="31"/>
      <c r="C48" s="31"/>
      <c r="D48" s="31"/>
      <c r="E48" s="31"/>
      <c r="F48" s="31"/>
      <c r="G48" s="31"/>
      <c r="H48" s="31"/>
      <c r="I48" s="31"/>
      <c r="J48" s="31"/>
      <c r="K48" s="31"/>
      <c r="L48" s="327"/>
      <c r="M48" s="327"/>
      <c r="N48" s="272"/>
      <c r="O48" s="272"/>
      <c r="P48" s="272"/>
      <c r="Q48" s="274"/>
      <c r="R48" s="31"/>
      <c r="S48" s="31"/>
      <c r="T48" s="31"/>
      <c r="U48" s="31"/>
      <c r="V48" s="31"/>
      <c r="W48" s="31"/>
      <c r="X48" s="31"/>
      <c r="Y48" s="31"/>
      <c r="Z48" s="31"/>
      <c r="AA48" s="31"/>
      <c r="AB48" s="31"/>
      <c r="AC48" s="31"/>
      <c r="AD48" s="31"/>
      <c r="AE48" s="31"/>
    </row>
    <row r="49" spans="1:31">
      <c r="A49" s="31"/>
      <c r="B49" s="31"/>
      <c r="C49" s="31"/>
      <c r="D49" s="31"/>
      <c r="E49" s="31"/>
      <c r="F49" s="31"/>
      <c r="G49" s="31"/>
      <c r="H49" s="31"/>
      <c r="I49" s="31"/>
      <c r="J49" s="31"/>
      <c r="K49" s="31"/>
      <c r="L49" s="327"/>
      <c r="M49" s="327"/>
      <c r="N49" s="272"/>
      <c r="O49" s="272"/>
      <c r="P49" s="272"/>
      <c r="Q49" s="274"/>
      <c r="R49" s="31"/>
      <c r="S49" s="31"/>
      <c r="T49" s="31"/>
      <c r="U49" s="31"/>
      <c r="V49" s="31"/>
      <c r="W49" s="31"/>
      <c r="X49" s="31"/>
      <c r="Y49" s="31"/>
      <c r="Z49" s="31"/>
      <c r="AA49" s="31"/>
      <c r="AB49" s="31"/>
      <c r="AC49" s="31"/>
      <c r="AD49" s="31"/>
      <c r="AE49" s="31"/>
    </row>
    <row r="50" spans="1:31">
      <c r="A50" s="31"/>
      <c r="B50" s="31"/>
      <c r="C50" s="31"/>
      <c r="D50" s="31"/>
      <c r="E50" s="31"/>
      <c r="F50" s="31"/>
      <c r="G50" s="31"/>
      <c r="H50" s="31"/>
      <c r="I50" s="31"/>
      <c r="J50" s="31"/>
      <c r="K50" s="31"/>
      <c r="L50" s="327"/>
      <c r="M50" s="327"/>
      <c r="N50" s="272"/>
      <c r="O50" s="272"/>
      <c r="P50" s="272"/>
      <c r="Q50" s="274"/>
      <c r="R50" s="31"/>
      <c r="S50" s="31"/>
      <c r="T50" s="31"/>
      <c r="U50" s="31"/>
      <c r="V50" s="31"/>
      <c r="W50" s="31"/>
      <c r="X50" s="31"/>
      <c r="Y50" s="31"/>
      <c r="Z50" s="31"/>
      <c r="AA50" s="31"/>
      <c r="AB50" s="31"/>
      <c r="AC50" s="31"/>
      <c r="AD50" s="31"/>
      <c r="AE50" s="31"/>
    </row>
    <row r="51" spans="1:31">
      <c r="A51" s="31"/>
      <c r="B51" s="31"/>
      <c r="C51" s="31"/>
      <c r="D51" s="31"/>
      <c r="E51" s="31"/>
      <c r="F51" s="31"/>
      <c r="G51" s="31"/>
      <c r="H51" s="31"/>
      <c r="I51" s="31"/>
      <c r="J51" s="31"/>
      <c r="K51" s="31"/>
      <c r="L51" s="327"/>
      <c r="M51" s="327"/>
      <c r="N51" s="272"/>
      <c r="O51" s="272"/>
      <c r="P51" s="272"/>
      <c r="Q51" s="274"/>
      <c r="R51" s="31"/>
      <c r="S51" s="31"/>
      <c r="T51" s="31"/>
      <c r="U51" s="31"/>
      <c r="V51" s="31"/>
      <c r="W51" s="31"/>
      <c r="X51" s="31"/>
      <c r="Y51" s="31"/>
      <c r="Z51" s="31"/>
      <c r="AA51" s="31"/>
      <c r="AB51" s="31"/>
      <c r="AC51" s="31"/>
      <c r="AD51" s="31"/>
      <c r="AE51" s="31"/>
    </row>
    <row r="52" spans="1:31">
      <c r="A52" s="31"/>
      <c r="B52" s="31"/>
      <c r="C52" s="31"/>
      <c r="D52" s="31"/>
      <c r="E52" s="31"/>
      <c r="F52" s="31"/>
      <c r="G52" s="31"/>
      <c r="H52" s="31"/>
      <c r="I52" s="31"/>
      <c r="J52" s="31"/>
      <c r="K52" s="31"/>
      <c r="L52" s="327"/>
      <c r="M52" s="327"/>
      <c r="N52" s="272"/>
      <c r="O52" s="272"/>
      <c r="P52" s="272"/>
      <c r="Q52" s="274"/>
      <c r="R52" s="31"/>
      <c r="S52" s="31"/>
      <c r="T52" s="31"/>
      <c r="U52" s="31"/>
      <c r="V52" s="31"/>
      <c r="W52" s="31"/>
      <c r="X52" s="31"/>
      <c r="Y52" s="31"/>
      <c r="Z52" s="31"/>
      <c r="AA52" s="31"/>
      <c r="AB52" s="31"/>
      <c r="AC52" s="31"/>
      <c r="AD52" s="31"/>
      <c r="AE52" s="31"/>
    </row>
    <row r="53" spans="1:31">
      <c r="A53" s="31"/>
      <c r="B53" s="31"/>
      <c r="C53" s="31"/>
      <c r="D53" s="31"/>
      <c r="E53" s="31"/>
      <c r="F53" s="31"/>
      <c r="G53" s="31"/>
      <c r="H53" s="31"/>
      <c r="I53" s="31"/>
      <c r="J53" s="31"/>
      <c r="K53" s="31"/>
      <c r="L53" s="327"/>
      <c r="M53" s="327"/>
      <c r="N53" s="272"/>
      <c r="O53" s="272"/>
      <c r="P53" s="272"/>
      <c r="Q53" s="274"/>
      <c r="R53" s="31"/>
      <c r="S53" s="31"/>
      <c r="T53" s="31"/>
      <c r="U53" s="31"/>
      <c r="V53" s="31"/>
      <c r="W53" s="31"/>
      <c r="X53" s="31"/>
      <c r="Y53" s="31"/>
      <c r="Z53" s="31"/>
      <c r="AA53" s="31"/>
      <c r="AB53" s="31"/>
      <c r="AC53" s="31"/>
      <c r="AD53" s="31"/>
      <c r="AE53" s="31"/>
    </row>
    <row r="54" spans="1:31">
      <c r="A54" s="31"/>
      <c r="B54" s="31"/>
      <c r="C54" s="31"/>
      <c r="D54" s="31"/>
      <c r="E54" s="31"/>
      <c r="F54" s="31"/>
      <c r="G54" s="31"/>
      <c r="H54" s="31"/>
      <c r="I54" s="31"/>
      <c r="J54" s="31"/>
      <c r="K54" s="31"/>
      <c r="L54" s="327"/>
      <c r="M54" s="327"/>
      <c r="N54" s="272"/>
      <c r="O54" s="272"/>
      <c r="P54" s="272"/>
      <c r="Q54" s="274"/>
      <c r="R54" s="31"/>
      <c r="S54" s="31"/>
      <c r="T54" s="31"/>
      <c r="U54" s="31"/>
      <c r="V54" s="31"/>
      <c r="W54" s="31"/>
      <c r="X54" s="31"/>
      <c r="Y54" s="31"/>
      <c r="Z54" s="31"/>
      <c r="AA54" s="31"/>
      <c r="AB54" s="31"/>
      <c r="AC54" s="31"/>
      <c r="AD54" s="31"/>
      <c r="AE54" s="31"/>
    </row>
    <row r="55" spans="1:31">
      <c r="A55" s="31"/>
      <c r="B55" s="31"/>
      <c r="C55" s="31"/>
      <c r="D55" s="31"/>
      <c r="E55" s="31"/>
      <c r="F55" s="31"/>
      <c r="G55" s="31"/>
      <c r="H55" s="31"/>
      <c r="I55" s="31"/>
      <c r="J55" s="31"/>
      <c r="K55" s="31"/>
      <c r="L55" s="327"/>
      <c r="M55" s="327"/>
      <c r="N55" s="272"/>
      <c r="O55" s="272"/>
      <c r="P55" s="272"/>
      <c r="Q55" s="274"/>
      <c r="R55" s="31"/>
      <c r="S55" s="31"/>
      <c r="T55" s="31"/>
      <c r="U55" s="31"/>
      <c r="V55" s="31"/>
      <c r="W55" s="31"/>
      <c r="X55" s="31"/>
      <c r="Y55" s="31"/>
      <c r="Z55" s="31"/>
      <c r="AA55" s="31"/>
      <c r="AB55" s="31"/>
      <c r="AC55" s="31"/>
      <c r="AD55" s="31"/>
      <c r="AE55" s="31"/>
    </row>
    <row r="56" spans="1:31">
      <c r="A56" s="31"/>
      <c r="B56" s="31"/>
      <c r="C56" s="31"/>
      <c r="D56" s="31"/>
      <c r="E56" s="31"/>
      <c r="F56" s="31"/>
      <c r="G56" s="31"/>
      <c r="H56" s="31"/>
      <c r="I56" s="31"/>
      <c r="J56" s="31"/>
      <c r="K56" s="31"/>
      <c r="L56" s="327"/>
      <c r="M56" s="327"/>
      <c r="N56" s="272"/>
      <c r="O56" s="272"/>
      <c r="P56" s="272"/>
      <c r="Q56" s="274"/>
      <c r="R56" s="31"/>
      <c r="S56" s="31"/>
      <c r="T56" s="31"/>
      <c r="U56" s="31"/>
      <c r="V56" s="31"/>
      <c r="W56" s="31"/>
      <c r="X56" s="31"/>
      <c r="Y56" s="31"/>
      <c r="Z56" s="31"/>
      <c r="AA56" s="31"/>
      <c r="AB56" s="31"/>
      <c r="AC56" s="31"/>
      <c r="AD56" s="31"/>
      <c r="AE56" s="31"/>
    </row>
    <row r="57" spans="1:31">
      <c r="A57" s="31"/>
      <c r="B57" s="31"/>
      <c r="C57" s="31"/>
      <c r="D57" s="31"/>
      <c r="E57" s="31"/>
      <c r="F57" s="31"/>
      <c r="G57" s="31"/>
      <c r="H57" s="31"/>
      <c r="I57" s="31"/>
      <c r="J57" s="31"/>
      <c r="K57" s="31"/>
      <c r="L57" s="327"/>
      <c r="M57" s="327"/>
      <c r="N57" s="272"/>
      <c r="O57" s="272"/>
      <c r="P57" s="272"/>
      <c r="Q57" s="274"/>
      <c r="R57" s="31"/>
      <c r="S57" s="31"/>
      <c r="T57" s="31"/>
      <c r="U57" s="31"/>
      <c r="V57" s="31"/>
      <c r="W57" s="31"/>
      <c r="X57" s="31"/>
      <c r="Y57" s="31"/>
      <c r="Z57" s="31"/>
      <c r="AA57" s="31"/>
      <c r="AB57" s="31"/>
      <c r="AC57" s="31"/>
      <c r="AD57" s="31"/>
      <c r="AE57" s="31"/>
    </row>
    <row r="58" spans="1:31">
      <c r="A58" s="31"/>
      <c r="B58" s="31"/>
      <c r="C58" s="31"/>
      <c r="D58" s="31"/>
      <c r="E58" s="31"/>
      <c r="F58" s="31"/>
      <c r="G58" s="31"/>
      <c r="H58" s="31"/>
      <c r="I58" s="31"/>
      <c r="J58" s="31"/>
      <c r="K58" s="31"/>
      <c r="L58" s="327"/>
      <c r="M58" s="327"/>
      <c r="N58" s="272"/>
      <c r="O58" s="272"/>
      <c r="P58" s="272"/>
      <c r="Q58" s="274"/>
      <c r="R58" s="31"/>
      <c r="S58" s="31"/>
      <c r="T58" s="31"/>
      <c r="U58" s="31"/>
      <c r="V58" s="31"/>
      <c r="W58" s="31"/>
      <c r="X58" s="31"/>
      <c r="Y58" s="31"/>
      <c r="Z58" s="31"/>
      <c r="AA58" s="31"/>
      <c r="AB58" s="31"/>
      <c r="AC58" s="31"/>
      <c r="AD58" s="31"/>
      <c r="AE58" s="31"/>
    </row>
    <row r="59" spans="1:31">
      <c r="A59" s="31"/>
      <c r="B59" s="31"/>
      <c r="C59" s="31"/>
      <c r="D59" s="31"/>
      <c r="E59" s="31"/>
      <c r="F59" s="31"/>
      <c r="G59" s="31"/>
      <c r="H59" s="31"/>
      <c r="I59" s="31"/>
      <c r="J59" s="31"/>
      <c r="K59" s="31"/>
      <c r="L59" s="327"/>
      <c r="M59" s="327"/>
      <c r="N59" s="272"/>
      <c r="O59" s="272"/>
      <c r="P59" s="272"/>
      <c r="Q59" s="274"/>
      <c r="R59" s="31"/>
      <c r="S59" s="31"/>
      <c r="T59" s="31"/>
      <c r="U59" s="31"/>
      <c r="V59" s="31"/>
      <c r="W59" s="31"/>
      <c r="X59" s="31"/>
      <c r="Y59" s="31"/>
      <c r="Z59" s="31"/>
      <c r="AA59" s="31"/>
      <c r="AB59" s="31"/>
      <c r="AC59" s="31"/>
      <c r="AD59" s="31"/>
      <c r="AE59" s="31"/>
    </row>
    <row r="60" spans="1:31">
      <c r="A60" s="31"/>
      <c r="B60" s="31"/>
      <c r="C60" s="31"/>
      <c r="D60" s="31"/>
      <c r="E60" s="31"/>
      <c r="F60" s="31"/>
      <c r="G60" s="31"/>
      <c r="H60" s="31"/>
      <c r="I60" s="31"/>
      <c r="J60" s="31"/>
      <c r="K60" s="31"/>
      <c r="L60" s="327"/>
      <c r="M60" s="327"/>
      <c r="N60" s="272"/>
      <c r="O60" s="272"/>
      <c r="P60" s="272"/>
      <c r="Q60" s="274"/>
      <c r="R60" s="31"/>
      <c r="S60" s="31"/>
      <c r="T60" s="31"/>
      <c r="U60" s="31"/>
      <c r="V60" s="31"/>
      <c r="W60" s="31"/>
      <c r="X60" s="31"/>
      <c r="Y60" s="31"/>
      <c r="Z60" s="31"/>
      <c r="AA60" s="31"/>
      <c r="AB60" s="31"/>
      <c r="AC60" s="31"/>
      <c r="AD60" s="31"/>
      <c r="AE60" s="31"/>
    </row>
    <row r="61" spans="1:31">
      <c r="A61" s="31"/>
      <c r="B61" s="31"/>
      <c r="C61" s="31"/>
      <c r="D61" s="31"/>
      <c r="E61" s="31"/>
      <c r="F61" s="31"/>
      <c r="G61" s="31"/>
      <c r="H61" s="31"/>
      <c r="I61" s="31"/>
      <c r="J61" s="31"/>
      <c r="K61" s="31"/>
      <c r="L61" s="327"/>
      <c r="M61" s="327"/>
      <c r="N61" s="272"/>
      <c r="O61" s="272"/>
      <c r="P61" s="272"/>
      <c r="Q61" s="274"/>
      <c r="R61" s="31"/>
      <c r="S61" s="31"/>
      <c r="T61" s="31"/>
      <c r="U61" s="31"/>
      <c r="V61" s="31"/>
      <c r="W61" s="31"/>
      <c r="X61" s="31"/>
      <c r="Y61" s="31"/>
      <c r="Z61" s="31"/>
      <c r="AA61" s="31"/>
      <c r="AB61" s="31"/>
      <c r="AC61" s="31"/>
      <c r="AD61" s="31"/>
      <c r="AE61" s="31"/>
    </row>
    <row r="62" spans="1:31">
      <c r="A62" s="31"/>
      <c r="B62" s="31"/>
      <c r="C62" s="31"/>
      <c r="D62" s="31"/>
      <c r="E62" s="31"/>
      <c r="F62" s="31"/>
      <c r="G62" s="31"/>
      <c r="H62" s="31"/>
      <c r="I62" s="31"/>
      <c r="J62" s="31"/>
      <c r="K62" s="31"/>
      <c r="L62" s="327"/>
      <c r="M62" s="327"/>
      <c r="N62" s="272"/>
      <c r="O62" s="272"/>
      <c r="P62" s="272"/>
      <c r="Q62" s="274"/>
      <c r="R62" s="31"/>
      <c r="S62" s="31"/>
      <c r="T62" s="31"/>
      <c r="U62" s="31"/>
      <c r="V62" s="31"/>
      <c r="W62" s="31"/>
      <c r="X62" s="31"/>
      <c r="Y62" s="31"/>
      <c r="Z62" s="31"/>
      <c r="AA62" s="31"/>
      <c r="AB62" s="31"/>
      <c r="AC62" s="31"/>
      <c r="AD62" s="31"/>
      <c r="AE62" s="31"/>
    </row>
    <row r="63" spans="1:31">
      <c r="A63" s="31"/>
      <c r="B63" s="31"/>
      <c r="C63" s="31"/>
      <c r="D63" s="31"/>
      <c r="E63" s="31"/>
      <c r="F63" s="31"/>
      <c r="G63" s="31"/>
      <c r="H63" s="31"/>
      <c r="I63" s="31"/>
      <c r="J63" s="31"/>
      <c r="K63" s="31"/>
      <c r="L63" s="327"/>
      <c r="M63" s="327"/>
      <c r="N63" s="272"/>
      <c r="O63" s="272"/>
      <c r="P63" s="272"/>
      <c r="Q63" s="274"/>
      <c r="R63" s="31"/>
      <c r="S63" s="31"/>
      <c r="T63" s="31"/>
      <c r="U63" s="31"/>
      <c r="V63" s="31"/>
      <c r="W63" s="31"/>
      <c r="X63" s="31"/>
      <c r="Y63" s="31"/>
      <c r="Z63" s="31"/>
      <c r="AA63" s="31"/>
      <c r="AB63" s="31"/>
      <c r="AC63" s="31"/>
      <c r="AD63" s="31"/>
      <c r="AE63" s="31"/>
    </row>
    <row r="64" spans="1:31">
      <c r="A64" s="31"/>
      <c r="B64" s="31"/>
      <c r="C64" s="31"/>
      <c r="D64" s="31"/>
      <c r="E64" s="31"/>
      <c r="F64" s="31"/>
      <c r="G64" s="31"/>
      <c r="H64" s="31"/>
      <c r="I64" s="31"/>
      <c r="J64" s="31"/>
      <c r="K64" s="31"/>
      <c r="L64" s="327"/>
      <c r="M64" s="327"/>
      <c r="N64" s="272"/>
      <c r="O64" s="272"/>
      <c r="P64" s="272"/>
      <c r="Q64" s="274"/>
      <c r="R64" s="31"/>
      <c r="S64" s="31"/>
      <c r="T64" s="31"/>
      <c r="U64" s="31"/>
      <c r="V64" s="31"/>
      <c r="W64" s="31"/>
      <c r="X64" s="31"/>
      <c r="Y64" s="31"/>
      <c r="Z64" s="31"/>
      <c r="AA64" s="31"/>
      <c r="AB64" s="31"/>
      <c r="AC64" s="31"/>
      <c r="AD64" s="31"/>
      <c r="AE64" s="31"/>
    </row>
    <row r="65" spans="1:31">
      <c r="A65" s="31"/>
      <c r="B65" s="31"/>
      <c r="C65" s="31"/>
      <c r="D65" s="31"/>
      <c r="E65" s="31"/>
      <c r="F65" s="31"/>
      <c r="G65" s="31"/>
      <c r="H65" s="31"/>
      <c r="I65" s="31"/>
      <c r="J65" s="31"/>
      <c r="K65" s="31"/>
      <c r="L65" s="327"/>
      <c r="M65" s="327"/>
      <c r="N65" s="272"/>
      <c r="O65" s="272"/>
      <c r="P65" s="272"/>
      <c r="Q65" s="274"/>
      <c r="R65" s="31"/>
      <c r="S65" s="31"/>
      <c r="T65" s="31"/>
      <c r="U65" s="31"/>
      <c r="V65" s="31"/>
      <c r="W65" s="31"/>
      <c r="X65" s="31"/>
      <c r="Y65" s="31"/>
      <c r="Z65" s="31"/>
      <c r="AA65" s="31"/>
      <c r="AB65" s="31"/>
      <c r="AC65" s="31"/>
      <c r="AD65" s="31"/>
      <c r="AE65" s="31"/>
    </row>
    <row r="66" spans="1:31">
      <c r="A66" s="31"/>
      <c r="B66" s="31"/>
      <c r="C66" s="31"/>
      <c r="D66" s="31"/>
      <c r="E66" s="31"/>
      <c r="F66" s="31"/>
      <c r="G66" s="31"/>
      <c r="H66" s="31"/>
      <c r="I66" s="31"/>
      <c r="J66" s="31"/>
      <c r="K66" s="31"/>
      <c r="L66" s="327"/>
      <c r="M66" s="327"/>
      <c r="N66" s="272"/>
      <c r="O66" s="272"/>
      <c r="P66" s="272"/>
      <c r="Q66" s="274"/>
      <c r="R66" s="31"/>
      <c r="S66" s="31"/>
      <c r="T66" s="31"/>
      <c r="U66" s="31"/>
      <c r="V66" s="31"/>
      <c r="W66" s="31"/>
      <c r="X66" s="31"/>
      <c r="Y66" s="31"/>
      <c r="Z66" s="31"/>
      <c r="AA66" s="31"/>
      <c r="AB66" s="31"/>
      <c r="AC66" s="31"/>
      <c r="AD66" s="31"/>
      <c r="AE66" s="31"/>
    </row>
    <row r="67" spans="1:31">
      <c r="A67" s="31"/>
      <c r="B67" s="31"/>
      <c r="C67" s="31"/>
      <c r="D67" s="31"/>
      <c r="E67" s="31"/>
      <c r="F67" s="31"/>
      <c r="G67" s="31"/>
      <c r="H67" s="31"/>
      <c r="I67" s="31"/>
      <c r="J67" s="31"/>
      <c r="K67" s="31"/>
      <c r="L67" s="327"/>
      <c r="M67" s="327"/>
      <c r="N67" s="272"/>
      <c r="O67" s="272"/>
      <c r="P67" s="272"/>
      <c r="Q67" s="274"/>
      <c r="R67" s="31"/>
      <c r="S67" s="31"/>
      <c r="T67" s="31"/>
      <c r="U67" s="31"/>
      <c r="V67" s="31"/>
      <c r="W67" s="31"/>
      <c r="X67" s="31"/>
      <c r="Y67" s="31"/>
      <c r="Z67" s="31"/>
      <c r="AA67" s="31"/>
      <c r="AB67" s="31"/>
      <c r="AC67" s="31"/>
      <c r="AD67" s="31"/>
      <c r="AE67" s="31"/>
    </row>
    <row r="68" spans="1:31">
      <c r="A68" s="31"/>
      <c r="B68" s="31"/>
      <c r="C68" s="31"/>
      <c r="D68" s="31"/>
      <c r="E68" s="31"/>
      <c r="F68" s="31"/>
      <c r="G68" s="31"/>
      <c r="H68" s="31"/>
      <c r="I68" s="31"/>
      <c r="J68" s="31"/>
      <c r="K68" s="31"/>
      <c r="L68" s="327"/>
      <c r="M68" s="327"/>
      <c r="N68" s="272"/>
      <c r="O68" s="272"/>
      <c r="P68" s="272"/>
      <c r="Q68" s="274"/>
      <c r="R68" s="31"/>
      <c r="S68" s="31"/>
      <c r="T68" s="31"/>
      <c r="U68" s="31"/>
      <c r="V68" s="31"/>
      <c r="W68" s="31"/>
      <c r="X68" s="31"/>
      <c r="Y68" s="31"/>
      <c r="Z68" s="31"/>
      <c r="AA68" s="31"/>
      <c r="AB68" s="31"/>
      <c r="AC68" s="31"/>
      <c r="AD68" s="31"/>
      <c r="AE68" s="31"/>
    </row>
    <row r="69" spans="1:31">
      <c r="A69" s="31"/>
      <c r="B69" s="31"/>
      <c r="C69" s="31"/>
      <c r="D69" s="31"/>
      <c r="E69" s="31"/>
      <c r="F69" s="31"/>
      <c r="G69" s="31"/>
      <c r="H69" s="31"/>
      <c r="I69" s="31"/>
      <c r="J69" s="31"/>
      <c r="K69" s="31"/>
      <c r="L69" s="327"/>
      <c r="M69" s="327"/>
      <c r="N69" s="272"/>
      <c r="O69" s="272"/>
      <c r="P69" s="272"/>
      <c r="Q69" s="274"/>
      <c r="R69" s="31"/>
      <c r="S69" s="31"/>
      <c r="T69" s="31"/>
      <c r="U69" s="31"/>
      <c r="V69" s="31"/>
      <c r="W69" s="31"/>
      <c r="X69" s="31"/>
      <c r="Y69" s="31"/>
      <c r="Z69" s="31"/>
      <c r="AA69" s="31"/>
      <c r="AB69" s="31"/>
      <c r="AC69" s="31"/>
      <c r="AD69" s="31"/>
      <c r="AE69" s="31"/>
    </row>
    <row r="70" spans="1:31">
      <c r="A70" s="31"/>
      <c r="B70" s="31"/>
      <c r="C70" s="31"/>
      <c r="D70" s="31"/>
      <c r="E70" s="31"/>
      <c r="F70" s="31"/>
      <c r="G70" s="31"/>
      <c r="H70" s="31"/>
      <c r="I70" s="31"/>
      <c r="J70" s="31"/>
      <c r="K70" s="31"/>
      <c r="L70" s="327"/>
      <c r="M70" s="327"/>
      <c r="N70" s="272"/>
      <c r="O70" s="272"/>
      <c r="P70" s="272"/>
      <c r="Q70" s="274"/>
      <c r="R70" s="31"/>
      <c r="S70" s="31"/>
      <c r="T70" s="31"/>
      <c r="U70" s="31"/>
      <c r="V70" s="31"/>
      <c r="W70" s="31"/>
      <c r="X70" s="31"/>
      <c r="Y70" s="31"/>
      <c r="Z70" s="31"/>
      <c r="AA70" s="31"/>
      <c r="AB70" s="31"/>
      <c r="AC70" s="31"/>
      <c r="AD70" s="31"/>
      <c r="AE70" s="31"/>
    </row>
    <row r="71" spans="1:31">
      <c r="A71" s="31"/>
      <c r="B71" s="31"/>
      <c r="C71" s="31"/>
      <c r="D71" s="31"/>
      <c r="E71" s="31"/>
      <c r="F71" s="31"/>
      <c r="G71" s="31"/>
      <c r="H71" s="31"/>
      <c r="I71" s="31"/>
      <c r="J71" s="31"/>
      <c r="K71" s="31"/>
      <c r="L71" s="327"/>
      <c r="M71" s="327"/>
      <c r="N71" s="272"/>
      <c r="O71" s="272"/>
      <c r="P71" s="272"/>
      <c r="Q71" s="274"/>
      <c r="R71" s="31"/>
      <c r="S71" s="31"/>
      <c r="T71" s="31"/>
      <c r="U71" s="31"/>
      <c r="V71" s="31"/>
      <c r="W71" s="31"/>
      <c r="X71" s="31"/>
      <c r="Y71" s="31"/>
      <c r="Z71" s="31"/>
      <c r="AA71" s="31"/>
      <c r="AB71" s="31"/>
      <c r="AC71" s="31"/>
      <c r="AD71" s="31"/>
      <c r="AE71" s="31"/>
    </row>
    <row r="72" spans="1:31">
      <c r="A72" s="31"/>
      <c r="B72" s="31"/>
      <c r="C72" s="31"/>
      <c r="D72" s="31"/>
      <c r="E72" s="31"/>
      <c r="F72" s="31"/>
      <c r="G72" s="31"/>
      <c r="H72" s="31"/>
      <c r="I72" s="31"/>
      <c r="J72" s="31"/>
      <c r="K72" s="31"/>
      <c r="L72" s="327"/>
      <c r="M72" s="327"/>
      <c r="N72" s="272"/>
      <c r="O72" s="272"/>
      <c r="P72" s="272"/>
      <c r="Q72" s="274"/>
      <c r="R72" s="31"/>
      <c r="S72" s="31"/>
      <c r="T72" s="31"/>
      <c r="U72" s="31"/>
      <c r="V72" s="31"/>
      <c r="W72" s="31"/>
      <c r="X72" s="31"/>
      <c r="Y72" s="31"/>
      <c r="Z72" s="31"/>
      <c r="AA72" s="31"/>
      <c r="AB72" s="31"/>
      <c r="AC72" s="31"/>
      <c r="AD72" s="31"/>
      <c r="AE72" s="31"/>
    </row>
    <row r="73" spans="1:31">
      <c r="A73" s="31"/>
      <c r="B73" s="31"/>
      <c r="C73" s="31"/>
      <c r="D73" s="31"/>
      <c r="E73" s="31"/>
      <c r="F73" s="31"/>
      <c r="G73" s="31"/>
      <c r="H73" s="31"/>
      <c r="I73" s="31"/>
      <c r="J73" s="31"/>
      <c r="K73" s="31"/>
      <c r="L73" s="327"/>
      <c r="M73" s="327"/>
      <c r="N73" s="272"/>
      <c r="O73" s="272"/>
      <c r="P73" s="272"/>
      <c r="Q73" s="274"/>
      <c r="R73" s="31"/>
      <c r="S73" s="31"/>
      <c r="T73" s="31"/>
      <c r="U73" s="31"/>
      <c r="V73" s="31"/>
      <c r="W73" s="31"/>
      <c r="X73" s="31"/>
      <c r="Y73" s="31"/>
      <c r="Z73" s="31"/>
      <c r="AA73" s="31"/>
      <c r="AB73" s="31"/>
      <c r="AC73" s="31"/>
      <c r="AD73" s="31"/>
      <c r="AE73" s="31"/>
    </row>
    <row r="74" spans="1:31">
      <c r="A74" s="31"/>
      <c r="B74" s="31"/>
      <c r="C74" s="31"/>
      <c r="D74" s="31"/>
      <c r="E74" s="31"/>
      <c r="F74" s="31"/>
      <c r="G74" s="31"/>
      <c r="H74" s="31"/>
      <c r="I74" s="31"/>
      <c r="J74" s="31"/>
      <c r="K74" s="31"/>
      <c r="L74" s="327"/>
      <c r="M74" s="327"/>
      <c r="N74" s="272"/>
      <c r="O74" s="272"/>
      <c r="P74" s="272"/>
      <c r="Q74" s="274"/>
      <c r="R74" s="31"/>
      <c r="S74" s="31"/>
      <c r="T74" s="31"/>
      <c r="U74" s="31"/>
      <c r="V74" s="31"/>
      <c r="W74" s="31"/>
      <c r="X74" s="31"/>
      <c r="Y74" s="31"/>
      <c r="Z74" s="31"/>
      <c r="AA74" s="31"/>
      <c r="AB74" s="31"/>
      <c r="AC74" s="31"/>
      <c r="AD74" s="31"/>
      <c r="AE74" s="31"/>
    </row>
    <row r="75" spans="1:31">
      <c r="A75" s="31"/>
      <c r="B75" s="31"/>
      <c r="C75" s="31"/>
      <c r="D75" s="31"/>
      <c r="E75" s="31"/>
      <c r="F75" s="31"/>
      <c r="G75" s="31"/>
      <c r="H75" s="31"/>
      <c r="I75" s="31"/>
      <c r="J75" s="31"/>
      <c r="K75" s="31"/>
      <c r="L75" s="327"/>
      <c r="M75" s="327"/>
      <c r="N75" s="272"/>
      <c r="O75" s="272"/>
      <c r="P75" s="272"/>
      <c r="Q75" s="274"/>
      <c r="R75" s="31"/>
      <c r="S75" s="31"/>
      <c r="T75" s="31"/>
      <c r="U75" s="31"/>
      <c r="V75" s="31"/>
      <c r="W75" s="31"/>
      <c r="X75" s="31"/>
      <c r="Y75" s="31"/>
      <c r="Z75" s="31"/>
      <c r="AA75" s="31"/>
      <c r="AB75" s="31"/>
      <c r="AC75" s="31"/>
      <c r="AD75" s="31"/>
      <c r="AE75" s="31"/>
    </row>
    <row r="76" spans="1:31">
      <c r="A76" s="31"/>
      <c r="B76" s="31"/>
      <c r="C76" s="31"/>
      <c r="D76" s="31"/>
      <c r="E76" s="31"/>
      <c r="F76" s="31"/>
      <c r="G76" s="31"/>
      <c r="H76" s="31"/>
      <c r="I76" s="31"/>
      <c r="J76" s="31"/>
      <c r="K76" s="31"/>
      <c r="L76" s="327"/>
      <c r="M76" s="327"/>
      <c r="N76" s="272"/>
      <c r="O76" s="272"/>
      <c r="P76" s="272"/>
      <c r="Q76" s="274"/>
      <c r="R76" s="31"/>
      <c r="S76" s="31"/>
      <c r="T76" s="31"/>
      <c r="U76" s="31"/>
      <c r="V76" s="31"/>
      <c r="W76" s="31"/>
      <c r="X76" s="31"/>
      <c r="Y76" s="31"/>
      <c r="Z76" s="31"/>
      <c r="AA76" s="31"/>
      <c r="AB76" s="31"/>
      <c r="AC76" s="31"/>
      <c r="AD76" s="31"/>
      <c r="AE76" s="31"/>
    </row>
    <row r="77" spans="1:31">
      <c r="A77" s="31"/>
      <c r="B77" s="31"/>
      <c r="C77" s="31"/>
      <c r="D77" s="31"/>
      <c r="E77" s="31"/>
      <c r="F77" s="31"/>
      <c r="G77" s="31"/>
      <c r="H77" s="31"/>
      <c r="I77" s="31"/>
      <c r="J77" s="31"/>
      <c r="K77" s="31"/>
      <c r="L77" s="327"/>
      <c r="M77" s="327"/>
      <c r="N77" s="272"/>
      <c r="O77" s="272"/>
      <c r="P77" s="272"/>
      <c r="Q77" s="274"/>
      <c r="R77" s="31"/>
      <c r="S77" s="31"/>
      <c r="T77" s="31"/>
      <c r="U77" s="31"/>
      <c r="V77" s="31"/>
      <c r="W77" s="31"/>
      <c r="X77" s="31"/>
      <c r="Y77" s="31"/>
      <c r="Z77" s="31"/>
      <c r="AA77" s="31"/>
      <c r="AB77" s="31"/>
      <c r="AC77" s="31"/>
      <c r="AD77" s="31"/>
      <c r="AE77" s="31"/>
    </row>
    <row r="78" spans="1:31">
      <c r="A78" s="31"/>
      <c r="B78" s="31"/>
      <c r="C78" s="31"/>
      <c r="D78" s="31"/>
      <c r="E78" s="31"/>
      <c r="F78" s="31"/>
      <c r="G78" s="31"/>
      <c r="H78" s="31"/>
      <c r="I78" s="31"/>
      <c r="J78" s="31"/>
      <c r="K78" s="31"/>
      <c r="L78" s="327"/>
      <c r="M78" s="327"/>
      <c r="N78" s="272"/>
      <c r="O78" s="272"/>
      <c r="P78" s="272"/>
      <c r="Q78" s="274"/>
      <c r="R78" s="31"/>
      <c r="S78" s="31"/>
      <c r="T78" s="31"/>
      <c r="U78" s="31"/>
      <c r="V78" s="31"/>
      <c r="W78" s="31"/>
      <c r="X78" s="31"/>
      <c r="Y78" s="31"/>
      <c r="Z78" s="31"/>
      <c r="AA78" s="31"/>
      <c r="AB78" s="31"/>
      <c r="AC78" s="31"/>
      <c r="AD78" s="31"/>
      <c r="AE78" s="31"/>
    </row>
    <row r="79" spans="1:31">
      <c r="A79" s="31"/>
      <c r="B79" s="31"/>
      <c r="C79" s="31"/>
      <c r="D79" s="31"/>
      <c r="E79" s="31"/>
      <c r="F79" s="31"/>
      <c r="G79" s="31"/>
      <c r="H79" s="31"/>
      <c r="I79" s="31"/>
      <c r="J79" s="31"/>
      <c r="K79" s="31"/>
      <c r="L79" s="327"/>
      <c r="M79" s="327"/>
      <c r="N79" s="272"/>
      <c r="O79" s="272"/>
      <c r="P79" s="272"/>
      <c r="Q79" s="274"/>
      <c r="R79" s="31"/>
      <c r="S79" s="31"/>
      <c r="T79" s="31"/>
      <c r="U79" s="31"/>
      <c r="V79" s="31"/>
      <c r="W79" s="31"/>
      <c r="X79" s="31"/>
      <c r="Y79" s="31"/>
      <c r="Z79" s="31"/>
      <c r="AA79" s="31"/>
      <c r="AB79" s="31"/>
      <c r="AC79" s="31"/>
      <c r="AD79" s="31"/>
      <c r="AE79" s="31"/>
    </row>
    <row r="80" spans="1:31">
      <c r="A80" s="31"/>
      <c r="B80" s="31"/>
      <c r="C80" s="31"/>
      <c r="D80" s="31"/>
      <c r="E80" s="31"/>
      <c r="F80" s="31"/>
      <c r="G80" s="31"/>
      <c r="H80" s="31"/>
      <c r="I80" s="31"/>
      <c r="J80" s="31"/>
      <c r="K80" s="31"/>
      <c r="L80" s="327"/>
      <c r="M80" s="327"/>
      <c r="N80" s="272"/>
      <c r="O80" s="272"/>
      <c r="P80" s="272"/>
      <c r="Q80" s="274"/>
      <c r="R80" s="31"/>
      <c r="S80" s="31"/>
      <c r="T80" s="31"/>
      <c r="U80" s="31"/>
      <c r="V80" s="31"/>
      <c r="W80" s="31"/>
      <c r="X80" s="31"/>
      <c r="Y80" s="31"/>
      <c r="Z80" s="31"/>
      <c r="AA80" s="31"/>
      <c r="AB80" s="31"/>
      <c r="AC80" s="31"/>
      <c r="AD80" s="31"/>
      <c r="AE80" s="31"/>
    </row>
    <row r="81" spans="1:31">
      <c r="A81" s="31"/>
      <c r="B81" s="31"/>
      <c r="C81" s="31"/>
      <c r="D81" s="31"/>
      <c r="E81" s="31"/>
      <c r="F81" s="31"/>
      <c r="G81" s="31"/>
      <c r="H81" s="31"/>
      <c r="I81" s="31"/>
      <c r="J81" s="31"/>
      <c r="K81" s="31"/>
      <c r="L81" s="327"/>
      <c r="M81" s="327"/>
      <c r="N81" s="272"/>
      <c r="O81" s="272"/>
      <c r="P81" s="272"/>
      <c r="Q81" s="274"/>
      <c r="R81" s="31"/>
      <c r="S81" s="31"/>
      <c r="T81" s="31"/>
      <c r="U81" s="31"/>
      <c r="V81" s="31"/>
      <c r="W81" s="31"/>
      <c r="X81" s="31"/>
      <c r="Y81" s="31"/>
      <c r="Z81" s="31"/>
      <c r="AA81" s="31"/>
      <c r="AB81" s="31"/>
      <c r="AC81" s="31"/>
      <c r="AD81" s="31"/>
      <c r="AE81" s="31"/>
    </row>
    <row r="82" spans="1:31">
      <c r="A82" s="31"/>
      <c r="B82" s="31"/>
      <c r="C82" s="31"/>
      <c r="D82" s="31"/>
      <c r="E82" s="31"/>
      <c r="F82" s="31"/>
      <c r="G82" s="31"/>
      <c r="H82" s="31"/>
      <c r="I82" s="31"/>
      <c r="J82" s="31"/>
      <c r="K82" s="31"/>
      <c r="L82" s="327"/>
      <c r="M82" s="327"/>
      <c r="N82" s="272"/>
      <c r="O82" s="272"/>
      <c r="P82" s="272"/>
      <c r="Q82" s="274"/>
      <c r="R82" s="31"/>
      <c r="S82" s="31"/>
      <c r="T82" s="31"/>
      <c r="U82" s="31"/>
      <c r="V82" s="31"/>
      <c r="W82" s="31"/>
      <c r="X82" s="31"/>
      <c r="Y82" s="31"/>
      <c r="Z82" s="31"/>
      <c r="AA82" s="31"/>
      <c r="AB82" s="31"/>
      <c r="AC82" s="31"/>
      <c r="AD82" s="31"/>
      <c r="AE82" s="31"/>
    </row>
    <row r="83" spans="1:31">
      <c r="A83" s="31"/>
      <c r="B83" s="31"/>
      <c r="C83" s="31"/>
      <c r="D83" s="31"/>
      <c r="E83" s="31"/>
      <c r="F83" s="31"/>
      <c r="G83" s="31"/>
      <c r="H83" s="31"/>
      <c r="I83" s="31"/>
      <c r="J83" s="31"/>
      <c r="K83" s="31"/>
      <c r="L83" s="327"/>
      <c r="M83" s="327"/>
      <c r="N83" s="272"/>
      <c r="O83" s="272"/>
      <c r="P83" s="272"/>
      <c r="Q83" s="274"/>
      <c r="R83" s="31"/>
      <c r="S83" s="31"/>
      <c r="T83" s="31"/>
      <c r="U83" s="31"/>
      <c r="V83" s="31"/>
      <c r="W83" s="31"/>
      <c r="X83" s="31"/>
      <c r="Y83" s="31"/>
      <c r="Z83" s="31"/>
      <c r="AA83" s="31"/>
      <c r="AB83" s="31"/>
      <c r="AC83" s="31"/>
      <c r="AD83" s="31"/>
      <c r="AE83" s="31"/>
    </row>
    <row r="84" spans="1:31">
      <c r="A84" s="31"/>
      <c r="B84" s="31"/>
      <c r="C84" s="31"/>
      <c r="D84" s="31"/>
      <c r="E84" s="31"/>
      <c r="F84" s="31"/>
      <c r="G84" s="31"/>
      <c r="H84" s="31"/>
      <c r="I84" s="31"/>
      <c r="J84" s="31"/>
      <c r="K84" s="31"/>
      <c r="L84" s="327"/>
      <c r="M84" s="327"/>
      <c r="N84" s="272"/>
      <c r="O84" s="272"/>
      <c r="P84" s="272"/>
      <c r="Q84" s="274"/>
      <c r="R84" s="31"/>
      <c r="S84" s="31"/>
      <c r="T84" s="31"/>
      <c r="U84" s="31"/>
      <c r="V84" s="31"/>
      <c r="W84" s="31"/>
      <c r="X84" s="31"/>
      <c r="Y84" s="31"/>
      <c r="Z84" s="31"/>
      <c r="AA84" s="31"/>
      <c r="AB84" s="31"/>
      <c r="AC84" s="31"/>
      <c r="AD84" s="31"/>
      <c r="AE84" s="31"/>
    </row>
    <row r="85" spans="1:31">
      <c r="A85" s="31"/>
      <c r="B85" s="31"/>
      <c r="C85" s="31"/>
      <c r="D85" s="31"/>
      <c r="E85" s="31"/>
      <c r="F85" s="31"/>
      <c r="G85" s="31"/>
      <c r="H85" s="31"/>
      <c r="I85" s="31"/>
      <c r="J85" s="31"/>
      <c r="K85" s="31"/>
      <c r="L85" s="327"/>
      <c r="M85" s="327"/>
      <c r="N85" s="272"/>
      <c r="O85" s="272"/>
      <c r="P85" s="272"/>
      <c r="Q85" s="274"/>
      <c r="R85" s="31"/>
      <c r="S85" s="31"/>
      <c r="T85" s="31"/>
      <c r="U85" s="31"/>
      <c r="V85" s="31"/>
      <c r="W85" s="31"/>
      <c r="X85" s="31"/>
      <c r="Y85" s="31"/>
      <c r="Z85" s="31"/>
      <c r="AA85" s="31"/>
      <c r="AB85" s="31"/>
      <c r="AC85" s="31"/>
      <c r="AD85" s="31"/>
      <c r="AE85" s="31"/>
    </row>
    <row r="86" spans="1:31">
      <c r="A86" s="31"/>
      <c r="B86" s="31"/>
      <c r="C86" s="31"/>
      <c r="D86" s="31"/>
      <c r="E86" s="31"/>
      <c r="F86" s="31"/>
      <c r="G86" s="31"/>
      <c r="H86" s="31"/>
      <c r="I86" s="31"/>
      <c r="J86" s="31"/>
      <c r="K86" s="31"/>
      <c r="L86" s="327"/>
      <c r="M86" s="327"/>
      <c r="N86" s="272"/>
      <c r="O86" s="272"/>
      <c r="P86" s="272"/>
      <c r="Q86" s="274"/>
      <c r="R86" s="31"/>
      <c r="S86" s="31"/>
      <c r="T86" s="31"/>
      <c r="U86" s="31"/>
      <c r="V86" s="31"/>
      <c r="W86" s="31"/>
      <c r="X86" s="31"/>
      <c r="Y86" s="31"/>
      <c r="Z86" s="31"/>
      <c r="AA86" s="31"/>
      <c r="AB86" s="31"/>
      <c r="AC86" s="31"/>
      <c r="AD86" s="31"/>
      <c r="AE86" s="31"/>
    </row>
    <row r="87" spans="1:31">
      <c r="A87" s="31"/>
      <c r="B87" s="31"/>
      <c r="C87" s="31"/>
      <c r="D87" s="31"/>
      <c r="E87" s="31"/>
      <c r="F87" s="31"/>
      <c r="G87" s="31"/>
      <c r="H87" s="31"/>
      <c r="I87" s="31"/>
      <c r="J87" s="31"/>
      <c r="K87" s="31"/>
      <c r="L87" s="327"/>
      <c r="M87" s="327"/>
      <c r="N87" s="272"/>
      <c r="O87" s="272"/>
      <c r="P87" s="272"/>
      <c r="Q87" s="274"/>
      <c r="R87" s="31"/>
      <c r="S87" s="31"/>
      <c r="T87" s="31"/>
      <c r="U87" s="31"/>
      <c r="V87" s="31"/>
      <c r="W87" s="31"/>
      <c r="X87" s="31"/>
      <c r="Y87" s="31"/>
      <c r="Z87" s="31"/>
      <c r="AA87" s="31"/>
      <c r="AB87" s="31"/>
      <c r="AC87" s="31"/>
      <c r="AD87" s="31"/>
      <c r="AE87" s="31"/>
    </row>
    <row r="88" spans="1:31">
      <c r="A88" s="31"/>
      <c r="B88" s="31"/>
      <c r="C88" s="31"/>
      <c r="D88" s="31"/>
      <c r="E88" s="31"/>
      <c r="F88" s="31"/>
      <c r="G88" s="31"/>
      <c r="H88" s="31"/>
      <c r="I88" s="31"/>
      <c r="J88" s="31"/>
      <c r="K88" s="31"/>
      <c r="L88" s="327"/>
      <c r="M88" s="327"/>
      <c r="N88" s="272"/>
      <c r="O88" s="272"/>
      <c r="P88" s="272"/>
      <c r="Q88" s="274"/>
      <c r="R88" s="31"/>
      <c r="S88" s="31"/>
      <c r="T88" s="31"/>
      <c r="U88" s="31"/>
      <c r="V88" s="31"/>
      <c r="W88" s="31"/>
      <c r="X88" s="31"/>
      <c r="Y88" s="31"/>
      <c r="Z88" s="31"/>
      <c r="AA88" s="31"/>
      <c r="AB88" s="31"/>
      <c r="AC88" s="31"/>
      <c r="AD88" s="31"/>
      <c r="AE88" s="31"/>
    </row>
    <row r="89" spans="1:31">
      <c r="A89" s="31"/>
      <c r="B89" s="31"/>
      <c r="C89" s="31"/>
      <c r="D89" s="31"/>
      <c r="E89" s="31"/>
      <c r="F89" s="31"/>
      <c r="G89" s="31"/>
      <c r="H89" s="31"/>
      <c r="I89" s="31"/>
      <c r="J89" s="31"/>
      <c r="K89" s="31"/>
      <c r="L89" s="327"/>
      <c r="M89" s="327"/>
      <c r="N89" s="272"/>
      <c r="O89" s="272"/>
      <c r="P89" s="272"/>
      <c r="Q89" s="274"/>
      <c r="R89" s="31"/>
      <c r="S89" s="31"/>
      <c r="T89" s="31"/>
      <c r="U89" s="31"/>
      <c r="V89" s="31"/>
      <c r="W89" s="31"/>
      <c r="X89" s="31"/>
      <c r="Y89" s="31"/>
      <c r="Z89" s="31"/>
      <c r="AA89" s="31"/>
      <c r="AB89" s="31"/>
      <c r="AC89" s="31"/>
      <c r="AD89" s="31"/>
      <c r="AE89" s="31"/>
    </row>
    <row r="90" spans="1:31">
      <c r="A90" s="31"/>
      <c r="B90" s="31"/>
      <c r="C90" s="31"/>
      <c r="D90" s="31"/>
      <c r="E90" s="31"/>
      <c r="F90" s="31"/>
      <c r="G90" s="31"/>
      <c r="H90" s="31"/>
      <c r="I90" s="31"/>
      <c r="J90" s="31"/>
      <c r="K90" s="31"/>
      <c r="L90" s="327"/>
      <c r="M90" s="327"/>
      <c r="N90" s="272"/>
      <c r="O90" s="272"/>
      <c r="P90" s="272"/>
      <c r="Q90" s="274"/>
      <c r="R90" s="31"/>
      <c r="S90" s="31"/>
      <c r="T90" s="31"/>
      <c r="U90" s="31"/>
      <c r="V90" s="31"/>
      <c r="W90" s="31"/>
      <c r="X90" s="31"/>
      <c r="Y90" s="31"/>
      <c r="Z90" s="31"/>
      <c r="AA90" s="31"/>
      <c r="AB90" s="31"/>
      <c r="AC90" s="31"/>
      <c r="AD90" s="31"/>
      <c r="AE90" s="31"/>
    </row>
  </sheetData>
  <mergeCells count="12">
    <mergeCell ref="A11:A13"/>
    <mergeCell ref="A8:A10"/>
    <mergeCell ref="A2:A4"/>
    <mergeCell ref="B2:K2"/>
    <mergeCell ref="B3:K3"/>
    <mergeCell ref="B4:K4"/>
    <mergeCell ref="A6:A7"/>
    <mergeCell ref="B6:K6"/>
    <mergeCell ref="B7:C7"/>
    <mergeCell ref="I12:K12"/>
    <mergeCell ref="I13:K13"/>
    <mergeCell ref="I8:K8"/>
  </mergeCells>
  <hyperlinks>
    <hyperlink ref="J9" r:id="rId1" xr:uid="{00000000-0004-0000-0600-000000000000}"/>
    <hyperlink ref="J10" r:id="rId2" xr:uid="{00000000-0004-0000-0600-000001000000}"/>
  </hyperlinks>
  <pageMargins left="0.7" right="0.7" top="0.75" bottom="0.75" header="0.3" footer="0.3"/>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67"/>
  <sheetViews>
    <sheetView topLeftCell="Y1" workbookViewId="0">
      <selection activeCell="AK3" sqref="AK3:AK4"/>
    </sheetView>
  </sheetViews>
  <sheetFormatPr baseColWidth="10" defaultColWidth="11.5" defaultRowHeight="15"/>
  <cols>
    <col min="1" max="1" width="5.83203125" customWidth="1"/>
    <col min="2" max="2" width="17" customWidth="1"/>
    <col min="3" max="3" width="17.1640625" bestFit="1" customWidth="1"/>
    <col min="4" max="4" width="17.1640625" customWidth="1"/>
    <col min="5" max="5" width="13.83203125" customWidth="1"/>
    <col min="7" max="8" width="16.6640625" customWidth="1"/>
    <col min="9" max="9" width="35.6640625" customWidth="1"/>
    <col min="10" max="10" width="29.5" customWidth="1"/>
    <col min="13" max="13" width="13" bestFit="1" customWidth="1"/>
    <col min="14" max="14" width="16" customWidth="1"/>
    <col min="15" max="15" width="35.5" customWidth="1"/>
    <col min="18" max="18" width="13" bestFit="1" customWidth="1"/>
    <col min="19" max="19" width="15.5" customWidth="1"/>
    <col min="20" max="20" width="38.33203125" customWidth="1"/>
    <col min="23" max="24" width="17" customWidth="1"/>
    <col min="25" max="25" width="34.5" customWidth="1"/>
    <col min="28" max="29" width="16.1640625" customWidth="1"/>
    <col min="30" max="30" width="37.83203125" customWidth="1"/>
    <col min="33" max="33" width="32.5" bestFit="1" customWidth="1"/>
    <col min="35" max="35" width="14.6640625" bestFit="1" customWidth="1"/>
  </cols>
  <sheetData>
    <row r="1" spans="1:39">
      <c r="B1" s="3" t="s">
        <v>1191</v>
      </c>
      <c r="D1" s="3" t="s">
        <v>1192</v>
      </c>
      <c r="F1" s="640" t="s">
        <v>1193</v>
      </c>
      <c r="G1" s="640"/>
      <c r="H1" s="640"/>
      <c r="I1" s="640"/>
      <c r="J1" s="640"/>
      <c r="L1" s="640" t="s">
        <v>1194</v>
      </c>
      <c r="M1" s="640"/>
      <c r="N1" s="640"/>
      <c r="O1" s="640"/>
      <c r="Q1" s="640" t="s">
        <v>1195</v>
      </c>
      <c r="R1" s="640"/>
      <c r="S1" s="640"/>
      <c r="T1" s="640"/>
      <c r="V1" s="640" t="s">
        <v>1196</v>
      </c>
      <c r="W1" s="640"/>
      <c r="X1" s="640"/>
      <c r="Y1" s="640"/>
      <c r="AA1" s="640" t="s">
        <v>1197</v>
      </c>
      <c r="AB1" s="640"/>
      <c r="AC1" s="640"/>
      <c r="AD1" s="640"/>
    </row>
    <row r="2" spans="1:39" ht="16">
      <c r="B2" s="3" t="s">
        <v>1198</v>
      </c>
      <c r="D2" s="3" t="s">
        <v>1199</v>
      </c>
      <c r="F2" s="4" t="s">
        <v>1200</v>
      </c>
      <c r="G2" s="4" t="s">
        <v>1201</v>
      </c>
      <c r="H2" s="4"/>
      <c r="I2" s="4" t="s">
        <v>1202</v>
      </c>
      <c r="J2" s="4" t="s">
        <v>1203</v>
      </c>
      <c r="L2" s="4" t="s">
        <v>1200</v>
      </c>
      <c r="M2" s="4" t="s">
        <v>1201</v>
      </c>
      <c r="N2" s="4"/>
      <c r="O2" s="4" t="s">
        <v>1202</v>
      </c>
      <c r="Q2" s="4" t="s">
        <v>1200</v>
      </c>
      <c r="R2" s="4" t="s">
        <v>1201</v>
      </c>
      <c r="S2" s="4"/>
      <c r="T2" s="4" t="s">
        <v>1202</v>
      </c>
      <c r="V2" s="4" t="s">
        <v>1200</v>
      </c>
      <c r="W2" s="4" t="s">
        <v>1201</v>
      </c>
      <c r="X2" s="4"/>
      <c r="Y2" s="4" t="s">
        <v>1202</v>
      </c>
      <c r="AA2" s="4" t="s">
        <v>1200</v>
      </c>
      <c r="AB2" s="4" t="s">
        <v>1201</v>
      </c>
      <c r="AC2" s="4"/>
      <c r="AD2" s="4" t="s">
        <v>1202</v>
      </c>
      <c r="AG2" t="s">
        <v>1204</v>
      </c>
      <c r="AI2" t="s">
        <v>1205</v>
      </c>
      <c r="AM2" t="s">
        <v>1206</v>
      </c>
    </row>
    <row r="3" spans="1:39" ht="32">
      <c r="B3" s="3" t="s">
        <v>1207</v>
      </c>
      <c r="D3" s="3" t="s">
        <v>1208</v>
      </c>
      <c r="F3" s="4">
        <v>1</v>
      </c>
      <c r="G3" s="4" t="s">
        <v>399</v>
      </c>
      <c r="H3" s="4" t="str">
        <f>CONCATENATE(F3,"-",G3)</f>
        <v>1-Rara vez</v>
      </c>
      <c r="I3" s="4" t="s">
        <v>1209</v>
      </c>
      <c r="J3" s="4" t="s">
        <v>1210</v>
      </c>
      <c r="L3" s="3">
        <v>1</v>
      </c>
      <c r="M3" s="4" t="s">
        <v>1211</v>
      </c>
      <c r="N3" s="4" t="str">
        <f>CONCATENATE(L3,"-",M3)</f>
        <v>1-Insignificante</v>
      </c>
      <c r="O3" s="4" t="s">
        <v>1212</v>
      </c>
      <c r="Q3" s="3">
        <v>1</v>
      </c>
      <c r="R3" s="4" t="s">
        <v>1211</v>
      </c>
      <c r="S3" s="4" t="str">
        <f>CONCATENATE(Q3,"-",R3)</f>
        <v>1-Insignificante</v>
      </c>
      <c r="T3" s="4" t="s">
        <v>1213</v>
      </c>
      <c r="V3" s="3">
        <v>1</v>
      </c>
      <c r="W3" s="4" t="s">
        <v>1211</v>
      </c>
      <c r="X3" s="4" t="str">
        <f>CONCATENATE(V3,"-",W3)</f>
        <v>1-Insignificante</v>
      </c>
      <c r="Y3" s="4" t="s">
        <v>1214</v>
      </c>
      <c r="AA3" s="3">
        <v>1</v>
      </c>
      <c r="AB3" s="4" t="s">
        <v>1211</v>
      </c>
      <c r="AC3" s="4" t="str">
        <f>CONCATENATE(AA3,"-",AB3)</f>
        <v>1-Insignificante</v>
      </c>
      <c r="AD3" s="4"/>
      <c r="AG3" t="s">
        <v>1215</v>
      </c>
      <c r="AI3" t="s">
        <v>1216</v>
      </c>
      <c r="AK3" t="s">
        <v>1217</v>
      </c>
      <c r="AM3" t="s">
        <v>1218</v>
      </c>
    </row>
    <row r="4" spans="1:39" ht="32">
      <c r="B4" s="3" t="s">
        <v>1219</v>
      </c>
      <c r="D4" s="3" t="s">
        <v>1220</v>
      </c>
      <c r="F4" s="4">
        <v>2</v>
      </c>
      <c r="G4" s="4" t="s">
        <v>1221</v>
      </c>
      <c r="H4" s="4" t="str">
        <f>CONCATENATE(F4,"-",G4)</f>
        <v>2-Improbable</v>
      </c>
      <c r="I4" s="4" t="s">
        <v>1222</v>
      </c>
      <c r="J4" s="4" t="s">
        <v>1223</v>
      </c>
      <c r="L4" s="4">
        <v>2</v>
      </c>
      <c r="M4" s="4" t="s">
        <v>1224</v>
      </c>
      <c r="N4" s="4" t="str">
        <f>CONCATENATE(L4,"-",M4)</f>
        <v>2-Menor</v>
      </c>
      <c r="O4" s="4" t="s">
        <v>1225</v>
      </c>
      <c r="Q4" s="4">
        <v>2</v>
      </c>
      <c r="R4" s="4" t="s">
        <v>1224</v>
      </c>
      <c r="S4" s="4" t="str">
        <f>CONCATENATE(Q4,"-",R4)</f>
        <v>2-Menor</v>
      </c>
      <c r="T4" s="4" t="s">
        <v>1226</v>
      </c>
      <c r="V4" s="4">
        <v>2</v>
      </c>
      <c r="W4" s="4" t="s">
        <v>1224</v>
      </c>
      <c r="X4" s="4" t="str">
        <f>CONCATENATE(V4,"-",W4)</f>
        <v>2-Menor</v>
      </c>
      <c r="Y4" s="4" t="s">
        <v>1227</v>
      </c>
      <c r="AA4" s="4">
        <v>2</v>
      </c>
      <c r="AB4" s="4" t="s">
        <v>1224</v>
      </c>
      <c r="AC4" s="4" t="str">
        <f>CONCATENATE(AA4,"-",AB4)</f>
        <v>2-Menor</v>
      </c>
      <c r="AD4" s="4"/>
      <c r="AG4" t="s">
        <v>1228</v>
      </c>
      <c r="AI4" t="s">
        <v>1229</v>
      </c>
      <c r="AK4" t="s">
        <v>639</v>
      </c>
    </row>
    <row r="5" spans="1:39" ht="32">
      <c r="B5" s="3" t="s">
        <v>1230</v>
      </c>
      <c r="D5" s="3" t="s">
        <v>1231</v>
      </c>
      <c r="F5" s="4">
        <v>3</v>
      </c>
      <c r="G5" s="4" t="s">
        <v>1232</v>
      </c>
      <c r="H5" s="4" t="str">
        <f>CONCATENATE(F5,"-",G5)</f>
        <v>3-Posible</v>
      </c>
      <c r="I5" s="4" t="s">
        <v>1233</v>
      </c>
      <c r="J5" s="4" t="s">
        <v>1234</v>
      </c>
      <c r="L5" s="4">
        <v>3</v>
      </c>
      <c r="M5" s="4" t="s">
        <v>292</v>
      </c>
      <c r="N5" s="4" t="str">
        <f>CONCATENATE(L5,"-",M5)</f>
        <v>3-Moderado</v>
      </c>
      <c r="O5" s="4" t="s">
        <v>1235</v>
      </c>
      <c r="Q5" s="4">
        <v>3</v>
      </c>
      <c r="R5" s="4" t="s">
        <v>292</v>
      </c>
      <c r="S5" s="4" t="str">
        <f>CONCATENATE(Q5,"-",R5)</f>
        <v>3-Moderado</v>
      </c>
      <c r="T5" s="4" t="s">
        <v>1236</v>
      </c>
      <c r="V5" s="4">
        <v>3</v>
      </c>
      <c r="W5" s="4" t="s">
        <v>292</v>
      </c>
      <c r="X5" s="4" t="str">
        <f>CONCATENATE(V5,"-",W5)</f>
        <v>3-Moderado</v>
      </c>
      <c r="Y5" s="4" t="s">
        <v>1237</v>
      </c>
      <c r="AA5" s="4">
        <v>3</v>
      </c>
      <c r="AB5" s="4" t="s">
        <v>292</v>
      </c>
      <c r="AC5" s="4" t="str">
        <f>CONCATENATE(AA5,"-",AB5)</f>
        <v>3-Moderado</v>
      </c>
      <c r="AD5" s="4" t="s">
        <v>1238</v>
      </c>
      <c r="AG5" t="s">
        <v>1239</v>
      </c>
      <c r="AI5" t="s">
        <v>1240</v>
      </c>
    </row>
    <row r="6" spans="1:39" ht="48">
      <c r="B6" s="3" t="s">
        <v>1241</v>
      </c>
      <c r="D6" s="3" t="s">
        <v>1242</v>
      </c>
      <c r="F6" s="4">
        <v>4</v>
      </c>
      <c r="G6" s="4" t="s">
        <v>446</v>
      </c>
      <c r="H6" s="4" t="str">
        <f>CONCATENATE(F6,"-",G6)</f>
        <v>4-Probable</v>
      </c>
      <c r="I6" s="4" t="s">
        <v>1243</v>
      </c>
      <c r="J6" s="4" t="s">
        <v>1244</v>
      </c>
      <c r="L6" s="4">
        <v>4</v>
      </c>
      <c r="M6" s="4" t="s">
        <v>1245</v>
      </c>
      <c r="N6" s="4" t="str">
        <f>CONCATENATE(L6,"-",M6)</f>
        <v>4-Mayor</v>
      </c>
      <c r="O6" s="4" t="s">
        <v>1246</v>
      </c>
      <c r="Q6" s="4">
        <v>4</v>
      </c>
      <c r="R6" s="4" t="s">
        <v>1245</v>
      </c>
      <c r="S6" s="4" t="str">
        <f>CONCATENATE(Q6,"-",R6)</f>
        <v>4-Mayor</v>
      </c>
      <c r="T6" s="4" t="s">
        <v>1247</v>
      </c>
      <c r="V6" s="4">
        <v>4</v>
      </c>
      <c r="W6" s="4" t="s">
        <v>1245</v>
      </c>
      <c r="X6" s="4" t="str">
        <f>CONCATENATE(V6,"-",W6)</f>
        <v>4-Mayor</v>
      </c>
      <c r="Y6" s="4" t="s">
        <v>1248</v>
      </c>
      <c r="AA6" s="4">
        <v>4</v>
      </c>
      <c r="AB6" s="4" t="s">
        <v>1245</v>
      </c>
      <c r="AC6" s="4" t="str">
        <f>CONCATENATE(AA6,"-",AB6)</f>
        <v>4-Mayor</v>
      </c>
      <c r="AD6" s="4" t="s">
        <v>1249</v>
      </c>
      <c r="AG6" t="s">
        <v>1220</v>
      </c>
      <c r="AI6" t="s">
        <v>1250</v>
      </c>
    </row>
    <row r="7" spans="1:39" ht="32">
      <c r="B7" s="5" t="s">
        <v>1251</v>
      </c>
      <c r="D7" s="3" t="s">
        <v>1252</v>
      </c>
      <c r="F7" s="4">
        <v>5</v>
      </c>
      <c r="G7" s="4" t="s">
        <v>1253</v>
      </c>
      <c r="H7" s="4" t="str">
        <f>CONCATENATE(F7,"-",G7)</f>
        <v>5-Casi seguro</v>
      </c>
      <c r="I7" s="4" t="s">
        <v>1254</v>
      </c>
      <c r="J7" s="4" t="s">
        <v>1255</v>
      </c>
      <c r="L7" s="4">
        <v>5</v>
      </c>
      <c r="M7" s="4" t="s">
        <v>1256</v>
      </c>
      <c r="N7" s="4" t="str">
        <f>CONCATENATE(L7,"-",M7)</f>
        <v>5-Catastrofico</v>
      </c>
      <c r="O7" s="4" t="s">
        <v>1257</v>
      </c>
      <c r="Q7" s="4">
        <v>5</v>
      </c>
      <c r="R7" s="4" t="s">
        <v>1256</v>
      </c>
      <c r="S7" s="4" t="str">
        <f>CONCATENATE(Q7,"-",R7)</f>
        <v>5-Catastrofico</v>
      </c>
      <c r="T7" s="4" t="s">
        <v>1258</v>
      </c>
      <c r="V7" s="4">
        <v>5</v>
      </c>
      <c r="W7" s="4" t="s">
        <v>1256</v>
      </c>
      <c r="X7" s="4" t="str">
        <f>CONCATENATE(V7,"-",W7)</f>
        <v>5-Catastrofico</v>
      </c>
      <c r="Y7" s="4" t="s">
        <v>1259</v>
      </c>
      <c r="AA7" s="4">
        <v>5</v>
      </c>
      <c r="AB7" s="4" t="s">
        <v>1256</v>
      </c>
      <c r="AC7" s="4" t="str">
        <f>CONCATENATE(AA7,"-",AB7)</f>
        <v>5-Catastrofico</v>
      </c>
      <c r="AD7" s="4" t="s">
        <v>1260</v>
      </c>
    </row>
    <row r="8" spans="1:39">
      <c r="B8" s="5" t="s">
        <v>1261</v>
      </c>
      <c r="D8" s="5" t="s">
        <v>1262</v>
      </c>
    </row>
    <row r="15" spans="1:39">
      <c r="A15" s="641" t="s">
        <v>1193</v>
      </c>
      <c r="B15" s="6"/>
      <c r="C15" s="642" t="s">
        <v>1218</v>
      </c>
      <c r="D15" s="642"/>
      <c r="E15" s="642"/>
      <c r="F15" s="642"/>
      <c r="G15" s="642"/>
    </row>
    <row r="16" spans="1:39">
      <c r="A16" s="641"/>
      <c r="B16" s="6"/>
      <c r="C16" s="6" t="s">
        <v>1263</v>
      </c>
      <c r="D16" s="6" t="s">
        <v>1264</v>
      </c>
      <c r="E16" s="6" t="s">
        <v>1265</v>
      </c>
      <c r="F16" s="6" t="s">
        <v>1266</v>
      </c>
      <c r="G16" s="6" t="s">
        <v>1267</v>
      </c>
    </row>
    <row r="17" spans="1:7">
      <c r="A17" s="641"/>
      <c r="B17" s="6" t="s">
        <v>1268</v>
      </c>
      <c r="C17" s="7">
        <v>1</v>
      </c>
      <c r="D17" s="7">
        <v>2</v>
      </c>
      <c r="E17" s="8">
        <v>3</v>
      </c>
      <c r="F17" s="9">
        <v>4</v>
      </c>
      <c r="G17" s="10">
        <v>5</v>
      </c>
    </row>
    <row r="18" spans="1:7">
      <c r="A18" s="641"/>
      <c r="B18" s="6" t="s">
        <v>1269</v>
      </c>
      <c r="C18" s="11">
        <v>2</v>
      </c>
      <c r="D18" s="11">
        <v>4</v>
      </c>
      <c r="E18" s="8">
        <v>6</v>
      </c>
      <c r="F18" s="12">
        <v>8</v>
      </c>
      <c r="G18" s="10">
        <v>10</v>
      </c>
    </row>
    <row r="19" spans="1:7">
      <c r="A19" s="641"/>
      <c r="B19" s="6" t="s">
        <v>1270</v>
      </c>
      <c r="C19" s="11">
        <v>3</v>
      </c>
      <c r="D19" s="8">
        <v>6</v>
      </c>
      <c r="E19" s="12">
        <v>9</v>
      </c>
      <c r="F19" s="10">
        <v>12</v>
      </c>
      <c r="G19" s="10">
        <v>15</v>
      </c>
    </row>
    <row r="20" spans="1:7">
      <c r="A20" s="641"/>
      <c r="B20" s="6" t="s">
        <v>1271</v>
      </c>
      <c r="C20" s="8">
        <v>4</v>
      </c>
      <c r="D20" s="12">
        <v>8</v>
      </c>
      <c r="E20" s="12">
        <v>12</v>
      </c>
      <c r="F20" s="10">
        <v>16</v>
      </c>
      <c r="G20" s="13">
        <v>20</v>
      </c>
    </row>
    <row r="21" spans="1:7">
      <c r="A21" s="641"/>
      <c r="B21" s="6" t="s">
        <v>1272</v>
      </c>
      <c r="C21" s="12">
        <v>5</v>
      </c>
      <c r="D21" s="12">
        <v>10</v>
      </c>
      <c r="E21" s="10">
        <v>15</v>
      </c>
      <c r="F21" s="10">
        <v>20</v>
      </c>
      <c r="G21" s="13">
        <v>25</v>
      </c>
    </row>
    <row r="25" spans="1:7">
      <c r="B25" t="s">
        <v>1273</v>
      </c>
      <c r="C25" t="s">
        <v>1274</v>
      </c>
      <c r="D25">
        <v>11</v>
      </c>
      <c r="E25" t="s">
        <v>1275</v>
      </c>
      <c r="F25">
        <v>1</v>
      </c>
    </row>
    <row r="26" spans="1:7">
      <c r="C26" t="s">
        <v>1276</v>
      </c>
      <c r="D26">
        <v>12</v>
      </c>
      <c r="E26" t="s">
        <v>1277</v>
      </c>
      <c r="F26">
        <v>2</v>
      </c>
    </row>
    <row r="27" spans="1:7">
      <c r="C27" t="s">
        <v>1278</v>
      </c>
      <c r="D27">
        <v>13</v>
      </c>
      <c r="E27" t="s">
        <v>1279</v>
      </c>
      <c r="F27">
        <v>3</v>
      </c>
    </row>
    <row r="28" spans="1:7">
      <c r="C28" t="s">
        <v>1280</v>
      </c>
      <c r="D28">
        <v>14</v>
      </c>
      <c r="E28" t="s">
        <v>1281</v>
      </c>
      <c r="F28">
        <v>4</v>
      </c>
    </row>
    <row r="29" spans="1:7">
      <c r="C29" t="s">
        <v>1282</v>
      </c>
      <c r="D29">
        <v>15</v>
      </c>
      <c r="E29" t="s">
        <v>1283</v>
      </c>
      <c r="F29">
        <v>5</v>
      </c>
    </row>
    <row r="30" spans="1:7">
      <c r="B30" t="s">
        <v>1284</v>
      </c>
      <c r="C30" t="s">
        <v>1274</v>
      </c>
      <c r="D30">
        <v>21</v>
      </c>
      <c r="E30" t="s">
        <v>1277</v>
      </c>
      <c r="F30">
        <v>6</v>
      </c>
    </row>
    <row r="31" spans="1:7">
      <c r="C31" t="s">
        <v>1276</v>
      </c>
      <c r="D31">
        <v>22</v>
      </c>
      <c r="E31" t="s">
        <v>1285</v>
      </c>
      <c r="F31">
        <v>7</v>
      </c>
    </row>
    <row r="32" spans="1:7">
      <c r="C32" t="s">
        <v>1278</v>
      </c>
      <c r="D32">
        <v>23</v>
      </c>
      <c r="E32" t="s">
        <v>1286</v>
      </c>
      <c r="F32">
        <v>8</v>
      </c>
    </row>
    <row r="33" spans="2:6">
      <c r="C33" t="s">
        <v>1280</v>
      </c>
      <c r="D33">
        <v>24</v>
      </c>
      <c r="E33" t="s">
        <v>1287</v>
      </c>
      <c r="F33">
        <v>9</v>
      </c>
    </row>
    <row r="34" spans="2:6">
      <c r="C34" t="s">
        <v>1282</v>
      </c>
      <c r="D34">
        <v>25</v>
      </c>
      <c r="E34" t="s">
        <v>1288</v>
      </c>
      <c r="F34">
        <v>10</v>
      </c>
    </row>
    <row r="35" spans="2:6">
      <c r="B35" t="s">
        <v>1289</v>
      </c>
      <c r="C35" t="s">
        <v>1274</v>
      </c>
      <c r="D35">
        <v>31</v>
      </c>
      <c r="E35" t="s">
        <v>1290</v>
      </c>
      <c r="F35">
        <v>11</v>
      </c>
    </row>
    <row r="36" spans="2:6">
      <c r="C36" t="s">
        <v>1276</v>
      </c>
      <c r="D36">
        <v>32</v>
      </c>
      <c r="E36" t="s">
        <v>1286</v>
      </c>
      <c r="F36">
        <v>12</v>
      </c>
    </row>
    <row r="37" spans="2:6">
      <c r="C37" t="s">
        <v>1278</v>
      </c>
      <c r="D37">
        <v>33</v>
      </c>
      <c r="E37" t="s">
        <v>1291</v>
      </c>
      <c r="F37">
        <v>13</v>
      </c>
    </row>
    <row r="38" spans="2:6">
      <c r="C38" t="s">
        <v>1280</v>
      </c>
      <c r="D38">
        <v>34</v>
      </c>
      <c r="E38" t="s">
        <v>1292</v>
      </c>
      <c r="F38">
        <v>14</v>
      </c>
    </row>
    <row r="39" spans="2:6">
      <c r="C39" t="s">
        <v>1282</v>
      </c>
      <c r="D39">
        <v>35</v>
      </c>
      <c r="E39" t="s">
        <v>1293</v>
      </c>
      <c r="F39">
        <v>15</v>
      </c>
    </row>
    <row r="40" spans="2:6">
      <c r="B40" t="s">
        <v>1294</v>
      </c>
      <c r="C40" t="s">
        <v>1274</v>
      </c>
      <c r="D40">
        <v>41</v>
      </c>
      <c r="E40" t="s">
        <v>1295</v>
      </c>
      <c r="F40">
        <v>16</v>
      </c>
    </row>
    <row r="41" spans="2:6">
      <c r="C41" t="s">
        <v>1276</v>
      </c>
      <c r="D41">
        <v>42</v>
      </c>
      <c r="E41" t="s">
        <v>1287</v>
      </c>
      <c r="F41">
        <v>17</v>
      </c>
    </row>
    <row r="42" spans="2:6">
      <c r="C42" t="s">
        <v>1278</v>
      </c>
      <c r="D42">
        <v>43</v>
      </c>
      <c r="E42" t="s">
        <v>1296</v>
      </c>
      <c r="F42">
        <v>18</v>
      </c>
    </row>
    <row r="43" spans="2:6">
      <c r="C43" t="s">
        <v>1280</v>
      </c>
      <c r="D43">
        <v>44</v>
      </c>
      <c r="E43" t="s">
        <v>1297</v>
      </c>
      <c r="F43">
        <v>19</v>
      </c>
    </row>
    <row r="44" spans="2:6">
      <c r="C44" t="s">
        <v>1282</v>
      </c>
      <c r="D44">
        <v>45</v>
      </c>
      <c r="E44" t="s">
        <v>1298</v>
      </c>
      <c r="F44">
        <v>20</v>
      </c>
    </row>
    <row r="45" spans="2:6">
      <c r="B45" t="s">
        <v>1299</v>
      </c>
      <c r="C45" t="s">
        <v>1274</v>
      </c>
      <c r="D45">
        <v>51</v>
      </c>
      <c r="E45" t="s">
        <v>1300</v>
      </c>
      <c r="F45">
        <v>21</v>
      </c>
    </row>
    <row r="46" spans="2:6">
      <c r="C46" t="s">
        <v>1276</v>
      </c>
      <c r="D46">
        <v>52</v>
      </c>
      <c r="E46" t="s">
        <v>1301</v>
      </c>
      <c r="F46">
        <v>22</v>
      </c>
    </row>
    <row r="47" spans="2:6">
      <c r="C47" t="s">
        <v>1278</v>
      </c>
      <c r="D47">
        <v>53</v>
      </c>
      <c r="E47" t="s">
        <v>1293</v>
      </c>
      <c r="F47">
        <v>23</v>
      </c>
    </row>
    <row r="48" spans="2:6">
      <c r="C48" t="s">
        <v>1280</v>
      </c>
      <c r="D48">
        <v>54</v>
      </c>
      <c r="E48" t="s">
        <v>1298</v>
      </c>
      <c r="F48">
        <v>24</v>
      </c>
    </row>
    <row r="49" spans="2:6">
      <c r="C49" t="s">
        <v>1282</v>
      </c>
      <c r="D49">
        <v>55</v>
      </c>
      <c r="E49" t="s">
        <v>1302</v>
      </c>
      <c r="F49">
        <v>25</v>
      </c>
    </row>
    <row r="53" spans="2:6">
      <c r="B53" t="s">
        <v>1273</v>
      </c>
      <c r="C53" t="s">
        <v>1303</v>
      </c>
      <c r="D53">
        <v>5</v>
      </c>
      <c r="E53" t="s">
        <v>1304</v>
      </c>
    </row>
    <row r="54" spans="2:6">
      <c r="C54" t="s">
        <v>1305</v>
      </c>
      <c r="D54">
        <v>10</v>
      </c>
      <c r="E54" t="s">
        <v>1301</v>
      </c>
    </row>
    <row r="55" spans="2:6">
      <c r="C55" t="s">
        <v>1306</v>
      </c>
      <c r="D55">
        <v>20</v>
      </c>
      <c r="E55" t="s">
        <v>1298</v>
      </c>
    </row>
    <row r="56" spans="2:6">
      <c r="B56" t="s">
        <v>1284</v>
      </c>
      <c r="C56" t="s">
        <v>1307</v>
      </c>
      <c r="D56">
        <v>10</v>
      </c>
      <c r="E56" t="s">
        <v>1308</v>
      </c>
    </row>
    <row r="57" spans="2:6">
      <c r="C57" t="s">
        <v>1309</v>
      </c>
      <c r="D57">
        <v>20</v>
      </c>
      <c r="E57" t="s">
        <v>1310</v>
      </c>
    </row>
    <row r="58" spans="2:6">
      <c r="C58" t="s">
        <v>1311</v>
      </c>
      <c r="D58">
        <v>40</v>
      </c>
      <c r="E58" t="s">
        <v>1312</v>
      </c>
    </row>
    <row r="59" spans="2:6">
      <c r="B59" t="s">
        <v>1289</v>
      </c>
      <c r="C59" t="s">
        <v>1307</v>
      </c>
      <c r="D59">
        <v>15</v>
      </c>
      <c r="E59" t="s">
        <v>1313</v>
      </c>
    </row>
    <row r="60" spans="2:6">
      <c r="C60" t="s">
        <v>1309</v>
      </c>
      <c r="D60">
        <v>30</v>
      </c>
      <c r="E60" t="s">
        <v>1314</v>
      </c>
    </row>
    <row r="61" spans="2:6">
      <c r="C61" t="s">
        <v>1311</v>
      </c>
      <c r="D61">
        <v>60</v>
      </c>
      <c r="E61" t="s">
        <v>1315</v>
      </c>
    </row>
    <row r="62" spans="2:6">
      <c r="B62" t="s">
        <v>1294</v>
      </c>
      <c r="C62" t="s">
        <v>1307</v>
      </c>
      <c r="D62">
        <v>20</v>
      </c>
      <c r="E62" t="s">
        <v>1310</v>
      </c>
    </row>
    <row r="63" spans="2:6">
      <c r="C63" t="s">
        <v>1309</v>
      </c>
      <c r="D63">
        <v>40</v>
      </c>
      <c r="E63" t="s">
        <v>1312</v>
      </c>
    </row>
    <row r="64" spans="2:6">
      <c r="C64" t="s">
        <v>1311</v>
      </c>
      <c r="D64">
        <v>80</v>
      </c>
      <c r="E64" t="s">
        <v>1316</v>
      </c>
    </row>
    <row r="65" spans="2:5">
      <c r="B65" t="s">
        <v>1299</v>
      </c>
      <c r="C65" t="s">
        <v>1307</v>
      </c>
      <c r="D65">
        <v>25</v>
      </c>
      <c r="E65" t="s">
        <v>1302</v>
      </c>
    </row>
    <row r="66" spans="2:5">
      <c r="C66" t="s">
        <v>1309</v>
      </c>
      <c r="D66">
        <v>50</v>
      </c>
      <c r="E66" t="s">
        <v>1317</v>
      </c>
    </row>
    <row r="67" spans="2:5">
      <c r="C67" t="s">
        <v>1311</v>
      </c>
      <c r="D67">
        <v>100</v>
      </c>
      <c r="E67" t="s">
        <v>1318</v>
      </c>
    </row>
  </sheetData>
  <mergeCells count="7">
    <mergeCell ref="V1:Y1"/>
    <mergeCell ref="AA1:AD1"/>
    <mergeCell ref="A15:A21"/>
    <mergeCell ref="C15:G15"/>
    <mergeCell ref="F1:J1"/>
    <mergeCell ref="L1:O1"/>
    <mergeCell ref="Q1:T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87886-F13B-4A14-B732-AA9E168C2945}">
  <sheetPr>
    <tabColor rgb="FFC6E0B4"/>
  </sheetPr>
  <dimension ref="A1:M8"/>
  <sheetViews>
    <sheetView tabSelected="1" workbookViewId="0">
      <selection activeCell="B2" sqref="B2:B6"/>
    </sheetView>
  </sheetViews>
  <sheetFormatPr baseColWidth="10" defaultColWidth="9.1640625" defaultRowHeight="15"/>
  <cols>
    <col min="1" max="1" width="20.5" style="298" customWidth="1"/>
    <col min="2" max="2" width="13.33203125" style="297" customWidth="1"/>
    <col min="3" max="3" width="14.1640625" style="297" customWidth="1"/>
    <col min="4" max="4" width="13.33203125" style="297" customWidth="1"/>
    <col min="5" max="16384" width="9.1640625" style="297"/>
  </cols>
  <sheetData>
    <row r="1" spans="1:13" ht="16">
      <c r="A1" s="301" t="s">
        <v>1319</v>
      </c>
      <c r="B1" s="301" t="s">
        <v>1320</v>
      </c>
      <c r="C1" s="301" t="s">
        <v>1321</v>
      </c>
      <c r="D1" s="301" t="s">
        <v>1322</v>
      </c>
      <c r="E1" s="301" t="s">
        <v>1323</v>
      </c>
    </row>
    <row r="2" spans="1:13" ht="16">
      <c r="A2" s="308" t="s">
        <v>1324</v>
      </c>
      <c r="B2" s="299">
        <f>+'Gestión de Riesgos'!L23</f>
        <v>0.38461538461538464</v>
      </c>
      <c r="C2" s="300"/>
      <c r="D2" s="300"/>
      <c r="E2" s="299">
        <f>B2+C2+D2</f>
        <v>0.38461538461538464</v>
      </c>
    </row>
    <row r="3" spans="1:13" ht="32">
      <c r="A3" s="308" t="s">
        <v>1325</v>
      </c>
      <c r="B3" s="299">
        <f>+'Racionalización de Trámites'!P49</f>
        <v>0</v>
      </c>
      <c r="C3" s="300"/>
      <c r="D3" s="300"/>
      <c r="E3" s="299">
        <f>B3+C3+D3</f>
        <v>0</v>
      </c>
    </row>
    <row r="4" spans="1:13" ht="16">
      <c r="A4" s="308" t="s">
        <v>1326</v>
      </c>
      <c r="B4" s="299">
        <f>+RendiciónCuentas!R50</f>
        <v>0.26440322580645165</v>
      </c>
      <c r="C4" s="300"/>
      <c r="D4" s="300"/>
      <c r="E4" s="299">
        <f>B4+C4+D4</f>
        <v>0.26440322580645165</v>
      </c>
      <c r="M4" s="307"/>
    </row>
    <row r="5" spans="1:13" ht="16">
      <c r="A5" s="308" t="s">
        <v>1327</v>
      </c>
      <c r="B5" s="299">
        <f>'Atención al Ciudadano'!L20</f>
        <v>0.29164166666666663</v>
      </c>
      <c r="C5" s="300"/>
      <c r="D5" s="300"/>
      <c r="E5" s="299"/>
      <c r="M5" s="307"/>
    </row>
    <row r="6" spans="1:13" ht="32">
      <c r="A6" s="308" t="s">
        <v>1328</v>
      </c>
      <c r="B6" s="299">
        <f>+'Tranparencia y Acceso a Inf. '!N25</f>
        <v>0.16664999999999999</v>
      </c>
      <c r="C6" s="300"/>
      <c r="D6" s="300"/>
      <c r="E6" s="299">
        <f>B6+C6+D6</f>
        <v>0.16664999999999999</v>
      </c>
    </row>
    <row r="7" spans="1:13" ht="16">
      <c r="A7" s="308" t="s">
        <v>1329</v>
      </c>
      <c r="B7" s="299">
        <f>+Integridad!N14</f>
        <v>0.16664999999999999</v>
      </c>
      <c r="C7" s="300"/>
      <c r="D7" s="300"/>
      <c r="E7" s="299">
        <f>B7+C7+D7</f>
        <v>0.16664999999999999</v>
      </c>
    </row>
    <row r="8" spans="1:13">
      <c r="B8" s="30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0c833ab-435b-4c26-a570-81e14c959bc3">
      <Terms xmlns="http://schemas.microsoft.com/office/infopath/2007/PartnerControls"/>
    </lcf76f155ced4ddcb4097134ff3c332f>
    <TaxCatchAll xmlns="314ade4c-3199-4ff3-a270-d7eed6eec57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39E215E3D89DC4D9F28B4530DD60C77" ma:contentTypeVersion="10" ma:contentTypeDescription="Create a new document." ma:contentTypeScope="" ma:versionID="27a0852822c13cd47bc6db556bc73f46">
  <xsd:schema xmlns:xsd="http://www.w3.org/2001/XMLSchema" xmlns:xs="http://www.w3.org/2001/XMLSchema" xmlns:p="http://schemas.microsoft.com/office/2006/metadata/properties" xmlns:ns2="00c833ab-435b-4c26-a570-81e14c959bc3" xmlns:ns3="314ade4c-3199-4ff3-a270-d7eed6eec576" targetNamespace="http://schemas.microsoft.com/office/2006/metadata/properties" ma:root="true" ma:fieldsID="64adb1a69108bf6c83b49845a6f1a279" ns2:_="" ns3:_="">
    <xsd:import namespace="00c833ab-435b-4c26-a570-81e14c959bc3"/>
    <xsd:import namespace="314ade4c-3199-4ff3-a270-d7eed6eec57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c833ab-435b-4c26-a570-81e14c959b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ed5338eb-234c-4fef-9958-0f22ef8cd8c6"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14ade4c-3199-4ff3-a270-d7eed6eec576"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cb6b3f0e-25b6-454b-9c86-e6c57a418a30}" ma:internalName="TaxCatchAll" ma:showField="CatchAllData" ma:web="314ade4c-3199-4ff3-a270-d7eed6eec57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4F42CD-4D7D-47C4-AC8B-6BB98BE90534}">
  <ds:schemaRefs>
    <ds:schemaRef ds:uri="http://schemas.microsoft.com/office/2006/metadata/properties"/>
    <ds:schemaRef ds:uri="http://schemas.microsoft.com/office/infopath/2007/PartnerControls"/>
    <ds:schemaRef ds:uri="00c833ab-435b-4c26-a570-81e14c959bc3"/>
    <ds:schemaRef ds:uri="314ade4c-3199-4ff3-a270-d7eed6eec576"/>
  </ds:schemaRefs>
</ds:datastoreItem>
</file>

<file path=customXml/itemProps2.xml><?xml version="1.0" encoding="utf-8"?>
<ds:datastoreItem xmlns:ds="http://schemas.openxmlformats.org/officeDocument/2006/customXml" ds:itemID="{C7778303-4E0F-42CC-A916-C3DB069F2E1E}">
  <ds:schemaRefs>
    <ds:schemaRef ds:uri="http://schemas.microsoft.com/sharepoint/v3/contenttype/forms"/>
  </ds:schemaRefs>
</ds:datastoreItem>
</file>

<file path=customXml/itemProps3.xml><?xml version="1.0" encoding="utf-8"?>
<ds:datastoreItem xmlns:ds="http://schemas.openxmlformats.org/officeDocument/2006/customXml" ds:itemID="{B25AAB84-8833-4E01-97B1-B3DACD448E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c833ab-435b-4c26-a570-81e14c959bc3"/>
    <ds:schemaRef ds:uri="314ade4c-3199-4ff3-a270-d7eed6eec5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9</vt:i4>
      </vt:variant>
    </vt:vector>
  </HeadingPairs>
  <TitlesOfParts>
    <vt:vector size="9" baseType="lpstr">
      <vt:lpstr>Gestión de Riesgos</vt:lpstr>
      <vt:lpstr>Riesgos de Corrupción</vt:lpstr>
      <vt:lpstr>Racionalización de Trámites</vt:lpstr>
      <vt:lpstr>RendiciónCuentas</vt:lpstr>
      <vt:lpstr>Atención al Ciudadano</vt:lpstr>
      <vt:lpstr>Tranparencia y Acceso a Inf. </vt:lpstr>
      <vt:lpstr>Integridad</vt:lpstr>
      <vt:lpstr>Hoja2</vt:lpstr>
      <vt:lpstr>Resultados</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Yuly Huertas</cp:lastModifiedBy>
  <cp:revision/>
  <dcterms:created xsi:type="dcterms:W3CDTF">2017-01-23T15:51:20Z</dcterms:created>
  <dcterms:modified xsi:type="dcterms:W3CDTF">2023-06-13T13:31:20Z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0x010100A39E215E3D89DC4D9F28B4530DD60C77</vt:lpwstr>
  </property>
  <property fmtid="{D5CDD505-2E9C-101B-9397-08002B2CF9AE}" pid="3" name="MediaServiceImageTags">
    <vt:lpwstr/>
  </property>
</Properties>
</file>