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yulyhuertas/Downloads/OCI 2023/AUDITORÍAS/PAAC I CUAT/"/>
    </mc:Choice>
  </mc:AlternateContent>
  <xr:revisionPtr revIDLastSave="0" documentId="13_ncr:1_{1C9FC037-08D3-1A47-90CF-A2991DF10700}" xr6:coauthVersionLast="47" xr6:coauthVersionMax="47" xr10:uidLastSave="{00000000-0000-0000-0000-000000000000}"/>
  <bookViews>
    <workbookView minimized="1" xWindow="0" yWindow="1820" windowWidth="20740" windowHeight="11160" tabRatio="786" firstSheet="2" activeTab="8" xr2:uid="{00000000-000D-0000-FFFF-FFFF00000000}"/>
  </bookViews>
  <sheets>
    <sheet name="Gestión de Riesgos" sheetId="28" r:id="rId1"/>
    <sheet name="Riesgos de Corrupción" sheetId="36" r:id="rId2"/>
    <sheet name="Racionalización de Trámites" sheetId="31" r:id="rId3"/>
    <sheet name="RendiciónCuentas" sheetId="32" r:id="rId4"/>
    <sheet name="Atención al Ciudadano" sheetId="33" r:id="rId5"/>
    <sheet name="Tranparencia y Acceso a Inf. " sheetId="34" r:id="rId6"/>
    <sheet name="Integridad" sheetId="35" r:id="rId7"/>
    <sheet name="Hoja2" sheetId="30" state="hidden" r:id="rId8"/>
    <sheet name="Resultados" sheetId="37" r:id="rId9"/>
  </sheets>
  <externalReferences>
    <externalReference r:id="rId10"/>
    <externalReference r:id="rId11"/>
    <externalReference r:id="rId12"/>
  </externalReferences>
  <definedNames>
    <definedName name="_xlnm._FilterDatabase" localSheetId="0" hidden="1">'Gestión de Riesgos'!$A$9:$I$9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SiNo">[3]Hoja2!$AK$3:$AK$4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7" l="1"/>
  <c r="N14" i="35"/>
  <c r="Q14" i="35" s="1"/>
  <c r="Q25" i="34"/>
  <c r="O20" i="33"/>
  <c r="O8" i="33"/>
  <c r="O9" i="33"/>
  <c r="O10" i="33"/>
  <c r="O11" i="33"/>
  <c r="O12" i="33"/>
  <c r="O13" i="33"/>
  <c r="O14" i="33"/>
  <c r="O15" i="33"/>
  <c r="O7" i="33"/>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18" i="32"/>
  <c r="S26" i="31"/>
  <c r="S27" i="31"/>
  <c r="S28" i="31"/>
  <c r="S29" i="31"/>
  <c r="S30" i="31"/>
  <c r="S31" i="31"/>
  <c r="S32" i="31"/>
  <c r="S33" i="31"/>
  <c r="S34" i="31"/>
  <c r="S35" i="31"/>
  <c r="S36" i="31"/>
  <c r="S37" i="31"/>
  <c r="S38" i="31"/>
  <c r="S39" i="31"/>
  <c r="S40" i="31"/>
  <c r="S41" i="31"/>
  <c r="S42" i="31"/>
  <c r="S43" i="31"/>
  <c r="S44" i="31"/>
  <c r="S45" i="31"/>
  <c r="S46" i="31"/>
  <c r="S47" i="31"/>
  <c r="S48" i="31"/>
  <c r="S25" i="31"/>
  <c r="S49" i="31"/>
  <c r="O11" i="28"/>
  <c r="O12" i="28"/>
  <c r="O13" i="28"/>
  <c r="O14" i="28"/>
  <c r="O15" i="28"/>
  <c r="O16" i="28"/>
  <c r="O17" i="28"/>
  <c r="O18" i="28"/>
  <c r="O19" i="28"/>
  <c r="O20" i="28"/>
  <c r="O21" i="28"/>
  <c r="O22" i="28"/>
  <c r="O10" i="28"/>
  <c r="L23" i="28"/>
  <c r="B2" i="37"/>
  <c r="E2" i="37" s="1"/>
  <c r="O23" i="28"/>
  <c r="B3" i="37"/>
  <c r="E3" i="37" s="1"/>
  <c r="N25" i="34"/>
  <c r="B6" i="37"/>
  <c r="E6" i="37" s="1"/>
  <c r="O17" i="33"/>
  <c r="O18" i="33"/>
  <c r="O19" i="33"/>
  <c r="P49" i="31"/>
  <c r="R50" i="32"/>
  <c r="L20" i="33"/>
  <c r="B7" i="37" l="1"/>
  <c r="E7" i="37" s="1"/>
  <c r="B4" i="37"/>
  <c r="E4" i="37" s="1"/>
  <c r="U50" i="32"/>
  <c r="K18" i="32" l="1"/>
  <c r="AZ161" i="36" l="1"/>
  <c r="AX161" i="36"/>
  <c r="AV161" i="36"/>
  <c r="AT161" i="36"/>
  <c r="AR161" i="36"/>
  <c r="AP161" i="36"/>
  <c r="AN161" i="36"/>
  <c r="AZ160" i="36"/>
  <c r="AX160" i="36"/>
  <c r="AV160" i="36"/>
  <c r="AT160" i="36"/>
  <c r="AR160" i="36"/>
  <c r="AP160" i="36"/>
  <c r="AN160" i="36"/>
  <c r="AZ159" i="36"/>
  <c r="AX159" i="36"/>
  <c r="AV159" i="36"/>
  <c r="AT159" i="36"/>
  <c r="AR159" i="36"/>
  <c r="AP159" i="36"/>
  <c r="AN159" i="36"/>
  <c r="AZ158" i="36"/>
  <c r="AX158" i="36"/>
  <c r="AV158" i="36"/>
  <c r="AT158" i="36"/>
  <c r="AR158" i="36"/>
  <c r="AP158" i="36"/>
  <c r="AN158" i="36"/>
  <c r="AZ157" i="36"/>
  <c r="AX157" i="36"/>
  <c r="AV157" i="36"/>
  <c r="AT157" i="36"/>
  <c r="AR157" i="36"/>
  <c r="AP157" i="36"/>
  <c r="AN157" i="36"/>
  <c r="BK156" i="36"/>
  <c r="AZ156" i="36"/>
  <c r="AX156" i="36"/>
  <c r="AV156" i="36"/>
  <c r="AT156" i="36"/>
  <c r="AR156" i="36"/>
  <c r="AP156" i="36"/>
  <c r="AN156" i="36"/>
  <c r="BA156" i="36" s="1"/>
  <c r="BB156" i="36" s="1"/>
  <c r="BD156" i="36" s="1"/>
  <c r="AI156" i="36"/>
  <c r="AH156" i="36"/>
  <c r="BL156" i="36" s="1"/>
  <c r="AF156" i="36"/>
  <c r="K156" i="36"/>
  <c r="L156" i="36" s="1"/>
  <c r="AZ155" i="36"/>
  <c r="AX155" i="36"/>
  <c r="AV155" i="36"/>
  <c r="AT155" i="36"/>
  <c r="AR155" i="36"/>
  <c r="AP155" i="36"/>
  <c r="AN155" i="36"/>
  <c r="AG155" i="36"/>
  <c r="AZ154" i="36"/>
  <c r="AX154" i="36"/>
  <c r="AV154" i="36"/>
  <c r="AT154" i="36"/>
  <c r="AR154" i="36"/>
  <c r="AP154" i="36"/>
  <c r="AN154" i="36"/>
  <c r="AZ153" i="36"/>
  <c r="AX153" i="36"/>
  <c r="AV153" i="36"/>
  <c r="AT153" i="36"/>
  <c r="AR153" i="36"/>
  <c r="AP153" i="36"/>
  <c r="AN153" i="36"/>
  <c r="AZ152" i="36"/>
  <c r="AX152" i="36"/>
  <c r="AV152" i="36"/>
  <c r="AT152" i="36"/>
  <c r="AR152" i="36"/>
  <c r="AP152" i="36"/>
  <c r="AN152" i="36"/>
  <c r="AZ151" i="36"/>
  <c r="AX151" i="36"/>
  <c r="AV151" i="36"/>
  <c r="AT151" i="36"/>
  <c r="AR151" i="36"/>
  <c r="AP151" i="36"/>
  <c r="AN151" i="36"/>
  <c r="BA150" i="36"/>
  <c r="BB150" i="36" s="1"/>
  <c r="BD150" i="36" s="1"/>
  <c r="AG150" i="36"/>
  <c r="BK150" i="36" s="1"/>
  <c r="AF150" i="36"/>
  <c r="K150" i="36"/>
  <c r="L150" i="36" s="1"/>
  <c r="AZ149" i="36"/>
  <c r="AX149" i="36"/>
  <c r="AV149" i="36"/>
  <c r="AT149" i="36"/>
  <c r="AR149" i="36"/>
  <c r="AP149" i="36"/>
  <c r="AN149" i="36"/>
  <c r="AG149" i="36"/>
  <c r="AZ148" i="36"/>
  <c r="AX148" i="36"/>
  <c r="AV148" i="36"/>
  <c r="AT148" i="36"/>
  <c r="AR148" i="36"/>
  <c r="AP148" i="36"/>
  <c r="AN148" i="36"/>
  <c r="AG148" i="36"/>
  <c r="AZ147" i="36"/>
  <c r="AX147" i="36"/>
  <c r="AV147" i="36"/>
  <c r="AT147" i="36"/>
  <c r="AR147" i="36"/>
  <c r="AP147" i="36"/>
  <c r="AN147" i="36"/>
  <c r="AG147" i="36"/>
  <c r="AZ146" i="36"/>
  <c r="AX146" i="36"/>
  <c r="AV146" i="36"/>
  <c r="AT146" i="36"/>
  <c r="AR146" i="36"/>
  <c r="AP146" i="36"/>
  <c r="AN146" i="36"/>
  <c r="AG146" i="36"/>
  <c r="AZ145" i="36"/>
  <c r="AX145" i="36"/>
  <c r="AV145" i="36"/>
  <c r="AT145" i="36"/>
  <c r="AR145" i="36"/>
  <c r="AP145" i="36"/>
  <c r="AN145" i="36"/>
  <c r="AG145" i="36"/>
  <c r="AZ144" i="36"/>
  <c r="AX144" i="36"/>
  <c r="AV144" i="36"/>
  <c r="AT144" i="36"/>
  <c r="AR144" i="36"/>
  <c r="AP144" i="36"/>
  <c r="AN144" i="36"/>
  <c r="AF144" i="36"/>
  <c r="AG144" i="36" s="1"/>
  <c r="L144" i="36"/>
  <c r="K144" i="36"/>
  <c r="AG143" i="36"/>
  <c r="AG142" i="36"/>
  <c r="AG141" i="36"/>
  <c r="AG140" i="36"/>
  <c r="AG139" i="36"/>
  <c r="AZ138" i="36"/>
  <c r="AX138" i="36"/>
  <c r="AV138" i="36"/>
  <c r="AT138" i="36"/>
  <c r="AR138" i="36"/>
  <c r="AP138" i="36"/>
  <c r="AN138" i="36"/>
  <c r="AF138" i="36"/>
  <c r="AG138" i="36" s="1"/>
  <c r="K138" i="36"/>
  <c r="AZ137" i="36"/>
  <c r="AX137" i="36"/>
  <c r="AV137" i="36"/>
  <c r="AT137" i="36"/>
  <c r="AR137" i="36"/>
  <c r="AP137" i="36"/>
  <c r="AN137" i="36"/>
  <c r="AG137" i="36"/>
  <c r="AZ136" i="36"/>
  <c r="AX136" i="36"/>
  <c r="AV136" i="36"/>
  <c r="AT136" i="36"/>
  <c r="AR136" i="36"/>
  <c r="AP136" i="36"/>
  <c r="AN136" i="36"/>
  <c r="AG136" i="36"/>
  <c r="AZ135" i="36"/>
  <c r="AX135" i="36"/>
  <c r="AV135" i="36"/>
  <c r="AT135" i="36"/>
  <c r="AR135" i="36"/>
  <c r="AP135" i="36"/>
  <c r="AN135" i="36"/>
  <c r="AG135" i="36"/>
  <c r="AZ134" i="36"/>
  <c r="AX134" i="36"/>
  <c r="AV134" i="36"/>
  <c r="AT134" i="36"/>
  <c r="AR134" i="36"/>
  <c r="AP134" i="36"/>
  <c r="AN134" i="36"/>
  <c r="AG134" i="36"/>
  <c r="AZ133" i="36"/>
  <c r="AX133" i="36"/>
  <c r="AV133" i="36"/>
  <c r="AT133" i="36"/>
  <c r="AR133" i="36"/>
  <c r="AP133" i="36"/>
  <c r="AN133" i="36"/>
  <c r="AG133" i="36"/>
  <c r="AZ132" i="36"/>
  <c r="AX132" i="36"/>
  <c r="AV132" i="36"/>
  <c r="AT132" i="36"/>
  <c r="AR132" i="36"/>
  <c r="AP132" i="36"/>
  <c r="AN132" i="36"/>
  <c r="BA132" i="36" s="1"/>
  <c r="BB132" i="36" s="1"/>
  <c r="BD132" i="36" s="1"/>
  <c r="AF132" i="36"/>
  <c r="AG132" i="36" s="1"/>
  <c r="L132" i="36"/>
  <c r="K132" i="36"/>
  <c r="AZ131" i="36"/>
  <c r="AX131" i="36"/>
  <c r="AV131" i="36"/>
  <c r="AT131" i="36"/>
  <c r="AR131" i="36"/>
  <c r="AP131" i="36"/>
  <c r="AN131" i="36"/>
  <c r="AG131" i="36"/>
  <c r="AZ130" i="36"/>
  <c r="AX130" i="36"/>
  <c r="AV130" i="36"/>
  <c r="AT130" i="36"/>
  <c r="AR130" i="36"/>
  <c r="AP130" i="36"/>
  <c r="AN130" i="36"/>
  <c r="AG130" i="36"/>
  <c r="AZ129" i="36"/>
  <c r="AX129" i="36"/>
  <c r="AV129" i="36"/>
  <c r="AT129" i="36"/>
  <c r="AR129" i="36"/>
  <c r="AP129" i="36"/>
  <c r="AN129" i="36"/>
  <c r="AG129" i="36"/>
  <c r="AZ128" i="36"/>
  <c r="AX128" i="36"/>
  <c r="AV128" i="36"/>
  <c r="AT128" i="36"/>
  <c r="AR128" i="36"/>
  <c r="AP128" i="36"/>
  <c r="AN128" i="36"/>
  <c r="AG128" i="36"/>
  <c r="AZ127" i="36"/>
  <c r="AX127" i="36"/>
  <c r="AV127" i="36"/>
  <c r="AT127" i="36"/>
  <c r="AR127" i="36"/>
  <c r="AP127" i="36"/>
  <c r="AN127" i="36"/>
  <c r="AG127" i="36"/>
  <c r="AZ126" i="36"/>
  <c r="AX126" i="36"/>
  <c r="AV126" i="36"/>
  <c r="AT126" i="36"/>
  <c r="AR126" i="36"/>
  <c r="AP126" i="36"/>
  <c r="AN126" i="36"/>
  <c r="AF126" i="36"/>
  <c r="AG126" i="36" s="1"/>
  <c r="BK126" i="36" s="1"/>
  <c r="K126" i="36"/>
  <c r="L126" i="36" s="1"/>
  <c r="AZ125" i="36"/>
  <c r="AX125" i="36"/>
  <c r="AV125" i="36"/>
  <c r="AT125" i="36"/>
  <c r="AR125" i="36"/>
  <c r="AP125" i="36"/>
  <c r="AN125" i="36"/>
  <c r="AG125" i="36"/>
  <c r="AZ124" i="36"/>
  <c r="AX124" i="36"/>
  <c r="AV124" i="36"/>
  <c r="AT124" i="36"/>
  <c r="AR124" i="36"/>
  <c r="AP124" i="36"/>
  <c r="AN124" i="36"/>
  <c r="AG124" i="36"/>
  <c r="AZ123" i="36"/>
  <c r="AX123" i="36"/>
  <c r="AV123" i="36"/>
  <c r="AT123" i="36"/>
  <c r="AR123" i="36"/>
  <c r="AP123" i="36"/>
  <c r="AN123" i="36"/>
  <c r="AG123" i="36"/>
  <c r="AZ122" i="36"/>
  <c r="AX122" i="36"/>
  <c r="AV122" i="36"/>
  <c r="AT122" i="36"/>
  <c r="AR122" i="36"/>
  <c r="AP122" i="36"/>
  <c r="AN122" i="36"/>
  <c r="AG122" i="36"/>
  <c r="AZ121" i="36"/>
  <c r="AX121" i="36"/>
  <c r="AV121" i="36"/>
  <c r="AT121" i="36"/>
  <c r="AR121" i="36"/>
  <c r="AP121" i="36"/>
  <c r="AN121" i="36"/>
  <c r="BA121" i="36" s="1"/>
  <c r="BB121" i="36" s="1"/>
  <c r="BD121" i="36" s="1"/>
  <c r="BE121" i="36" s="1"/>
  <c r="AG121" i="36"/>
  <c r="AZ120" i="36"/>
  <c r="AX120" i="36"/>
  <c r="AV120" i="36"/>
  <c r="AT120" i="36"/>
  <c r="AR120" i="36"/>
  <c r="AP120" i="36"/>
  <c r="AN120" i="36"/>
  <c r="AF120" i="36"/>
  <c r="AG120" i="36" s="1"/>
  <c r="K120" i="36"/>
  <c r="L120" i="36" s="1"/>
  <c r="AZ119" i="36"/>
  <c r="AX119" i="36"/>
  <c r="AV119" i="36"/>
  <c r="AT119" i="36"/>
  <c r="AR119" i="36"/>
  <c r="AP119" i="36"/>
  <c r="AN119" i="36"/>
  <c r="AG119" i="36"/>
  <c r="AZ118" i="36"/>
  <c r="AX118" i="36"/>
  <c r="AV118" i="36"/>
  <c r="AT118" i="36"/>
  <c r="AR118" i="36"/>
  <c r="AP118" i="36"/>
  <c r="AN118" i="36"/>
  <c r="AG118" i="36"/>
  <c r="AZ117" i="36"/>
  <c r="AX117" i="36"/>
  <c r="AV117" i="36"/>
  <c r="AT117" i="36"/>
  <c r="AR117" i="36"/>
  <c r="AP117" i="36"/>
  <c r="AN117" i="36"/>
  <c r="AG117" i="36"/>
  <c r="AZ116" i="36"/>
  <c r="AX116" i="36"/>
  <c r="AV116" i="36"/>
  <c r="AT116" i="36"/>
  <c r="AR116" i="36"/>
  <c r="AP116" i="36"/>
  <c r="AN116" i="36"/>
  <c r="AG116" i="36"/>
  <c r="AZ115" i="36"/>
  <c r="AX115" i="36"/>
  <c r="AV115" i="36"/>
  <c r="AT115" i="36"/>
  <c r="AR115" i="36"/>
  <c r="AP115" i="36"/>
  <c r="AN115" i="36"/>
  <c r="AG115" i="36"/>
  <c r="AZ114" i="36"/>
  <c r="AX114" i="36"/>
  <c r="AV114" i="36"/>
  <c r="AT114" i="36"/>
  <c r="AR114" i="36"/>
  <c r="AP114" i="36"/>
  <c r="AN114" i="36"/>
  <c r="AF114" i="36"/>
  <c r="AG114" i="36" s="1"/>
  <c r="BK114" i="36" s="1"/>
  <c r="K114" i="36"/>
  <c r="L114" i="36" s="1"/>
  <c r="AZ113" i="36"/>
  <c r="AX113" i="36"/>
  <c r="AV113" i="36"/>
  <c r="AT113" i="36"/>
  <c r="AR113" i="36"/>
  <c r="AP113" i="36"/>
  <c r="AN113" i="36"/>
  <c r="AG113" i="36"/>
  <c r="AZ112" i="36"/>
  <c r="AX112" i="36"/>
  <c r="AV112" i="36"/>
  <c r="AT112" i="36"/>
  <c r="AR112" i="36"/>
  <c r="AP112" i="36"/>
  <c r="AN112" i="36"/>
  <c r="AG112" i="36"/>
  <c r="AZ111" i="36"/>
  <c r="AX111" i="36"/>
  <c r="AV111" i="36"/>
  <c r="AT111" i="36"/>
  <c r="AR111" i="36"/>
  <c r="AP111" i="36"/>
  <c r="AN111" i="36"/>
  <c r="AG111" i="36"/>
  <c r="AG110" i="36"/>
  <c r="AZ109" i="36"/>
  <c r="AX109" i="36"/>
  <c r="AV109" i="36"/>
  <c r="AT109" i="36"/>
  <c r="AR109" i="36"/>
  <c r="AP109" i="36"/>
  <c r="AN109" i="36"/>
  <c r="BA109" i="36" s="1"/>
  <c r="BB109" i="36" s="1"/>
  <c r="BD109" i="36" s="1"/>
  <c r="BE109" i="36" s="1"/>
  <c r="AG109" i="36"/>
  <c r="AZ108" i="36"/>
  <c r="AX108" i="36"/>
  <c r="AV108" i="36"/>
  <c r="AT108" i="36"/>
  <c r="AR108" i="36"/>
  <c r="AP108" i="36"/>
  <c r="AN108" i="36"/>
  <c r="AF108" i="36"/>
  <c r="AG108" i="36" s="1"/>
  <c r="K108" i="36"/>
  <c r="L108" i="36" s="1"/>
  <c r="AZ107" i="36"/>
  <c r="AX107" i="36"/>
  <c r="AV107" i="36"/>
  <c r="AT107" i="36"/>
  <c r="AR107" i="36"/>
  <c r="AP107" i="36"/>
  <c r="AN107" i="36"/>
  <c r="AG107" i="36"/>
  <c r="AZ106" i="36"/>
  <c r="AX106" i="36"/>
  <c r="AV106" i="36"/>
  <c r="AT106" i="36"/>
  <c r="AR106" i="36"/>
  <c r="AP106" i="36"/>
  <c r="AN106" i="36"/>
  <c r="AG106" i="36"/>
  <c r="AZ105" i="36"/>
  <c r="AX105" i="36"/>
  <c r="AV105" i="36"/>
  <c r="AT105" i="36"/>
  <c r="AR105" i="36"/>
  <c r="AP105" i="36"/>
  <c r="AN105" i="36"/>
  <c r="AG105" i="36"/>
  <c r="AZ104" i="36"/>
  <c r="AX104" i="36"/>
  <c r="AV104" i="36"/>
  <c r="AT104" i="36"/>
  <c r="AR104" i="36"/>
  <c r="AP104" i="36"/>
  <c r="AN104" i="36"/>
  <c r="AG104" i="36"/>
  <c r="AZ103" i="36"/>
  <c r="AX103" i="36"/>
  <c r="AV103" i="36"/>
  <c r="AT103" i="36"/>
  <c r="AR103" i="36"/>
  <c r="AP103" i="36"/>
  <c r="AN103" i="36"/>
  <c r="AG103" i="36"/>
  <c r="AZ102" i="36"/>
  <c r="AX102" i="36"/>
  <c r="AV102" i="36"/>
  <c r="AT102" i="36"/>
  <c r="AR102" i="36"/>
  <c r="AP102" i="36"/>
  <c r="AN102" i="36"/>
  <c r="AF102" i="36"/>
  <c r="AG102" i="36" s="1"/>
  <c r="L102" i="36"/>
  <c r="K102" i="36"/>
  <c r="BK96" i="36"/>
  <c r="BI96" i="36"/>
  <c r="BM96" i="36" s="1"/>
  <c r="BG96" i="36"/>
  <c r="AH96" i="36"/>
  <c r="AJ96" i="36" s="1"/>
  <c r="AF96" i="36"/>
  <c r="BK90" i="36"/>
  <c r="BM90" i="36" s="1"/>
  <c r="BI90" i="36"/>
  <c r="BG90" i="36"/>
  <c r="AH90" i="36"/>
  <c r="AJ90" i="36" s="1"/>
  <c r="AF90" i="36"/>
  <c r="BK84" i="36"/>
  <c r="BI84" i="36"/>
  <c r="BG84" i="36"/>
  <c r="AH84" i="36"/>
  <c r="AJ84" i="36" s="1"/>
  <c r="AF84" i="36"/>
  <c r="AZ83" i="36"/>
  <c r="AX83" i="36"/>
  <c r="AV83" i="36"/>
  <c r="AT83" i="36"/>
  <c r="AR83" i="36"/>
  <c r="AP83" i="36"/>
  <c r="AN83" i="36"/>
  <c r="AG83" i="36"/>
  <c r="AZ82" i="36"/>
  <c r="AX82" i="36"/>
  <c r="AV82" i="36"/>
  <c r="AT82" i="36"/>
  <c r="AR82" i="36"/>
  <c r="AP82" i="36"/>
  <c r="AN82" i="36"/>
  <c r="AG82" i="36"/>
  <c r="AZ81" i="36"/>
  <c r="AX81" i="36"/>
  <c r="AV81" i="36"/>
  <c r="AT81" i="36"/>
  <c r="AR81" i="36"/>
  <c r="AP81" i="36"/>
  <c r="AN81" i="36"/>
  <c r="AG81" i="36"/>
  <c r="AZ80" i="36"/>
  <c r="AX80" i="36"/>
  <c r="AV80" i="36"/>
  <c r="AT80" i="36"/>
  <c r="AR80" i="36"/>
  <c r="AP80" i="36"/>
  <c r="AN80" i="36"/>
  <c r="AG80" i="36"/>
  <c r="AZ79" i="36"/>
  <c r="AX79" i="36"/>
  <c r="AV79" i="36"/>
  <c r="AT79" i="36"/>
  <c r="AR79" i="36"/>
  <c r="AP79" i="36"/>
  <c r="AN79" i="36"/>
  <c r="AG79" i="36"/>
  <c r="AZ78" i="36"/>
  <c r="AX78" i="36"/>
  <c r="AV78" i="36"/>
  <c r="AT78" i="36"/>
  <c r="AR78" i="36"/>
  <c r="AP78" i="36"/>
  <c r="AN78" i="36"/>
  <c r="AF78" i="36"/>
  <c r="AG78" i="36" s="1"/>
  <c r="K78" i="36"/>
  <c r="AZ77" i="36"/>
  <c r="AX77" i="36"/>
  <c r="AV77" i="36"/>
  <c r="AT77" i="36"/>
  <c r="AR77" i="36"/>
  <c r="AP77" i="36"/>
  <c r="AN77" i="36"/>
  <c r="AG77" i="36"/>
  <c r="AZ76" i="36"/>
  <c r="AX76" i="36"/>
  <c r="AV76" i="36"/>
  <c r="AT76" i="36"/>
  <c r="AR76" i="36"/>
  <c r="AP76" i="36"/>
  <c r="AN76" i="36"/>
  <c r="AG76" i="36"/>
  <c r="AZ75" i="36"/>
  <c r="AX75" i="36"/>
  <c r="AV75" i="36"/>
  <c r="AT75" i="36"/>
  <c r="AR75" i="36"/>
  <c r="AP75" i="36"/>
  <c r="AN75" i="36"/>
  <c r="BA75" i="36" s="1"/>
  <c r="BB75" i="36" s="1"/>
  <c r="BD75" i="36" s="1"/>
  <c r="BE75" i="36" s="1"/>
  <c r="AG75" i="36"/>
  <c r="AZ74" i="36"/>
  <c r="AX74" i="36"/>
  <c r="AV74" i="36"/>
  <c r="AT74" i="36"/>
  <c r="AR74" i="36"/>
  <c r="AP74" i="36"/>
  <c r="AN74" i="36"/>
  <c r="AG74" i="36"/>
  <c r="AZ73" i="36"/>
  <c r="AX73" i="36"/>
  <c r="AV73" i="36"/>
  <c r="AT73" i="36"/>
  <c r="AR73" i="36"/>
  <c r="AP73" i="36"/>
  <c r="AN73" i="36"/>
  <c r="BA73" i="36" s="1"/>
  <c r="BB73" i="36" s="1"/>
  <c r="BD73" i="36" s="1"/>
  <c r="BE73" i="36" s="1"/>
  <c r="AG73" i="36"/>
  <c r="AZ72" i="36"/>
  <c r="AX72" i="36"/>
  <c r="AV72" i="36"/>
  <c r="AT72" i="36"/>
  <c r="AR72" i="36"/>
  <c r="AP72" i="36"/>
  <c r="AN72" i="36"/>
  <c r="AF72" i="36"/>
  <c r="AG72" i="36" s="1"/>
  <c r="K72" i="36"/>
  <c r="L72" i="36" s="1"/>
  <c r="AZ71" i="36"/>
  <c r="AX71" i="36"/>
  <c r="AV71" i="36"/>
  <c r="AT71" i="36"/>
  <c r="AR71" i="36"/>
  <c r="AP71" i="36"/>
  <c r="AN71" i="36"/>
  <c r="AG71" i="36"/>
  <c r="AZ70" i="36"/>
  <c r="AX70" i="36"/>
  <c r="AV70" i="36"/>
  <c r="AT70" i="36"/>
  <c r="AR70" i="36"/>
  <c r="AP70" i="36"/>
  <c r="BA70" i="36" s="1"/>
  <c r="BB70" i="36" s="1"/>
  <c r="BD70" i="36" s="1"/>
  <c r="BE70" i="36" s="1"/>
  <c r="AN70" i="36"/>
  <c r="AG70" i="36"/>
  <c r="AZ69" i="36"/>
  <c r="AX69" i="36"/>
  <c r="AV69" i="36"/>
  <c r="AT69" i="36"/>
  <c r="AR69" i="36"/>
  <c r="AP69" i="36"/>
  <c r="AN69" i="36"/>
  <c r="AF69" i="36"/>
  <c r="AG69" i="36" s="1"/>
  <c r="L69" i="36"/>
  <c r="AZ68" i="36"/>
  <c r="AX68" i="36"/>
  <c r="AV68" i="36"/>
  <c r="AT68" i="36"/>
  <c r="AR68" i="36"/>
  <c r="AP68" i="36"/>
  <c r="AN68" i="36"/>
  <c r="AG68" i="36"/>
  <c r="AZ67" i="36"/>
  <c r="AX67" i="36"/>
  <c r="AV67" i="36"/>
  <c r="AT67" i="36"/>
  <c r="AR67" i="36"/>
  <c r="AP67" i="36"/>
  <c r="AN67" i="36"/>
  <c r="AG67" i="36"/>
  <c r="AZ66" i="36"/>
  <c r="AX66" i="36"/>
  <c r="AV66" i="36"/>
  <c r="AT66" i="36"/>
  <c r="AR66" i="36"/>
  <c r="AP66" i="36"/>
  <c r="AN66" i="36"/>
  <c r="AG66" i="36"/>
  <c r="AZ65" i="36"/>
  <c r="AX65" i="36"/>
  <c r="AV65" i="36"/>
  <c r="AT65" i="36"/>
  <c r="AR65" i="36"/>
  <c r="AP65" i="36"/>
  <c r="AN65" i="36"/>
  <c r="AG65" i="36"/>
  <c r="AZ64" i="36"/>
  <c r="AX64" i="36"/>
  <c r="AV64" i="36"/>
  <c r="AT64" i="36"/>
  <c r="AR64" i="36"/>
  <c r="AP64" i="36"/>
  <c r="AN64" i="36"/>
  <c r="AG64" i="36"/>
  <c r="AZ63" i="36"/>
  <c r="AX63" i="36"/>
  <c r="AV63" i="36"/>
  <c r="AT63" i="36"/>
  <c r="AR63" i="36"/>
  <c r="AP63" i="36"/>
  <c r="AN63" i="36"/>
  <c r="AF63" i="36"/>
  <c r="AG63" i="36" s="1"/>
  <c r="K63" i="36"/>
  <c r="L63" i="36" s="1"/>
  <c r="AZ62" i="36"/>
  <c r="AX62" i="36"/>
  <c r="AV62" i="36"/>
  <c r="AT62" i="36"/>
  <c r="AR62" i="36"/>
  <c r="AP62" i="36"/>
  <c r="AN62" i="36"/>
  <c r="AG62" i="36"/>
  <c r="AZ61" i="36"/>
  <c r="AX61" i="36"/>
  <c r="AV61" i="36"/>
  <c r="AT61" i="36"/>
  <c r="AR61" i="36"/>
  <c r="AP61" i="36"/>
  <c r="AN61" i="36"/>
  <c r="AG61" i="36"/>
  <c r="AZ60" i="36"/>
  <c r="AX60" i="36"/>
  <c r="AV60" i="36"/>
  <c r="AT60" i="36"/>
  <c r="AR60" i="36"/>
  <c r="AP60" i="36"/>
  <c r="AN60" i="36"/>
  <c r="BA60" i="36" s="1"/>
  <c r="BB60" i="36" s="1"/>
  <c r="BD60" i="36" s="1"/>
  <c r="BE60" i="36" s="1"/>
  <c r="AG60" i="36"/>
  <c r="AZ59" i="36"/>
  <c r="AX59" i="36"/>
  <c r="AV59" i="36"/>
  <c r="AT59" i="36"/>
  <c r="AR59" i="36"/>
  <c r="AP59" i="36"/>
  <c r="AN59" i="36"/>
  <c r="BA59" i="36" s="1"/>
  <c r="BB59" i="36" s="1"/>
  <c r="BD59" i="36" s="1"/>
  <c r="BE59" i="36" s="1"/>
  <c r="AG59" i="36"/>
  <c r="AZ58" i="36"/>
  <c r="AX58" i="36"/>
  <c r="AV58" i="36"/>
  <c r="AT58" i="36"/>
  <c r="AR58" i="36"/>
  <c r="AP58" i="36"/>
  <c r="BA58" i="36" s="1"/>
  <c r="BB58" i="36" s="1"/>
  <c r="BD58" i="36" s="1"/>
  <c r="BE58" i="36" s="1"/>
  <c r="AN58" i="36"/>
  <c r="AG58" i="36"/>
  <c r="AZ57" i="36"/>
  <c r="AX57" i="36"/>
  <c r="AV57" i="36"/>
  <c r="AT57" i="36"/>
  <c r="AR57" i="36"/>
  <c r="AP57" i="36"/>
  <c r="AN57" i="36"/>
  <c r="AF57" i="36"/>
  <c r="AG57" i="36" s="1"/>
  <c r="K57" i="36"/>
  <c r="L57" i="36" s="1"/>
  <c r="AZ56" i="36"/>
  <c r="AX56" i="36"/>
  <c r="AV56" i="36"/>
  <c r="AT56" i="36"/>
  <c r="AR56" i="36"/>
  <c r="AP56" i="36"/>
  <c r="AN56" i="36"/>
  <c r="AG56" i="36"/>
  <c r="AZ55" i="36"/>
  <c r="AX55" i="36"/>
  <c r="AV55" i="36"/>
  <c r="AT55" i="36"/>
  <c r="AR55" i="36"/>
  <c r="AP55" i="36"/>
  <c r="AN55" i="36"/>
  <c r="AZ54" i="36"/>
  <c r="AX54" i="36"/>
  <c r="AV54" i="36"/>
  <c r="AT54" i="36"/>
  <c r="AR54" i="36"/>
  <c r="AP54" i="36"/>
  <c r="AN54" i="36"/>
  <c r="AG54" i="36"/>
  <c r="AZ53" i="36"/>
  <c r="AX53" i="36"/>
  <c r="AV53" i="36"/>
  <c r="AT53" i="36"/>
  <c r="AR53" i="36"/>
  <c r="AP53" i="36"/>
  <c r="AN53" i="36"/>
  <c r="AG53" i="36"/>
  <c r="AZ52" i="36"/>
  <c r="AX52" i="36"/>
  <c r="AV52" i="36"/>
  <c r="AT52" i="36"/>
  <c r="AR52" i="36"/>
  <c r="AP52" i="36"/>
  <c r="AN52" i="36"/>
  <c r="AG52" i="36"/>
  <c r="AZ51" i="36"/>
  <c r="AX51" i="36"/>
  <c r="AV51" i="36"/>
  <c r="AT51" i="36"/>
  <c r="AR51" i="36"/>
  <c r="AP51" i="36"/>
  <c r="BA51" i="36" s="1"/>
  <c r="BB51" i="36" s="1"/>
  <c r="BD51" i="36" s="1"/>
  <c r="AN51" i="36"/>
  <c r="AF51" i="36"/>
  <c r="AG51" i="36" s="1"/>
  <c r="K51" i="36"/>
  <c r="AZ50" i="36"/>
  <c r="AX50" i="36"/>
  <c r="AV50" i="36"/>
  <c r="AT50" i="36"/>
  <c r="AR50" i="36"/>
  <c r="AP50" i="36"/>
  <c r="AN50" i="36"/>
  <c r="AG50" i="36"/>
  <c r="AZ49" i="36"/>
  <c r="AX49" i="36"/>
  <c r="AV49" i="36"/>
  <c r="AT49" i="36"/>
  <c r="AR49" i="36"/>
  <c r="AP49" i="36"/>
  <c r="AN49" i="36"/>
  <c r="AG49" i="36"/>
  <c r="AZ48" i="36"/>
  <c r="AX48" i="36"/>
  <c r="AV48" i="36"/>
  <c r="AT48" i="36"/>
  <c r="AR48" i="36"/>
  <c r="AP48" i="36"/>
  <c r="AN48" i="36"/>
  <c r="AG48" i="36"/>
  <c r="AZ47" i="36"/>
  <c r="AX47" i="36"/>
  <c r="AV47" i="36"/>
  <c r="AT47" i="36"/>
  <c r="AR47" i="36"/>
  <c r="AP47" i="36"/>
  <c r="AN47" i="36"/>
  <c r="AG47" i="36"/>
  <c r="AZ46" i="36"/>
  <c r="AX46" i="36"/>
  <c r="AV46" i="36"/>
  <c r="AT46" i="36"/>
  <c r="AR46" i="36"/>
  <c r="AP46" i="36"/>
  <c r="AN46" i="36"/>
  <c r="AG46" i="36"/>
  <c r="AZ45" i="36"/>
  <c r="AX45" i="36"/>
  <c r="AV45" i="36"/>
  <c r="AT45" i="36"/>
  <c r="BA45" i="36" s="1"/>
  <c r="BB45" i="36" s="1"/>
  <c r="BD45" i="36" s="1"/>
  <c r="AR45" i="36"/>
  <c r="AP45" i="36"/>
  <c r="AN45" i="36"/>
  <c r="AF45" i="36"/>
  <c r="AG45" i="36" s="1"/>
  <c r="K45" i="36"/>
  <c r="L45" i="36" s="1"/>
  <c r="AZ44" i="36"/>
  <c r="AX44" i="36"/>
  <c r="AV44" i="36"/>
  <c r="AT44" i="36"/>
  <c r="AR44" i="36"/>
  <c r="AP44" i="36"/>
  <c r="AN44" i="36"/>
  <c r="AG44" i="36"/>
  <c r="AZ43" i="36"/>
  <c r="AX43" i="36"/>
  <c r="AV43" i="36"/>
  <c r="AT43" i="36"/>
  <c r="AR43" i="36"/>
  <c r="AP43" i="36"/>
  <c r="AN43" i="36"/>
  <c r="AG43" i="36"/>
  <c r="AZ42" i="36"/>
  <c r="AX42" i="36"/>
  <c r="AV42" i="36"/>
  <c r="AT42" i="36"/>
  <c r="AR42" i="36"/>
  <c r="AP42" i="36"/>
  <c r="AN42" i="36"/>
  <c r="AG42" i="36"/>
  <c r="AZ41" i="36"/>
  <c r="AX41" i="36"/>
  <c r="AV41" i="36"/>
  <c r="AT41" i="36"/>
  <c r="AR41" i="36"/>
  <c r="AP41" i="36"/>
  <c r="AN41" i="36"/>
  <c r="AG41" i="36"/>
  <c r="AZ40" i="36"/>
  <c r="AX40" i="36"/>
  <c r="AV40" i="36"/>
  <c r="AT40" i="36"/>
  <c r="AR40" i="36"/>
  <c r="AP40" i="36"/>
  <c r="AN40" i="36"/>
  <c r="AG40" i="36"/>
  <c r="AZ39" i="36"/>
  <c r="AX39" i="36"/>
  <c r="AV39" i="36"/>
  <c r="AT39" i="36"/>
  <c r="AR39" i="36"/>
  <c r="AP39" i="36"/>
  <c r="AN39" i="36"/>
  <c r="BA39" i="36" s="1"/>
  <c r="BB39" i="36" s="1"/>
  <c r="BD39" i="36" s="1"/>
  <c r="AF39" i="36"/>
  <c r="AG39" i="36" s="1"/>
  <c r="K39" i="36"/>
  <c r="AZ38" i="36"/>
  <c r="AX38" i="36"/>
  <c r="AV38" i="36"/>
  <c r="AT38" i="36"/>
  <c r="AR38" i="36"/>
  <c r="AP38" i="36"/>
  <c r="AN38" i="36"/>
  <c r="AG38" i="36"/>
  <c r="AZ37" i="36"/>
  <c r="AX37" i="36"/>
  <c r="AV37" i="36"/>
  <c r="AT37" i="36"/>
  <c r="AR37" i="36"/>
  <c r="AP37" i="36"/>
  <c r="AN37" i="36"/>
  <c r="AG37" i="36"/>
  <c r="AZ36" i="36"/>
  <c r="AX36" i="36"/>
  <c r="AV36" i="36"/>
  <c r="AT36" i="36"/>
  <c r="AR36" i="36"/>
  <c r="AP36" i="36"/>
  <c r="AN36" i="36"/>
  <c r="AG36" i="36"/>
  <c r="AZ35" i="36"/>
  <c r="AX35" i="36"/>
  <c r="AV35" i="36"/>
  <c r="AT35" i="36"/>
  <c r="AR35" i="36"/>
  <c r="AP35" i="36"/>
  <c r="AN35" i="36"/>
  <c r="AG35" i="36"/>
  <c r="AZ34" i="36"/>
  <c r="AX34" i="36"/>
  <c r="AV34" i="36"/>
  <c r="AT34" i="36"/>
  <c r="AR34" i="36"/>
  <c r="AP34" i="36"/>
  <c r="AN34" i="36"/>
  <c r="AG34" i="36"/>
  <c r="AZ33" i="36"/>
  <c r="AX33" i="36"/>
  <c r="AV33" i="36"/>
  <c r="AT33" i="36"/>
  <c r="AR33" i="36"/>
  <c r="AP33" i="36"/>
  <c r="AN33" i="36"/>
  <c r="AF33" i="36"/>
  <c r="AG33" i="36" s="1"/>
  <c r="K33" i="36"/>
  <c r="L33" i="36" s="1"/>
  <c r="AZ32" i="36"/>
  <c r="AX32" i="36"/>
  <c r="AV32" i="36"/>
  <c r="AT32" i="36"/>
  <c r="AR32" i="36"/>
  <c r="AP32" i="36"/>
  <c r="AN32" i="36"/>
  <c r="AG32" i="36"/>
  <c r="AZ31" i="36"/>
  <c r="AX31" i="36"/>
  <c r="AV31" i="36"/>
  <c r="AT31" i="36"/>
  <c r="AR31" i="36"/>
  <c r="AP31" i="36"/>
  <c r="AN31" i="36"/>
  <c r="AG31" i="36"/>
  <c r="AZ30" i="36"/>
  <c r="AX30" i="36"/>
  <c r="AV30" i="36"/>
  <c r="AT30" i="36"/>
  <c r="AR30" i="36"/>
  <c r="AP30" i="36"/>
  <c r="AN30" i="36"/>
  <c r="AG30" i="36"/>
  <c r="AZ29" i="36"/>
  <c r="AX29" i="36"/>
  <c r="AV29" i="36"/>
  <c r="AT29" i="36"/>
  <c r="AR29" i="36"/>
  <c r="AP29" i="36"/>
  <c r="AN29" i="36"/>
  <c r="AG29" i="36"/>
  <c r="AZ28" i="36"/>
  <c r="AX28" i="36"/>
  <c r="AV28" i="36"/>
  <c r="AT28" i="36"/>
  <c r="AR28" i="36"/>
  <c r="AP28" i="36"/>
  <c r="AN28" i="36"/>
  <c r="AG28" i="36"/>
  <c r="AZ27" i="36"/>
  <c r="AX27" i="36"/>
  <c r="AV27" i="36"/>
  <c r="AT27" i="36"/>
  <c r="AR27" i="36"/>
  <c r="AP27" i="36"/>
  <c r="AN27" i="36"/>
  <c r="AF27" i="36"/>
  <c r="AG27" i="36" s="1"/>
  <c r="K27" i="36"/>
  <c r="AZ26" i="36"/>
  <c r="AX26" i="36"/>
  <c r="AV26" i="36"/>
  <c r="AT26" i="36"/>
  <c r="AR26" i="36"/>
  <c r="AP26" i="36"/>
  <c r="AN26" i="36"/>
  <c r="AG26" i="36"/>
  <c r="AZ25" i="36"/>
  <c r="AX25" i="36"/>
  <c r="AV25" i="36"/>
  <c r="AT25" i="36"/>
  <c r="AR25" i="36"/>
  <c r="AP25" i="36"/>
  <c r="AN25" i="36"/>
  <c r="AG25" i="36"/>
  <c r="AZ24" i="36"/>
  <c r="AX24" i="36"/>
  <c r="AV24" i="36"/>
  <c r="AT24" i="36"/>
  <c r="AR24" i="36"/>
  <c r="AP24" i="36"/>
  <c r="AN24" i="36"/>
  <c r="AG24" i="36"/>
  <c r="AZ23" i="36"/>
  <c r="AX23" i="36"/>
  <c r="AV23" i="36"/>
  <c r="AT23" i="36"/>
  <c r="AR23" i="36"/>
  <c r="AP23" i="36"/>
  <c r="AN23" i="36"/>
  <c r="AG23" i="36"/>
  <c r="AZ22" i="36"/>
  <c r="AX22" i="36"/>
  <c r="AV22" i="36"/>
  <c r="AT22" i="36"/>
  <c r="AR22" i="36"/>
  <c r="AP22" i="36"/>
  <c r="AN22" i="36"/>
  <c r="AG22" i="36"/>
  <c r="AZ21" i="36"/>
  <c r="AX21" i="36"/>
  <c r="AV21" i="36"/>
  <c r="AT21" i="36"/>
  <c r="BA21" i="36" s="1"/>
  <c r="BB21" i="36" s="1"/>
  <c r="BD21" i="36" s="1"/>
  <c r="AR21" i="36"/>
  <c r="AP21" i="36"/>
  <c r="AN21" i="36"/>
  <c r="AF21" i="36"/>
  <c r="AG21" i="36" s="1"/>
  <c r="K21" i="36"/>
  <c r="L21" i="36" s="1"/>
  <c r="AG20" i="36"/>
  <c r="AZ19" i="36"/>
  <c r="AX19" i="36"/>
  <c r="AV19" i="36"/>
  <c r="AT19" i="36"/>
  <c r="AR19" i="36"/>
  <c r="AP19" i="36"/>
  <c r="AN19" i="36"/>
  <c r="AG19" i="36"/>
  <c r="AZ18" i="36"/>
  <c r="AX18" i="36"/>
  <c r="AV18" i="36"/>
  <c r="AT18" i="36"/>
  <c r="AR18" i="36"/>
  <c r="AP18" i="36"/>
  <c r="AN18" i="36"/>
  <c r="AG18" i="36"/>
  <c r="AZ17" i="36"/>
  <c r="AX17" i="36"/>
  <c r="AV17" i="36"/>
  <c r="AT17" i="36"/>
  <c r="AR17" i="36"/>
  <c r="AP17" i="36"/>
  <c r="AN17" i="36"/>
  <c r="AG17" i="36"/>
  <c r="AZ16" i="36"/>
  <c r="AX16" i="36"/>
  <c r="AV16" i="36"/>
  <c r="AT16" i="36"/>
  <c r="AR16" i="36"/>
  <c r="AP16" i="36"/>
  <c r="AN16" i="36"/>
  <c r="AG16" i="36"/>
  <c r="AZ15" i="36"/>
  <c r="AX15" i="36"/>
  <c r="AV15" i="36"/>
  <c r="AT15" i="36"/>
  <c r="AR15" i="36"/>
  <c r="AP15" i="36"/>
  <c r="AN15" i="36"/>
  <c r="AF15" i="36"/>
  <c r="AG15" i="36" s="1"/>
  <c r="K15" i="36"/>
  <c r="L15" i="36" s="1"/>
  <c r="AZ14" i="36"/>
  <c r="AX14" i="36"/>
  <c r="AV14" i="36"/>
  <c r="AT14" i="36"/>
  <c r="AR14" i="36"/>
  <c r="AP14" i="36"/>
  <c r="AN14" i="36"/>
  <c r="AG14" i="36"/>
  <c r="AZ13" i="36"/>
  <c r="AX13" i="36"/>
  <c r="AV13" i="36"/>
  <c r="AT13" i="36"/>
  <c r="AR13" i="36"/>
  <c r="AP13" i="36"/>
  <c r="AN13" i="36"/>
  <c r="AG13" i="36"/>
  <c r="AZ12" i="36"/>
  <c r="AX12" i="36"/>
  <c r="AV12" i="36"/>
  <c r="AT12" i="36"/>
  <c r="AR12" i="36"/>
  <c r="AP12" i="36"/>
  <c r="AN12" i="36"/>
  <c r="AG12" i="36"/>
  <c r="AZ11" i="36"/>
  <c r="AX11" i="36"/>
  <c r="AV11" i="36"/>
  <c r="AT11" i="36"/>
  <c r="AR11" i="36"/>
  <c r="AP11" i="36"/>
  <c r="AN11" i="36"/>
  <c r="AG11" i="36"/>
  <c r="AZ10" i="36"/>
  <c r="AX10" i="36"/>
  <c r="AV10" i="36"/>
  <c r="AT10" i="36"/>
  <c r="AR10" i="36"/>
  <c r="AP10" i="36"/>
  <c r="AN10" i="36"/>
  <c r="AG10" i="36"/>
  <c r="AZ9" i="36"/>
  <c r="AX9" i="36"/>
  <c r="AV9" i="36"/>
  <c r="AT9" i="36"/>
  <c r="AR9" i="36"/>
  <c r="AP9" i="36"/>
  <c r="AN9" i="36"/>
  <c r="AF9" i="36"/>
  <c r="AG9" i="36" s="1"/>
  <c r="K9" i="36"/>
  <c r="BA120" i="36" l="1"/>
  <c r="BB120" i="36" s="1"/>
  <c r="BD120" i="36" s="1"/>
  <c r="BA122" i="36"/>
  <c r="BB122" i="36" s="1"/>
  <c r="BD122" i="36" s="1"/>
  <c r="BE122" i="36" s="1"/>
  <c r="BA124" i="36"/>
  <c r="BB124" i="36" s="1"/>
  <c r="BD124" i="36" s="1"/>
  <c r="BE124" i="36" s="1"/>
  <c r="BA126" i="36"/>
  <c r="BB126" i="36" s="1"/>
  <c r="BD126" i="36" s="1"/>
  <c r="BE126" i="36" s="1"/>
  <c r="BA144" i="36"/>
  <c r="BB144" i="36" s="1"/>
  <c r="BD144" i="36" s="1"/>
  <c r="BA9" i="36"/>
  <c r="BB9" i="36" s="1"/>
  <c r="BD9" i="36" s="1"/>
  <c r="BE9" i="36" s="1"/>
  <c r="BA10" i="36"/>
  <c r="BB10" i="36" s="1"/>
  <c r="BD10" i="36" s="1"/>
  <c r="BE10" i="36" s="1"/>
  <c r="BA11" i="36"/>
  <c r="BB11" i="36" s="1"/>
  <c r="BD11" i="36" s="1"/>
  <c r="BE11" i="36" s="1"/>
  <c r="BA78" i="36"/>
  <c r="BB78" i="36" s="1"/>
  <c r="BD78" i="36" s="1"/>
  <c r="BA108" i="36"/>
  <c r="BB108" i="36" s="1"/>
  <c r="BD108" i="36" s="1"/>
  <c r="BE108" i="36" s="1"/>
  <c r="BA114" i="36"/>
  <c r="BB114" i="36" s="1"/>
  <c r="BD114" i="36" s="1"/>
  <c r="BA115" i="36"/>
  <c r="BB115" i="36" s="1"/>
  <c r="BD115" i="36" s="1"/>
  <c r="BE115" i="36" s="1"/>
  <c r="BA46" i="36"/>
  <c r="BB46" i="36" s="1"/>
  <c r="BD46" i="36" s="1"/>
  <c r="BE46" i="36" s="1"/>
  <c r="BA63" i="36"/>
  <c r="BB63" i="36" s="1"/>
  <c r="BD63" i="36" s="1"/>
  <c r="BE63" i="36" s="1"/>
  <c r="BA64" i="36"/>
  <c r="BB64" i="36" s="1"/>
  <c r="BD64" i="36" s="1"/>
  <c r="BE64" i="36" s="1"/>
  <c r="BA65" i="36"/>
  <c r="BB65" i="36" s="1"/>
  <c r="BD65" i="36" s="1"/>
  <c r="BE65" i="36" s="1"/>
  <c r="BA66" i="36"/>
  <c r="BB66" i="36" s="1"/>
  <c r="BD66" i="36" s="1"/>
  <c r="BE66" i="36" s="1"/>
  <c r="BA72" i="36"/>
  <c r="BB72" i="36" s="1"/>
  <c r="BD72" i="36" s="1"/>
  <c r="BF72" i="36" s="1"/>
  <c r="BG72" i="36" s="1"/>
  <c r="BH72" i="36" s="1"/>
  <c r="BI72" i="36" s="1"/>
  <c r="BJ72" i="36" s="1"/>
  <c r="BA74" i="36"/>
  <c r="BB74" i="36" s="1"/>
  <c r="BD74" i="36" s="1"/>
  <c r="BE74" i="36" s="1"/>
  <c r="BA145" i="36"/>
  <c r="BB145" i="36" s="1"/>
  <c r="BD145" i="36" s="1"/>
  <c r="BE145" i="36" s="1"/>
  <c r="BA12" i="36"/>
  <c r="BB12" i="36" s="1"/>
  <c r="BD12" i="36" s="1"/>
  <c r="BE12" i="36" s="1"/>
  <c r="BA33" i="36"/>
  <c r="BB33" i="36" s="1"/>
  <c r="BD33" i="36" s="1"/>
  <c r="BE33" i="36" s="1"/>
  <c r="BA15" i="36"/>
  <c r="BB15" i="36" s="1"/>
  <c r="BD15" i="36" s="1"/>
  <c r="BA16" i="36"/>
  <c r="BB16" i="36" s="1"/>
  <c r="BD16" i="36" s="1"/>
  <c r="BE16" i="36" s="1"/>
  <c r="BA27" i="36"/>
  <c r="BB27" i="36" s="1"/>
  <c r="BD27" i="36" s="1"/>
  <c r="BA28" i="36"/>
  <c r="BB28" i="36" s="1"/>
  <c r="BD28" i="36" s="1"/>
  <c r="BE28" i="36" s="1"/>
  <c r="BA29" i="36"/>
  <c r="BB29" i="36" s="1"/>
  <c r="BD29" i="36" s="1"/>
  <c r="BE29" i="36" s="1"/>
  <c r="BA30" i="36"/>
  <c r="BB30" i="36" s="1"/>
  <c r="BD30" i="36" s="1"/>
  <c r="BE30" i="36" s="1"/>
  <c r="BA57" i="36"/>
  <c r="BB57" i="36" s="1"/>
  <c r="BD57" i="36" s="1"/>
  <c r="BA69" i="36"/>
  <c r="BB69" i="36" s="1"/>
  <c r="BD69" i="36" s="1"/>
  <c r="BE69" i="36" s="1"/>
  <c r="BA71" i="36"/>
  <c r="BB71" i="36" s="1"/>
  <c r="BD71" i="36" s="1"/>
  <c r="BE71" i="36" s="1"/>
  <c r="BA79" i="36"/>
  <c r="BB79" i="36" s="1"/>
  <c r="BD79" i="36" s="1"/>
  <c r="BE79" i="36" s="1"/>
  <c r="BM84" i="36"/>
  <c r="BA102" i="36"/>
  <c r="BB102" i="36" s="1"/>
  <c r="BD102" i="36" s="1"/>
  <c r="BE102" i="36" s="1"/>
  <c r="BA123" i="36"/>
  <c r="BB123" i="36" s="1"/>
  <c r="BD123" i="36" s="1"/>
  <c r="BE123" i="36" s="1"/>
  <c r="BA138" i="36"/>
  <c r="BB138" i="36" s="1"/>
  <c r="BD138" i="36" s="1"/>
  <c r="BF138" i="36" s="1"/>
  <c r="BG138" i="36" s="1"/>
  <c r="BH138" i="36" s="1"/>
  <c r="BI138" i="36" s="1"/>
  <c r="BJ138" i="36" s="1"/>
  <c r="BE21" i="36"/>
  <c r="BF21" i="36"/>
  <c r="BG21" i="36" s="1"/>
  <c r="BH21" i="36" s="1"/>
  <c r="BI21" i="36" s="1"/>
  <c r="BJ21" i="36" s="1"/>
  <c r="BK21" i="36"/>
  <c r="AH21" i="36"/>
  <c r="AJ21" i="36" s="1"/>
  <c r="BF51" i="36"/>
  <c r="BG51" i="36" s="1"/>
  <c r="BH51" i="36" s="1"/>
  <c r="BI51" i="36" s="1"/>
  <c r="BJ51" i="36" s="1"/>
  <c r="BE51" i="36"/>
  <c r="BK108" i="36"/>
  <c r="AH108" i="36"/>
  <c r="AJ108" i="36" s="1"/>
  <c r="BK27" i="36"/>
  <c r="AH27" i="36"/>
  <c r="AJ27" i="36" s="1"/>
  <c r="AH63" i="36"/>
  <c r="BK63" i="36"/>
  <c r="BF108" i="36"/>
  <c r="BG108" i="36" s="1"/>
  <c r="BH108" i="36" s="1"/>
  <c r="BI108" i="36" s="1"/>
  <c r="BJ108" i="36" s="1"/>
  <c r="BE114" i="36"/>
  <c r="BK132" i="36"/>
  <c r="AH132" i="36"/>
  <c r="BK144" i="36"/>
  <c r="AH144" i="36"/>
  <c r="BE78" i="36"/>
  <c r="BF63" i="36"/>
  <c r="BG63" i="36" s="1"/>
  <c r="BH63" i="36" s="1"/>
  <c r="BI63" i="36" s="1"/>
  <c r="BJ63" i="36" s="1"/>
  <c r="AH69" i="36"/>
  <c r="BK69" i="36"/>
  <c r="BE132" i="36"/>
  <c r="BF132" i="36"/>
  <c r="BG132" i="36" s="1"/>
  <c r="BH132" i="36" s="1"/>
  <c r="BI132" i="36" s="1"/>
  <c r="BJ132" i="36" s="1"/>
  <c r="BK138" i="36"/>
  <c r="AH138" i="36"/>
  <c r="BL138" i="36" s="1"/>
  <c r="BK33" i="36"/>
  <c r="AH33" i="36"/>
  <c r="BE72" i="36"/>
  <c r="BF27" i="36"/>
  <c r="BG27" i="36" s="1"/>
  <c r="BH27" i="36" s="1"/>
  <c r="BI27" i="36" s="1"/>
  <c r="BJ27" i="36" s="1"/>
  <c r="BE27" i="36"/>
  <c r="BK39" i="36"/>
  <c r="BM39" i="36" s="1"/>
  <c r="AH39" i="36"/>
  <c r="AJ39" i="36" s="1"/>
  <c r="BF69" i="36"/>
  <c r="BG69" i="36" s="1"/>
  <c r="BH69" i="36" s="1"/>
  <c r="BI69" i="36" s="1"/>
  <c r="BJ69" i="36" s="1"/>
  <c r="AH72" i="36"/>
  <c r="BK72" i="36"/>
  <c r="AJ78" i="36"/>
  <c r="BE138" i="36"/>
  <c r="BK9" i="36"/>
  <c r="AH9" i="36"/>
  <c r="AJ9" i="36" s="1"/>
  <c r="BF39" i="36"/>
  <c r="BG39" i="36" s="1"/>
  <c r="BH39" i="36" s="1"/>
  <c r="BI39" i="36" s="1"/>
  <c r="BJ39" i="36" s="1"/>
  <c r="BE39" i="36"/>
  <c r="AH45" i="36"/>
  <c r="BK45" i="36"/>
  <c r="BF45" i="36"/>
  <c r="BG45" i="36" s="1"/>
  <c r="BH45" i="36" s="1"/>
  <c r="BI45" i="36" s="1"/>
  <c r="BJ45" i="36" s="1"/>
  <c r="BE45" i="36"/>
  <c r="AH78" i="36"/>
  <c r="BK78" i="36"/>
  <c r="BF120" i="36"/>
  <c r="BG120" i="36" s="1"/>
  <c r="BH120" i="36" s="1"/>
  <c r="BI120" i="36" s="1"/>
  <c r="BJ120" i="36" s="1"/>
  <c r="BE120" i="36"/>
  <c r="BF126" i="36"/>
  <c r="BG126" i="36" s="1"/>
  <c r="BH126" i="36" s="1"/>
  <c r="BI126" i="36" s="1"/>
  <c r="BJ126" i="36" s="1"/>
  <c r="BE144" i="36"/>
  <c r="BE150" i="36"/>
  <c r="BF150" i="36"/>
  <c r="BG150" i="36" s="1"/>
  <c r="BH150" i="36" s="1"/>
  <c r="BI150" i="36" s="1"/>
  <c r="BJ150" i="36" s="1"/>
  <c r="BM156" i="36"/>
  <c r="AH120" i="36"/>
  <c r="BK120" i="36"/>
  <c r="BM120" i="36" s="1"/>
  <c r="BF156" i="36"/>
  <c r="BG156" i="36" s="1"/>
  <c r="BH156" i="36" s="1"/>
  <c r="BI156" i="36" s="1"/>
  <c r="BJ156" i="36" s="1"/>
  <c r="BE156" i="36"/>
  <c r="BK15" i="36"/>
  <c r="AH15" i="36"/>
  <c r="AJ15" i="36" s="1"/>
  <c r="BF33" i="36"/>
  <c r="BG33" i="36" s="1"/>
  <c r="BH33" i="36" s="1"/>
  <c r="BI33" i="36" s="1"/>
  <c r="BJ33" i="36" s="1"/>
  <c r="BK51" i="36"/>
  <c r="BM51" i="36" s="1"/>
  <c r="AH51" i="36"/>
  <c r="BL51" i="36" s="1"/>
  <c r="BK57" i="36"/>
  <c r="AH57" i="36"/>
  <c r="AJ57" i="36" s="1"/>
  <c r="AH102" i="36"/>
  <c r="AJ102" i="36" s="1"/>
  <c r="BK102" i="36"/>
  <c r="BF9" i="36"/>
  <c r="BG9" i="36" s="1"/>
  <c r="BH9" i="36" s="1"/>
  <c r="BI9" i="36" s="1"/>
  <c r="BJ9" i="36" s="1"/>
  <c r="BE15" i="36"/>
  <c r="BE57" i="36"/>
  <c r="BF57" i="36"/>
  <c r="BG57" i="36" s="1"/>
  <c r="BH57" i="36" s="1"/>
  <c r="BI57" i="36" s="1"/>
  <c r="BJ57" i="36" s="1"/>
  <c r="BF102" i="36"/>
  <c r="BG102" i="36" s="1"/>
  <c r="BH102" i="36" s="1"/>
  <c r="BI102" i="36" s="1"/>
  <c r="BJ102" i="36" s="1"/>
  <c r="AJ132" i="36"/>
  <c r="L27" i="36"/>
  <c r="L39" i="36"/>
  <c r="AH114" i="36"/>
  <c r="AH126" i="36"/>
  <c r="AH150" i="36"/>
  <c r="AJ156" i="36"/>
  <c r="L9" i="36"/>
  <c r="AJ63" i="36"/>
  <c r="L78" i="36"/>
  <c r="L138" i="36"/>
  <c r="BF15" i="36" l="1"/>
  <c r="BG15" i="36" s="1"/>
  <c r="BH15" i="36" s="1"/>
  <c r="BI15" i="36" s="1"/>
  <c r="BJ15" i="36" s="1"/>
  <c r="BF114" i="36"/>
  <c r="BG114" i="36" s="1"/>
  <c r="BH114" i="36" s="1"/>
  <c r="BI114" i="36" s="1"/>
  <c r="BJ114" i="36" s="1"/>
  <c r="BM108" i="36"/>
  <c r="BM138" i="36"/>
  <c r="BF144" i="36"/>
  <c r="BG144" i="36" s="1"/>
  <c r="BH144" i="36" s="1"/>
  <c r="BI144" i="36" s="1"/>
  <c r="BJ144" i="36" s="1"/>
  <c r="BM72" i="36"/>
  <c r="BF78" i="36"/>
  <c r="BG78" i="36" s="1"/>
  <c r="BH78" i="36" s="1"/>
  <c r="BI78" i="36" s="1"/>
  <c r="BJ78" i="36" s="1"/>
  <c r="BM132" i="36"/>
  <c r="BM126" i="36"/>
  <c r="BM114" i="36"/>
  <c r="AI72" i="36"/>
  <c r="BL72" i="36"/>
  <c r="AJ72" i="36"/>
  <c r="BL144" i="36"/>
  <c r="AJ144" i="36"/>
  <c r="AI144" i="36"/>
  <c r="BL126" i="36"/>
  <c r="AJ126" i="36"/>
  <c r="AI126" i="36"/>
  <c r="BL102" i="36"/>
  <c r="AI102" i="36"/>
  <c r="BM15" i="36"/>
  <c r="AI9" i="36"/>
  <c r="BL9" i="36"/>
  <c r="BM69" i="36"/>
  <c r="BM144" i="36"/>
  <c r="BM63" i="36"/>
  <c r="BL150" i="36"/>
  <c r="AI150" i="36"/>
  <c r="BM102" i="36"/>
  <c r="AJ150" i="36"/>
  <c r="BL57" i="36"/>
  <c r="AI57" i="36"/>
  <c r="AI78" i="36"/>
  <c r="BL78" i="36"/>
  <c r="BM9" i="36"/>
  <c r="AI45" i="36"/>
  <c r="AJ45" i="36"/>
  <c r="BL45" i="36"/>
  <c r="BL15" i="36"/>
  <c r="AI15" i="36"/>
  <c r="BL114" i="36"/>
  <c r="AJ114" i="36"/>
  <c r="AI114" i="36"/>
  <c r="BL33" i="36"/>
  <c r="AJ33" i="36"/>
  <c r="AI33" i="36"/>
  <c r="AJ69" i="36"/>
  <c r="AI69" i="36"/>
  <c r="BL69" i="36"/>
  <c r="AJ138" i="36"/>
  <c r="BL63" i="36"/>
  <c r="AI63" i="36"/>
  <c r="BL21" i="36"/>
  <c r="AI21" i="36"/>
  <c r="BM57" i="36"/>
  <c r="BM150" i="36"/>
  <c r="AI39" i="36"/>
  <c r="BL39" i="36"/>
  <c r="BM33" i="36"/>
  <c r="BL132" i="36"/>
  <c r="AI132" i="36"/>
  <c r="AI27" i="36"/>
  <c r="BL27" i="36"/>
  <c r="BM21" i="36"/>
  <c r="BM27" i="36"/>
  <c r="AI120" i="36"/>
  <c r="BL120" i="36"/>
  <c r="AJ120" i="36"/>
  <c r="BM45" i="36"/>
  <c r="BL108" i="36"/>
  <c r="AI108" i="36"/>
  <c r="BM78" i="36" l="1"/>
  <c r="AC7" i="30"/>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100-000001000000}">
      <text>
        <r>
          <rPr>
            <sz val="11"/>
            <rFont val="Calibri"/>
            <family val="2"/>
            <scheme val="minor"/>
          </rPr>
          <t>======
ID#AAAAcjvMImU
Toshiba    (2022-07-08 05:00:54)
GBG: Ver hoja "Análisis y valoración control"</t>
        </r>
      </text>
    </comment>
    <comment ref="J7" authorId="0" shapeId="0" xr:uid="{00000000-0006-0000-0100-00000200000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100-00000300000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xr:uid="{00000000-0006-0000-0100-000004000000}">
      <text>
        <r>
          <rPr>
            <sz val="11"/>
            <rFont val="Calibri"/>
            <family val="2"/>
            <scheme val="minor"/>
          </rPr>
          <t>======
ID#AAAAcjvMIns
Camilo    (2022-07-08 05:00:54)
GBG: En este Campo se diligencia la fecha en que se registre en el aplicativo los riesgos definidos por el proceso.</t>
        </r>
      </text>
    </comment>
    <comment ref="BU7" authorId="0" shapeId="0" xr:uid="{00000000-0006-0000-0100-00000500000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xr:uid="{00000000-0006-0000-0100-000006000000}">
      <text>
        <r>
          <rPr>
            <sz val="11"/>
            <rFont val="Calibri"/>
            <family val="2"/>
            <scheme val="minor"/>
          </rPr>
          <t>======
ID#AAAAcjvMInU
Camilo    (2022-07-08 05:00:54)
GBG: En este campo se diligencia el numero que genera el aplicativo, para el riesgo registrado.</t>
        </r>
      </text>
    </comment>
    <comment ref="BW7" authorId="0" shapeId="0" xr:uid="{00000000-0006-0000-0100-00000700000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xr:uid="{00000000-0006-0000-0100-000008000000}">
      <text>
        <r>
          <rPr>
            <sz val="11"/>
            <rFont val="Calibri"/>
            <family val="2"/>
            <scheme val="minor"/>
          </rPr>
          <t>======
ID#AAAAcjvMIm0
Toshiba    (2022-07-08 05:00:54)
GBG: ¿Existe un responsable asignado a la ejecu ción del control?</t>
        </r>
      </text>
    </comment>
    <comment ref="AO8" authorId="0" shapeId="0" xr:uid="{00000000-0006-0000-0100-000009000000}">
      <text>
        <r>
          <rPr>
            <sz val="11"/>
            <rFont val="Calibri"/>
            <family val="2"/>
            <scheme val="minor"/>
          </rPr>
          <t>======
ID#AAAAcjvMInA
Toshiba    (2022-07-08 05:00:54)
GBGB: ¿El responsable tiene la autoridad y adecua da segregación de funciones en la ejecución del control?</t>
        </r>
      </text>
    </comment>
    <comment ref="AQ8" authorId="0" shapeId="0" xr:uid="{00000000-0006-0000-0100-00000A00000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100-00000B00000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100-00000C00000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xr:uid="{00000000-0006-0000-0100-00000D00000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100-00000E00000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00000000-0006-0000-0100-00000F000000}">
      <text>
        <r>
          <rPr>
            <sz val="11"/>
            <rFont val="Calibri"/>
            <family val="2"/>
            <scheme val="minor"/>
          </rPr>
          <t>======
ID#AAAAcjvMImc
Toshiba    (2022-07-08 05:00:54)
GBG:  Ver Hoja Análisis y valoración control</t>
        </r>
      </text>
    </comment>
    <comment ref="BB8" authorId="0" shapeId="0" xr:uid="{00000000-0006-0000-0100-000010000000}">
      <text>
        <r>
          <rPr>
            <sz val="11"/>
            <rFont val="Calibri"/>
            <family val="2"/>
            <scheme val="minor"/>
          </rPr>
          <t>======
ID#AAAAcjvMInI
Toshiba    (2022-07-08 05:00:54)
GBG: Ver Tabla Diseño Control Hoja  Análisis y valoración control</t>
        </r>
      </text>
    </comment>
    <comment ref="BC8" authorId="0" shapeId="0" xr:uid="{00000000-0006-0000-0100-000011000000}">
      <text>
        <r>
          <rPr>
            <sz val="11"/>
            <rFont val="Calibri"/>
            <family val="2"/>
            <scheme val="minor"/>
          </rPr>
          <t>======
ID#AAAAcjvMInE
Toshiba    (2022-07-08 05:00:54)
GBG: Ver Tabla Ejecución Control Hoja  Análisis y valoración control</t>
        </r>
      </text>
    </comment>
    <comment ref="BE8" authorId="0" shapeId="0" xr:uid="{00000000-0006-0000-0100-000012000000}">
      <text>
        <r>
          <rPr>
            <sz val="11"/>
            <rFont val="Calibri"/>
            <family val="2"/>
            <scheme val="minor"/>
          </rPr>
          <t>======
ID#AAAAcjvMInQ
Toshiba    (2022-07-08 05:00:54)
GBG: Ver Tabla Solidez individual Control Hoja  Análisis y valoración control</t>
        </r>
      </text>
    </comment>
    <comment ref="BG8" authorId="0" shapeId="0" xr:uid="{00000000-0006-0000-0100-000013000000}">
      <text>
        <r>
          <rPr>
            <sz val="11"/>
            <rFont val="Calibri"/>
            <family val="2"/>
            <scheme val="minor"/>
          </rPr>
          <t>======
ID#AAAAcjvMInM
Toshiba    (2022-07-08 05:00:54)
GBG: Ver Tabla Solidez del conjunto Controles Hoja  Análisis y valoración control</t>
        </r>
      </text>
    </comment>
    <comment ref="G51" authorId="0" shapeId="0" xr:uid="{00000000-0006-0000-0100-000014000000}">
      <text>
        <r>
          <rPr>
            <sz val="11"/>
            <rFont val="Calibri"/>
            <family val="2"/>
            <scheme val="minor"/>
          </rPr>
          <t>======
ID#AAAAcjvMImE
Toshiba    (2022-07-08 05:00:54)
GBG: revisar redacción</t>
        </r>
      </text>
    </comment>
    <comment ref="BN90" authorId="0" shapeId="0" xr:uid="{00000000-0006-0000-0100-000015000000}">
      <text>
        <r>
          <rPr>
            <sz val="1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<sst xmlns="http://schemas.openxmlformats.org/spreadsheetml/2006/main" count="3322" uniqueCount="1330">
  <si>
    <t>DIRECCIONAMIENTO ESTRATÉGICO Y ARTICULACIÓN GERENCIAL</t>
  </si>
  <si>
    <t>Código:  E-DEAG-FR-095</t>
  </si>
  <si>
    <t>Versión:                                     01</t>
  </si>
  <si>
    <t xml:space="preserve">Formato monitoreo avance de ejecución Plan Anticorrupción y de Atención al Ciudadano  </t>
  </si>
  <si>
    <t>Fecha de Aprobación:12/08/2020</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</si>
  <si>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</si>
  <si>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</si>
  <si>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</si>
  <si>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</si>
  <si>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</si>
  <si>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</si>
  <si>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</si>
  <si>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t>Actividad realizada</t>
  </si>
  <si>
    <t>Evidencias</t>
  </si>
  <si>
    <t>Obsevaciones Dirección de S&amp;E</t>
  </si>
  <si>
    <t>Primer Seguimiento OCI - 2023</t>
  </si>
  <si>
    <t>Porcentaje de Avance PRIMER CUATRIMESTRE - 2023 (a abril 30)</t>
  </si>
  <si>
    <t>Porcentaje de Avance SEGUNDO CUATRIMESTRE - 2023 (a agosto 31)</t>
  </si>
  <si>
    <t>Porcentaje de Avance TERCER CUATRIMESTRE - 2023 (a Diciembre 31)</t>
  </si>
  <si>
    <t>Porcentaje
 ACUMULADO - AÑO 2023</t>
  </si>
  <si>
    <r>
      <rPr>
        <b/>
        <sz val="16"/>
        <color rgb="FF000000"/>
        <rFont val="Calibri"/>
        <family val="2"/>
      </rPr>
      <t>Subcomponente 1. P</t>
    </r>
    <r>
      <rPr>
        <sz val="16"/>
        <color rgb="FF000000"/>
        <rFont val="Calibri"/>
        <family val="2"/>
      </rPr>
      <t>olítica de Administración de Riesgos de Corrupción</t>
    </r>
  </si>
  <si>
    <t>1.1</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</si>
  <si>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</si>
  <si>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</si>
  <si>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</si>
  <si>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</si>
  <si>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 xml:space="preserve">Política revisada, actualizada y cargada en isolución para ser consultada por los diferentes procesos del SIGC el día 11 de abril de 2023
</t>
  </si>
  <si>
    <t>https://drive.google.com/drive/folders/1DLHItNwKZi0R8cRBp3NoFta9-BFR1T1q?usp=share_link</t>
  </si>
  <si>
    <t>Verificado</t>
  </si>
  <si>
    <t>La Política Administración de Riesgos con código: E-PID-POL-002 versión 8 se encuentra publicada, dando cumplimiento a la actividad planteada.</t>
  </si>
  <si>
    <t>Política Administración de Riesgos con código: E-PID-POL-002 versión 8</t>
  </si>
  <si>
    <t>1.2</t>
  </si>
  <si>
    <t xml:space="preserve">Socializar la Política de Administración de Riesgos de Gestión </t>
  </si>
  <si>
    <t xml:space="preserve">Registro fotografico /Planilla de Asistencia </t>
  </si>
  <si>
    <t xml:space="preserve">Se realizaron 3 jornadas de socialización de la política de administración del riesgo se llevaron a cabo los días 13, 14 y 17 de abril de 2023 para todos procesos del SIGC </t>
  </si>
  <si>
    <t>Se evidencian los cuatro listados de las cuatro capacitaciones realizadas en el mes de abril 2023, dando cumplimiento a la actividad planteada.</t>
  </si>
  <si>
    <t>Cuatro listados de asistencia del 13, 14 y 17 de abril.</t>
  </si>
  <si>
    <t>1.3</t>
  </si>
  <si>
    <t>Actualizar de la Guía para la Gestión de Riesgos de Corrupción y Fraude</t>
  </si>
  <si>
    <t>Guía actualizada</t>
  </si>
  <si>
    <t>Gerencia de Buen Gobierno</t>
  </si>
  <si>
    <t>1 vez durante la anulidad</t>
  </si>
  <si>
    <t>No hay actividades aún relacionadas conla meta o producto.</t>
  </si>
  <si>
    <t>Para el primer cuatrimestre de la vigencia 2023, no se reporta avance de esta actividad.</t>
  </si>
  <si>
    <t>No se reporta avance.</t>
  </si>
  <si>
    <r>
      <rPr>
        <b/>
        <sz val="16"/>
        <color rgb="FF000000"/>
        <rFont val="Calibri"/>
        <family val="2"/>
      </rPr>
      <t>Subcomponente 2. C</t>
    </r>
    <r>
      <rPr>
        <sz val="16"/>
        <color rgb="FF000000"/>
        <rFont val="Calibri"/>
        <family val="2"/>
      </rPr>
      <t>onstrucción del Mapa de Riesgos de Corrupción</t>
    </r>
  </si>
  <si>
    <t>2.1</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</si>
  <si>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</si>
  <si>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</si>
  <si>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</si>
  <si>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El 23 de enero se remite a la Secretaría de Planeación el MRC consolidado del 2023, el cual es publicado en el portal web el 31 de enero de 2023 y en la sección "Participa" del menú principal.</t>
  </si>
  <si>
    <t>https://www.cundinamarca.gov.co/dependencias/secplaneacion/transparencia/paac
https://www.cundinamarca.gov.co/participa</t>
  </si>
  <si>
    <t xml:space="preserve">Se evidencia la matriz de PAAC 2023 (modificación marzo)- Se observa que, en la hoja relacionada a mapa de riesgos de corrupción se encuentran diversas actividades con fechas de la vigencia 2022, se debe incluir la actualización a 2023, adicionalmente incluir el documento en ISOLUCIÓN/LISTADO TEMÁTICO/CONSOLIDADO MAPA DE RIESGOS DE CORRUPCIÓN.
Se encuentra la matriz consolidada, cabe aclarar que varios procesos no enviaron la matriz actualizada.
teniendo  en cuenta lo anterior, se deja un porcentaje de avance de 80%  </t>
  </si>
  <si>
    <t xml:space="preserve"> Matriz de PAAC 2023 (modificación marzo).</t>
  </si>
  <si>
    <t>2.2</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</si>
  <si>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</si>
  <si>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</si>
  <si>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</si>
  <si>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t>Se realizaron sesiones con los equipos de mejoramiento de varios procesos para socializar el MRC, realizar análisis de antecedentes, informes de monitoreo a los controles y contextos estratégicos de cada proceso. 
Se convocaron mediante Circular 001 de 2023 dela Jefatura de Gabinete y Buen Gobierno.</t>
  </si>
  <si>
    <t xml:space="preserve">Se repite la actividad y evidencias de la 3.1
Circular 01 de 2023 de la jefatura de ganinete y buen gobierno
Actas de asistencia a jornadas de socizalicón de los riesgos de corrupción.
https://drive.google.com/drive/folders/1wuPPajnDyhOF3udIn7aZnTo-z3-YRBh9?usp=sharing </t>
  </si>
  <si>
    <t xml:space="preserve">
Se logra verificar los listados de asistencia  de la socialización realizada a los líderes de procesos y equipos de mejoramiento del Mapa de Riesgos de Corrupción 2023 a los procesos de salud, gestión contractual y gestión jurídica, fortalecimiento territorial, direccionamiento estratégico y articulación gerencial, evaluación y seguimiento, gestión de asuntos internacionales.
Por 0tro lado, se relaciona la circular No. 01 de 2023 en la observación, sin embargo, en el enlace no se encuentra cargada. Adicionalmente, se deben relacionar los listados de asistencia o actas de cada una de las mesas de análisis y seguimiento realizadas de acuerdo con el cronograma establecido en la circular.</t>
  </si>
  <si>
    <t>Presentación de la política gestión de riesgos guía y mapa de riesgos de corrupción 2023.
Cronograma reunión PAAC 2023 marzo.
Circular conjunta no. 08 “socialización directrices gestión del riesgo y asesoría para la actualización de los mapas de riesgos 2023”
Listas de asistencia socialización MRC y enlaces de salud, gestión contractual y gestión jurídica, fortalecimiento territorial, direccionamiento estratégico y articulación gerencial, evaluación y seguimiento, gestión de asuntos internacionales.
Portal web publicación PAAC 31 de enero de 2023.
Excel mapa de riesgos de corrupción consolidado</t>
  </si>
  <si>
    <r>
      <rPr>
        <b/>
        <sz val="16"/>
        <color rgb="FF000000"/>
        <rFont val="Calibri"/>
        <family val="2"/>
      </rPr>
      <t xml:space="preserve">Subcomponente 3. </t>
    </r>
    <r>
      <rPr>
        <sz val="16"/>
        <color rgb="FF000000"/>
        <rFont val="Calibri"/>
        <family val="2"/>
      </rPr>
      <t xml:space="preserve">Consulta y divulgación </t>
    </r>
  </si>
  <si>
    <t>3.1</t>
  </si>
  <si>
    <t>Publicar el Mapa de Riesgos de Corrupción consolidado en el portal web de la Gobernación de Cundinamarca</t>
  </si>
  <si>
    <t>Mapa de Riesgos de Corrupción publicado en el portarl web de la Gobernación de Cundinamarca</t>
  </si>
  <si>
    <t>Fue publicado como componente del PAAC en el portal web el 31 de enero de 2023, de acuerdo al registro de la actividad, tanto en la sección principal, como en elmenú Participa.</t>
  </si>
  <si>
    <t>Se evidencia la matriz de PAAC 2023 (modificación marzo 2023),  publicado en el portal web de la Gobernación.</t>
  </si>
  <si>
    <t>3.2</t>
  </si>
  <si>
    <t xml:space="preserve">Divulgar mediante correo electrónico, a todos los servidores y contratistas, el mapa de riesgos de corrupción consolidado cada vez que se realicen modificaciones. </t>
  </si>
  <si>
    <t>Cada vez que surja una actualización.</t>
  </si>
  <si>
    <t xml:space="preserve">Se repite la actividad y evidencias de la 3.1
Circular 01 de 2023 de la jefatura de ganinete y buen gobierno
Actas de asistencia a jornadas de socizalicón de los riesgos de corrupción
https://drive.google.com/drive/folders/1wuPPajnDyhOF3udIn7aZnTo-z3-YRBh9?usp=sharing </t>
  </si>
  <si>
    <t>No se evidencian mapas de riesgos de corrupción actualizados dado alguna necesidad, el documento adjunto no se relaciona con la actividad.</t>
  </si>
  <si>
    <t>Matriz análisis de contexto estratégico proceso integración regional</t>
  </si>
  <si>
    <r>
      <rPr>
        <b/>
        <sz val="16"/>
        <color rgb="FF000000"/>
        <rFont val="Calibri"/>
        <family val="2"/>
      </rPr>
      <t>Subcomponente 4</t>
    </r>
    <r>
      <rPr>
        <sz val="16"/>
        <color rgb="FF000000"/>
        <rFont val="Calibri"/>
        <family val="2"/>
      </rPr>
      <t xml:space="preserve"> .Monitoreo o revisión</t>
    </r>
  </si>
  <si>
    <t>4.1</t>
  </si>
  <si>
    <t>Realizar revisión a las actividades y evidencias de los planes de acción o mejoramiento de los riesgos de corrupción, cargadas en Isolucion</t>
  </si>
  <si>
    <t>Revisión realizada y verificada en Isolucion</t>
  </si>
  <si>
    <t>De acuerdo al plan anual de riesgo de cada proceso</t>
  </si>
  <si>
    <t xml:space="preserve">No se ha realizado el seguimiento en razón a aque no hubo argue de los planes de acción y los los publicados tienen indicadores semestrales. </t>
  </si>
  <si>
    <t>Para el primer cuatrimestre de la vigencia 2023, no se reporta avance de esta actividad.
Sin embargo, para los siguientes procesos, la Oficina de Control Interno realizó verificación aleatoria y encontró seguimiento a los siguientes planes:
1. transporte y movilidad, plan de acción de riesgo 4482 se evidencian dos seguimientos en el mes de abril.
2.Direccionamiento Estratégico y articulación gerencial , plan de acción de riesgo 4432,  se evidencian seguimientos en el mes de abril.
3. Evaluación y seguimiento , plan de acción de riesgo 4454,  se evidencian seguimientos en el mes de abril.</t>
  </si>
  <si>
    <t>4.2</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</si>
  <si>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</si>
  <si>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</si>
  <si>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</si>
  <si>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No aplica para este cuatrimestre</t>
  </si>
  <si>
    <t>4.3</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</si>
  <si>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</si>
  <si>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</si>
  <si>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</si>
  <si>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</si>
  <si>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 xml:space="preserve">Teniendo en cuenta las actividades programadas en el PAAC 2023 para este componente, la Secretaria de Integración Regional luego de verificar y analizar, actualiza la matriz del contexto estratégico en sus factores internos y externos </t>
  </si>
  <si>
    <t>https://drive.google.com/drive/folders/1v1Z3UDuGZ_ELFl-u0xJ70jy6xOsBgVAD?usp=share_link</t>
  </si>
  <si>
    <t>La Secretaría de Integración Regional, realiza el análisis de contexto estratégico y adjunta matriz. Sin embargo, es el único proceso que reporta cambios.
La Oficina de Control Interno realizó verificación aleatoria y encontró que los siguientes procesos tienen cargados los mapas de contexto estratégico:
Direccionamiento estratégico y articulación gerencial del 23 de febrero de 2023.
Gestión tecnológica del 14 de marzo de 2023.
Evaluación y seguimiento del 13 de marzo de 2023</t>
  </si>
  <si>
    <t>4.4</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</si>
  <si>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</si>
  <si>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</si>
  <si>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</si>
  <si>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No se evidencian riesgos emergentes, el documento adjunto no se relaciona con la actividad.</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</si>
  <si>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</si>
  <si>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</si>
  <si>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</si>
  <si>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</si>
  <si>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</si>
  <si>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r>
      <rPr>
        <b/>
        <sz val="16"/>
        <color rgb="FF000000"/>
        <rFont val="Arial"/>
        <family val="2"/>
      </rPr>
      <t>Subcomponente 5.</t>
    </r>
    <r>
      <rPr>
        <sz val="16"/>
        <color rgb="FF000000"/>
        <rFont val="Arial"/>
        <family val="2"/>
      </rPr>
      <t xml:space="preserve"> Seguimiento</t>
    </r>
  </si>
  <si>
    <t>5.1</t>
  </si>
  <si>
    <t>Realizar seguimiento a la efectividad de los controles incorporados - Riesgos de Corrupción 2023</t>
  </si>
  <si>
    <t>Informe de seguimiento</t>
  </si>
  <si>
    <t>Oficina de Control Interno</t>
  </si>
  <si>
    <t xml:space="preserve">
30 noviembre de 2023</t>
  </si>
  <si>
    <t>No reporta avance</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</si>
  <si>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</si>
  <si>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</si>
  <si>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</si>
  <si>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</si>
  <si>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</si>
  <si>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</si>
  <si>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</si>
  <si>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</si>
  <si>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</si>
  <si>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</si>
  <si>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Proceso</t>
  </si>
  <si>
    <t>Objetivo</t>
  </si>
  <si>
    <t>Alcance</t>
  </si>
  <si>
    <t>Causa Inmediata</t>
  </si>
  <si>
    <t>Causa Raíz</t>
  </si>
  <si>
    <t>Descripción del Riesgo</t>
  </si>
  <si>
    <t>Clasificación del Riesgo</t>
  </si>
  <si>
    <t>Nivel de probabilidad</t>
  </si>
  <si>
    <t>Probabilidad Inherente</t>
  </si>
  <si>
    <t>%</t>
  </si>
  <si>
    <t>Si el Riesgo se materializará podria…</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</si>
  <si>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</si>
  <si>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</si>
  <si>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</si>
  <si>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</si>
  <si>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</si>
  <si>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</si>
  <si>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</si>
  <si>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</si>
  <si>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</si>
  <si>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</si>
  <si>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</si>
  <si>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</si>
  <si>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</si>
  <si>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</si>
  <si>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</si>
  <si>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</si>
  <si>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</si>
  <si>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</si>
  <si>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</si>
  <si>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</si>
  <si>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</si>
  <si>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</si>
  <si>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</si>
  <si>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</si>
  <si>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</si>
  <si>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</si>
  <si>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</si>
  <si>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</si>
  <si>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</si>
  <si>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</si>
  <si>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</si>
  <si>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</si>
  <si>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</si>
  <si>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</si>
  <si>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</si>
  <si>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</si>
  <si>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</si>
  <si>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</si>
  <si>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</si>
  <si>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</si>
  <si>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</si>
  <si>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</si>
  <si>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</si>
  <si>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</si>
  <si>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</si>
  <si>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</si>
  <si>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</si>
  <si>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</si>
  <si>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</si>
  <si>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</si>
  <si>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</si>
  <si>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</si>
  <si>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</si>
  <si>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</si>
  <si>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</si>
  <si>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</si>
  <si>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</si>
  <si>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</si>
  <si>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</si>
  <si>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</si>
  <si>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</si>
  <si>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</si>
  <si>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del software de operación 
Desviación: en caso de que no se realice la validación de asignación de usuarios, se requiere la información mediante correo institucional u oficios al gerente de Sedes Operativas.
Evidencia: formato de asignación de perfiles </t>
  </si>
  <si>
    <t>Asignado</t>
  </si>
  <si>
    <t>Adecuado</t>
  </si>
  <si>
    <t>Oportuna</t>
  </si>
  <si>
    <t>Detectar</t>
  </si>
  <si>
    <t>Confiable</t>
  </si>
  <si>
    <t>Se investigan y  resuelven oportunamente</t>
  </si>
  <si>
    <t>Completa</t>
  </si>
  <si>
    <t>Fuerte</t>
  </si>
  <si>
    <t xml:space="preserve">Validar la asignacion y cierre de perfiles teniendo en cuenta las solitudes del gerente de sedes operativas, queda como evidencia la certificacion por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</si>
  <si>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</si>
  <si>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</si>
  <si>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</si>
  <si>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</si>
  <si>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</si>
  <si>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encargada de prestar los tramites. 
Desviación:  en caso de no poderse realizar la reunióbn de seguimiento a los tramites adelantados, se volverá a programar una nueva fecha de reunión (acta de reunión). 
Evidencia: acta de los tramites solicitados verificando el cumplimiento de los requisitos y tiempos establecidos</t>
  </si>
  <si>
    <t>Verificar en la plataforma RUNT que los tramites relacionados en las actas se efectuen conforme lo descrito, queda como evidencia pantallazos de revisión en la plataforma</t>
  </si>
  <si>
    <t>Deyanira Herran</t>
  </si>
  <si>
    <t>Profesional universitario</t>
  </si>
  <si>
    <t>Acorde con la aprobación de riesgos de corrupción por Gerencia de buen Gobierno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</si>
  <si>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</si>
  <si>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Cómo se realiza: emitiendo certificación del cumplimiento
Desviación: En caso de que no se evidencie el cump'limiento de los requisitos, se requiere mediante correo institucional u oficios al Director de Polítoca Sectorial.
Evidencia: certificación emitida por la dirección</t>
  </si>
  <si>
    <t>Establecer seguimiento a los trmites radicados validando su ejecución mediante un informe donde se corrobore la información</t>
  </si>
  <si>
    <t>Oscar Eduardo Rocha</t>
  </si>
  <si>
    <t>Director de política sectorial</t>
  </si>
  <si>
    <t>Direccion de política sectorial</t>
  </si>
  <si>
    <t>Jorge Alberto Godoy</t>
  </si>
  <si>
    <t>Responsable: El gerente de control y vigilancia de la movilidad
Periodicidad: mensulamente
Propósito: vigilará y controlará la ejecución de los operativos que realizan los agentes de tránsito
Cómo se realiza: a traves de cronogramas 
Desviación: en caso de que no se puedan ejecutar los operativos, se replanteará el cronograma o se emitirá una certificación donde se especifique las razones del no cumplimiento de los operativos para el periodo
Evidencia: Cronograma de operativos</t>
  </si>
  <si>
    <t>Validar la ejecucion de los operativos de tránsito programados por la gerencia de control y vigilancia, queda como evidencia el cronograma de operativos y listado de vehículos inspeccionados</t>
  </si>
  <si>
    <t>Jhon Albert Mejia</t>
  </si>
  <si>
    <t>Gerente de control y vigilancia</t>
  </si>
  <si>
    <t xml:space="preserve">Myriam Liliana Riascos Romero </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</si>
  <si>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</si>
  <si>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</si>
  <si>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</si>
  <si>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realiza:informe consolidado de todas las sedes
Desviación: en caso de que no se efectue el seguimiento a revocatorias, exoneraciones, caducidades y procesos en estados de inspección se hará requerimiento por oficio o correo electronico  
Evidencia: Informe</t>
  </si>
  <si>
    <t>Prevenir</t>
  </si>
  <si>
    <t>El gerente de sedes operativas solicita a la concesion el consolidado por cada sede operativa, que contenga la informacion de las revocatorias, exoneraciones, caducidades y ordenes de comparendos en estados de inspección; para validar con la informacion de las suministradas por los coordinadores en las actas.</t>
  </si>
  <si>
    <t xml:space="preserve">Responsable: El profesional especializado de la gerencia de sedes operativas
Periodicidad: mensualmente
Propósito: efectuar seguimiento a el inventario de procesos administrativos contravencionales por violación a las normas de tránsito que se encuentran en segunda instancia
Cómo se realiza: a traves de un informe donde se consolide la información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t>
  </si>
  <si>
    <t>El gerente de sedes operativas validará la información y emitirá una certificación ratificando o desvirtuando la informacion plasmada en el informe .</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</si>
  <si>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</si>
  <si>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</si>
  <si>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</si>
  <si>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</si>
  <si>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</si>
  <si>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</si>
  <si>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de un numero especifico de empresas y/o asociaciones a beneficiar de acuerdo a la acción ofertada.
</t>
    </r>
    <r>
      <rPr>
        <b/>
        <sz val="9"/>
        <rFont val="Arial Narrow"/>
        <family val="2"/>
      </rPr>
      <t>Cómo se realiza:</t>
    </r>
    <r>
      <rPr>
        <sz val="9"/>
        <rFont val="Arial Narrow"/>
        <family val="2"/>
      </rPr>
      <t xml:space="preserve">  Los profesionales de la Secretaría de Asuntos Internacionales identificaran las acciones y/u oportunidades de oferta propia, de otras entidades públicas y/o privadas a nivel local, nacional e internacional que permitan el fortalecimiento, alistamiento y/o promoción de la internacionalización, diligenciando para tal efecto el Formato Matriz de acciones, oportunidades y/o necesidades para la internacionalización, una vez se perciba la oferta que requiera la selección de un numero especifico de empresas y/o asociaciones a beneficiar se deberan establecer los términos y condiciones para la selección, en el que se determine el cronograma y modalidad de selección, los cuales serán socializados por los medios idóneos establecidos principalmente en los medios de comunicación oficiales de la Gobernación de Cundinamarca, asi como las evidencias que genere el cronograma.  El proceso de decisión deberá ser soportado en acta de reunión. 
</t>
    </r>
    <r>
      <rPr>
        <b/>
        <sz val="9"/>
        <rFont val="Arial Narrow"/>
        <family val="2"/>
      </rPr>
      <t xml:space="preserve">Desviación: </t>
    </r>
    <r>
      <rPr>
        <sz val="9"/>
        <rFont val="Arial Narrow"/>
        <family val="2"/>
      </rPr>
      <t xml:space="preserve">En el caso que la oferta corresponda a una decisión conjunta entre la Secretaría de Asuntos Internacionales y un socio estratégico, se determinaran los terminos y condiciones a aplicar. 
</t>
    </r>
    <r>
      <rPr>
        <b/>
        <sz val="9"/>
        <rFont val="Arial Narrow"/>
        <family val="2"/>
      </rPr>
      <t>Evidencia:</t>
    </r>
    <r>
      <rPr>
        <sz val="9"/>
        <rFont val="Arial Narrow"/>
        <family val="2"/>
      </rPr>
      <t xml:space="preserve">  Publicación de los términos y condiciones; y  resultados del proceso de selección en los medios de comunicación oficiales de la Gobernación de Cundinamarca. </t>
    </r>
  </si>
  <si>
    <t>Reducir (mitigar)</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</si>
  <si>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publicación de resultados del proceso de selección en los medios de comunicación oficiales de la Gobernación de Cundinamarca. </t>
  </si>
  <si>
    <t>José Vicente Gutierrez</t>
  </si>
  <si>
    <t>Jefe de la Oficina de Asuntos Economicos Internacionales</t>
  </si>
  <si>
    <t xml:space="preserve">Secretaria de Asuntos Internacionales </t>
  </si>
  <si>
    <t>Marcela Machado Acevedo</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</si>
  <si>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</si>
  <si>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</si>
  <si>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</si>
  <si>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</si>
  <si>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r>
      <rPr>
        <sz val="11"/>
        <rFont val="Arial Narrow"/>
        <family val="2"/>
      </rPr>
      <t>Posibilidad de recibir cualquier dádiva o beneficio a nombre propio o de terceros para permitir la evasión de las obligaciones tributarias y de las sanciones o multas impuestas ya sea mediante conductas desplegadas por funcionarios de la</t>
    </r>
    <r>
      <rPr>
        <sz val="11"/>
        <color rgb="FF00CC00"/>
        <rFont val="Arial Narrow"/>
        <family val="2"/>
      </rPr>
      <t xml:space="preserve"> </t>
    </r>
    <r>
      <rPr>
        <sz val="11"/>
        <rFont val="Arial Narrow"/>
        <family val="2"/>
      </rPr>
      <t>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r>
  </si>
  <si>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</si>
  <si>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</si>
  <si>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</si>
  <si>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</si>
  <si>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Dirección de Rentas y Gestión Tributaria
Dirección de Ejecuciones Fiscales</t>
  </si>
  <si>
    <t>Director de Rentas y Gestión Tributaria
Director de Ejecuciones Fiscales</t>
  </si>
  <si>
    <t>XX/XX/2023</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</si>
  <si>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</si>
  <si>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</si>
  <si>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</si>
  <si>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</si>
  <si>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</si>
  <si>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</si>
  <si>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</si>
  <si>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</si>
  <si>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</si>
  <si>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</si>
  <si>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</si>
  <si>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</si>
  <si>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</si>
  <si>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</si>
  <si>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</si>
  <si>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Insuficiente control del personal interno y externo, en cuanto al manejo adecuado de residuos aprovechables.</t>
  </si>
  <si>
    <t>Falta de sensibilización interna y externa en diferentes niveles de la entidad, sobre el manejo adecuado de los residuos aprovechables.</t>
  </si>
  <si>
    <t>Posibilidad de recibir cualquier dádiva o beneficio a nombre propio o de terceros para permitir la pérdida de residuos sólidos aprovechables recolectados en la Gobernación de Cundinamarca en su sede central y sedes externas.</t>
  </si>
  <si>
    <t>Responsable: La secretaria de la Función Pública, designará a un usuario experto del equipo de mejoramiento para que
Periodicidad: trimestralmente gestione la sensibilización interna y externa en diferentes niveles de la entidad
Propósito: con el fin de controlar del personal interno y externo, sobre el manejo adecuado de los residuos aprovechables.
Cómo se realiza: mediante la gestión de capacitaciones a funcionarios, contratistas, personal de restaurantes y servicios generales, de firma de compromisos, seguridad en los cuartos de acopio, 
Desviación: en caso que las capacitaciones no logren el objetivo, se procederá a una reinducción que fortalezca la apropiación del Sistema de Gestión Ambiental.
Evidencia: como evidencia quedan listas de asistencia, presentaciones, actas de reunión, evaluaciones de conocimientos, registros fotográficos, acta y firma de compromisos.</t>
  </si>
  <si>
    <t>El usuario experto designado coordinará mesas de trabajo trimestralmente con las partes interesadas (Sec General, EIC, Asociación de recicladores, equipo de mejoramiento de Gestión Ambiental y alta dirección) para definir y realizar seguimientos a las actividades del cronograma, con el fin de controlar el riesgo.</t>
  </si>
  <si>
    <t>Sandra Patricia Leandro Romero</t>
  </si>
  <si>
    <t>Contratista</t>
  </si>
  <si>
    <t>Secretaria de la Función Pública</t>
  </si>
  <si>
    <t>Oswaldo Ramos</t>
  </si>
  <si>
    <t>ISOLUCION</t>
  </si>
  <si>
    <t>Responsable:
Periodicidad:
Propósito: 
Cómo se realiza: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</si>
  <si>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</si>
  <si>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</si>
  <si>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</si>
  <si>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</si>
  <si>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</si>
  <si>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</si>
  <si>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 xml:space="preserve">Responsable: Supervisor del  contrato, de acuerdo al suministro 
Periodicidad: Cada vez que se requiera 
Propósito: verificar que los servicios contratados cumplan con las especificaciones tecnicas, jurificas y financieras contratadas  
Cómo se realiza: control a la ejecución de los contratos de acuerdo a los suministros
Desviación: Cada vez que no se  haya tramitado el informe de supervisión debe tramitarse al mes siguiente. 
Evidencia: Informe de Supervisión </t>
  </si>
  <si>
    <t>Moderado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</si>
  <si>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</si>
  <si>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</si>
  <si>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</si>
  <si>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</si>
  <si>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</si>
  <si>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Demandas contra el Estado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</si>
  <si>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Bienes e Inventarios. En caso de que no se realice el supervisor del contrato debera realizar y verificar la certificación del bien o servicio recibido.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</si>
  <si>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</si>
  <si>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</si>
  <si>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</si>
  <si>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</si>
  <si>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</si>
  <si>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</si>
  <si>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</si>
  <si>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</si>
  <si>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</si>
  <si>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</si>
  <si>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</si>
  <si>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Profesional universitario y/o especializado asignado para la revisión aleatoria.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20% de los procesos judiciales al apoderado que se seleccione, consultando la pagina de la rama judicial las principales actuaciones y  desarrollo del proceso vs cargue de informacion y de imagenes  en el sistema SIPROJ.
Desviación: solicitar información faltante a través de correo electrónico.
Evidencia: formato revisión aleatoria procesos judiciales y extrajudiciales A-GJ-FR-018 y formato relación procesos asignados A-GJ-FR-024.</t>
  </si>
  <si>
    <r>
      <rPr>
        <sz val="1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rFont val="Arial"/>
        <family val="2"/>
      </rPr>
      <t xml:space="preserve">                                                                      </t>
    </r>
  </si>
  <si>
    <t>María Stella González Cubillos</t>
  </si>
  <si>
    <t>Directora de Defensa Judicial y Extrajudicial</t>
  </si>
  <si>
    <t>Direccion de Defensa Judicial y Extrajudicial</t>
  </si>
  <si>
    <t>Secretario Jurídico</t>
  </si>
  <si>
    <t>Responsable: Profesional universitario y/o especializado
Periodicidad: mensual
Propósito:Para establecer el cumplimiento de las obligaciones judiciales y extra judiciales a su cargo.
Cómo se realiza: Revisar y verificar la información mensual que rinden los apoderados judiciales externos dentro del formato 024.
Desviación:Requerimiento a través de correo electronico.
Evidencia:Formato 024.</t>
  </si>
  <si>
    <t>A través del formato 024 se verificara el cumplimiento de las obligaciones de los abogados externos en materia judicial y extrajudicial.
Periodicidad: mensual
Medio: Formato 024
Responsable: Profesional Universitario ó Especializado.                  
Area:Dirección de Defensa Judicial y Extrajudicial.
Evidencia: Formato 024.</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</si>
  <si>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</si>
  <si>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</si>
  <si>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</si>
  <si>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Posibilidad de ejecutar  actividades ajustadas a 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</si>
  <si>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</si>
  <si>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</si>
  <si>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</si>
  <si>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asesor jurídico de cada secretaría
Periodicidad: trimestralmente
Propósito:  Identificar la falta de cumplimiento de los lineamientos establecidos en los procesos contractuales que adelanta cada entidad
Cómo se realiza: Solicitar al profesional encargado del portal SECOP II, la Base de Datos de la Contratación de los procesos vigentes. 
Desviación: En caso de no cumplir con la Base de Datos, se envía correo al ordenador del gasto de cada entidad.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</si>
  <si>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</si>
  <si>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</si>
  <si>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</si>
  <si>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</si>
  <si>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</si>
  <si>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Alvaro Anehyder Avila Silva
Lucy Adriana Hernandez Hernandez
Carlos Alberto Garcia Gracia </t>
  </si>
  <si>
    <t>01 de enero de 2023</t>
  </si>
  <si>
    <t>31 de Diciembre de 2023</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</si>
  <si>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</si>
  <si>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</si>
  <si>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</si>
  <si>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seguimiento a la planeación y ejecución de auditorías</t>
  </si>
  <si>
    <r>
      <rPr>
        <sz val="11"/>
        <rFont val="Arial Narrow"/>
        <family val="2"/>
      </rPr>
      <t xml:space="preserve">
</t>
    </r>
    <r>
      <rPr>
        <sz val="11"/>
        <rFont val="Arial Narrow"/>
        <family val="2"/>
      </rPr>
      <t>Posibilidad de recibir cualquier dádiva o beneficio a nombre propio o de terceros para entregar resultados de servicios de aseguramiento y consultoría que no se ajusten  a la realidad de la actividad que se ejecuta.</t>
    </r>
  </si>
  <si>
    <r>
      <rPr>
        <sz val="9"/>
        <rFont val="Arial Narrow"/>
        <family val="2"/>
      </rPr>
      <t xml:space="preserve">ACOMPAÑAMIENTO A PLANEACIÓN DE ACTIVIDADES DE EVALUACION Y SEGUIMIENTO (AUDITORIAS Y INFORMES DE LEY):
Responsable: El profesional asignado de la OCI para acompañar la planeación de </t>
    </r>
    <r>
      <rPr>
        <sz val="9"/>
        <rFont val="Arial Narrow"/>
        <family val="2"/>
      </rPr>
      <t>una auditoría</t>
    </r>
    <r>
      <rPr>
        <sz val="9"/>
        <color rgb="FF38761D"/>
        <rFont val="Arial Narrow"/>
        <family val="2"/>
      </rPr>
      <t xml:space="preserve"> </t>
    </r>
    <r>
      <rPr>
        <sz val="9"/>
        <rFont val="Arial Narrow"/>
        <family val="2"/>
      </rPr>
      <t>contenido en el plan anual de auditorias
Periodicidad: Cada vez que se va a realizar una auditoria
Propósito: Verificar</t>
    </r>
    <r>
      <rPr>
        <sz val="9"/>
        <rFont val="Arial Narrow"/>
        <family val="2"/>
      </rPr>
      <t xml:space="preserve"> </t>
    </r>
    <r>
      <rPr>
        <b/>
        <sz val="9"/>
        <rFont val="Arial Narrow"/>
        <family val="2"/>
      </rPr>
      <t>la realización de</t>
    </r>
    <r>
      <rPr>
        <sz val="9"/>
        <color rgb="FF38761D"/>
        <rFont val="Arial Narrow"/>
        <family val="2"/>
      </rPr>
      <t xml:space="preserve"> </t>
    </r>
    <r>
      <rPr>
        <sz val="9"/>
        <rFont val="Arial Narrow"/>
        <family val="2"/>
      </rPr>
      <t>la planeación inicial de la auditoria 
Cómo se realiza: Con</t>
    </r>
    <r>
      <rPr>
        <sz val="9"/>
        <color rgb="FFFF0000"/>
        <rFont val="Arial Narrow"/>
        <family val="2"/>
      </rPr>
      <t xml:space="preserve">  </t>
    </r>
    <r>
      <rPr>
        <sz val="9"/>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</si>
  <si>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</si>
  <si>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</si>
  <si>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</si>
  <si>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</si>
  <si>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</si>
  <si>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30 de abril de 2022</t>
  </si>
  <si>
    <t>30 de diciembre de 2022</t>
  </si>
  <si>
    <t>Desconocimiento del estatuto de auditoría</t>
  </si>
  <si>
    <r>
      <rPr>
        <sz val="11"/>
        <color rgb="FF000000"/>
        <rFont val="Arial Narrow"/>
        <family val="2"/>
      </rPr>
      <t xml:space="preserve"> EVALUACIÓN DE CONOCIMIENTO:</t>
    </r>
    <r>
      <rPr>
        <sz val="11"/>
        <color rgb="FF000000"/>
        <rFont val="Arial Narrow"/>
        <family val="2"/>
      </rPr>
      <t xml:space="preserve"> CODIGO DE ETICA Y ESTATUTO DEL AUDITOR:
Cada vez que un nuevo </t>
    </r>
    <r>
      <rPr>
        <sz val="11"/>
        <color rgb="FF000000"/>
        <rFont val="Arial Narrow"/>
        <family val="2"/>
      </rPr>
      <t xml:space="preserve">colaborador  </t>
    </r>
    <r>
      <rPr>
        <sz val="11"/>
        <color rgb="FF000000"/>
        <rFont val="Arial Narrow"/>
        <family val="2"/>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</si>
  <si>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Falta de apropiación del código de ética del auditor</t>
  </si>
  <si>
    <t>Ausencia de actividades de socialización y apropiación del código de ética del auditor y estatuto de auditoría interna</t>
  </si>
  <si>
    <r>
      <rPr>
        <sz val="9"/>
        <rFont val="Arial Narrow"/>
        <family val="2"/>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family val="2"/>
      </rPr>
      <t>cada vez que ingrese un colaborador nuevo y mínimo una vez al año.</t>
    </r>
    <r>
      <rPr>
        <sz val="9"/>
        <rFont val="Arial Narrow"/>
        <family val="2"/>
      </rPr>
      <t xml:space="preserve">
Propósito: Comunicar el código de etica y el estatuto de auditoria
Cómo se realiza:  Dentro de los 30 días siguientes a la emisión del documento o ingreso del colaborador nuevo mediante capacitación </t>
    </r>
    <r>
      <rPr>
        <sz val="9"/>
        <rFont val="Arial Narrow"/>
        <family val="2"/>
      </rPr>
      <t>y firma de la carta de compromiso del auditor interno</t>
    </r>
    <r>
      <rPr>
        <sz val="9"/>
        <rFont val="Arial Narrow"/>
        <family val="2"/>
      </rPr>
      <t xml:space="preserve"> 
Desviación: </t>
    </r>
    <r>
      <rPr>
        <sz val="9"/>
        <rFont val="Arial Narrow"/>
        <family val="2"/>
      </rPr>
      <t>En caso de no cumplirse en el plazo de los 30 días, la jefe de ficina de control interno oficiará al colaborador que no haya firmado la carta</t>
    </r>
    <r>
      <rPr>
        <sz val="9"/>
        <rFont val="Arial Narrow"/>
        <family val="2"/>
      </rPr>
      <t xml:space="preserve"> 
Evidencia: </t>
    </r>
    <r>
      <rPr>
        <sz val="9"/>
        <rFont val="Arial Narrow"/>
        <family val="2"/>
      </rPr>
      <t>Carta de compromiso del auditor interno firmada</t>
    </r>
    <r>
      <rPr>
        <sz val="9"/>
        <rFont val="Arial Narrow"/>
        <family val="2"/>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</si>
  <si>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</si>
  <si>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</si>
  <si>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30 de junio de 2023</t>
  </si>
  <si>
    <t>31 de diciembre de 2023</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</si>
  <si>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</si>
  <si>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</si>
  <si>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</si>
  <si>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</si>
  <si>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31 de junio de 2023</t>
  </si>
  <si>
    <t>32 de diciembre de 2023</t>
  </si>
  <si>
    <t>Desconocimiento de posibles actos de corrupción en los roles de control interno.</t>
  </si>
  <si>
    <t>Ausencia de canales de comunicación que permitan la identificación de actos de corrupción de las diferentes partes interesadas</t>
  </si>
  <si>
    <t xml:space="preserve">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</si>
  <si>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</si>
  <si>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</si>
  <si>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</si>
  <si>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</si>
  <si>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</si>
  <si>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</si>
  <si>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</si>
  <si>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t>
  </si>
  <si>
    <t>Ricaurte Osorio  / Edgar Mayorga</t>
  </si>
  <si>
    <t>Subdirector operativo</t>
  </si>
  <si>
    <t>Dirección De Personal De Instituciones Educativas</t>
  </si>
  <si>
    <t>Cristina Paola Miranda Escandón</t>
  </si>
  <si>
    <t>15 de enero de 2023</t>
  </si>
  <si>
    <t>15 de diciembre de 2023</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</si>
  <si>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</si>
  <si>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</si>
  <si>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2. 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</si>
  <si>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</si>
  <si>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</si>
  <si>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</si>
  <si>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</si>
  <si>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</si>
  <si>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</si>
  <si>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3. 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</si>
  <si>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</si>
  <si>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</si>
  <si>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</si>
  <si>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</si>
  <si>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4. Capacitar al personal de la Dirección de Personal en los temas relacionados en la revisión y  validación de la veracidad de los títulos aportados por el personal docente, directivo docente y administrativo. </t>
  </si>
  <si>
    <t>Juan Carlos Medina</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</si>
  <si>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</si>
  <si>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</si>
  <si>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</si>
  <si>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Rara vez</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</si>
  <si>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</si>
  <si>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</si>
  <si>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Ginna Margarita Martinez </t>
  </si>
  <si>
    <t xml:space="preserve">Director(a) de IVC </t>
  </si>
  <si>
    <t xml:space="preserve">Dirección de Inspección, Vigilancia y Control </t>
  </si>
  <si>
    <t xml:space="preserve">15 de enero del 2023 </t>
  </si>
  <si>
    <t xml:space="preserve">15 diciembre de 2023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</si>
  <si>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</si>
  <si>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</si>
  <si>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</si>
  <si>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</si>
  <si>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</si>
  <si>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</si>
  <si>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</si>
  <si>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02 de agosto de 2022</t>
  </si>
  <si>
    <t>15 de diciembre de 2022</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</si>
  <si>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</si>
  <si>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</si>
  <si>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</si>
  <si>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</si>
  <si>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</si>
  <si>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</si>
  <si>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</si>
  <si>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</si>
  <si>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</si>
  <si>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</si>
  <si>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</si>
  <si>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</si>
  <si>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</si>
  <si>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</si>
  <si>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</si>
  <si>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</si>
  <si>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</si>
  <si>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</si>
  <si>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</si>
  <si>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</si>
  <si>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26 de julio de 2022</t>
  </si>
  <si>
    <t>31 de Diciembre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</si>
  <si>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</si>
  <si>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</si>
  <si>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</si>
  <si>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</si>
  <si>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</si>
  <si>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</si>
  <si>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</si>
  <si>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</si>
  <si>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</si>
  <si>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</si>
  <si>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</si>
  <si>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</si>
  <si>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</si>
  <si>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</si>
  <si>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</si>
  <si>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</si>
  <si>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</si>
  <si>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</si>
  <si>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</si>
  <si>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</si>
  <si>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</si>
  <si>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</si>
  <si>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</si>
  <si>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</si>
  <si>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</si>
  <si>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</si>
  <si>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</si>
  <si>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</si>
  <si>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</si>
  <si>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</si>
  <si>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</si>
  <si>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</si>
  <si>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</si>
  <si>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</si>
  <si>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</si>
  <si>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</si>
  <si>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</si>
  <si>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</si>
  <si>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</si>
  <si>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</si>
  <si>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lineamientos que restrinjan las posibilidades de corrupción</t>
  </si>
  <si>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</si>
  <si>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</si>
  <si>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</si>
  <si>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rFont val="&quot;Arial Narrow&quot;, sans-serif"/>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</si>
  <si>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</si>
  <si>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</si>
  <si>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</si>
  <si>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</si>
  <si>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</si>
  <si>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</si>
  <si>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</si>
  <si>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</si>
  <si>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</si>
  <si>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</si>
  <si>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</si>
  <si>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</si>
  <si>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</si>
  <si>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</si>
  <si>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</si>
  <si>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</si>
  <si>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Andrea Johanna Quevedo Micán</t>
  </si>
  <si>
    <t>Contratista Secetaría de Hacienda</t>
  </si>
  <si>
    <t>Dirección de Tesorería</t>
  </si>
  <si>
    <t>Luis Armando Rojas Quevedo</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</si>
  <si>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</si>
  <si>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</si>
  <si>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</si>
  <si>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</si>
  <si>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</si>
  <si>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</si>
  <si>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</si>
  <si>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</si>
  <si>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</si>
  <si>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</si>
  <si>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</si>
  <si>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rFont val="Arial Narrow"/>
        <family val="2"/>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</si>
  <si>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</si>
  <si>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</si>
  <si>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</si>
  <si>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</si>
  <si>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</si>
  <si>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</si>
  <si>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</si>
  <si>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</si>
  <si>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</si>
  <si>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</si>
  <si>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</si>
  <si>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</si>
  <si>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</si>
  <si>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</si>
  <si>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</si>
  <si>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</si>
  <si>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</si>
  <si>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</si>
  <si>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</si>
  <si>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</si>
  <si>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</si>
  <si>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</si>
  <si>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</si>
  <si>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</si>
  <si>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</si>
  <si>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</si>
  <si>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Manipulación de información para la formulación de políticas, planes, programas y proyectos</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</si>
  <si>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</si>
  <si>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</si>
  <si>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</si>
  <si>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</si>
  <si>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</si>
  <si>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</si>
  <si>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</si>
  <si>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</si>
  <si>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</si>
  <si>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</si>
  <si>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</si>
  <si>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</si>
  <si>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</si>
  <si>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</si>
  <si>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</si>
  <si>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</si>
  <si>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</si>
  <si>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</si>
  <si>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</si>
  <si>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</si>
  <si>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</si>
  <si>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</si>
  <si>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</si>
  <si>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01  de enero de 2023</t>
  </si>
  <si>
    <t>30 de diciembre de 2023</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</si>
  <si>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</si>
  <si>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</si>
  <si>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</si>
  <si>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</si>
  <si>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de la documentación para dilatar o agilizar las solicitudes realizadas por los usuarios de la Gobernación de Cundinamarca.</t>
  </si>
  <si>
    <t>Posibilidad de recibir cualquier dádiva o beneficio a nombre propio o de terceros para realizar la radicación y direccionamiento  de las comunicaciones externas recibidas, sin el cumplimiento de los requisitos establecidos para la recepción de las mismas.</t>
  </si>
  <si>
    <t>Responsable: Servidor Públicp - Secretaría General, Dirección de Atención al Usuario
Periodicidad: Verificación diaria e Informe Mensual
Propósito: Mitigar la probabilidad de direccionamiento errado y sin el cumplimiento de los requisitos minimos de radicación de las comunicaciones oficialies externas y solicitudes de los usuarios de la Gobernación de Cundinamarca.
Cómo se realiza: Informe mensual de la verificación aleatoria de comunicaciones oficiales externas y solicitudes presentadas por los usuarios de la Gobernación de Cundinamarca.
Desviación: Informe avalado por el Director de Atención al Usuario y publicado en el SIGC:
Evidencia: Informe mensual de seguimiento a controles.</t>
  </si>
  <si>
    <t>1. Asignación  servidior público encargado de  realizar informe mensual, el seguimimento y contrl alearotio de las comunicaciones oficiales externas y solicitudes radicadas por los usuarios de la Gobernación de Cundinamarca.                         
2. Elaborar informe mensual sobre el seguimiento y control aleatorio de las comunicaciones oficiales externas y solicitudes radicadas por los usuarios de la Gobernación de Cundinamarca.</t>
  </si>
  <si>
    <t>Servidor Público
Secretaría General - Dirección de Atención al Usuario</t>
  </si>
  <si>
    <t>Profesional Universitario</t>
  </si>
  <si>
    <t>Secretaría General - Dirección de Atención al Usuario</t>
  </si>
  <si>
    <t>Director de Atención al Usuario
Cristobal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</si>
  <si>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</si>
  <si>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</si>
  <si>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</si>
  <si>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</si>
  <si>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</si>
  <si>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</si>
  <si>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</si>
  <si>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</si>
  <si>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</si>
  <si>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</si>
  <si>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</si>
  <si>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</si>
  <si>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</si>
  <si>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</si>
  <si>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</si>
  <si>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</si>
  <si>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</si>
  <si>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</si>
  <si>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</si>
  <si>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</si>
  <si>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</si>
  <si>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</si>
  <si>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</si>
  <si>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</si>
  <si>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</si>
  <si>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</si>
  <si>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</si>
  <si>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</si>
  <si>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</si>
  <si>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Sanciones judiciales,Disciplinarias, penales y fiscales.</t>
  </si>
  <si>
    <t>Inadecuado seguimiento a la atención de casos relacionados con la protección de Derechos Humanos en el Departamento</t>
  </si>
  <si>
    <t>Posibilidad de ocurrencia  de omisión a casos relacionados con la protección de Derechos Humanos en el Departamento.</t>
  </si>
  <si>
    <t>Revisión aleatoria bimensual del tratamiento del 100%  de las Alertas Tempranas emitidas para evidenciar el seguimiento realizado e identificar las causales de posibles vulneraciones que se presenten a los Derechos Humanos .</t>
  </si>
  <si>
    <t>Realizar mesas de trabajo junto con todas las direcciones de la Secretaria de Gobierno, para hacer seguimiento a las acciones propuestas en el desarrollo de cada Alerta Temprana Emitida</t>
  </si>
  <si>
    <t>Luisa Fernanda Lopez Guevara</t>
  </si>
  <si>
    <t>Director Operativo</t>
  </si>
  <si>
    <t>Dirección de Justicia, Convivencia y Derechos humanos</t>
  </si>
  <si>
    <t>Juan Carlos Barragán Suarez</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</si>
  <si>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</si>
  <si>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</si>
  <si>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Evalar en los Comités Primario, la ejecución de la inversión, asi como el cumplimiento e impacto de las metas del Plan de Desarrollo</t>
  </si>
  <si>
    <t>Secretario de Despacho</t>
  </si>
  <si>
    <t>Despacho del Secretario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</si>
  <si>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</si>
  <si>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</si>
  <si>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Código:  E-DEAG-FR- 095</t>
  </si>
  <si>
    <t>Versión: 1</t>
  </si>
  <si>
    <t>Fecha de aprobación:  12/08/2020</t>
  </si>
  <si>
    <t>Componente 2: Racionalización de Trámites - Consolidado</t>
  </si>
  <si>
    <t/>
  </si>
  <si>
    <t>Nombre de la entidad:</t>
  </si>
  <si>
    <t>GOBERNACIÓN DE CUNDINAMARCA</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</si>
  <si>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</si>
  <si>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</si>
  <si>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</si>
  <si>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</si>
  <si>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</si>
  <si>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</si>
  <si>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</si>
  <si>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</si>
  <si>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</si>
  <si>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</si>
  <si>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</si>
  <si>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</si>
  <si>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</si>
  <si>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</si>
  <si>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</si>
  <si>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</si>
  <si>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</si>
  <si>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family val="2"/>
      </rPr>
      <t xml:space="preserve">
</t>
    </r>
    <r>
      <rPr>
        <b/>
        <sz val="14"/>
        <color rgb="FF000000"/>
        <rFont val="Arial"/>
        <family val="2"/>
      </rPr>
      <t xml:space="preserve">Fecha final
</t>
    </r>
  </si>
  <si>
    <t>Avance</t>
  </si>
  <si>
    <t>Evidencia</t>
  </si>
  <si>
    <t>Observación Dirección S&amp;E</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</si>
  <si>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</si>
  <si>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</si>
  <si>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</si>
  <si>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</si>
  <si>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</si>
  <si>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</si>
  <si>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</si>
  <si>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No reporta avance en este cuatrimestre</t>
  </si>
  <si>
    <t>En el primer seguimiento correspondiente al corte del 30 de abril de 2023, la entidad no ha reportado avance.</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</si>
  <si>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</si>
  <si>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</si>
  <si>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</si>
  <si>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</si>
  <si>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</si>
  <si>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</si>
  <si>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</si>
  <si>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</si>
  <si>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</si>
  <si>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</si>
  <si>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</si>
  <si>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</si>
  <si>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</si>
  <si>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</si>
  <si>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</si>
  <si>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</si>
  <si>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</si>
  <si>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</si>
  <si>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</si>
  <si>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</si>
  <si>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</si>
  <si>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</si>
  <si>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</si>
  <si>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</si>
  <si>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</si>
  <si>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</si>
  <si>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</si>
  <si>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</si>
  <si>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</si>
  <si>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</si>
  <si>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</si>
  <si>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</si>
  <si>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</si>
  <si>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</si>
  <si>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</si>
  <si>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</si>
  <si>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</si>
  <si>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</si>
  <si>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</si>
  <si>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AVANCES</t>
  </si>
  <si>
    <t>Código:                        E-DEAG-FR - 049</t>
  </si>
  <si>
    <t>Versión:                                   3</t>
  </si>
  <si>
    <t xml:space="preserve">Formato Plan Anticorrupción y de Atención al Ciudadano </t>
  </si>
  <si>
    <t>Fecha de Aprobación:           27/12/2022</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</si>
  <si>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</si>
  <si>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</si>
  <si>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</si>
  <si>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</si>
  <si>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</si>
  <si>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</si>
  <si>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</si>
  <si>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</si>
  <si>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</si>
  <si>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</si>
  <si>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</si>
  <si>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</si>
  <si>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 xml:space="preserve">
Aumentar a 6 eventos el número de escenarios de rendición de cuentas presenciales.</t>
  </si>
  <si>
    <t>Número de Eventos</t>
  </si>
  <si>
    <t>01 de febrero 2023</t>
  </si>
  <si>
    <t>30 de Noviembre 2023</t>
  </si>
  <si>
    <t>Recursos</t>
  </si>
  <si>
    <t>Actividades</t>
  </si>
  <si>
    <t>Responsable</t>
  </si>
  <si>
    <t>Número de espacios/ piezas/ informes / capacitaciones</t>
  </si>
  <si>
    <t>Humanos</t>
  </si>
  <si>
    <t>Físicos</t>
  </si>
  <si>
    <t>Financieros</t>
  </si>
  <si>
    <t>Observaciones</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</si>
  <si>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</si>
  <si>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</si>
  <si>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</si>
  <si>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Secretaría de Planeación  (Dirección de Seguimiento y Evaluación)</t>
  </si>
  <si>
    <t>En el transcurso de marzo y abril del 2023</t>
  </si>
  <si>
    <t>Número Realizado / Número Programado</t>
  </si>
  <si>
    <t>X</t>
  </si>
  <si>
    <t>No aplica</t>
  </si>
  <si>
    <t>Se realizó la socialización de la estrategia de rendición de cuentas, así:
13 de marzo: Socialización a enlaces
17 de abril: Socialización Consejo Territorial de Planeación
18 de abril: Socialización con funcionarios
20 de abril: Socialización con Consejo Departamental de Juventudes
La socialización de la estrategia con el Consejo Departamental de Participación se realizará el 03 de mayo en el marco de sesión ordinaria del Consejo, toda vez que la sesión anterior fue aplazada.
De igual forma, nos encontramos en el proceso de elaboración del diseño del video de socialización teniendo en cuenta que se solicitó modificación de la estrategia por lineamientos para la RPC de NNAJ.</t>
  </si>
  <si>
    <t xml:space="preserve">Se anexa: 
* Presentación de estrategia en formato PDF.
* 4 Listados de asistencia de socializaciónes en PDF.
* Correos de aplazamiento del Consejo de Participación Ciudadana.
https://drive.google.com/drive/folders/1irGulFLBXJxlhFIXEWmlVLfwbvdQxqNG?usp=sharing
</t>
  </si>
  <si>
    <t>Se evidencia socialización de la estrategia de rendición de cuentas, listas de asistencia de fechas 13 de marzo 2023 Socialización a enlaces, 17 de abril 2023 Socialización Consejo Territorial de Planeación, 18 de abril 2023 Socialización con funcionarios, 20 de abril 2023, Socialización con Consejo Departamental de Juventudes queda pendiente para el siguiente avance, también se evidencia presentación de la RPC en general</t>
  </si>
  <si>
    <t>4 Listados de asistencia
presentación de la Rendición RC en general</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</si>
  <si>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</si>
  <si>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</si>
  <si>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</si>
  <si>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</si>
  <si>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</si>
  <si>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</si>
  <si>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</si>
  <si>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Durante el periodo comprendido entre los meses de Enero a Abril el gobernador Nicolás García ha venido asistiendo a diferentes municipios y provincias dando a conocer los adelantos de los diferentes planes, programas y proyectos que viene ejecutando la Gobernación de Cundinamarca. Se realiza registro Fotográfico y/o Comunicado de Prensa.</t>
  </si>
  <si>
    <t>https://drive.google.com/drive/folders/1lbK-nPWUzH1KCVYffpEAZM4f1k36DNUs</t>
  </si>
  <si>
    <t xml:space="preserve">En la página web de la Gobernación de Cundinamarca, se evidencian noticias y piezas gráficas de las salidas del Señor Gobernador a los municipios en los meses de enero a abril 2023; también se evidencia informe en Word de la Secretaría de Prensa con la programación de fechas para los diálogos de rendición de cuentas </t>
  </si>
  <si>
    <t>noticias y piezas gráficas, informe Word</t>
  </si>
  <si>
    <t>Difundir video explicativo sobre la importancia de Audiencia Pública de Rendición de Cuentas</t>
  </si>
  <si>
    <t>Video compartido en redes sociales.</t>
  </si>
  <si>
    <t>Durante octubre 2023</t>
  </si>
  <si>
    <t>Número de videos publicados</t>
  </si>
  <si>
    <t>Para el primer cuatrimestre no reporta avance</t>
  </si>
  <si>
    <t>1.4</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</si>
  <si>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</si>
  <si>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</si>
  <si>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</si>
  <si>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</si>
  <si>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El 24 de marzo de 2023 se realizó la publicación en la página Web de la Gobernación de Cundinamarca del informe de gestión de las inversiones con cargo al Sistema General de Regalías</t>
  </si>
  <si>
    <t>Se anexa: 
* Informe de gestión sobre las inversiones con cargo al Sistema General de Regalías en PDF.
*Soporte publicación del Informe.
https://drive.google.com/drive/folders/10YtzaKQph9yaHwxNWr7-Vkg1w5KlFOxC?usp=share_link
Link de acceso a la publicación:
https://www.cundinamarca.gov.co/dependencias/secplaneacion/rendicion-de-cuentas/vigencia-2022/documentos</t>
  </si>
  <si>
    <t>Se verifica que el 24 de marzo 2023, se publicó en la pagina web el informe de gestión de las inversiones con cargo al Sistema General de Regalías</t>
  </si>
  <si>
    <t>Página web Gobernación de Cundinamarca</t>
  </si>
  <si>
    <t>1.5</t>
  </si>
  <si>
    <t>Publicar en página Web Informe sobre la Implementación de Políticas Públicas.</t>
  </si>
  <si>
    <t>Informes Publicados en el Portal Web de la Gobernación de Cundinamarca.</t>
  </si>
  <si>
    <t>Durante el mes de febrero 2023</t>
  </si>
  <si>
    <t>15 días antes del evento de diálogo.</t>
  </si>
  <si>
    <t>El 06 de marzo de 2023 se realizó la publicación en la página Web de la Goebrnación de Cundinamarca del informe preparatorio para el Diálogo de Políticas Públicas.</t>
  </si>
  <si>
    <t>Se anexa: 
* Informe de gestión sobre Políticas Públicas en PDF.
*Soporte publicación del Informe.
https://drive.google.com/drive/folders/1dRe7jMzwVhpTmkt-WYgkfs8GnTvtnZUm?usp=share_link
Link de acceso a la publicación:
https://www.cundinamarca.gov.co/dependencias/secplaneacion/rendicion-de-cuentas/vigencia-2022/documentos</t>
  </si>
  <si>
    <t>Se verifica que el 06 de marzo 2023, se publicó en la pagina web el informe preparatorio para el Diálogo de Políticas Públicas</t>
  </si>
  <si>
    <t>1.6</t>
  </si>
  <si>
    <t>Publicar en página Web Informe Previo a Audiencia Pública de Rendición de Cuentas</t>
  </si>
  <si>
    <t>Durante el mes de noviembre 2023.</t>
  </si>
  <si>
    <t>Esta actividad iniciará su gestión en el segundo cuatrimestre.</t>
  </si>
  <si>
    <t>1.7</t>
  </si>
  <si>
    <t>Publicar Informe Previo a Audiencia Pública de Rendición de Cuentas de Niños, niñas, adolescentes y jóvenes.</t>
  </si>
  <si>
    <t>Se realizó el diseño de la plantilla del informe de gestión para la rendición de cuentas de niños, niñas, adolescentes y jóvenes, el cual se presentó ante el Subcomité de Información y Gasto Público Social.</t>
  </si>
  <si>
    <t>Se anexa:
* Plantilla informe de Gestión
*Presentación ante del Subcomité. 
https://drive.google.com/drive/folders/1yKq83OhLBbGnNML9PuDQ3GoCjsqCJm-b?usp=share_link</t>
  </si>
  <si>
    <t>Se evidencia plantilla del informe de gestión  y presentación del subcomité de análisis de información y gasto público y social prediseñada para noviembre 2023</t>
  </si>
  <si>
    <t>Plantilla informe de Gestión
Presentación del Subcomité análisis de información y gasto público y social</t>
  </si>
  <si>
    <t>1.8</t>
  </si>
  <si>
    <t>Publicar avances sobre la gestión adelantada en el marco del SNRdC, Nodo a definir.</t>
  </si>
  <si>
    <t>Secretaría de Desarrollo e Inclusión Social</t>
  </si>
  <si>
    <t>Durante el mes de mayo 2023.</t>
  </si>
  <si>
    <t>Se realizó el diseño de la plantilla del informe de gestión para el nodo de Infraestructura.</t>
  </si>
  <si>
    <t>Se anexa:
* Plantilla informe de Gestión
https://drive.google.com/drive/folders/1QvpI-Qya3iyt-c-UWB_syhOyZxRnJI4M?usp=share_link</t>
  </si>
  <si>
    <t>Se evidencia plantilla del diseño nodo infraestructura para que sea diligenciado por cada una de las Secretarías, aún no se evidencia informe, tener en cuenta fecha de vencimiento mayo 2023</t>
  </si>
  <si>
    <t>Diseño Plantilla informe de Gestión</t>
  </si>
  <si>
    <t>1.9</t>
  </si>
  <si>
    <t>Socializar vía correo electrónico el informe de avance de implementación de las políticas públicas, a los grupos de interés relacionados a cada política.</t>
  </si>
  <si>
    <t>Correos electrónicos con informe socializado.</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</si>
  <si>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</si>
  <si>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</si>
  <si>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Cada entidad lider de las políticas públicas (Secretaría de Salud, Secretaría de Gobierno, Secretaría de Ciencia, Tecnología e Innovación, Unidad Administrativa Especial para la Gestión de Desastres, Instituto Departamental de Acción Comunal, Secretaría de Competitividad y De​sarrollo Económico, Alta Consejería para la Felicidad y el Bienestar, Secretaría de la Mujer y Equidad de Género y Secretaría de Desarrollo Social) realizó la socialización del informe vía correo electrónico a sus grupos de interés durante el mes de Marzo de 2023.</t>
  </si>
  <si>
    <t>Se anexa:
Soportes de socialización del informe de gestión de Políticas Públicas.
https://drive.google.com/drive/folders/1V1vVpSOfXocWje6eawph60dF6UxG_ygW?usp=share_link</t>
  </si>
  <si>
    <t>Se evidencian adjuntos con correos electrónicos institucionales invitando a la rendición de cuentas políticas públicas para el 28 de marzo de 2023 por parte de las Secretarías, evento realizado en la fecha mencionada en el salón de Gobernadores</t>
  </si>
  <si>
    <t>Correos electrónicos institucionales</t>
  </si>
  <si>
    <t>1.10</t>
  </si>
  <si>
    <t>Socializar vía correo electrónico el informe preparatorio para la Audiencia Pública a los grupos de valor.</t>
  </si>
  <si>
    <t>1.11</t>
  </si>
  <si>
    <t>Socializar vía correo electrónico los informes de regalías a los grupos de interés asociados a los proyectos de regalías.</t>
  </si>
  <si>
    <t>Durante los meses marzo y agosto del 2023</t>
  </si>
  <si>
    <t>Número de Informes socializados</t>
  </si>
  <si>
    <t>Cada entidad responsable de los proyectos de regalías realizó la socialización del informe  de gestión de las inversiones con cargo al Sistema General de Regalías durante los meses de marzo y abril de 2023.</t>
  </si>
  <si>
    <t>Se anexa:
Soportes de socialización del informe  de gestión de las inversiones con cargo al Sistema General de Regalías.
https://drive.google.com/drive/folders/1XxG9BjIWivhwBH58OrJObbW5nSaZ4n27?usp=share_link</t>
  </si>
  <si>
    <t>Se evidencian adjuntos con correos electrónicos institucionales invitando al diálogo de inversiones  con cargo al sistema general de regalías SGR</t>
  </si>
  <si>
    <t>1.12</t>
  </si>
  <si>
    <t>Socializar vía correo electrónico los informes del nodo (por definir) a los grupos de interés registrados.</t>
  </si>
  <si>
    <t>1.13</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</si>
  <si>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</si>
  <si>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</si>
  <si>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Secretaría de Planeación (Dirección de Seguimiento y Evaluación)
Secretaría de Prensa</t>
  </si>
  <si>
    <t>Durante los meses de octubre  y noviembre del 2023.</t>
  </si>
  <si>
    <t>Número de encuestas socializadas</t>
  </si>
  <si>
    <t>Esta actividad iniciará su gestión en el tercer cuatrimestre.</t>
  </si>
  <si>
    <t>1.14</t>
  </si>
  <si>
    <t>Video para redes sociales con las principales noticias de rendición de cuentas del mes.</t>
  </si>
  <si>
    <t>Durante el tiempo de duración de la estrategia 2023</t>
  </si>
  <si>
    <t xml:space="preserve">Se realizó  video del primer trimestre de 2023 , el cual fue publicado en las redes Oficiales de la Gobernación. </t>
  </si>
  <si>
    <t>https://drive.google.com/drive/folders/15nhGg1gERRJcAZ57UNFqBVeuSIcF2h3N</t>
  </si>
  <si>
    <t>Se evidencian videos informando sobre la rendición de cuentas de la Gobernación de Cundinamarca</t>
  </si>
  <si>
    <t>videos informativos y piezas gráficas</t>
  </si>
  <si>
    <t>1.15</t>
  </si>
  <si>
    <t>Periódico, folleto o entregable para cada municipio con las acciones realizadas por la Gobernación de Cundinamarca.</t>
  </si>
  <si>
    <t>Piezas entregadas en cada provincia.</t>
  </si>
  <si>
    <t>Durante Octubre y Noviembre de 2023</t>
  </si>
  <si>
    <t>Número de entregables</t>
  </si>
  <si>
    <t>1.16</t>
  </si>
  <si>
    <t>Programas radiales en línea con la Gobernación, en donde se den a conocer los avances de la gestión.</t>
  </si>
  <si>
    <t>Certificación de los programas y videos.</t>
  </si>
  <si>
    <t>Por definir</t>
  </si>
  <si>
    <t>Número de programas</t>
  </si>
  <si>
    <t>1.17</t>
  </si>
  <si>
    <t xml:space="preserve">Capsula trimestral en tik tok con avance del Plan de Desarrollo. </t>
  </si>
  <si>
    <t>Videos con capsula de rendición de cuentas.</t>
  </si>
  <si>
    <t>Abril, Julio, Octubre de 2023</t>
  </si>
  <si>
    <t>Número de capsulas realizadas</t>
  </si>
  <si>
    <t>1.18</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</si>
  <si>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</si>
  <si>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</si>
  <si>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</si>
  <si>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</si>
  <si>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</si>
  <si>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Se realizó publicación y difusión en página web y redes sociales, de la Rendición de cuentas de Políticas Publicas realizada el 28 de Marzo y del  Sistema General de Regalías el 18 de abril de 2023.</t>
  </si>
  <si>
    <t>https://drive.google.com/drive/folders/1JqhJRg-4Pa9jXHs4Y2rKXMgDth1e9kwx</t>
  </si>
  <si>
    <t>Se evidencian pantallazos con piezas gráficas y correos electrónicos institucionales de las publicaciones que fueron difundidas en la página web y redes sociales y por correo relacionadas con dos (2) rendiciones de cuentas: Políticas públicas (28 de marzo de 2023) y Sistema General de Regalías (18 de abril de 2023)</t>
  </si>
  <si>
    <t>pantallazos piezas gráficas y correos electrónicos</t>
  </si>
  <si>
    <t>1.19</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</si>
  <si>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</si>
  <si>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</si>
  <si>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</si>
  <si>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</si>
  <si>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</si>
  <si>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Secretaría de Planeación - Dirección de Gestión de la Inversión y 
entidades responsables de los Proyectos de Regalías</t>
  </si>
  <si>
    <t>Durante los meses Abril - Septiembre</t>
  </si>
  <si>
    <t>Informe elaborado</t>
  </si>
  <si>
    <t>La fecha del diálogo está pendiente por definir, se confirmará con 15 días de anterioridad.
El aforo depende de la capacidad del auditorio.</t>
  </si>
  <si>
    <t>El 18 de abril de 2023 se realizó el diálogo de rendición de cuentas sobre las inversiones con cargo al Sistema General de Regalías en el Salón Gobernadores.</t>
  </si>
  <si>
    <t>Se anexa:
Informe de diálogo
Listado de Asistencia
Video del diálogo
https://drive.google.com/drive/folders/1_AvCOWCim13nKNg9ozu5SPxlJeWTDsrm?usp=share_link</t>
  </si>
  <si>
    <t xml:space="preserve">Se aprecia video y base de datos de listas de asistencia (120 asistentes) de la rendición de cuentas  sobre las inversiones con cargo al Sistema General de Regalías de fecha 18 de abril de 2023 llevada a cabo en el Salón de Gobernadores </t>
  </si>
  <si>
    <t>video y base de datos de listas de asistencia</t>
  </si>
  <si>
    <t>Diálogo de implementación de Políticas Públicas, dirigido a grupos de valor de cada Política Pública.
 Modalidad Mixta: Transmisión y asistencia presencial limitada</t>
  </si>
  <si>
    <t>Secretaría de Planeación (Dirección de Seguimiento y Evaluación) - Dirección de Estudios Económico y Políticas Públicas y
entidades responsables de la Implementa Política.</t>
  </si>
  <si>
    <t>Durante el mes de marzo 2023</t>
  </si>
  <si>
    <t>El 28 de marzo de 2023 se realizó el diálogo de rendición sobre políticas públicas en el Salón Gobernadores.</t>
  </si>
  <si>
    <t>Se anexa:
Informe de diálogo
Listado de Asistencia
Video del diálogo
https://drive.google.com/drive/folders/1gYSM5PCPjNBbyFwqiylpx4bCP-GJ2Q4I?usp=share_link</t>
  </si>
  <si>
    <t>Se evidencia video, listas de asistencia e informe Word del Diálogo de implementación de Políticas Públicas evento realizado el 28 de marzo de 2023 en el salón de Gobernadores contó con la asistencia de 317 invitados</t>
  </si>
  <si>
    <t xml:space="preserve">
Listados de Asistencia,
Video del diálogo e Informe de diálogo</t>
  </si>
  <si>
    <t>2.3</t>
  </si>
  <si>
    <t>Diálogo de gestión adelantada en el marco del SNRdC, Nodo a definir.
 Modalidad Mixta: Transmisión y asistencia presencial limitada</t>
  </si>
  <si>
    <t>Secretaría de Planeación (Dirección de Seguimiento y Evaluación) y
Entidades responsables del Nodo.</t>
  </si>
  <si>
    <t>Durante el mes de junio 2023</t>
  </si>
  <si>
    <t>El 11 de abril de 2023  se realizó mesa de trabajo con integrantes del nodo de Infraestructura. Se tiene previsto el diálogo para el 20 de junio de 2023.</t>
  </si>
  <si>
    <t>Se anexa:
Ficha de nodo
Acta de reunión
https://drive.google.com/drive/folders/1VwlYsoc7m-_Vd5CGjhwNUsTvgWiSIJpQ?usp=share_link</t>
  </si>
  <si>
    <t xml:space="preserve">Se aprecia acta 01 del 11 de abril 2023, Mesa de trabajo entidades con metas de
infraestructura – Nodo de Rendición de Cuentas. </t>
  </si>
  <si>
    <t>acta 
ficha del nodo</t>
  </si>
  <si>
    <t>2.4</t>
  </si>
  <si>
    <t>Realizar audiencia pública de Rendición de Cuentas.
 Modalidad Mixta: Transmisión y asistencia presencial limitada</t>
  </si>
  <si>
    <t>Secretaría de Planeación, Secretaría de Prensa  y 
Oficina de Protocolo</t>
  </si>
  <si>
    <t>2.5</t>
  </si>
  <si>
    <t>Realizar audiencia pública de Rendición de Cuentas de niños, niñas, adolescentes y jóvenes.
 Modalidad Mixta: Transmisión y asistencia presencial limitada</t>
  </si>
  <si>
    <t>Subcomponente 3
Responsabilidad</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</si>
  <si>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</si>
  <si>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</si>
  <si>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</si>
  <si>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</si>
  <si>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</si>
  <si>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</si>
  <si>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Secretaría de Planeación (Dirección de Seguimiento y Evaluación), Secretaría de Gobierno y Gerencia de Buen Gobierno</t>
  </si>
  <si>
    <t>Número de participantes/ Número de invitados</t>
  </si>
  <si>
    <t>Esta actividad se desarrollará en el mes de Agosto, de acuerdo con los responsables del curso de Planeación (Dirección de Seguimiento y Evaluación)</t>
  </si>
  <si>
    <t>3.3</t>
  </si>
  <si>
    <t>Responder por escrito en el término de quince días hábiles a las preguntas de los ciudadanos formuladas en el marco del proceso de Rendición de Cuentas por el medio en que se recibió.</t>
  </si>
  <si>
    <t>Registro de comunicaciones enviadas.</t>
  </si>
  <si>
    <t>Entidades responsable de la pregunta.
Secretaría de Planeación (Dirección de Seguimiento y Evaluación).</t>
  </si>
  <si>
    <t>Respuestas enviadas/Preguntas Recibidas</t>
  </si>
  <si>
    <t>No es posible asignar valor, depende de la ciudadanía y de los grupos de valor</t>
  </si>
  <si>
    <t>Las entidades responsables de responder las preguntas recibidas en el diálogo de políticas públicas realizaron el envío de las respuestas.
Las entidades responsables de responder las preguntas recibidas en el diálogo de regalías se encuentran en el proceso de dar respuesta.</t>
  </si>
  <si>
    <t>Se anexa:
*Soportes de envío y respuestas enviadas a la ciudadanía por parte de las entidades responsables de las preguntas del diálogo de políticas públicas.
*Soportes de envío y respuestas enviadas a la ciudadanía por parte de la Dirección de Gestión de la Inversión de la Secretaría de Planeación. sin embargo, se encuentran en proceso de respuesta otras preguntas.
https://drive.google.com/drive/folders/1NSSznR0ovvvxuWZ6ByRzPy1V3SIS6oTQ?usp=share_link</t>
  </si>
  <si>
    <t>Se evidencia respuestas a las preguntas por medio de correos electrónicos institucionales y oficios firmados por cada entidad responsable de las preguntas realizadas en los diálogos de Sistema General de Regalías (18 de abril 35 respuestas fecha de vencimiento 10 de mayo) y políticas públicas (28 de marzo 47 respuestas 5 de manera extemporánea con fechas posteriores al 20 de abril 2023). sin embargo, no se allega evidencia del total de preguntas realizadas en los eventos de diálogo.</t>
  </si>
  <si>
    <t>correos electrónicos institucionales y oficios de respuestas</t>
  </si>
  <si>
    <t>3.4</t>
  </si>
  <si>
    <t>Publicar las respuestas e inquietudes recibidas en los eventos de rendición de cuentas en la Página Web de la Gobernación de Cundinamarca.</t>
  </si>
  <si>
    <t>Informe consolidado y publicado en la página Web.</t>
  </si>
  <si>
    <t>Respuestas publicadas/inquietudes recibidas</t>
  </si>
  <si>
    <t>Se realizó la publicación de las preguntas y respuestas recibidas durante el diálogo de Políticas Públicas.
Las preguntas y respuestas del diálogo de regalías serán publicados en el mes de Mayo.</t>
  </si>
  <si>
    <t xml:space="preserve">Se anexa:
*Documento de preguntas y respuestas
*Soporte de publicación
https://drive.google.com/drive/folders/1y-1LpJrbmJH5e1DZZREHb4iIdWJnKC1L?usp=share_link
Link de publicación: https://www.cundinamarca.gov.co/dependencias/secplaneacion/rendicion-de-cuentas/vigencia-2022/preguntas-y-respuestas
</t>
  </si>
  <si>
    <t>Se evidencia publicadas las preguntas y respuestas en la página de la Gobernación de Cundinamarca relacionadas al diálogo de Políticas Públicas.</t>
  </si>
  <si>
    <t>Link y página web de la Gobernación de Cundinamarca</t>
  </si>
  <si>
    <t>3.5</t>
  </si>
  <si>
    <t>Realizar la encuesta de satisfacción de Rendición de Cuentas sobre los eventos realizados.</t>
  </si>
  <si>
    <t>Registro de encuestas realizadas.</t>
  </si>
  <si>
    <t>Número de encuestas aplicadas/Número de eventos realizados</t>
  </si>
  <si>
    <t>La encuesta de rendición de cuentas fue aplicada en los diálogo de políticas públicas y de regalías y posteriormente fue enviada al correo de los asistentes.</t>
  </si>
  <si>
    <t>Se anexa: 
* Base de encuestas de rendición de cuentas
* Soportes envío de encuestas.
https://drive.google.com/drive/folders/1BXDD01_xtMxR9k4NaKsx5gyRQakyYNpf?usp=share_link</t>
  </si>
  <si>
    <t xml:space="preserve">Se evidencia base de datos con respuestas a la ampliación de la encuesta al diálogo del Sistema General de Regalías 
correos electrónicos institucionales con el envío de solicitud diligenciamiento de encuesta al diálogo de Políticas Públicas </t>
  </si>
  <si>
    <t>matriz base de datos de encuesta
correos electrónicos institucionales</t>
  </si>
  <si>
    <t>3.6</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</si>
  <si>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</si>
  <si>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</si>
  <si>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(Dirección de Seguimiento y Evaluación)y Secretaria de Desarrollo e Inclusión Social</t>
  </si>
  <si>
    <t>15 de julio 2023 - 15 de diciembre 2023</t>
  </si>
  <si>
    <t>Número de documentos realizadas/Número de documentos programados</t>
  </si>
  <si>
    <t>Se realizó análisis preliminar de los resultados de las encuestas de satisfacción aplicadas en los diálogos de Políticas Públicas y de Regalías.</t>
  </si>
  <si>
    <t>Se anexa:
* Documento preliminar de análisis.
https://docs.google.com/document/d/1sgXg5RlhEGqwhGZZBUcfRBca6_QSQzG_/edit?usp=share_link&amp;ouid=118302552800135434141&amp;rtpof=true&amp;sd=true</t>
  </si>
  <si>
    <t>Se evidencia informe Word con análisis preliminar del consolidado de recomendaciones y evaluación de los diálogos de Sistema General de Regalías y Políticas Públicas con corte a 31 de marzo 2023</t>
  </si>
  <si>
    <t>Informe preliminar en Word</t>
  </si>
  <si>
    <t>3.7</t>
  </si>
  <si>
    <t>Publicar los resultados de Rendición de Cuentas.</t>
  </si>
  <si>
    <t>Documento consolidado de rendición de cuentas publicado en página Web</t>
  </si>
  <si>
    <t xml:space="preserve"> Secretaría de Planeación  (Dirección de Seguimiento y Evaluación)</t>
  </si>
  <si>
    <t>15 de diciembre 2023</t>
  </si>
  <si>
    <t xml:space="preserve">Número de Informe publicados/Número de Informe programados </t>
  </si>
  <si>
    <t>Se realizó el informe parcial de resultados de la estrategia de rendición de cuentas, de acuerdo con el desarrollo de las actividades de la estrategia.</t>
  </si>
  <si>
    <t>Se anexa:
*Informe parcial de resultados de la estrategia.
https://drive.google.com/drive/folders/1NHrKzDno7iJnNKEMNqsDWBzMB_zVSCNz?usp=share_link</t>
  </si>
  <si>
    <t xml:space="preserve">Se evidencia informe preliminar en borrador con resultados parciales de los dos diálogos ejecutados en el primer cuatrimestre Sistema General de Regalías y Políticas Públicas </t>
  </si>
  <si>
    <t>3.8</t>
  </si>
  <si>
    <t>Publicar informe de evaluación de la estrategia de rendición de cuentas</t>
  </si>
  <si>
    <t>Documento informe publicado</t>
  </si>
  <si>
    <t>Control Interno</t>
  </si>
  <si>
    <t>20 de diciembre 2023</t>
  </si>
  <si>
    <t>Código: E-DEAG-FR- 095</t>
  </si>
  <si>
    <t>Fecha de Aprobación: 12/08/2020</t>
  </si>
  <si>
    <t>Componente 4:  Atención al Ciudadano</t>
  </si>
  <si>
    <t>Observaciones Dirección S&amp;E</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</si>
  <si>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</si>
  <si>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Comités de Atención al Usuario </t>
  </si>
  <si>
    <t>Cuatro actas de los Comités de Atención al Usuario</t>
  </si>
  <si>
    <t>Secretaría General</t>
  </si>
  <si>
    <t>30 de marzo de 2023 30 de Junio  de 2023 29 de septiembre de 2023 15 de diciembre de 2023</t>
  </si>
  <si>
    <t>Para el 2023 el Decreto 539 de 2020 POR EL CUAL SE ESTRUCTURA Y MODERNIZA EL COMITÉ DE ATENCIÓN AL USUARIO DEL NIVEL CENTRAL DE LA GOBERNACION DE CUNDINAMARCA fue derogado de  acuerdo con lo dispuesto en el Decreto 509 de 2022, POR EL CUAL SE ARTICULAN EL MODELO INTEGRADO DE PLANEACIÓN Y GESTIÓN (MIPG), EL SISTEMA INTEGRAL DE GESTIÓN Y CONTROL (SIGC) Y EL SISTEMA DE CONTROL INTERNO (SCI) DEL SECTOR CENTRAL DE LA ADMINISTRACIÓN DEPARTAMENTAL Y SE DICTAN OTRAS DISPOSICIONES.   De acuerdo con lo anterior, el Comité pasa a ser una mesa técnica que compone el Comité de Institucional de Gestión y Desempeño y actualmente se están estableciendo los lineamientos de operación y reglamentación.   Para garantizar la ejecución de los procesos y la vinculación de las enditadades del nivel central, se solicitó a través de la Circular 009 de la Secretaría General enlaces para los diferentes procesos desarrollados en el marco del Comité de Atención al Usuario y se consolidaron los delegados y se  realizó convocatoria  a reunión el día 27 de abril de 2023.</t>
  </si>
  <si>
    <t>https://drive.google.com/drive/folders/1dWNeLU1-dCt4tZvi7nO3tfF0zBMrcEYj?usp=share_link</t>
  </si>
  <si>
    <t>Se evidencia acta No. 19 de reunión virtual de socialización de las actividades a realizar en cada uno de los procesos y el rol que desempeñará cada uno como delegado / Secretaría General, llevada a cabo el día 28 de abril de 2023, Circular 009 del 23 de marzo de 2023 de solicitud de enlaces para el desarrollo de las actividades a cargo de la dirección de atención al usuario.
También el correo de convocatoria a los enlaces para la socialización de las actividades a realizar en cada uno de los procesos y rol que desempeña cada uno como delegado, con fecha del 25 de abril de 2023.
Por ultimo se cuenta con la base de datos de los enlaces por secretaría para contactarlos.
Se presenta un porcentaje de avance del 25% para este primer seguimiento, teniendo en cuenta que se tienen establecidos 4 comités de Atención al Usuario y a la fecha del seguimiento solo se ha realizado uno de acuerdo a las fechas programadas.</t>
  </si>
  <si>
    <t>* Acta de reunión 28 de abril.
* Circular No. 009 de 2023.
* Correo convocatoria enlaces.
* Enlaces por secretaría.</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</si>
  <si>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</si>
  <si>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</si>
  <si>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</si>
  <si>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Durante el primer cuatrimestre se realizaron dos (02) sesiones con entidades centralizadas de la Gobernación de Cundinamarca y una (01) sesión en la Contraloría de Cundinamarca, alcanzando los siguientes resultados:
•	Capacitación 20 Servidores Públicos (Contratistas y Funcionarios de planta) de la Secretaría de Educación el 10 de marzo de 2.023.
•	Capacitación 13 Servidores Públicos (Contratistas y Funcionarios de planta) de la Secretaría de Integración Regional el 10 de marzo de 2.023.
•	Capacitación 32 Servidores Públicos (Contratistas y Funcionarios de planta) de la Contraloría de Cundinamarca el 17 de marzo de 2.023.</t>
  </si>
  <si>
    <t>https://drive.google.com/drive/folders/1_-1jJcvUZAZBbLn7M22AwQp6jBw2lL-3?usp=share_link</t>
  </si>
  <si>
    <t>Se evidencia el informe de Actividades de Capacitación Protocolo de Atención al Usuario Enero, Febrero y Marzo de 2023, en donde se menciona que se realizaron 2 sesiones de capacitación en la Gobernación de Cundinamarca y 1 sesión en la Contraloría de Cundinamarca.
También se cuenta con el acta de Reunión Revisión de Actividades Proceso de Capacitaciones Dirección de Atención al Usuario Vigencia 2023 del 7 de marzo de 2023 y actas de capacitación:
*Acta 04 Reunión Revisión de Actividades Proceso de Capacitaciones Dirección de Atención al Usuario Vigencia 2023 del día 7 de marzo de 2023.
*Acta 05 de Capacitación Protocolo de Atención al Usuario, Sesión I del día 10 de marzo de 2023.
*Acta 06 de Capacitación Protocolo de Atención al Usuario, Sesión II del día 10 de marzo de 2023.
*Acta 07 de Capacitación y Buenas Prácticas de la Gobernación de Cundinamarca para la Contraloría de Cundinamarca del día 17 de marzo de 2023.
Se presenta un porcentaje de avance del 25% para este primer seguimiento, debido a que la actividad se realiza mensualmente y no se evidencia el informe de la evaluación realizada por los asistentes a las capacitaciones.</t>
  </si>
  <si>
    <t>*Informe Capacitaciones 2023
*Acta 04 - Capacitación.
*Acta 05 - Protocolo de atención, sesión 1.
*Acta 06 - Protocolo de atención, sesión 2.
*Acta 07 - Protocolo de atención, sesión 3.</t>
  </si>
  <si>
    <r>
      <rPr>
        <b/>
        <sz val="14"/>
        <color rgb="FF000000"/>
        <rFont val="Arial"/>
        <family val="2"/>
      </rPr>
      <t xml:space="preserve">Subcomponente 2.
</t>
    </r>
    <r>
      <rPr>
        <sz val="14"/>
        <color rgb="FF000000"/>
        <rFont val="Arial"/>
        <family val="2"/>
      </rPr>
      <t>Fortalecimiento de los canales de atención.</t>
    </r>
  </si>
  <si>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</si>
  <si>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</si>
  <si>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La Secretaría General realizó la difusión de los canales dispuestos a los ciudadanos a través de las redes sociales twitter y en la página web de la gobernación de Cundinamarca. Adicionalmente, ha distribuido en las actividades de Desconcentración del Servicio, material POP que contiene información sobre los diferentes canales de atención que ofrece la Gobernación de Cundinamarca.</t>
  </si>
  <si>
    <t>https://drive.google.com/drive/folders/177DqUyAWR2HQYc8rzkEuUXfnkh0bh0wq?usp=share_link</t>
  </si>
  <si>
    <t>Se cuenta con evidencia grafica de la divulgación de información como:
*Pieza grafica del martes día de atención al usuario y su horario.
*Publicación de los canales de atención al usuario en el Twitter de la Secretaría General de la Gobernación de Cundinamarca.
*Pieza grafica del martes día de atención al usuario y su horario.
*Publicación de invitación a hacer uso de los canales de atención en el Twitter de la Secretaría General de la Gobernación de Cundinamarca.
*Publicación de invitación a hacer uso de los canales de atención, presencial, virtual o telefónico, en el Twitter de la Secretaría General de la Gobernación de Cundinamarca.
*Publicación de invitación a hacer uso de los canales de atención, presencial, virtual o telefónico y sus horarios, en el Twitter de la Secretaría General de la Gobernación de Cundinamarca.
Se presenta un avance del 33% para este primer seguimiento, ya que se cuenta con el soporte de las piezas graficas publicadas pero no se encuentran los informes consolidados los cinco primeros días de cada mes, de las piezas gráficas y demás actividades de difusión realizadas durante cada mes como se menciona en la meta o producto de la actividad. También es importante que las evidencias graficas cuenten con las fechas de publicación para poder realizar una mejor evaluación del avance para corroborar los tiempos en los que se ha realizado la divulgación de la información.</t>
  </si>
  <si>
    <t>*WhatsApp Imagen 2023-04-26 at 9.35.24 PM.
*WhatsApp Imagen 2023-04-26 at 9.37.04 PM.
*WhatsApp Imagen 2023-04-26 at 9.38.25 PM.
*WhatsApp Imagen 2023-04-26 at 9.39.01 PM.
*WhatsApp Imagen 2023-04-26 at 9.39.46 PM.
*WhatsApp Imagen 2023-04-26 at 9.40.43 PM.</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</si>
  <si>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</si>
  <si>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</si>
  <si>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</si>
  <si>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 xml:space="preserve">Se realiza la integración con correo electrónico para recuperación de contraseña de usuarios, verificación de adjuntos y la automatización de los correos electrónicos para los usuarios para la recuperación de su contraseña y la información del perfil de usuario dentro de la aplicación. Se adjunta video de funcionamiento de la aplicación, la recuperación de la contraseña y la llegada del correo electrónico al usuario </t>
  </si>
  <si>
    <t>https://drive.google.com/drive/folders/1MY8S_nrOh-E6U_W54Dni9KswWiRlmEqT?usp=share_link</t>
  </si>
  <si>
    <t>Se evidencia una grabación de pantalla en la cual se realiza el ingreso a la APP de PQRSDF, explicando como se realiza el registro y la radiación de una PQRSDF. 
Se presenta un porcentaje de avance del 33% para este primer seguimiento, ya que no se evidencia el soporte del procedimiento registrado en SIGC Isolución y de la socialización. Es importante que la secretaría cuente con el soporte correspondiente de las metas o productos mencionados para la actividad.</t>
  </si>
  <si>
    <t>*WhatsApp Video 2023-04-27 at 5.38.03 PM.</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</si>
  <si>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</si>
  <si>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</si>
  <si>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</si>
  <si>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La Secretaría General emitió Circular 008 de marzo de 2023, invitando a los servidores públicos a realizar el curso virtual de Lenguaje Claro del DNP. En el primer cuatrimestre se capacitaron y certificaron 56 servidores públicos con el DNP</t>
  </si>
  <si>
    <t>https://drive.google.com/drive/folders/12uNiCNQ-IJp1IwHjtHUx1_iCVt_zKoY8?usp=share_link</t>
  </si>
  <si>
    <t xml:space="preserve">Se evidencia Circular No. 008 del 21 de marzo de 2023 en donde se realiza Invitación Desarrollo Curso de Lenguaje Claro del DNP 2023 y Participación Laboratorios de Simplicidad.
También se cuenta con una base de datos la cual incluye la fecha, nombres y apellidos completos, cedula, correo electrónico, tipo de contratación, secretaría a la que pertenece y el soporte del certificado de la realización del curso.
Se presenta un porcentaje de avance del 33% para este primer seguimiento, ya que no se evidencia el cronograma de los laboratorios de simplicidad, tampoco se observa el Informe trimestral del número de servidores públicos capacitados y laboratorios de simplicidad realizados, como se menciona en la meta o producto de la actividad. </t>
  </si>
  <si>
    <t>*Circular No. 008 Invitación desarrollo curso de lenguaje claro del DNP 2023 y participación laboratorios de simplicidad.
*Curso Lenguaje Claro (respuestas) (18).</t>
  </si>
  <si>
    <t>Subcomponente 3.
Talento Humano.</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</si>
  <si>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</si>
  <si>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</si>
  <si>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</si>
  <si>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Durante el primer cuatrimestre se realizaron dos (02) sesiones de capacitación en tiempos de respuesta oportuna de PQRSDF con entidades centralizadas de la Gobernación de Cundinamarca. Se anexa informes y actas de las capacitaciones.</t>
  </si>
  <si>
    <t>https://drive.google.com/drive/folders/1BnYZKqjrP0QxO0YpxTq9--UqnziFwv94?usp=share_link</t>
  </si>
  <si>
    <t>Se evidencia Informe Actividades de Capacitación Protocolo de Atención al Usuario Enero, Febrero y Marzo de 2023, en el cual se menciona que se realizaron 2 sesiones en la Gobernación de Cundinamarca y 1 sesión en la Contraloría de Cundinamarca, realizadas respectivamente el 10 de marzo y el 17 de marzo de 2023.
También se cuenta con las actas de las sesiones realizadas en la Gobernación de Cundinamarca: 
*Acta 05 de Capacitación Protocolo de Atención al Usuario, Sesión 1 del día 10 de marzo de 2023.
*Acta 06 de Capacitación Protocolo de Atención al Usuario, Sesión 2 del día 10 de marzo de 2023.
Se presenta un porcentaje de avance del 33% para este primer seguimiento de la actividad mencionada.</t>
  </si>
  <si>
    <t>*1 INFORME CAPACITACIONES 2023.
*ACTA 05 - protocolo de atención, sesión 1.
*ACTA 06 - protocolo de atención, sesión 2.</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</si>
  <si>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</si>
  <si>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</si>
  <si>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Se realizó capacitación a los agentes del Contac center y la contratista Anizoara Morales Díaz de la Dirección de Atención al Usuario.</t>
  </si>
  <si>
    <t>https://drive.google.com/drive/folders/12JZxlvWaGs9IlOlj--C3yOTmPAsdU4_Q?usp=share_link</t>
  </si>
  <si>
    <t>Se evidencia acta de reunión No. 1 de Reinducción y Capacitación Mercurio del día 16 de marzo de 2023, en donde se explica el manejo de la plataforma, manejo de PQRSDF y tiempos y un acta de capacitación de la empresa Enlace Internacional cuyo objetivo fue orientar a los agentes del Contact Center acerca del funcionamiento del software mercurio, con el fin de fortalecer el conocimiento en el proceso de PQRSDF el día 14 de marzo de 2023.
Se presenta un porcentaje de avance del 33% para este primer seguimiento.</t>
  </si>
  <si>
    <t>*CAPACITACIÓN MERCURIO.
*CAPACITACIÓN MERCURIO CONTACT CENTER.</t>
  </si>
  <si>
    <r>
      <rPr>
        <b/>
        <sz val="14"/>
        <color rgb="FF000000"/>
        <rFont val="Arial"/>
        <family val="2"/>
      </rPr>
      <t xml:space="preserve">Subcomponente 4. 
</t>
    </r>
    <r>
      <rPr>
        <sz val="14"/>
        <color rgb="FF000000"/>
        <rFont val="Arial"/>
        <family val="2"/>
      </rPr>
      <t>Normativo y procedimental</t>
    </r>
  </si>
  <si>
    <t>Actualizar el marco normativo  y procedimientos del Proceso de Atención al Usuario en el SIGC Isolucion, cada vez  que se requiera.</t>
  </si>
  <si>
    <t>1. Actualización del normograma y procedimientos en el SIGC Isolucion (fecha registrada en el sistema)</t>
  </si>
  <si>
    <t>Se actualizó el formato de encuesta  Satisfacción los usuarios de la gobernación de Cundinamarca M-AU-FR-005 y se creó el formato M-AU-FR-019  Encuesta de Satisfacción Canal Virtual Contáctenos.  Se actualizó el Procedimiento Canal de Atención Telefónico AU-PR-013.</t>
  </si>
  <si>
    <t>https://drive.google.com/drive/folders/1uc0FkuRuzv0z-3ihOq229a4A0LlMaVIV?usp=share_link</t>
  </si>
  <si>
    <t>Se evidencia en el aplicativo Isolución M-AU-FR-019 Versión 1 con fecha de aprobación 13 de marzo 2023 ENCUESTA DE SATISFACCIÓN CANAL VIRTUAL CONTÁCTENOS.
Se evidencia también ajuste del procedimiento M-AU-PR-013 Versión 3 con fecha de aprobación 18 de abril 2023 CANAL DE ATENCIÓN TELEFÓNICO con la anotación ...Se ajusta procedimiento y la política de operación 4.19 tiempo aceptable para la contestación de llamada recibida y enrutada...</t>
  </si>
  <si>
    <t>El link no corresponde se verificó en Isolución</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</si>
  <si>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</si>
  <si>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</si>
  <si>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</si>
  <si>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Se realizó gestión con la   Super Intendencia de Industria y Comercio-SIC para realizar capacitación presencial para los funcionarios y contratistas en el mes de abril o mayo.  Pendiente confirmación de fecha por parte de la SIC</t>
  </si>
  <si>
    <t xml:space="preserve">Se evidenció circular No. 015 del 3 de mayo de 2023 reiteración cumplimiento ley 1581 de 2012, decreto 1377 de 2013 y decreto 363 de 2017, también se evidencia radicación de fecha 27 de marzo 2023 ante la Cámara de Comercio solicitando capacitación así mismo respuesta de la Cámara de Comercio Solicitando informen lugar, fecha y hora. </t>
  </si>
  <si>
    <t>Circular 015 del 3 de mayo 2023
radicación a la Cámara de Comercio
Respuesta de la Cámara de Comercio.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</si>
  <si>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</si>
  <si>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</si>
  <si>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</si>
  <si>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</si>
  <si>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t>Para este seguimiento no se reporta avance</t>
  </si>
  <si>
    <r>
      <rPr>
        <b/>
        <sz val="14"/>
        <color rgb="FF000000"/>
        <rFont val="Arial"/>
        <family val="2"/>
      </rPr>
      <t xml:space="preserve">Subcomponente 5. </t>
    </r>
    <r>
      <rPr>
        <sz val="14"/>
        <color rgb="FF000000"/>
        <rFont val="Arial"/>
        <family val="2"/>
      </rPr>
      <t>Relacionamiento con el ciudadano</t>
    </r>
  </si>
  <si>
    <t xml:space="preserve">Descentralizar la oferta interinstitucional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</si>
  <si>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</si>
  <si>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En el primer cuatrimestre se realizaron dos ferias de servicios en territorio con el objetivo de acercar la oferta institucional.  Adicionalmente, se realizó salida de unidad móvil de Servicio al Usuario al Municipio de Madrid.  Se anexan informes.</t>
  </si>
  <si>
    <t>https://drive.google.com/drive/folders/1goaLd1A8ILAhEZwj_ZNKA5ZKL64yZJkV?usp=share_link</t>
  </si>
  <si>
    <t>Se evidencian 3 informes con información y registros fotográficos: dos ferias de servicios a San Pedro de Jagua Ubalá (21 de abril) y San Juan de Rioseco (18 de abril) y una salida móvil a Mosquera (16 de abril)</t>
  </si>
  <si>
    <t>tres (3) informes ferias de servicios salidas a los municipios de Ubalá (San Pedro de Jagua), San Juan de Rioseco y Mosquera</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</si>
  <si>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</si>
  <si>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</si>
  <si>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</si>
  <si>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</si>
  <si>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 xml:space="preserve">Para el primer trimestre de 2023 se obtuvieron los siguientes resultados en el Indicador de Oportunidad en la Respuesta. Se recibieron 9.658 PQRSDF por medio de los sistemas de gestión documental mercurio y SAC, de los cuales, 8.729 tuvieron respuesta en términos y 929 peticiones con respuesta fuera de términos de ley. Se elaboró informe trimestral. </t>
  </si>
  <si>
    <t>https://drive.google.com/drive/folders/1kJs9aS5vpZH2YltZR75YOGByTM7SgYAX?usp=share_link</t>
  </si>
  <si>
    <t>Se evidencia informe  de las PQRSDF primer trimestre 2023 en la Gobernación de Cundinamarca, elaborado y firmado por la Dirección de Atención al Usuario en el cual se aprecia la obtención de un porcentaje de oportunidad de respuesta del 90,38%.</t>
  </si>
  <si>
    <t>Informe de la Dirección de Atención al Usuario</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</si>
  <si>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</si>
  <si>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</si>
  <si>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</si>
  <si>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Respuesta dentro de los términos de ley, (1755 de 2015), obteniendo un porcentaje de oportunidad de respuesta del 90,38%.</t>
  </si>
  <si>
    <t>https://drive.google.com/drive/folders/1zHcZDzgUsJcapd4VATN-Ag96I_l-LAEY?usp=share_link</t>
  </si>
  <si>
    <t>No se evidencian capacitaciones</t>
  </si>
  <si>
    <t>Video
Correo electrónico</t>
  </si>
  <si>
    <t>Componente 5:  Transparencia y Acceso a la Información</t>
  </si>
  <si>
    <t>Indicadores</t>
  </si>
  <si>
    <t xml:space="preserve">Entidades y Direcciones cooperantes </t>
  </si>
  <si>
    <r>
      <rPr>
        <sz val="14"/>
        <color rgb="FF000000"/>
        <rFont val="Arial"/>
        <family val="2"/>
      </rPr>
      <t xml:space="preserve">Subcomponente 1. </t>
    </r>
    <r>
      <rPr>
        <sz val="14"/>
        <color rgb="FF000000"/>
        <rFont val="Arial"/>
        <family val="2"/>
      </rPr>
      <t>Lineamientos de Transparencia Activa</t>
    </r>
  </si>
  <si>
    <t xml:space="preserve">Realizar Encuentros Regionales Transparencia </t>
  </si>
  <si>
    <t>Actas de asistencia</t>
  </si>
  <si>
    <t>3 Encuentros Regionales durante la anualidad</t>
  </si>
  <si>
    <t>3 encuentros durante la anualidad y hasta el 30 de noviembre de 2022</t>
  </si>
  <si>
    <t>Se realizó capacitación virtual al Hospital de Sopó sobre Riesgos de Corrupción y formación a servidores de la gobernación y gestores documentales de entidades sobre instrumentos de gestión de información (abril 26).</t>
  </si>
  <si>
    <t>https://drive.google.com/drive/folders/1xttI4rAzK0yxMRRsq8BnL0AObwG5LIPm</t>
  </si>
  <si>
    <t>Se evidencia lista de asistencia de "mesa técnica, mapa de riesgos" realizada el 23 de marzo de 2023. Sin embargo, con este documento no es posible verificar el cumplimiento de la actividad.
 En correo recibido por la Gerencia de Buen Gobierno el 11 de mayo de 2023, comunican que la ejecución de esta actividad depende de factores externos como la logística que proporcionan las entidades en el nivel local. Por esta razón el indicador corresponde a 3 encuentros en el año y hasta el 30 de noviembre. Motivo por el cual aún no hay evidencias y se reportarán en el próximo informe.</t>
  </si>
  <si>
    <t>Lista de asistencia de la mesa técnica mapa de riesgos del 23 de marzo de 2023.
Correo del 11 de mayo de 2023.</t>
  </si>
  <si>
    <t> </t>
  </si>
  <si>
    <t>Dar lineamientos para la actualización de los micrositios y el portal web de la Gobernación de Cundinamarca, acorde a la normatividad vigente</t>
  </si>
  <si>
    <t>Comunicación remitida a las entidades y dependencias</t>
  </si>
  <si>
    <t>1 circular expedida</t>
  </si>
  <si>
    <t>Secretaria de Integración Regional</t>
  </si>
  <si>
    <t>1 vez durante la anualidad</t>
  </si>
  <si>
    <t xml:space="preserve">Conforme a lo dispuesto por la Secretaria de Planeación, la Secretaria de Integración Regional presenta el avance al componente para el I cuatrimestre así: 
-	En la pestaña "Quienes Somos", sección "Misión y Objetivos", se actualizó el Decreto Departamental No. 510 de 2022.
-	En la sección Directorio de Funcionarios y Contratistas se actualizó el directorio actualizando información de los Contratistas de la Secretaría.
-	En la pestaña de transparencia, pestaña transparencia y acceso a la información, sección de Instrumentos de Gestión de la Información, se actualizaron los documentos de Índice de Información Clasificada y Reservada y el esquema de publicación de la información de la Secretaría.
-	En la pestaña "Oferta Institucional" Sección Región Metropolitana Bogotá - Cundinamarca, Documentos de Interés Región Metropolitana Bogotá - Cundinamarca, se publicó la nueva versión de la Cartilla de Región Metropolitana.
-	En la Sección Noticias, se publicó el boletín de prensa denominado “Definidos Recursos para la Región Metropolitana” y “Corte Constitucional respalda ordenamiento y toma de decisiones de la Región Metropolitana”.
-	Igualmente se reporta la actualización de la red social Twitter en la cuenta de la Secretaria de Integración Regional, en donde diariamente </t>
  </si>
  <si>
    <t>https://www.cundinamarca.gov.co/dependencias/secintegracionregional/quienes-somos/mision-y-objetivos
https://www.cundinamarca.gov.co/dependencias/secintegracionregional/quienes-somos/directorio-de-funcionarios
https://www.cundinamarca.gov.co/dependencias/secintegracionregional/transparencia/instrumentos-gestion-de-la-informacion
https://www.cundinamarca.gov.co/dependencias/secintegracionregional/oferta-institucional/region-metropolitana.
https://www.cundinamarca.gov.co/dependencias/secintegracionregional/noticias/historico-noticias
https://twitter.com/SecIntegCundi</t>
  </si>
  <si>
    <t>Se evidencia micrositio de la Secretaría de asuntos internacionales en el que se encuentra presente:
-Decreto ordenanzal 510 del 26 de diciembre de 2022 publicado el 18 de enero de 2023.
- Directorio de funcionarios y Contratistas, en el que también se encuentra el decreto salarial de la Gobernación de Cundinamarca y el directorio de información de servidores públicos, empleados y contratistas SIGEP.
- Instrumentos de Gestión de la Información, en cumplimiento a la Ley 1712 de 2014 y la Resolución 1519 de 2020 de MINTIC, la Secretaría de Integración Regional pone a disposición de la ciudadanía y grupos de interés la información relacionada a registro de activos de información, índice de información clasificada y reservada, esquema de publicación de la información.
-Región Metropolitana Bogotá-Cundinamarca, en el que se encuentran cargados documentos de interés región metropolitana Bogotá-Cundinamarca y PDF de “Acuerdos consejo regional región metropolitana Bogotá-Cundinamarca".
-Histórico de noticias en el que se encuentran publicadas todas las notas de lo que realiza la Secretaría de Integración Regional.
Para el ejercicio de evaluación, sería valioso contar con la circular a la que están dando cumplimiento en cuanto a los lineamientos emitidos para la actualización de los micrositios y el portal web de la Gobernación de Cundinamarca, acorde a la normatividad vigente.</t>
  </si>
  <si>
    <t>5 enlaces web del micrositio de la Secretaría de Integración Regional.</t>
  </si>
  <si>
    <t>Secretaria de Asuntos Internacionales</t>
  </si>
  <si>
    <t xml:space="preserve">Según la normativa vigente del departamento se realizan diferentes actualizaciones del micrositio en portal web de la Secretaria de Asuntos Internacionales, Convocatorias, directorio  de funcionarios y contratistas con su respectivo contacto , actualizacion de banner de Buenas Prácticas  y en el area de normativa  las resoluciones  de la Secretaria </t>
  </si>
  <si>
    <t>https://www.cundinamarca.gov.co/dependencias/secasuntosinternacionales</t>
  </si>
  <si>
    <t>Se evidencia micrositio de la Secretaría de asuntos internacionales, en el que se encuentra presente:
-Convocatoria ‘Cundinamarca exporta con calidad’
-Directorio de funcionarios y contratistas con su respectivo contacto.
-Actualización de banner de Buenas Prácticas.
-En el área de normativa, se encuentran las resoluciones de la Secretaría.
Para el ejercicio de evaluación, sería valioso contar con la circular a la que están dando cumplimiento en cuanto a los lineamientos emitidos para la actualización de los micrositios y el portal web de la Gobernación de Cundinamarca, acorde a la normatividad vigente.</t>
  </si>
  <si>
    <t>1 enlace web de micrositio de asuntos internacionales.</t>
  </si>
  <si>
    <t>Desde la Gerencia de Buen Gobierno se informa que no se han expedido aún comunicados sobre esta acción, sin embargo desde el año anterior las dependencias conocen la responsabilidad de mantener actualizado sus micrositios</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</si>
  <si>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</si>
  <si>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</si>
  <si>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</si>
  <si>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</si>
  <si>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No reporta avance </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</si>
  <si>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</si>
  <si>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</si>
  <si>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</si>
  <si>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</si>
  <si>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t xml:space="preserve">Durante lo recorrido del año se han realizado piezas publicitarias con el fin de promover la actualización de las hojas de vida en el SIGEP pero el primer corte se realiza de manera semestral </t>
  </si>
  <si>
    <t>https://drive.google.com/drive/folders/1J5Vq-9Am4IWw1DlMektATPpT2-OpFmYS?usp=sharing</t>
  </si>
  <si>
    <t>La Secretaría de la Función Pública realizó la matriz de seguimiento de las acciones llevadas a cabo durante la vigencia 2023 al SIGEP II, en la que se muestran  tres piezas gráficas elaboradas y  socializadas a través de los diferentes canales de comunicación (correo, Twitter, protector de pantalla, agentes). Es importante tener en cuenta que el primer corte para esta actividad se realiza de forma semestral, sin embargo, a la fecha es posible validar avance en la ejecución de esta actividad.</t>
  </si>
  <si>
    <t>Matriz Excel seguimiento SIGEP II 2023.</t>
  </si>
  <si>
    <r>
      <rPr>
        <sz val="14"/>
        <color rgb="FF000000"/>
        <rFont val="Arial"/>
        <family val="2"/>
      </rPr>
      <t xml:space="preserve">Subcomponente 2. </t>
    </r>
    <r>
      <rPr>
        <sz val="14"/>
        <color rgb="FF000000"/>
        <rFont val="Arial"/>
        <family val="2"/>
      </rPr>
      <t>Lineamientos de Transparencia Pasiva</t>
    </r>
  </si>
  <si>
    <t>Expedir  y comunicar lineamientos de la  Política de Prevención del Daño Antijurídico, para las Secretarías de Hacienda y Salud</t>
  </si>
  <si>
    <t>Expedición y Socialización</t>
  </si>
  <si>
    <t xml:space="preserve">No de lineamientos Expedidos/No.de comunicaciones </t>
  </si>
  <si>
    <t>Secretaría Jurídica Dirección de Defensa Judicial y Extrajudicial</t>
  </si>
  <si>
    <t xml:space="preserve">28/04/2023: Se Definieron los lineamientos para análisis y
elaboración del proyecto de la Política de
Prevención del Daño Antijurídico, para la
Secretaría de Hacienda de cundinamarca. </t>
  </si>
  <si>
    <t>https://drive.google.com/drive/folders/1ZLny4aJHZFCtKqY38xS00IDEloGQY4GQ</t>
  </si>
  <si>
    <t>Se realizó reunión con el objetivo de “Definir lineamientos para análisis y elaboración del proyecto de la Política de Prevención del Daño Antijurídico, para la Secretaría de Hacienda Y Secretaria de Salud a cargo de la Dirección de Defensa Judicial y Extrajudicial” el 28 de abril de 2023. Con este documento es posible verificar que se han venido adelantando actividades con el fin de comunicar los lineamientos de daño antijurídico a las Secretarías de Hacienda y Salud.</t>
  </si>
  <si>
    <t> Acta de reunión del 28 de abril de 2023.</t>
  </si>
  <si>
    <t>Dar lineamientos para el cumpllimiento de la normatividad vigente y políticas e instrumentos de la Gobernación de Cundinamarca para el seguimiento y respuesta a las PQRSDF y Solicitudes de Información.</t>
  </si>
  <si>
    <t>Expedición guia para el manejo y funcionamientos de los normogramas del SIGC</t>
  </si>
  <si>
    <t>Guia/socializada</t>
  </si>
  <si>
    <t>Guia/socialización</t>
  </si>
  <si>
    <t>Secretaría Jurídica Dirección de Conceptos y Estrudios Jurídicos</t>
  </si>
  <si>
    <r>
      <rPr>
        <sz val="14"/>
        <color rgb="FF000000"/>
        <rFont val="Arial"/>
        <family val="2"/>
      </rPr>
      <t xml:space="preserve">Subcomponente 3. </t>
    </r>
    <r>
      <rPr>
        <sz val="14"/>
        <color rgb="FF000000"/>
        <rFont val="Arial"/>
        <family val="2"/>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</si>
  <si>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</si>
  <si>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</si>
  <si>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</si>
  <si>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</si>
  <si>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La Dirección de Gestión Documental en el cumplimiento del plan anticorrupción ha realizado las siguientes actividades:
A)	FUID- De acuerdo con la actividad, se implementa el formato A-GD-FR-003. La dirección ha realizado el cronograma de visitas del primer cuatrimestre del año 2023, actualmente se están realizando la verificación de implementación del programa de gestión documental.
B)	Hoja de control de préstamo de documentos- De acuerdo con la actividad, se implementa el formato A-GD-FR-010 en el primer cuatrimestre de 2023, se realizó seguimiento y control en el archivo central de la Gobernación de Cundinamarca.
C)	Sistema Integrado de Conservación -SIC- en el primer cuatrimestre de 2023, se implementaron los programas de almacenamiento y re-almacenamiento por medio de actividades de retiro de ganchos metálicos, cambio de cajas y carpetas.
Se implementó el programa de capacitación y sensibilización, donde se ejecutó la actividad de capacitación de manejo de extintores, programa de inspección y mantenimiento de instalaciones físicas.</t>
  </si>
  <si>
    <t>https://drive.google.com/drive/folders/10MPryexuSk-88HV2Gq2JfJzuY4Ubha3k</t>
  </si>
  <si>
    <t xml:space="preserve">
La Secretaría General  ha realizado actividades para la elaboración y adopción tres (3) instrumentos archivísticos:
A)  FUID- Se evidencia que la dirección de Gestión Documental ha realizado el cronograma de visitas en el formato A-GD-FR-012 y asesorías del primer trimestre del año 2023.
B) Hoja de control de préstamo de documento, de acuerdo con el reporte realizado por la Secretaría, se implementó el formato A-GD-FR-010 en el primer cuatrimestre de 2023, en el que se realizó seguimiento y control en el archivo central de la Gobernación de Cundinamarca. Se evidencia la implementación del formato control préstamo interno de documentos archivos de gestión para la vigencia 2023.
C)  Sistema Integrado de Conservación -SIC- en el primer trimestre de 2023, se implementaron los programas de almacenamiento y re-almacenamiento por medio de actividades de retiro de ganchos metálicos, cambio de cajas y carpetas. Como evidencia, la Secretaría anexa dos Informes de avance I trimestre 2023 del sistema integrado de conservación SIC, elaborados el 29 de marzo y del 12 de abril de 2023.</t>
  </si>
  <si>
    <t>*Cronograma de visitas en el formato A-GD-FR-012.
*5 documentos en los que se evidencia el formato de control de préstamos.
*Dos Informes de avance I trimestre 2023 del sistema integrado de conservación-SIC del 29 de marzo y 12 de abril de 2023.</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</si>
  <si>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</si>
  <si>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</si>
  <si>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</si>
  <si>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</si>
  <si>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</si>
  <si>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De acuerdo con la actividad, la Dirección de Gestión Documental ha realizado las asistencias técnicas en el sector central de la Gobernación de Cundinamarca.
En el marco de la implementación de las Tablas de Retención Documental (TRD) en el sector central de la gobernación de Cundinamarca, se programado el primer cronograma de visitas que se ejecuto el cronograma realizando 33 visitas correspondientes a las Secretaria juridica, secretaria de hacienda, secretaria de educación, secretaria de asuntos internacionales, secretaria de minas, energía y gas, secretaria de competitividad y desarrollo económico, secretaria de agricultura y desarrollo rural, despacho del gobernador correspondientes al primer trimestre del año 2023.</t>
  </si>
  <si>
    <t>La Secretaría General  realizó el "cronograma trimestral visitas y asesorías"  del  I trimestre año 2023, en el que se encuentran las fechas en que se llevó a cabo la verificación de TRD y asesoría de los procedimientos. Así mismo, se encuentran la actas de verificación de aplicación de las TRD de las visitas realizadas en la que se encuentran los hallazgos y compromisos adquiridos por las entidades evaluadas.</t>
  </si>
  <si>
    <t>*Cronograma trimestral visitas y asesorías.  formato A-GD-FR-012, gestión documental.
*Actas de verificación de aplicación de las TRD</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</si>
  <si>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</si>
  <si>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</si>
  <si>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</si>
  <si>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En la actividad de elaboración de los instrumentos de gestión de información:
a)	Activos de información: En el primer cuatrimestre 2023, se han reportado y revisado los instrumentos suministrados por varias secretarias para su actualización, de igual manera, se realizó la capacitación el día 26 de abril de 2023 para realizar el diligenciamiento de los instrumentos.
b)	Esquema de publicación: En el primer cuatrimestre 2023, se han reportado y revisado los instrumentos suministrados por varias secretarias para su actualización, se realizó la capacitación el día 26 de abril de 2023 para realizar el diligenciamiento de los instrumentos.
c)	Índice de información clasificada y reservada: En el primer cuatrimestre 2023, se han reportado y revisado los instrumentos suministrados por varias secretarias para su actualización,, se realizó la capacitación el día 26 de abril de 2023 para realizar el diligenciamiento de los instrumentos.
Se han remitido a la Dirección de Gestión Documental 3 instrumentos actualizados correspondientes a la Dirección de Gestión Documental de un total de 22 secretarias del Sector central</t>
  </si>
  <si>
    <t>A través de la circular No. 012 de 2023 se requiere a cada una de las dependencias del sector central de la Gobernación el diligenciamiento de los formatos de instrumentos de gestión de información. Este documento fue enviado a través de correo electrónico a todos los usuarios de la Gobernación el 19 de abril de 2023. Así mismo, la Gerencia de Buen Gobierno realizó presentación en la que comunicó la importancia de publicar y mantener actualizados los respectivos micrositios y la información enlazada al menú de transparencia y acceso a la información del portal web de la Gobernación.
Se logra verificar que se han venido adelantando acciones para el cumplimiento de esta actividad.</t>
  </si>
  <si>
    <t>*Circular No. 012 de 2023 “diligenciamiento formatos instrumentos de gestión de la información” del 18 de abril de 2023.
*Correo de envío de la circular No. 012 de 2023.
*Presentación en Power Point de los Instrumentos de Gestión de Información.
*Matriz Excel de los asistentes a la capacitación de los instrumentos de gestión de la información.</t>
  </si>
  <si>
    <t xml:space="preserve">Publicacion de decretos y ordenanzas departamentales </t>
  </si>
  <si>
    <t>Publicacion del 100% de decretos y ordenanzas departamentales</t>
  </si>
  <si>
    <t>Se realizó las respectivas publicaciones de los decetos y ordenanzas gubernamentales en la paginas wed de la gobernacion y se carga evidencias al drive de la secretaria general</t>
  </si>
  <si>
    <t xml:space="preserve">https://drive.google.com/drive/folders/1I1nXOS3GNE-P5h8ey92-uUbLmyFIS81J </t>
  </si>
  <si>
    <t>A través de los enlaces web enviados por la Secretaría, se evidencia:
*Publicación de las cuatro ordenanzas departamentales realizadas durante la vigencia 2023.
*Publicaciones concernientes a la gaceta Oficial del Cundinamarca: ordenanzas, decretos, resoluciones, actos administrativos del sector central y descentralizado. Con fechas de actualización del año 2023.</t>
  </si>
  <si>
    <t>*2  documentos de Word, con enlaces del micrositio de las ordenanzas y gaceta oficial de la Gobernación.</t>
  </si>
  <si>
    <r>
      <rPr>
        <sz val="14"/>
        <color rgb="FF000000"/>
        <rFont val="Arial"/>
        <family val="2"/>
      </rPr>
      <t xml:space="preserve">Subcomponente 4. </t>
    </r>
    <r>
      <rPr>
        <sz val="14"/>
        <color rgb="FF000000"/>
        <rFont val="Arial"/>
        <family val="2"/>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</si>
  <si>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</si>
  <si>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</si>
  <si>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</si>
  <si>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</si>
  <si>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</si>
  <si>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1. Durante el primer cuatrimestre la Secretaría General, realizó recorrido y mesas de trabajo con el fin de identificar el cumplimiento de la NTC 6047.  2. Consolidó los avances de los ajustes razonables sugeridos en la sede central de la Gobernación de Cundinamarca. 3. Identificó los ajustes a realizar para la vigencia 2023 para dar cumplimento a la actividad de implementar dos herramientas que garanticen el acceso a las personas en condición de discapacidad. 4.  Se realizó instalación de señalética en lengua de señas como herramienta para las personas con discapacidad auditiva.</t>
  </si>
  <si>
    <t>https://drive.google.com/drive/folders/1Nljri3Oumuw1ERAlMa1lyg0V2-SX-sk_?usp=share_link</t>
  </si>
  <si>
    <t>Se evidencia que la Gobernación de Cundinamarca dispone de herramientas para facilitar la interacción con usuarios en condición de discapacidad visual y auditiva, a través de:
*Formato acta del comité del 26 de enero de 2023 que tuvo como objetivo "Realizar instalación de la señalización dado por medio de oficio con radicado 2700 por parte de la Secretaría General en función del cumplimiento al Decreto Departamental 539 de 2020, por el cual se estructura y moderniza el comité de atención al usuario del nivel central de la Gobernación de Cundinamarca."
*Registro fotográfico de la señalización que existe en las instalaciones de la Gobernación de Cundinamarca tanto en lenguaje de señas como en inglés.
*Actas del 10 y 19 de abril de 2023 con el objetivo de “realizar seguimiento y control de las actividades realizadas vigencia 2022 y lo trascurrido 2023 de accesibilidad de las zonas comunes de la sede de la gobernación de Cundinamarca, que son fundamentales para la atención a los ciudadanos en condición de discapacidad y dar cumplimiento con los requerimientos de MIPG y PAAC por parte de la  Secretaria General de la Gobernación de Cundinamarca.”</t>
  </si>
  <si>
    <t xml:space="preserve">*Documento con registro fotográfico señalización.
*Formato acta de comité del 26 de enero de 2023 .
*Actas de reunión del 10 y 19 de abril de 2023. </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</si>
  <si>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</si>
  <si>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</si>
  <si>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No. de guías elaboradas/ No. de guías propuestas</t>
  </si>
  <si>
    <t>1. La Secretaría de Prensa y Comunicaciones aprobó el diseño final de la Guía de Atención con Enfoque Diferencial.  La Secretaría General difundió a través de sus redes sociales la Guía de Atención al Usuario con Enfoque Diferencial ( a través de código QR) 3. Se diseñó capacitación y sensibilización para los servidores públicos de la Gobernación. 4. Se publicó la Guía en la Página web de la Gobernación https://www.cundinamarca.gov.co/dependencias/secgeneral/informacion-de-interes/guia-atencion-usuario-enfoque-diferencial</t>
  </si>
  <si>
    <r>
      <t>La Secretaría  de Prensa y Comunicaciones</t>
    </r>
    <r>
      <rPr>
        <sz val="12"/>
        <rFont val="Arial"/>
        <family val="2"/>
      </rPr>
      <t xml:space="preserve"> creo la guía de atención al usuario con enfoque diferencial con el objetivo de "Garantizar de manera oportuna y especial, la atención de los diferentes grupos y sectoriales tales como mujeres en embarazo, niños, niñas, adolescentes, adultos mayores, las personas con alguna condición de discapacidad, indígenas, comunidades negras, afrocolombianas, palenqueras y raizales Gitanos – Pueblo ROM, lesbianas, gays , bisexuales, transexuales, intersexuales (LGBTI) y demás que por su condición se haga necesaria su atención preferente con estándares ajustados a las diferentes normas para así brindar acceso a todos y cada uno de los servicios de la Gobernación de Cundinamarca." Por otro lado,  la Secretaría General adjunta presentación del “Avance Política Pública de Discapacidad” en Power Point y piezas gráficas elaboradas.</t>
    </r>
  </si>
  <si>
    <t>*Guía de atención al usuario con enfoque diferencial.
*Tres Piezas gráficas.
*Presentación Power Point.</t>
  </si>
  <si>
    <r>
      <rPr>
        <sz val="14"/>
        <color rgb="FF000000"/>
        <rFont val="Arial"/>
        <family val="2"/>
      </rPr>
      <t xml:space="preserve">Subcomponente 5.
</t>
    </r>
    <r>
      <rPr>
        <sz val="14"/>
        <color rgb="FF000000"/>
        <rFont val="Arial"/>
        <family val="2"/>
      </rPr>
      <t>Monitoreo del Acceso a la Información Pública</t>
    </r>
  </si>
  <si>
    <t>Dar lineamientos a las entidades para el auto diligenciamiento del Índice de Transparencia Activa ITA</t>
  </si>
  <si>
    <t>Reporte ITA 2023</t>
  </si>
  <si>
    <t>ITA reportado a PGN en la fecha que corresponda</t>
  </si>
  <si>
    <t>La que defina la PGN en sus actos administrativos</t>
  </si>
  <si>
    <t>No hay fecha definida por PGN aún para el 2023</t>
  </si>
  <si>
    <t>Realizar reuniones temáticas de Transparencia para orientar las actividades necesarias para su cumplimiento.</t>
  </si>
  <si>
    <t>Acta de Comité</t>
  </si>
  <si>
    <t>30 de mayo y 30 de septiembre</t>
  </si>
  <si>
    <t>Trimestral</t>
  </si>
  <si>
    <t>No se ha realizado reunión del grupo temático de transparencia, acorde a las modificaciones realizadas.</t>
  </si>
  <si>
    <t xml:space="preserve">Formato monitoreo avance de ejecución del Plan Anticorrupción y de Atención al Ciudadano  </t>
  </si>
  <si>
    <t>POLÍTICA DE INTEGRIDAD</t>
  </si>
  <si>
    <t>SUBCOMPONENTE</t>
  </si>
  <si>
    <t>Iniciativa Adicional</t>
  </si>
  <si>
    <t>Meta o Producto</t>
  </si>
  <si>
    <t xml:space="preserve">Indicador </t>
  </si>
  <si>
    <t>Fecha Programada</t>
  </si>
  <si>
    <t>Distribución
Presupuestal</t>
  </si>
  <si>
    <t>CONFLICTOS DE INTERÉS</t>
  </si>
  <si>
    <t>Dos capacitaciones anuales de la guia para la identificación y declaración del  conflicto de intereses en el sector público colombiano.</t>
  </si>
  <si>
    <t>N° de capacitaciones propuestas / N° de capacitaciones realizadas en el semestre</t>
  </si>
  <si>
    <t>Semestral</t>
  </si>
  <si>
    <t xml:space="preserve">A la fecha no se reportan avance a esta actividad </t>
  </si>
  <si>
    <t xml:space="preserve">Divulgación de  piezas publicitarias </t>
  </si>
  <si>
    <t xml:space="preserve">Piezas publicitarias emitidas </t>
  </si>
  <si>
    <t>No piezas publicitaria propuestas/No  piezas publicitaria realizadas.</t>
  </si>
  <si>
    <t xml:space="preserve">Se han divulgado dos piezas publicitarias una el 1 de marzo y la otra el 26 de abril donde se quiere recordar al funcionario la estrategia que tiene la entidad con referente a conflicto de interés </t>
  </si>
  <si>
    <t>La Secretaría de la Función Pública para la vigencia 2023 realizó dos piezas gráficas en las que se recuerda al funcionario la estrategia que tiene la entidad con relación a conflictos de interés. La divulgación de estas piezas publicitarias se realizó el 1 de marzo y el 26 de abril.</t>
  </si>
  <si>
    <t>*Matriz Excel con relación de piezas publicitarias del 1 de marzo y 26 de abril de 2023.</t>
  </si>
  <si>
    <t>Socialización mensual de la estratégia de conflicto de intereses a los funcionarios en la jornada de inducción.</t>
  </si>
  <si>
    <t>No capacitaciones propuestas/No capacitaciones realizadas.</t>
  </si>
  <si>
    <t>Mensual</t>
  </si>
  <si>
    <t xml:space="preserve">Durante las inducciones de los meses de febrero y marzo se realiza socialización de la estrategia de conflicto de interés para lo cual se anexan planillas de asistencia que soportan las diferentes jornadas. </t>
  </si>
  <si>
    <t>La Secretaría de la Función Pública realizó inducciones durante los meses de febrero y marzo en las que socializó la estrategia de conflicto de interés, como evidencia anexaron planillas de asistencia que soportan las jornadas realizadas. Por otro lado, adjunta la presentación de conflictos de interés, no es claro la fecha de socialización de este documento.</t>
  </si>
  <si>
    <t>*Listas de asistencia del 2 de febrero y 30 de marzo de 2023.
*Presentación Power Point.</t>
  </si>
  <si>
    <t>CÓDIGO DE INTEGRIDAD</t>
  </si>
  <si>
    <t>Divulgacion de piezas informativas con cada valor</t>
  </si>
  <si>
    <t>piezas informativas de los valores</t>
  </si>
  <si>
    <t>7 Piezas comunicativas socializadas (1 mensual) una vez se inicia el proceso de apropiación</t>
  </si>
  <si>
    <t xml:space="preserve">El plan de apropiación frente al código de integridad inicia a partir del mes de abril 
Para lo cual se anexa pieza informativa del correspondiente al mes corresponde al valor 
</t>
  </si>
  <si>
    <t xml:space="preserve">Para el primer cuatrimestre de la vigencia 2023, no se reporta avance de esta actividad, dado que el plan de apropiación frente al código de integridad inicia a partir del mes de abril </t>
  </si>
  <si>
    <t xml:space="preserve">Apropiación del Codigo De Integridad </t>
  </si>
  <si>
    <t xml:space="preserve">Informe de apropiación </t>
  </si>
  <si>
    <t>7 informes con la apropiación del valor que fue apropiado</t>
  </si>
  <si>
    <t xml:space="preserve"> Esta actividad se realiza durante los cinco días posteriores del mes ejecutado para lo cual estaría para el 5 de mayo </t>
  </si>
  <si>
    <t xml:space="preserve">Evaluacion de apropiación </t>
  </si>
  <si>
    <t xml:space="preserve">Informe Resultados de la apropiación </t>
  </si>
  <si>
    <t xml:space="preserve">Informe de autoevaluación de resultados de Apropiación del año </t>
  </si>
  <si>
    <t xml:space="preserve">La actividad esta proyectada para la finalización del plan de apropiación de todos lo valores </t>
  </si>
  <si>
    <t>Para el primer cuatrimestre de la vigencia 2023, no se reporta avance de esta actividad. Esta actividad será elaborada al finalizar el plan de apropiación de los valores.</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</si>
  <si>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</si>
  <si>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</si>
  <si>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</si>
  <si>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</si>
  <si>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</si>
  <si>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</si>
  <si>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</si>
  <si>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</si>
  <si>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</si>
  <si>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</si>
  <si>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</si>
  <si>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</si>
  <si>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</si>
  <si>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</si>
  <si>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</si>
  <si>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</si>
  <si>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</si>
  <si>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</si>
  <si>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</si>
  <si>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</si>
  <si>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</si>
  <si>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</si>
  <si>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</si>
  <si>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</si>
  <si>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</si>
  <si>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</si>
  <si>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</si>
  <si>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Impacto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</si>
  <si>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</si>
  <si>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</si>
  <si>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</si>
  <si>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</si>
  <si>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</si>
  <si>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</si>
  <si>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</si>
  <si>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</si>
  <si>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</si>
  <si>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</si>
  <si>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</si>
  <si>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</si>
  <si>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</si>
  <si>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</si>
  <si>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</si>
  <si>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</si>
  <si>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</si>
  <si>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</si>
  <si>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</si>
  <si>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</si>
  <si>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</si>
  <si>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</si>
  <si>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</si>
  <si>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</si>
  <si>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</si>
  <si>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</si>
  <si>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</si>
  <si>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</si>
  <si>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</si>
  <si>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</si>
  <si>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</si>
  <si>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</si>
  <si>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</si>
  <si>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</si>
  <si>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</si>
  <si>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</si>
  <si>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</si>
  <si>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</si>
  <si>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</si>
  <si>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</si>
  <si>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</si>
  <si>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</si>
  <si>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</si>
  <si>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</si>
  <si>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</si>
  <si>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</si>
  <si>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</si>
  <si>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</si>
  <si>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</si>
  <si>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</si>
  <si>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</si>
  <si>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</si>
  <si>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</si>
  <si>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</si>
  <si>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</si>
  <si>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</si>
  <si>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</si>
  <si>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</si>
  <si>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</si>
  <si>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</si>
  <si>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</si>
  <si>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</si>
  <si>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</si>
  <si>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</si>
  <si>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</si>
  <si>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</si>
  <si>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</si>
  <si>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</si>
  <si>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</si>
  <si>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</si>
  <si>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</si>
  <si>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</si>
  <si>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</si>
  <si>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</si>
  <si>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</si>
  <si>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</si>
  <si>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</si>
  <si>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</si>
  <si>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</si>
  <si>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</si>
  <si>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</si>
  <si>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</si>
  <si>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</si>
  <si>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</si>
  <si>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</si>
  <si>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</si>
  <si>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</si>
  <si>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</si>
  <si>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</si>
  <si>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</si>
  <si>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</si>
  <si>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</si>
  <si>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</si>
  <si>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</si>
  <si>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</si>
  <si>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</si>
  <si>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</si>
  <si>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</si>
  <si>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</si>
  <si>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</si>
  <si>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Componente</t>
  </si>
  <si>
    <t>I Cuatrimestre</t>
  </si>
  <si>
    <t>II Cuatrimestre</t>
  </si>
  <si>
    <t>III Cuatrimestre</t>
  </si>
  <si>
    <t>Total</t>
  </si>
  <si>
    <t>Gestión de Riesgos</t>
  </si>
  <si>
    <t>Racionalización de trámites</t>
  </si>
  <si>
    <t>Rendición de Cuentas</t>
  </si>
  <si>
    <t>Atención al Ciudadano</t>
  </si>
  <si>
    <t>Transparencia y Acceso a la Información</t>
  </si>
  <si>
    <t>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</si>
</sst>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quot;$&quot;\ * #,##0.00_-;_-&quot;$&quot;\ * &quot;-&quot;??_-;_-@_-"/>
    <numFmt numFmtId="165" formatCode="d/mm/yyyy;@"/>
    <numFmt numFmtId="166" formatCode="dd/mm/yy;@"/>
    <numFmt numFmtId="167" formatCode="_-* #,##0.000_-;\-* #,##0.000_-;_-* &quot;-&quot;??_-;_-@"/>
    <numFmt numFmtId="168" formatCode="_-* #,##0.00_-;\-* #,##0.00_-;_-* &quot;-&quot;??_-;_-@"/>
    <numFmt numFmtId="169" formatCode="d/m/yyyy"/>
    <numFmt numFmtId="170" formatCode="dd/mm/yy"/>
    <numFmt numFmtId="171" formatCode="0.0%"/>
  </numFmts>
  <fonts count="85">
    <font>
      <sz val="11"/>
      <color theme="1"/>
      <name val="Calibri"/>
      <family val="2"/>
      <scheme val="minor"/>
    </font>
    <font>
      <sz val="12"/>
      <color theme="1"/>
      <name val="Calibri"/>
      <family val="2"/>
      <scheme val="minor"/>
    </font>
    <font>
      <sz val="10"/>
      <name val="Arial"/>
      <family val="2"/>
    </font>
    <font>
      <sz val="10"/>
      <name val="Arial"/>
      <family val="2"/>
    </font>
    <font>
      <sz val="10"/>
      <name val="Arial"/>
      <family val="2"/>
    </font>
    <font>
      <sz val="14"/>
      <name val="Arial"/>
      <family val="2"/>
    </font>
    <font>
      <sz val="14"/>
      <color theme="1"/>
      <name val="Tahoma"/>
      <family val="2"/>
    </font>
    <font>
      <sz val="1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b/>
      <sz val="11"/>
      <name val="Calibri"/>
      <family val="2"/>
      <scheme val="minor"/>
    </font>
    <font>
      <u/>
      <sz val="11"/>
      <color theme="10"/>
      <name val="Calibri"/>
      <family val="2"/>
      <scheme val="minor"/>
    </font>
    <font>
      <sz val="11"/>
      <color theme="1"/>
      <name val="Tahoma"/>
      <family val="2"/>
    </font>
    <font>
      <b/>
      <sz val="14"/>
      <name val="Arial"/>
      <family val="2"/>
    </font>
    <font>
      <sz val="14"/>
      <color rgb="FF000000"/>
      <name val="Arial"/>
      <family val="2"/>
    </font>
    <font>
      <b/>
      <sz val="14"/>
      <color rgb="FF000000"/>
      <name val="Arial"/>
      <family val="2"/>
    </font>
    <font>
      <b/>
      <sz val="12"/>
      <color rgb="FF000000"/>
      <name val="Arial"/>
      <family val="2"/>
    </font>
    <font>
      <b/>
      <sz val="12"/>
      <name val="Arial"/>
      <family val="2"/>
    </font>
    <font>
      <b/>
      <sz val="16"/>
      <color rgb="FF000000"/>
      <name val="Calibri"/>
      <family val="2"/>
    </font>
    <font>
      <sz val="11"/>
      <color theme="1"/>
      <name val="Arial"/>
      <family val="2"/>
    </font>
    <font>
      <sz val="11"/>
      <color rgb="FF000000"/>
      <name val="Calibri"/>
      <family val="2"/>
    </font>
    <font>
      <sz val="18"/>
      <color theme="1"/>
      <name val="Calibri"/>
      <family val="2"/>
      <scheme val="minor"/>
    </font>
    <font>
      <b/>
      <sz val="22"/>
      <color rgb="FF000000"/>
      <name val="Calibri"/>
      <family val="2"/>
    </font>
    <font>
      <b/>
      <sz val="16"/>
      <name val="Arial"/>
      <family val="2"/>
    </font>
    <font>
      <b/>
      <sz val="10"/>
      <name val="Arial"/>
      <family val="2"/>
    </font>
    <font>
      <b/>
      <sz val="14"/>
      <name val="Tahoma"/>
      <family val="2"/>
    </font>
    <font>
      <b/>
      <sz val="16"/>
      <color theme="1"/>
      <name val="Tahoma"/>
      <family val="2"/>
    </font>
    <font>
      <sz val="11"/>
      <name val="Calibri"/>
      <family val="2"/>
    </font>
    <font>
      <sz val="11"/>
      <name val="Arial Narrow"/>
      <family val="2"/>
    </font>
    <font>
      <b/>
      <sz val="14"/>
      <name val="Arial Narrow"/>
      <family val="2"/>
    </font>
    <font>
      <b/>
      <sz val="11"/>
      <name val="Arial Narrow"/>
      <family val="2"/>
    </font>
    <font>
      <b/>
      <sz val="10"/>
      <name val="Arial Narrow"/>
      <family val="2"/>
    </font>
    <font>
      <sz val="9"/>
      <name val="Arial Narrow"/>
      <family val="2"/>
    </font>
    <font>
      <sz val="11"/>
      <color rgb="FF000000"/>
      <name val="Calibri"/>
      <family val="2"/>
    </font>
    <font>
      <b/>
      <sz val="14"/>
      <color rgb="FF333300"/>
      <name val="Arial"/>
      <family val="2"/>
    </font>
    <font>
      <sz val="11"/>
      <name val="Arial"/>
      <family val="2"/>
    </font>
    <font>
      <sz val="11"/>
      <color theme="1"/>
      <name val="Calibri"/>
      <family val="2"/>
      <scheme val="minor"/>
    </font>
    <font>
      <sz val="11"/>
      <name val="Calibri"/>
      <family val="2"/>
      <scheme val="minor"/>
    </font>
    <font>
      <sz val="16"/>
      <color rgb="FF000000"/>
      <name val="Calibri"/>
      <family val="2"/>
    </font>
    <font>
      <sz val="16"/>
      <color rgb="FF000000"/>
      <name val="Arial"/>
      <family val="2"/>
    </font>
    <font>
      <b/>
      <sz val="16"/>
      <color rgb="FF000000"/>
      <name val="Arial"/>
      <family val="2"/>
    </font>
    <font>
      <sz val="9"/>
      <color rgb="FF000000"/>
      <name val="&quot;Arial Narrow&quot;, sans-serif"/>
    </font>
    <font>
      <sz val="9"/>
      <color rgb="FFFF0000"/>
      <name val="&quot;Arial Narrow&quot;, sans-serif"/>
    </font>
    <font>
      <sz val="9"/>
      <name val="&quot;Arial Narrow&quot;, sans-serif"/>
    </font>
    <font>
      <b/>
      <sz val="11"/>
      <name val="Calibri"/>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sz val="10"/>
      <name val="Calibri"/>
      <family val="2"/>
    </font>
    <font>
      <b/>
      <sz val="12"/>
      <name val="Calibri"/>
      <family val="2"/>
    </font>
    <font>
      <sz val="12"/>
      <name val="Tahoma"/>
      <family val="2"/>
    </font>
    <font>
      <sz val="11"/>
      <name val="Tahoma"/>
      <family val="2"/>
    </font>
    <font>
      <b/>
      <sz val="12"/>
      <name val="Tahoma"/>
      <family val="2"/>
    </font>
    <font>
      <sz val="14"/>
      <name val="Arial Narrow"/>
      <family val="2"/>
    </font>
    <font>
      <b/>
      <sz val="11"/>
      <color rgb="FFFFFFFF"/>
      <name val="Arial Narrow"/>
      <family val="2"/>
    </font>
    <font>
      <b/>
      <sz val="14"/>
      <name val="Calibri"/>
      <family val="2"/>
    </font>
    <font>
      <sz val="11"/>
      <color rgb="FFFF0000"/>
      <name val="Arial Narrow"/>
      <family val="2"/>
    </font>
    <font>
      <b/>
      <sz val="9"/>
      <name val="Arial Narrow"/>
      <family val="2"/>
    </font>
    <font>
      <sz val="11"/>
      <color rgb="FF00CC00"/>
      <name val="Arial Narrow"/>
      <family val="2"/>
    </font>
    <font>
      <sz val="12"/>
      <name val="Arial"/>
      <family val="2"/>
    </font>
    <font>
      <sz val="11"/>
      <color rgb="FF000000"/>
      <name val="Arial Narrow"/>
      <family val="2"/>
    </font>
    <font>
      <sz val="11"/>
      <color rgb="FFF2F2F2"/>
      <name val="Arial Narrow"/>
      <family val="2"/>
    </font>
    <font>
      <sz val="9"/>
      <color rgb="FF38761D"/>
      <name val="Arial Narrow"/>
      <family val="2"/>
    </font>
    <font>
      <sz val="9"/>
      <color rgb="FFFF0000"/>
      <name val="Arial Narrow"/>
      <family val="2"/>
    </font>
    <font>
      <sz val="9"/>
      <color rgb="FF385623"/>
      <name val="Arial Narrow"/>
      <family val="2"/>
    </font>
    <font>
      <sz val="9"/>
      <color rgb="FF000000"/>
      <name val="Arial Narrow"/>
      <family val="2"/>
    </font>
    <font>
      <u/>
      <sz val="11"/>
      <name val="Arial Narrow"/>
      <family val="2"/>
    </font>
    <font>
      <u/>
      <sz val="11"/>
      <color rgb="FF1155CC"/>
      <name val="Arial Narrow"/>
      <family val="2"/>
    </font>
    <font>
      <sz val="10"/>
      <color rgb="FF000000"/>
      <name val="Arial"/>
      <family val="2"/>
    </font>
    <font>
      <sz val="10"/>
      <name val="Arial Narrow"/>
      <family val="2"/>
    </font>
    <font>
      <sz val="12"/>
      <name val="Arial Narrow"/>
      <family val="2"/>
    </font>
    <font>
      <u/>
      <sz val="11"/>
      <color theme="10"/>
      <name val="Arial"/>
      <family val="2"/>
    </font>
    <font>
      <sz val="10"/>
      <color theme="1"/>
      <name val="Arial"/>
      <family val="2"/>
    </font>
    <font>
      <sz val="11"/>
      <color rgb="FF000000"/>
      <name val="Arial"/>
      <family val="2"/>
    </font>
    <font>
      <sz val="12"/>
      <color theme="1"/>
      <name val="Arial"/>
      <family val="2"/>
    </font>
    <font>
      <u/>
      <sz val="12"/>
      <color theme="10"/>
      <name val="Arial"/>
      <family val="2"/>
    </font>
    <font>
      <sz val="12"/>
      <color rgb="FF000000"/>
      <name val="Arial"/>
      <family val="2"/>
    </font>
    <font>
      <u/>
      <sz val="12"/>
      <color rgb="FF0000FF"/>
      <name val="Arial"/>
      <family val="2"/>
    </font>
    <font>
      <b/>
      <sz val="12"/>
      <color theme="1"/>
      <name val="Arial"/>
      <family val="2"/>
    </font>
    <font>
      <b/>
      <sz val="11"/>
      <color theme="1"/>
      <name val="Calibri"/>
      <family val="2"/>
      <scheme val="minor"/>
    </font>
    <font>
      <sz val="12"/>
      <color theme="1"/>
      <name val="Arial"/>
      <family val="2"/>
    </font>
    <font>
      <sz val="12"/>
      <name val="Calibri"/>
      <family val="2"/>
    </font>
  </fonts>
  <fills count="3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BDD7EE"/>
        <bgColor indexed="64"/>
      </patternFill>
    </fill>
    <fill>
      <patternFill patternType="solid">
        <fgColor rgb="FFFFFFFF"/>
        <bgColor indexed="64"/>
      </patternFill>
    </fill>
    <fill>
      <patternFill patternType="solid">
        <fgColor rgb="FFFFFFFF"/>
        <bgColor rgb="FFFFFFFF"/>
      </patternFill>
    </fill>
    <fill>
      <patternFill patternType="solid">
        <fgColor rgb="FF2F5496"/>
        <bgColor rgb="FF2F5496"/>
      </patternFill>
    </fill>
    <fill>
      <patternFill patternType="solid">
        <fgColor rgb="FFBDD6EE"/>
        <bgColor rgb="FFBDD6EE"/>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44546A"/>
        <bgColor rgb="FF44546A"/>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9CC2E5"/>
        <bgColor rgb="FF9CC2E5"/>
      </patternFill>
    </fill>
    <fill>
      <patternFill patternType="solid">
        <fgColor theme="0" tint="-0.249977111117893"/>
        <bgColor indexed="64"/>
      </patternFill>
    </fill>
    <fill>
      <patternFill patternType="solid">
        <fgColor rgb="FFFFFFFF"/>
        <bgColor rgb="FF000000"/>
      </patternFill>
    </fill>
    <fill>
      <patternFill patternType="solid">
        <fgColor rgb="FFBFBFBF"/>
        <bgColor rgb="FF000000"/>
      </patternFill>
    </fill>
    <fill>
      <patternFill patternType="solid">
        <fgColor rgb="FFC6E0B4"/>
        <bgColor indexed="64"/>
      </patternFill>
    </fill>
    <fill>
      <patternFill patternType="solid">
        <fgColor rgb="FFE2EFDA"/>
        <bgColor indexed="64"/>
      </patternFill>
    </fill>
    <fill>
      <patternFill patternType="solid">
        <fgColor theme="4"/>
        <bgColor indexed="64"/>
      </patternFill>
    </fill>
  </fills>
  <borders count="18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2F75B5"/>
      </right>
      <top style="thick">
        <color theme="4"/>
      </top>
      <bottom style="medium">
        <color rgb="FF2F75B5"/>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medium">
        <color rgb="FF2F75B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medium">
        <color rgb="FF2E75B5"/>
      </left>
      <right/>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right style="medium">
        <color rgb="FF2F75B5"/>
      </right>
      <top style="medium">
        <color rgb="FF2F75B5"/>
      </top>
      <bottom style="medium">
        <color rgb="FF2F75B5"/>
      </bottom>
      <diagonal/>
    </border>
    <border>
      <left style="medium">
        <color rgb="FF2F75B5"/>
      </left>
      <right/>
      <top style="medium">
        <color rgb="FF2F75B5"/>
      </top>
      <bottom style="medium">
        <color rgb="FF2F75B5"/>
      </bottom>
      <diagonal/>
    </border>
    <border>
      <left/>
      <right/>
      <top/>
      <bottom style="medium">
        <color theme="4" tint="0.39997558519241921"/>
      </bottom>
      <diagonal/>
    </border>
    <border>
      <left style="medium">
        <color auto="1"/>
      </left>
      <right style="medium">
        <color auto="1"/>
      </right>
      <top style="medium">
        <color auto="1"/>
      </top>
      <bottom style="medium">
        <color auto="1"/>
      </bottom>
      <diagonal/>
    </border>
    <border>
      <left style="thin">
        <color rgb="FF000000"/>
      </left>
      <right/>
      <top style="medium">
        <color rgb="FF000000"/>
      </top>
      <bottom/>
      <diagonal/>
    </border>
    <border>
      <left style="thin">
        <color rgb="FF000000"/>
      </left>
      <right/>
      <top/>
      <bottom style="medium">
        <color rgb="FF000000"/>
      </bottom>
      <diagonal/>
    </border>
    <border>
      <left/>
      <right/>
      <top style="dotted">
        <color rgb="FF548135"/>
      </top>
      <bottom/>
      <diagonal/>
    </border>
    <border>
      <left/>
      <right style="dotted">
        <color rgb="FF548135"/>
      </right>
      <top style="dotted">
        <color rgb="FF548135"/>
      </top>
      <bottom/>
      <diagonal/>
    </border>
    <border>
      <left/>
      <right style="dotted">
        <color rgb="FF548135"/>
      </right>
      <top/>
      <bottom/>
      <diagonal/>
    </border>
    <border>
      <left style="dotted">
        <color rgb="FFE46C0A"/>
      </left>
      <right style="dotted">
        <color rgb="FFE46C0A"/>
      </right>
      <top style="dotted">
        <color rgb="FFE46C0A"/>
      </top>
      <bottom style="dotted">
        <color rgb="FFE46C0A"/>
      </bottom>
      <diagonal/>
    </border>
    <border>
      <left/>
      <right style="dotted">
        <color rgb="FF548135"/>
      </right>
      <top/>
      <bottom style="dotted">
        <color rgb="FF548135"/>
      </bottom>
      <diagonal/>
    </border>
    <border>
      <left style="dotted">
        <color rgb="FF548135"/>
      </left>
      <right style="dotted">
        <color rgb="FF548135"/>
      </right>
      <top/>
      <bottom style="thin">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style="thin">
        <color auto="1"/>
      </bottom>
      <diagonal/>
    </border>
    <border>
      <left style="medium">
        <color rgb="FF000000"/>
      </left>
      <right style="thin">
        <color auto="1"/>
      </right>
      <top/>
      <bottom/>
      <diagonal/>
    </border>
    <border>
      <left style="medium">
        <color rgb="FF000000"/>
      </left>
      <right style="thin">
        <color auto="1"/>
      </right>
      <top/>
      <bottom style="thin">
        <color auto="1"/>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rgb="FF000000"/>
      </left>
      <right style="thin">
        <color rgb="FF000000"/>
      </right>
      <top style="medium">
        <color rgb="FF0070C0"/>
      </top>
      <bottom style="thin">
        <color rgb="FF0070C0"/>
      </bottom>
      <diagonal/>
    </border>
    <border>
      <left style="medium">
        <color rgb="FF0070C0"/>
      </left>
      <right style="thin">
        <color auto="1"/>
      </right>
      <top/>
      <bottom/>
      <diagonal/>
    </border>
    <border>
      <left style="thin">
        <color rgb="FF000000"/>
      </left>
      <right style="thin">
        <color rgb="FF000000"/>
      </right>
      <top style="thin">
        <color rgb="FF0070C0"/>
      </top>
      <bottom style="thin">
        <color rgb="FF0070C0"/>
      </bottom>
      <diagonal/>
    </border>
    <border>
      <left style="thin">
        <color auto="1"/>
      </left>
      <right style="thin">
        <color auto="1"/>
      </right>
      <top style="thin">
        <color auto="1"/>
      </top>
      <bottom style="medium">
        <color rgb="FF0070C0"/>
      </bottom>
      <diagonal/>
    </border>
    <border>
      <left style="medium">
        <color rgb="FF0070C0"/>
      </left>
      <right style="thin">
        <color auto="1"/>
      </right>
      <top/>
      <bottom style="medium">
        <color rgb="FF0070C0"/>
      </bottom>
      <diagonal/>
    </border>
    <border>
      <left style="thin">
        <color rgb="FF000000"/>
      </left>
      <right style="thin">
        <color rgb="FF000000"/>
      </right>
      <top style="thin">
        <color rgb="FF0070C0"/>
      </top>
      <bottom style="medium">
        <color rgb="FF0070C0"/>
      </bottom>
      <diagonal/>
    </border>
    <border>
      <left style="thin">
        <color auto="1"/>
      </left>
      <right style="thin">
        <color auto="1"/>
      </right>
      <top/>
      <bottom style="medium">
        <color rgb="FF0070C0"/>
      </bottom>
      <diagonal/>
    </border>
    <border>
      <left style="medium">
        <color rgb="FF000000"/>
      </left>
      <right style="medium">
        <color auto="1"/>
      </right>
      <top/>
      <bottom style="medium">
        <color auto="1"/>
      </bottom>
      <diagonal/>
    </border>
    <border>
      <left style="medium">
        <color rgb="FF000000"/>
      </left>
      <right style="medium">
        <color auto="1"/>
      </right>
      <top style="medium">
        <color auto="1"/>
      </top>
      <bottom/>
      <diagonal/>
    </border>
    <border>
      <left style="medium">
        <color rgb="FF2F75B5"/>
      </left>
      <right style="medium">
        <color rgb="FF000000"/>
      </right>
      <top/>
      <bottom style="medium">
        <color rgb="FF2F75B5"/>
      </bottom>
      <diagonal/>
    </border>
    <border>
      <left style="medium">
        <color rgb="FF000000"/>
      </left>
      <right style="medium">
        <color auto="1"/>
      </right>
      <top/>
      <bottom/>
      <diagonal/>
    </border>
    <border>
      <left style="medium">
        <color rgb="FF000000"/>
      </left>
      <right style="medium">
        <color auto="1"/>
      </right>
      <top/>
      <bottom style="thin">
        <color rgb="FF000000"/>
      </bottom>
      <diagonal/>
    </border>
    <border>
      <left style="thin">
        <color auto="1"/>
      </left>
      <right style="thin">
        <color auto="1"/>
      </right>
      <top style="medium">
        <color rgb="FF000000"/>
      </top>
      <bottom/>
      <diagonal/>
    </border>
    <border>
      <left style="thin">
        <color indexed="64"/>
      </left>
      <right style="medium">
        <color theme="4"/>
      </right>
      <top style="thin">
        <color indexed="64"/>
      </top>
      <bottom/>
      <diagonal/>
    </border>
    <border>
      <left style="thin">
        <color indexed="64"/>
      </left>
      <right style="medium">
        <color theme="4"/>
      </right>
      <top/>
      <bottom/>
      <diagonal/>
    </border>
    <border>
      <left style="thin">
        <color indexed="64"/>
      </left>
      <right style="medium">
        <color theme="4"/>
      </right>
      <top/>
      <bottom style="thin">
        <color indexed="64"/>
      </bottom>
      <diagonal/>
    </border>
    <border>
      <left style="medium">
        <color theme="4"/>
      </left>
      <right style="medium">
        <color theme="4"/>
      </right>
      <top style="medium">
        <color theme="4"/>
      </top>
      <bottom style="medium">
        <color theme="4" tint="0.39997558519241921"/>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
      <left style="medium">
        <color theme="4" tint="0.39997558519241921"/>
      </left>
      <right/>
      <top/>
      <bottom/>
      <diagonal/>
    </border>
    <border>
      <left/>
      <right style="medium">
        <color theme="4" tint="0.39997558519241921"/>
      </right>
      <top/>
      <bottom/>
      <diagonal/>
    </border>
    <border>
      <left style="medium">
        <color theme="4" tint="0.39997558519241921"/>
      </left>
      <right style="medium">
        <color theme="4" tint="0.39997558519241921"/>
      </right>
      <top style="medium">
        <color theme="4" tint="0.39997558519241921"/>
      </top>
      <bottom style="medium">
        <color rgb="FF000000"/>
      </bottom>
      <diagonal/>
    </border>
    <border>
      <left style="medium">
        <color theme="4" tint="0.39997558519241921"/>
      </left>
      <right style="medium">
        <color theme="4" tint="0.39997558519241921"/>
      </right>
      <top style="medium">
        <color rgb="FF000000"/>
      </top>
      <bottom style="medium">
        <color rgb="FF000000"/>
      </bottom>
      <diagonal/>
    </border>
    <border>
      <left style="medium">
        <color theme="4" tint="0.39997558519241921"/>
      </left>
      <right style="medium">
        <color theme="4" tint="0.39997558519241921"/>
      </right>
      <top style="medium">
        <color rgb="FF000000"/>
      </top>
      <bottom/>
      <diagonal/>
    </border>
    <border>
      <left style="medium">
        <color theme="4" tint="0.39997558519241921"/>
      </left>
      <right style="medium">
        <color theme="4" tint="0.39997558519241921"/>
      </right>
      <top/>
      <bottom style="medium">
        <color theme="4" tint="0.3999755851924192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thick">
        <color theme="4"/>
      </left>
      <right style="thick">
        <color theme="4"/>
      </right>
      <top style="thick">
        <color theme="4"/>
      </top>
      <bottom style="thick">
        <color theme="4"/>
      </bottom>
      <diagonal/>
    </border>
    <border>
      <left style="thin">
        <color auto="1"/>
      </left>
      <right/>
      <top style="medium">
        <color rgb="FF000000"/>
      </top>
      <bottom style="thin">
        <color auto="1"/>
      </bottom>
      <diagonal/>
    </border>
    <border>
      <left style="thin">
        <color auto="1"/>
      </left>
      <right/>
      <top style="medium">
        <color rgb="FF0070C0"/>
      </top>
      <bottom style="thin">
        <color auto="1"/>
      </bottom>
      <diagonal/>
    </border>
    <border>
      <left style="thick">
        <color theme="4"/>
      </left>
      <right style="thick">
        <color theme="4"/>
      </right>
      <top style="thick">
        <color theme="4"/>
      </top>
      <bottom style="medium">
        <color rgb="FF2F75B5"/>
      </bottom>
      <diagonal/>
    </border>
    <border>
      <left style="thick">
        <color theme="4"/>
      </left>
      <right style="thick">
        <color theme="4"/>
      </right>
      <top style="thin">
        <color indexed="64"/>
      </top>
      <bottom style="thin">
        <color indexed="64"/>
      </bottom>
      <diagonal/>
    </border>
    <border>
      <left style="thick">
        <color theme="4"/>
      </left>
      <right style="thick">
        <color theme="4"/>
      </right>
      <top/>
      <bottom/>
      <diagonal/>
    </border>
    <border>
      <left style="thick">
        <color theme="4"/>
      </left>
      <right style="thick">
        <color theme="4"/>
      </right>
      <top style="thin">
        <color indexed="64"/>
      </top>
      <bottom/>
      <diagonal/>
    </border>
    <border>
      <left style="thick">
        <color theme="4"/>
      </left>
      <right style="thick">
        <color theme="4"/>
      </right>
      <top style="thick">
        <color theme="4"/>
      </top>
      <bottom/>
      <diagonal/>
    </border>
    <border>
      <left style="thick">
        <color theme="4"/>
      </left>
      <right style="thick">
        <color theme="4"/>
      </right>
      <top style="medium">
        <color rgb="FF2F75B5"/>
      </top>
      <bottom/>
      <diagonal/>
    </border>
    <border>
      <left style="thick">
        <color theme="4"/>
      </left>
      <right style="thick">
        <color theme="4"/>
      </right>
      <top/>
      <bottom style="thin">
        <color indexed="64"/>
      </bottom>
      <diagonal/>
    </border>
    <border>
      <left style="thick">
        <color theme="4"/>
      </left>
      <right style="thick">
        <color theme="4"/>
      </right>
      <top style="thick">
        <color theme="4"/>
      </top>
      <bottom style="thin">
        <color indexed="64"/>
      </bottom>
      <diagonal/>
    </border>
    <border>
      <left style="thick">
        <color theme="4"/>
      </left>
      <right style="thick">
        <color theme="4"/>
      </right>
      <top style="thin">
        <color indexed="64"/>
      </top>
      <bottom style="thick">
        <color theme="4"/>
      </bottom>
      <diagonal/>
    </border>
    <border>
      <left style="medium">
        <color theme="4"/>
      </left>
      <right style="medium">
        <color theme="4"/>
      </right>
      <top style="medium">
        <color theme="4"/>
      </top>
      <bottom style="thin">
        <color indexed="64"/>
      </bottom>
      <diagonal/>
    </border>
    <border>
      <left style="medium">
        <color rgb="FF000000"/>
      </left>
      <right/>
      <top style="medium">
        <color rgb="FF2F75B5"/>
      </top>
      <bottom style="medium">
        <color rgb="FF2F75B5"/>
      </bottom>
      <diagonal/>
    </border>
    <border>
      <left/>
      <right/>
      <top style="medium">
        <color rgb="FF2F75B5"/>
      </top>
      <bottom style="medium">
        <color rgb="FF2F75B5"/>
      </bottom>
      <diagonal/>
    </border>
    <border>
      <left style="medium">
        <color rgb="FF2F75B5"/>
      </left>
      <right/>
      <top/>
      <bottom style="medium">
        <color rgb="FF2F75B5"/>
      </bottom>
      <diagonal/>
    </border>
    <border>
      <left style="medium">
        <color theme="4" tint="-0.24994659260841701"/>
      </left>
      <right/>
      <top style="medium">
        <color rgb="FF2F75B5"/>
      </top>
      <bottom style="medium">
        <color theme="4" tint="-0.24994659260841701"/>
      </bottom>
      <diagonal/>
    </border>
    <border>
      <left/>
      <right/>
      <top style="medium">
        <color rgb="FF2F75B5"/>
      </top>
      <bottom style="medium">
        <color theme="4" tint="-0.24994659260841701"/>
      </bottom>
      <diagonal/>
    </border>
    <border>
      <left style="medium">
        <color rgb="FF000000"/>
      </left>
      <right style="medium">
        <color theme="4" tint="-0.24994659260841701"/>
      </right>
      <top style="medium">
        <color theme="4" tint="-0.24994659260841701"/>
      </top>
      <bottom style="medium">
        <color rgb="FF2F75B5"/>
      </bottom>
      <diagonal/>
    </border>
    <border>
      <left/>
      <right style="medium">
        <color rgb="FF000000"/>
      </right>
      <top/>
      <bottom style="medium">
        <color rgb="FF2F75B5"/>
      </bottom>
      <diagonal/>
    </border>
    <border>
      <left style="medium">
        <color rgb="FF000000"/>
      </left>
      <right style="medium">
        <color theme="4" tint="-0.24994659260841701"/>
      </right>
      <top style="medium">
        <color auto="1"/>
      </top>
      <bottom style="medium">
        <color auto="1"/>
      </bottom>
      <diagonal/>
    </border>
    <border>
      <left style="medium">
        <color rgb="FF000000"/>
      </left>
      <right style="medium">
        <color theme="4" tint="-0.24994659260841701"/>
      </right>
      <top/>
      <bottom style="medium">
        <color rgb="FF2F75B5"/>
      </bottom>
      <diagonal/>
    </border>
    <border>
      <left style="medium">
        <color theme="4"/>
      </left>
      <right/>
      <top style="medium">
        <color theme="4"/>
      </top>
      <bottom style="medium">
        <color theme="4"/>
      </bottom>
      <diagonal/>
    </border>
    <border>
      <left style="medium">
        <color theme="4"/>
      </left>
      <right/>
      <top/>
      <bottom style="medium">
        <color theme="4"/>
      </bottom>
      <diagonal/>
    </border>
    <border>
      <left/>
      <right/>
      <top/>
      <bottom style="medium">
        <color theme="4"/>
      </bottom>
      <diagonal/>
    </border>
    <border>
      <left style="medium">
        <color theme="4"/>
      </left>
      <right style="medium">
        <color rgb="FF2F75B5"/>
      </right>
      <top style="medium">
        <color theme="4"/>
      </top>
      <bottom style="medium">
        <color theme="4"/>
      </bottom>
      <diagonal/>
    </border>
    <border>
      <left/>
      <right/>
      <top style="medium">
        <color theme="4"/>
      </top>
      <bottom style="medium">
        <color theme="4"/>
      </bottom>
      <diagonal/>
    </border>
    <border>
      <left style="medium">
        <color theme="4"/>
      </left>
      <right/>
      <top style="medium">
        <color theme="4"/>
      </top>
      <bottom style="medium">
        <color theme="4" tint="0.39997558519241921"/>
      </bottom>
      <diagonal/>
    </border>
    <border>
      <left/>
      <right/>
      <top style="medium">
        <color theme="4"/>
      </top>
      <bottom style="medium">
        <color theme="4" tint="0.39997558519241921"/>
      </bottom>
      <diagonal/>
    </border>
    <border>
      <left style="medium">
        <color theme="4"/>
      </left>
      <right/>
      <top style="medium">
        <color rgb="FF2F75B5"/>
      </top>
      <bottom style="medium">
        <color theme="4"/>
      </bottom>
      <diagonal/>
    </border>
    <border>
      <left/>
      <right/>
      <top style="medium">
        <color rgb="FF2F75B5"/>
      </top>
      <bottom style="medium">
        <color theme="4"/>
      </bottom>
      <diagonal/>
    </border>
    <border>
      <left style="thick">
        <color theme="4"/>
      </left>
      <right/>
      <top/>
      <bottom/>
      <diagonal/>
    </border>
    <border>
      <left style="medium">
        <color rgb="FF2F75B5"/>
      </left>
      <right/>
      <top style="medium">
        <color rgb="FF2F75B5"/>
      </top>
      <bottom/>
      <diagonal/>
    </border>
    <border>
      <left/>
      <right/>
      <top style="thick">
        <color theme="4"/>
      </top>
      <bottom style="medium">
        <color rgb="FF2F75B5"/>
      </bottom>
      <diagonal/>
    </border>
    <border>
      <left style="thick">
        <color theme="4"/>
      </left>
      <right/>
      <top style="thick">
        <color theme="4"/>
      </top>
      <bottom style="medium">
        <color rgb="FF2F75B5"/>
      </bottom>
      <diagonal/>
    </border>
    <border>
      <left style="thick">
        <color theme="4"/>
      </left>
      <right/>
      <top style="medium">
        <color rgb="FF2F75B5"/>
      </top>
      <bottom style="medium">
        <color rgb="FF2F75B5"/>
      </bottom>
      <diagonal/>
    </border>
    <border>
      <left style="thick">
        <color theme="4"/>
      </left>
      <right/>
      <top style="medium">
        <color rgb="FF2F75B5"/>
      </top>
      <bottom/>
      <diagonal/>
    </border>
    <border>
      <left style="thick">
        <color theme="4"/>
      </left>
      <right/>
      <top style="thick">
        <color theme="4"/>
      </top>
      <bottom style="thick">
        <color theme="4"/>
      </bottom>
      <diagonal/>
    </border>
    <border>
      <left style="thick">
        <color theme="4"/>
      </left>
      <right/>
      <top style="medium">
        <color rgb="FF2F75B5"/>
      </top>
      <bottom style="thick">
        <color theme="4"/>
      </bottom>
      <diagonal/>
    </border>
    <border>
      <left style="thick">
        <color theme="4"/>
      </left>
      <right/>
      <top/>
      <bottom style="medium">
        <color rgb="FF2F75B5"/>
      </bottom>
      <diagonal/>
    </border>
    <border>
      <left style="medium">
        <color indexed="64"/>
      </left>
      <right style="thin">
        <color rgb="FF000000"/>
      </right>
      <top style="medium">
        <color indexed="64"/>
      </top>
      <bottom style="medium">
        <color indexed="64"/>
      </bottom>
      <diagonal/>
    </border>
  </borders>
  <cellStyleXfs count="17">
    <xf numFmtId="0" fontId="0" fillId="0" borderId="0"/>
    <xf numFmtId="0" fontId="3" fillId="0" borderId="0"/>
    <xf numFmtId="0" fontId="2" fillId="0" borderId="0"/>
    <xf numFmtId="0" fontId="2" fillId="0" borderId="0"/>
    <xf numFmtId="0" fontId="4" fillId="0" borderId="0"/>
    <xf numFmtId="0" fontId="13" fillId="0" borderId="0" applyNumberFormat="0" applyFill="0" applyBorder="0" applyAlignment="0" applyProtection="0"/>
    <xf numFmtId="0" fontId="2" fillId="0" borderId="0"/>
    <xf numFmtId="0" fontId="35" fillId="0" borderId="0"/>
    <xf numFmtId="0" fontId="22" fillId="0" borderId="0"/>
    <xf numFmtId="0" fontId="39" fillId="0" borderId="0"/>
    <xf numFmtId="0" fontId="7" fillId="0" borderId="0"/>
    <xf numFmtId="164" fontId="38" fillId="0" borderId="0" applyFont="0" applyFill="0" applyBorder="0" applyAlignment="0" applyProtection="0"/>
    <xf numFmtId="164" fontId="38" fillId="0" borderId="0" applyFont="0" applyFill="0" applyBorder="0" applyAlignment="0" applyProtection="0"/>
    <xf numFmtId="0" fontId="22" fillId="0" borderId="0"/>
    <xf numFmtId="0" fontId="7" fillId="0" borderId="0"/>
    <xf numFmtId="164" fontId="38" fillId="0" borderId="0" applyFont="0" applyFill="0" applyBorder="0" applyAlignment="0" applyProtection="0"/>
    <xf numFmtId="9" fontId="38" fillId="0" borderId="0" applyFont="0" applyFill="0" applyBorder="0" applyAlignment="0" applyProtection="0"/>
  </cellStyleXfs>
  <cellXfs count="643">
    <xf numFmtId="0" fontId="0" fillId="0" borderId="0" xfId="0"/>
    <xf numFmtId="0" fontId="2" fillId="0" borderId="0" xfId="2"/>
    <xf numFmtId="0" fontId="2" fillId="0" borderId="1" xfId="2" applyBorder="1"/>
    <xf numFmtId="0" fontId="0" fillId="0" borderId="2" xfId="0" applyBorder="1"/>
    <xf numFmtId="0" fontId="0" fillId="0" borderId="2" xfId="0" applyBorder="1" applyAlignment="1">
      <alignment wrapText="1"/>
    </xf>
    <xf numFmtId="0" fontId="0" fillId="0" borderId="5" xfId="0" applyBorder="1"/>
    <xf numFmtId="0" fontId="7" fillId="4" borderId="0" xfId="0" applyFont="1" applyFill="1"/>
    <xf numFmtId="0" fontId="12" fillId="5" borderId="0" xfId="0" applyFont="1" applyFill="1" applyAlignment="1">
      <alignment wrapText="1"/>
    </xf>
    <xf numFmtId="0" fontId="12" fillId="6" borderId="0" xfId="0" applyFont="1" applyFill="1" applyAlignment="1">
      <alignment wrapText="1"/>
    </xf>
    <xf numFmtId="0" fontId="7" fillId="7" borderId="0" xfId="5" applyFont="1" applyFill="1" applyAlignment="1">
      <alignment wrapText="1"/>
    </xf>
    <xf numFmtId="0" fontId="12" fillId="8" borderId="0" xfId="0" applyFont="1" applyFill="1" applyAlignment="1">
      <alignment wrapText="1"/>
    </xf>
    <xf numFmtId="0" fontId="7" fillId="5" borderId="0" xfId="5" applyFont="1" applyFill="1" applyAlignment="1">
      <alignment wrapText="1"/>
    </xf>
    <xf numFmtId="0" fontId="12" fillId="7" borderId="0" xfId="0" applyFont="1" applyFill="1" applyAlignment="1">
      <alignment wrapText="1"/>
    </xf>
    <xf numFmtId="0" fontId="7" fillId="8" borderId="0" xfId="5" applyFont="1" applyFill="1" applyAlignment="1">
      <alignment wrapText="1"/>
    </xf>
    <xf numFmtId="0" fontId="17" fillId="10" borderId="35" xfId="0" applyFont="1" applyFill="1" applyBorder="1" applyAlignment="1">
      <alignment horizontal="center" vertical="center" wrapText="1"/>
    </xf>
    <xf numFmtId="0" fontId="18" fillId="10" borderId="38" xfId="0" applyFont="1" applyFill="1" applyBorder="1" applyAlignment="1">
      <alignment horizontal="center" vertical="center" wrapText="1"/>
    </xf>
    <xf numFmtId="0" fontId="18" fillId="10" borderId="38" xfId="0" applyFont="1" applyFill="1" applyBorder="1" applyAlignment="1">
      <alignment horizontal="center" vertical="center"/>
    </xf>
    <xf numFmtId="0" fontId="18" fillId="2" borderId="38" xfId="0" applyFont="1" applyFill="1" applyBorder="1" applyAlignment="1">
      <alignment horizontal="center" vertical="center" wrapText="1"/>
    </xf>
    <xf numFmtId="0" fontId="0" fillId="0" borderId="0" xfId="0" applyAlignment="1">
      <alignment wrapText="1"/>
    </xf>
    <xf numFmtId="0" fontId="5" fillId="0" borderId="38"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14" fontId="10" fillId="0" borderId="9" xfId="0" applyNumberFormat="1" applyFont="1" applyBorder="1" applyAlignment="1">
      <alignment vertical="center" wrapText="1"/>
    </xf>
    <xf numFmtId="0" fontId="0" fillId="2" borderId="0" xfId="0" applyFill="1" applyAlignment="1">
      <alignment wrapText="1"/>
    </xf>
    <xf numFmtId="0" fontId="29" fillId="12" borderId="54" xfId="0" applyFont="1" applyFill="1" applyBorder="1" applyAlignment="1">
      <alignment horizontal="center" vertical="center" textRotation="90" wrapText="1"/>
    </xf>
    <xf numFmtId="0" fontId="30" fillId="0" borderId="64" xfId="0" applyFont="1" applyBorder="1" applyAlignment="1">
      <alignment horizontal="center" vertical="center"/>
    </xf>
    <xf numFmtId="0" fontId="34" fillId="0" borderId="64" xfId="0" applyFont="1" applyBorder="1" applyAlignment="1">
      <alignment horizontal="left" vertical="center" wrapText="1"/>
    </xf>
    <xf numFmtId="0" fontId="30" fillId="0" borderId="64" xfId="0" applyFont="1" applyBorder="1" applyAlignment="1">
      <alignment horizontal="center" vertical="center" textRotation="90"/>
    </xf>
    <xf numFmtId="0" fontId="32" fillId="0" borderId="64" xfId="0" applyFont="1" applyBorder="1" applyAlignment="1">
      <alignment horizontal="center" vertical="center" textRotation="90" wrapText="1"/>
    </xf>
    <xf numFmtId="0" fontId="30" fillId="0" borderId="58" xfId="0" applyFont="1" applyBorder="1" applyAlignment="1">
      <alignment horizontal="center" vertical="center" textRotation="90" wrapText="1"/>
    </xf>
    <xf numFmtId="0" fontId="30" fillId="0" borderId="64" xfId="0" applyFont="1" applyBorder="1" applyAlignment="1">
      <alignment horizontal="center" vertical="center" wrapText="1"/>
    </xf>
    <xf numFmtId="0" fontId="29" fillId="0" borderId="0" xfId="0" applyFont="1"/>
    <xf numFmtId="0" fontId="30" fillId="0" borderId="61" xfId="0" applyFont="1" applyBorder="1" applyAlignment="1">
      <alignment horizontal="center" vertical="center" wrapText="1"/>
    </xf>
    <xf numFmtId="14" fontId="30" fillId="0" borderId="64" xfId="0" applyNumberFormat="1" applyFont="1" applyBorder="1" applyAlignment="1">
      <alignment horizontal="center" vertical="center" wrapText="1"/>
    </xf>
    <xf numFmtId="0" fontId="30" fillId="0" borderId="64" xfId="0" applyFont="1" applyBorder="1" applyAlignment="1">
      <alignment horizontal="left" vertical="center" wrapText="1"/>
    </xf>
    <xf numFmtId="0" fontId="30" fillId="0" borderId="64" xfId="0" applyFont="1" applyBorder="1" applyAlignment="1">
      <alignment vertical="center" wrapText="1"/>
    </xf>
    <xf numFmtId="0" fontId="30" fillId="0" borderId="64" xfId="0" applyFont="1" applyBorder="1" applyAlignment="1">
      <alignment horizontal="center" vertical="center" textRotation="90" wrapText="1"/>
    </xf>
    <xf numFmtId="0" fontId="5" fillId="0" borderId="66" xfId="0" applyFont="1" applyBorder="1"/>
    <xf numFmtId="0" fontId="5" fillId="0" borderId="0" xfId="0" applyFont="1"/>
    <xf numFmtId="0" fontId="16" fillId="0" borderId="0" xfId="0" applyFont="1"/>
    <xf numFmtId="0" fontId="17" fillId="0" borderId="0" xfId="0" applyFont="1" applyAlignment="1">
      <alignment vertical="center"/>
    </xf>
    <xf numFmtId="0" fontId="17" fillId="13" borderId="0" xfId="0" applyFont="1" applyFill="1" applyAlignment="1">
      <alignment vertical="center"/>
    </xf>
    <xf numFmtId="0" fontId="16" fillId="11" borderId="0" xfId="0" applyFont="1" applyFill="1" applyAlignment="1">
      <alignment horizontal="left" vertical="top" wrapText="1"/>
    </xf>
    <xf numFmtId="0" fontId="36" fillId="11" borderId="0" xfId="0" applyFont="1" applyFill="1" applyAlignment="1">
      <alignment horizontal="center" vertical="center" wrapText="1"/>
    </xf>
    <xf numFmtId="0" fontId="17" fillId="11" borderId="0" xfId="0" applyFont="1" applyFill="1" applyAlignment="1">
      <alignment horizontal="left" vertical="center" wrapText="1"/>
    </xf>
    <xf numFmtId="0" fontId="17" fillId="11" borderId="79" xfId="0" applyFont="1" applyFill="1" applyBorder="1" applyAlignment="1">
      <alignment horizontal="left" vertical="center" wrapText="1"/>
    </xf>
    <xf numFmtId="0" fontId="15" fillId="15" borderId="80" xfId="0" applyFont="1" applyFill="1" applyBorder="1" applyAlignment="1">
      <alignment horizontal="center" vertical="center" wrapText="1"/>
    </xf>
    <xf numFmtId="0" fontId="15" fillId="15" borderId="81" xfId="0" applyFont="1" applyFill="1" applyBorder="1" applyAlignment="1">
      <alignment horizontal="center" vertical="center" wrapText="1"/>
    </xf>
    <xf numFmtId="0" fontId="15" fillId="15" borderId="82" xfId="0" applyFont="1" applyFill="1" applyBorder="1" applyAlignment="1">
      <alignment horizontal="center" vertical="center" wrapText="1"/>
    </xf>
    <xf numFmtId="0" fontId="17" fillId="15" borderId="81" xfId="0" applyFont="1" applyFill="1" applyBorder="1" applyAlignment="1">
      <alignment horizontal="center" vertical="center" wrapText="1"/>
    </xf>
    <xf numFmtId="0" fontId="15" fillId="0" borderId="38" xfId="0" applyFont="1" applyBorder="1" applyAlignment="1">
      <alignment horizontal="center" vertical="center" wrapText="1"/>
    </xf>
    <xf numFmtId="14" fontId="5" fillId="0" borderId="38" xfId="0" applyNumberFormat="1" applyFont="1" applyBorder="1" applyAlignment="1">
      <alignment horizontal="center" vertical="center" wrapText="1"/>
    </xf>
    <xf numFmtId="0" fontId="16" fillId="11" borderId="38"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16" fillId="0" borderId="38" xfId="0" applyFont="1" applyBorder="1" applyAlignment="1">
      <alignment horizontal="center" vertical="center" wrapText="1"/>
    </xf>
    <xf numFmtId="14" fontId="5" fillId="11" borderId="38" xfId="0" applyNumberFormat="1" applyFont="1" applyFill="1" applyBorder="1" applyAlignment="1">
      <alignment horizontal="center" vertical="center" wrapText="1"/>
    </xf>
    <xf numFmtId="14" fontId="16" fillId="11" borderId="38" xfId="0" applyNumberFormat="1" applyFont="1" applyFill="1" applyBorder="1" applyAlignment="1">
      <alignment horizontal="center" vertical="center"/>
    </xf>
    <xf numFmtId="0" fontId="27" fillId="11" borderId="0" xfId="0" applyFont="1" applyFill="1" applyAlignment="1">
      <alignment horizontal="center" vertical="center" wrapText="1"/>
    </xf>
    <xf numFmtId="0" fontId="17" fillId="11" borderId="38" xfId="0" applyFont="1" applyFill="1" applyBorder="1" applyAlignment="1">
      <alignment horizontal="center" vertical="center"/>
    </xf>
    <xf numFmtId="0" fontId="17" fillId="11" borderId="38" xfId="0" applyFont="1" applyFill="1" applyBorder="1" applyAlignment="1">
      <alignment horizontal="center" vertical="center" wrapText="1"/>
    </xf>
    <xf numFmtId="0" fontId="29" fillId="0" borderId="65" xfId="0" applyFont="1" applyBorder="1"/>
    <xf numFmtId="0" fontId="29" fillId="0" borderId="61" xfId="0" applyFont="1" applyBorder="1"/>
    <xf numFmtId="0" fontId="30" fillId="0" borderId="58" xfId="0" applyFont="1" applyBorder="1" applyAlignment="1">
      <alignment horizontal="center" vertical="center" wrapText="1"/>
    </xf>
    <xf numFmtId="168" fontId="30" fillId="0" borderId="58" xfId="0" applyNumberFormat="1" applyFont="1" applyBorder="1" applyAlignment="1">
      <alignment horizontal="center" vertical="center" wrapText="1"/>
    </xf>
    <xf numFmtId="0" fontId="30" fillId="0" borderId="65" xfId="0" applyFont="1" applyBorder="1" applyAlignment="1">
      <alignment horizontal="center" vertical="center" wrapText="1"/>
    </xf>
    <xf numFmtId="0" fontId="30" fillId="0" borderId="58" xfId="0" applyFont="1" applyBorder="1" applyAlignment="1">
      <alignment horizontal="center" vertical="center" textRotation="90"/>
    </xf>
    <xf numFmtId="0" fontId="32" fillId="0" borderId="58" xfId="0" applyFont="1" applyBorder="1" applyAlignment="1">
      <alignment horizontal="center" vertical="center" textRotation="90" wrapText="1"/>
    </xf>
    <xf numFmtId="0" fontId="9" fillId="2" borderId="24" xfId="2" applyFont="1" applyFill="1" applyBorder="1" applyAlignment="1">
      <alignment horizontal="center"/>
    </xf>
    <xf numFmtId="0" fontId="9" fillId="2" borderId="24" xfId="2" applyFont="1" applyFill="1" applyBorder="1" applyAlignment="1">
      <alignment horizontal="center" wrapText="1"/>
    </xf>
    <xf numFmtId="0" fontId="7" fillId="0" borderId="0" xfId="10"/>
    <xf numFmtId="14" fontId="2" fillId="0" borderId="2" xfId="10" applyNumberFormat="1" applyFont="1" applyBorder="1" applyAlignment="1">
      <alignment horizontal="center" vertical="center" wrapText="1"/>
    </xf>
    <xf numFmtId="0" fontId="2" fillId="0" borderId="2" xfId="10" applyFont="1" applyBorder="1" applyAlignment="1">
      <alignment horizontal="center" vertical="center" wrapText="1"/>
    </xf>
    <xf numFmtId="14" fontId="2" fillId="0" borderId="2" xfId="10" applyNumberFormat="1" applyFont="1" applyBorder="1" applyAlignment="1">
      <alignment vertical="center" wrapText="1"/>
    </xf>
    <xf numFmtId="1" fontId="2" fillId="0" borderId="2" xfId="10" applyNumberFormat="1" applyFont="1" applyBorder="1" applyAlignment="1">
      <alignment horizontal="center" vertical="center" wrapText="1"/>
    </xf>
    <xf numFmtId="0" fontId="37" fillId="0" borderId="31" xfId="10" applyFont="1" applyBorder="1" applyAlignment="1">
      <alignment horizontal="center" vertical="center" wrapText="1"/>
    </xf>
    <xf numFmtId="0" fontId="37" fillId="0" borderId="2" xfId="10" applyFont="1" applyBorder="1" applyAlignment="1">
      <alignment horizontal="center" vertical="center" wrapText="1"/>
    </xf>
    <xf numFmtId="0" fontId="19" fillId="0" borderId="2" xfId="10" applyFont="1" applyBorder="1" applyAlignment="1">
      <alignment horizontal="center" vertical="center" wrapText="1"/>
    </xf>
    <xf numFmtId="0" fontId="2" fillId="0" borderId="2" xfId="10" applyFont="1" applyBorder="1" applyAlignment="1">
      <alignment vertical="center" wrapText="1"/>
    </xf>
    <xf numFmtId="0" fontId="37" fillId="0" borderId="54" xfId="10" applyFont="1" applyBorder="1" applyAlignment="1">
      <alignment horizontal="center" vertical="center" wrapText="1"/>
    </xf>
    <xf numFmtId="14" fontId="2" fillId="0" borderId="4" xfId="10" applyNumberFormat="1" applyFont="1" applyBorder="1" applyAlignment="1">
      <alignment horizontal="center" vertical="center" wrapText="1"/>
    </xf>
    <xf numFmtId="0" fontId="2" fillId="0" borderId="4" xfId="10" applyFont="1" applyBorder="1" applyAlignment="1">
      <alignment vertical="center" wrapText="1"/>
    </xf>
    <xf numFmtId="14" fontId="2" fillId="0" borderId="4" xfId="10" applyNumberFormat="1" applyFont="1" applyBorder="1" applyAlignment="1">
      <alignment vertical="center" wrapText="1"/>
    </xf>
    <xf numFmtId="1" fontId="2" fillId="0" borderId="4" xfId="10" applyNumberFormat="1" applyFont="1" applyBorder="1" applyAlignment="1">
      <alignment horizontal="center" vertical="center" wrapText="1"/>
    </xf>
    <xf numFmtId="0" fontId="37" fillId="0" borderId="4" xfId="10" applyFont="1" applyBorder="1" applyAlignment="1">
      <alignment horizontal="center" vertical="center" wrapText="1"/>
    </xf>
    <xf numFmtId="0" fontId="37" fillId="0" borderId="83" xfId="10" applyFont="1" applyBorder="1" applyAlignment="1">
      <alignment horizontal="center" vertical="center" wrapText="1"/>
    </xf>
    <xf numFmtId="0" fontId="19" fillId="0" borderId="4" xfId="10" applyFont="1" applyBorder="1" applyAlignment="1">
      <alignment horizontal="center" vertical="center" wrapText="1"/>
    </xf>
    <xf numFmtId="170" fontId="2" fillId="0" borderId="113" xfId="10" applyNumberFormat="1" applyFont="1" applyBorder="1" applyAlignment="1">
      <alignment horizontal="center" vertical="center" wrapText="1"/>
    </xf>
    <xf numFmtId="14" fontId="2" fillId="0" borderId="113" xfId="10" applyNumberFormat="1" applyFont="1" applyBorder="1" applyAlignment="1">
      <alignment horizontal="center" vertical="center" wrapText="1"/>
    </xf>
    <xf numFmtId="170" fontId="2" fillId="0" borderId="116" xfId="10" applyNumberFormat="1" applyFont="1" applyBorder="1" applyAlignment="1">
      <alignment horizontal="center" vertical="center" wrapText="1"/>
    </xf>
    <xf numFmtId="1" fontId="2" fillId="0" borderId="113" xfId="10" applyNumberFormat="1" applyFont="1" applyBorder="1" applyAlignment="1">
      <alignment horizontal="center" vertical="center" wrapText="1"/>
    </xf>
    <xf numFmtId="0" fontId="37" fillId="0" borderId="113" xfId="10" applyFont="1" applyBorder="1" applyAlignment="1">
      <alignment horizontal="center" vertical="center" wrapText="1"/>
    </xf>
    <xf numFmtId="0" fontId="37" fillId="0" borderId="115" xfId="10" applyFont="1" applyBorder="1" applyAlignment="1">
      <alignment horizontal="center" vertical="center" wrapText="1"/>
    </xf>
    <xf numFmtId="0" fontId="18" fillId="0" borderId="113" xfId="10" applyFont="1" applyBorder="1" applyAlignment="1">
      <alignment horizontal="center" vertical="center" wrapText="1"/>
    </xf>
    <xf numFmtId="170" fontId="2" fillId="0" borderId="2" xfId="10" applyNumberFormat="1" applyFont="1" applyBorder="1" applyAlignment="1">
      <alignment horizontal="center" vertical="center" wrapText="1"/>
    </xf>
    <xf numFmtId="170" fontId="2" fillId="0" borderId="4" xfId="10" applyNumberFormat="1" applyFont="1" applyBorder="1" applyAlignment="1">
      <alignment horizontal="center" vertical="center" wrapText="1"/>
    </xf>
    <xf numFmtId="0" fontId="18" fillId="0" borderId="2" xfId="10" applyFont="1" applyBorder="1" applyAlignment="1">
      <alignment horizontal="center" vertical="center" wrapText="1"/>
    </xf>
    <xf numFmtId="0" fontId="37" fillId="0" borderId="112" xfId="10" applyFont="1" applyBorder="1" applyAlignment="1">
      <alignment horizontal="center" vertical="center" wrapText="1"/>
    </xf>
    <xf numFmtId="170" fontId="2" fillId="0" borderId="109" xfId="10" applyNumberFormat="1" applyFont="1" applyBorder="1" applyAlignment="1">
      <alignment horizontal="center" vertical="center" wrapText="1"/>
    </xf>
    <xf numFmtId="14" fontId="2" fillId="0" borderId="109" xfId="10" applyNumberFormat="1" applyFont="1" applyBorder="1" applyAlignment="1">
      <alignment horizontal="center" vertical="center" wrapText="1"/>
    </xf>
    <xf numFmtId="1" fontId="2" fillId="0" borderId="109" xfId="10" applyNumberFormat="1" applyFont="1" applyBorder="1" applyAlignment="1">
      <alignment horizontal="center" vertical="center" wrapText="1"/>
    </xf>
    <xf numFmtId="0" fontId="37" fillId="0" borderId="109" xfId="10" applyFont="1" applyBorder="1" applyAlignment="1">
      <alignment horizontal="center" vertical="center" wrapText="1"/>
    </xf>
    <xf numFmtId="0" fontId="37" fillId="0" borderId="110" xfId="10" applyFont="1" applyBorder="1" applyAlignment="1">
      <alignment horizontal="center" vertical="center" wrapText="1"/>
    </xf>
    <xf numFmtId="0" fontId="18" fillId="0" borderId="109" xfId="10" applyFont="1" applyBorder="1" applyAlignment="1">
      <alignment horizontal="center" vertical="center" wrapText="1"/>
    </xf>
    <xf numFmtId="170" fontId="2" fillId="0" borderId="3" xfId="10" applyNumberFormat="1" applyFont="1" applyBorder="1" applyAlignment="1">
      <alignment horizontal="center" vertical="center" wrapText="1"/>
    </xf>
    <xf numFmtId="14" fontId="2" fillId="0" borderId="3" xfId="10" applyNumberFormat="1" applyFont="1" applyBorder="1" applyAlignment="1">
      <alignment horizontal="center" vertical="center" wrapText="1"/>
    </xf>
    <xf numFmtId="1" fontId="2" fillId="0" borderId="3" xfId="10" applyNumberFormat="1" applyFont="1" applyBorder="1" applyAlignment="1">
      <alignment horizontal="center" vertical="center" wrapText="1"/>
    </xf>
    <xf numFmtId="14" fontId="2" fillId="0" borderId="105" xfId="10" applyNumberFormat="1" applyFont="1" applyBorder="1" applyAlignment="1">
      <alignment horizontal="center" vertical="center" wrapText="1"/>
    </xf>
    <xf numFmtId="0" fontId="37" fillId="0" borderId="3" xfId="10" applyFont="1" applyBorder="1" applyAlignment="1">
      <alignment horizontal="center" vertical="center" wrapText="1"/>
    </xf>
    <xf numFmtId="1" fontId="2" fillId="0" borderId="105" xfId="10" applyNumberFormat="1" applyFont="1" applyBorder="1" applyAlignment="1">
      <alignment horizontal="center" vertical="center" wrapText="1"/>
    </xf>
    <xf numFmtId="0" fontId="37" fillId="0" borderId="105" xfId="10" applyFont="1" applyBorder="1" applyAlignment="1">
      <alignment horizontal="center" vertical="center" wrapText="1"/>
    </xf>
    <xf numFmtId="0" fontId="18" fillId="0" borderId="105" xfId="10" applyFont="1" applyBorder="1" applyAlignment="1">
      <alignment horizontal="center" vertical="center" wrapText="1"/>
    </xf>
    <xf numFmtId="0" fontId="17" fillId="0" borderId="3" xfId="10" applyFont="1" applyBorder="1" applyAlignment="1">
      <alignment horizontal="center" vertical="center" wrapText="1"/>
    </xf>
    <xf numFmtId="0" fontId="47" fillId="0" borderId="0" xfId="10" applyFont="1" applyAlignment="1">
      <alignment horizontal="center" vertical="center" wrapText="1"/>
    </xf>
    <xf numFmtId="0" fontId="48" fillId="0" borderId="0" xfId="10" applyFont="1" applyAlignment="1">
      <alignment horizontal="center" vertical="center" wrapText="1"/>
    </xf>
    <xf numFmtId="0" fontId="49" fillId="0" borderId="0" xfId="10" applyFont="1" applyAlignment="1">
      <alignment vertical="center" wrapText="1"/>
    </xf>
    <xf numFmtId="0" fontId="49" fillId="0" borderId="0" xfId="10" applyFont="1" applyAlignment="1">
      <alignment horizontal="center" vertical="center" wrapText="1"/>
    </xf>
    <xf numFmtId="0" fontId="50" fillId="0" borderId="0" xfId="10" applyFont="1" applyAlignment="1">
      <alignment horizontal="center" vertical="center" wrapText="1"/>
    </xf>
    <xf numFmtId="0" fontId="52" fillId="13" borderId="2" xfId="10" applyFont="1" applyFill="1" applyBorder="1" applyAlignment="1">
      <alignment horizontal="center" vertical="center" wrapText="1"/>
    </xf>
    <xf numFmtId="0" fontId="52" fillId="13" borderId="103" xfId="10" applyFont="1" applyFill="1" applyBorder="1" applyAlignment="1">
      <alignment vertical="center" wrapText="1"/>
    </xf>
    <xf numFmtId="14" fontId="53" fillId="0" borderId="0" xfId="10" applyNumberFormat="1" applyFont="1" applyAlignment="1">
      <alignment horizontal="center" vertical="center"/>
    </xf>
    <xf numFmtId="0" fontId="27" fillId="0" borderId="0" xfId="10" applyFont="1" applyAlignment="1">
      <alignment horizontal="center" vertical="center"/>
    </xf>
    <xf numFmtId="0" fontId="54" fillId="0" borderId="0" xfId="10" applyFont="1" applyAlignment="1">
      <alignment vertical="center"/>
    </xf>
    <xf numFmtId="0" fontId="54" fillId="0" borderId="72" xfId="10" applyFont="1" applyBorder="1" applyAlignment="1">
      <alignment vertical="center"/>
    </xf>
    <xf numFmtId="0" fontId="54" fillId="0" borderId="78" xfId="10" applyFont="1" applyBorder="1" applyAlignment="1">
      <alignment vertical="center"/>
    </xf>
    <xf numFmtId="0" fontId="54" fillId="0" borderId="68" xfId="10" applyFont="1" applyBorder="1" applyAlignment="1">
      <alignment vertical="center"/>
    </xf>
    <xf numFmtId="0" fontId="29" fillId="0" borderId="73" xfId="10" applyFont="1" applyBorder="1"/>
    <xf numFmtId="0" fontId="41" fillId="19" borderId="2" xfId="0"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3" fillId="2" borderId="126" xfId="2" applyFont="1" applyFill="1" applyBorder="1" applyAlignment="1">
      <alignment horizontal="center" vertical="center" wrapText="1"/>
    </xf>
    <xf numFmtId="0" fontId="46" fillId="0" borderId="0" xfId="0" applyFont="1" applyAlignment="1">
      <alignment wrapText="1"/>
    </xf>
    <xf numFmtId="0" fontId="29" fillId="0" borderId="31" xfId="0" applyFont="1" applyBorder="1" applyAlignment="1">
      <alignment wrapText="1"/>
    </xf>
    <xf numFmtId="0" fontId="30" fillId="0" borderId="0" xfId="0" applyFont="1" applyAlignment="1">
      <alignment wrapText="1"/>
    </xf>
    <xf numFmtId="0" fontId="29" fillId="0" borderId="0" xfId="0" applyFont="1" applyAlignment="1">
      <alignment wrapText="1"/>
    </xf>
    <xf numFmtId="0" fontId="30"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32" fillId="0" borderId="56"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90" xfId="0" applyFont="1" applyBorder="1" applyAlignment="1">
      <alignment vertical="center" wrapText="1"/>
    </xf>
    <xf numFmtId="0" fontId="32" fillId="0" borderId="61" xfId="0" applyFont="1" applyBorder="1" applyAlignment="1">
      <alignment horizontal="center" vertical="center" wrapText="1"/>
    </xf>
    <xf numFmtId="0" fontId="58" fillId="0" borderId="64" xfId="0" applyFont="1" applyBorder="1" applyAlignment="1">
      <alignment horizontal="center" vertical="center" textRotation="90" wrapText="1"/>
    </xf>
    <xf numFmtId="0" fontId="31" fillId="0" borderId="64" xfId="0" applyFont="1" applyBorder="1" applyAlignment="1">
      <alignment horizontal="center" vertical="center" textRotation="90" wrapText="1"/>
    </xf>
    <xf numFmtId="0" fontId="32" fillId="0" borderId="61" xfId="0" applyFont="1" applyBorder="1" applyAlignment="1">
      <alignment horizontal="center" vertical="center" textRotation="90" wrapText="1"/>
    </xf>
    <xf numFmtId="0" fontId="32" fillId="0" borderId="0" xfId="0" applyFont="1" applyAlignment="1">
      <alignment horizontal="center" vertical="center" wrapText="1"/>
    </xf>
    <xf numFmtId="0" fontId="30" fillId="0" borderId="58" xfId="0" applyFont="1" applyBorder="1" applyAlignment="1">
      <alignment vertical="center" wrapText="1"/>
    </xf>
    <xf numFmtId="1" fontId="30" fillId="0" borderId="64" xfId="0" applyNumberFormat="1" applyFont="1" applyBorder="1" applyAlignment="1">
      <alignment horizontal="center" vertical="center" textRotation="90" wrapText="1"/>
    </xf>
    <xf numFmtId="169" fontId="30" fillId="0" borderId="64" xfId="0" applyNumberFormat="1" applyFont="1" applyBorder="1" applyAlignment="1">
      <alignment horizontal="center" vertical="center" wrapText="1"/>
    </xf>
    <xf numFmtId="0" fontId="30" fillId="0" borderId="0" xfId="0" applyFont="1" applyAlignment="1">
      <alignment vertical="center" wrapText="1"/>
    </xf>
    <xf numFmtId="0" fontId="30" fillId="0" borderId="65" xfId="0" applyFont="1" applyBorder="1" applyAlignment="1">
      <alignment vertical="center" wrapText="1"/>
    </xf>
    <xf numFmtId="0" fontId="30" fillId="0" borderId="61" xfId="0" applyFont="1" applyBorder="1" applyAlignment="1">
      <alignment vertical="center" wrapText="1"/>
    </xf>
    <xf numFmtId="1" fontId="30" fillId="0" borderId="64" xfId="0" applyNumberFormat="1" applyFont="1" applyBorder="1" applyAlignment="1">
      <alignment horizontal="center" vertical="center" textRotation="90"/>
    </xf>
    <xf numFmtId="14" fontId="30" fillId="20" borderId="64" xfId="0" applyNumberFormat="1" applyFont="1" applyFill="1" applyBorder="1" applyAlignment="1">
      <alignment horizontal="center" vertical="center" wrapText="1"/>
    </xf>
    <xf numFmtId="14" fontId="30" fillId="0" borderId="0" xfId="0" applyNumberFormat="1" applyFont="1" applyAlignment="1">
      <alignment horizontal="center" vertical="center" wrapText="1"/>
    </xf>
    <xf numFmtId="0" fontId="62" fillId="0" borderId="64" xfId="0" applyFont="1" applyBorder="1" applyAlignment="1">
      <alignment horizontal="left" vertical="center" wrapText="1"/>
    </xf>
    <xf numFmtId="0" fontId="30" fillId="0" borderId="65" xfId="0" applyFont="1" applyBorder="1" applyAlignment="1">
      <alignment horizontal="center" vertical="top" wrapText="1"/>
    </xf>
    <xf numFmtId="0" fontId="63" fillId="0" borderId="0" xfId="0" applyFont="1" applyAlignment="1">
      <alignment horizontal="center" wrapText="1"/>
    </xf>
    <xf numFmtId="0" fontId="22" fillId="0" borderId="0" xfId="0" applyFont="1" applyAlignment="1">
      <alignment horizontal="center" vertical="center"/>
    </xf>
    <xf numFmtId="0" fontId="29" fillId="0" borderId="65" xfId="0" applyFont="1" applyBorder="1" applyAlignment="1">
      <alignment horizontal="center" wrapText="1"/>
    </xf>
    <xf numFmtId="0" fontId="64" fillId="0" borderId="65" xfId="0" applyFont="1" applyBorder="1" applyAlignment="1">
      <alignment vertical="center" wrapText="1"/>
    </xf>
    <xf numFmtId="0" fontId="63" fillId="0" borderId="93" xfId="0" applyFont="1" applyBorder="1" applyAlignment="1">
      <alignment horizontal="left" vertical="center" wrapText="1"/>
    </xf>
    <xf numFmtId="0" fontId="60" fillId="0" borderId="64" xfId="0" applyFont="1" applyBorder="1" applyAlignment="1">
      <alignment horizontal="left" vertical="center" wrapText="1"/>
    </xf>
    <xf numFmtId="0" fontId="67" fillId="11" borderId="64" xfId="0" applyFont="1" applyFill="1" applyBorder="1" applyAlignment="1">
      <alignment horizontal="left" vertical="center" wrapText="1"/>
    </xf>
    <xf numFmtId="0" fontId="29" fillId="0" borderId="0" xfId="0" applyFont="1" applyAlignment="1">
      <alignment vertical="center" wrapText="1"/>
    </xf>
    <xf numFmtId="0" fontId="68" fillId="0" borderId="0" xfId="0" applyFont="1" applyAlignment="1">
      <alignment wrapText="1"/>
    </xf>
    <xf numFmtId="0" fontId="34" fillId="0" borderId="0" xfId="0" applyFont="1" applyAlignment="1">
      <alignment wrapText="1"/>
    </xf>
    <xf numFmtId="0" fontId="63" fillId="0" borderId="0" xfId="0" applyFont="1" applyAlignment="1">
      <alignment horizontal="center" vertical="center" wrapText="1"/>
    </xf>
    <xf numFmtId="0" fontId="68" fillId="0" borderId="0" xfId="0" applyFont="1" applyAlignment="1">
      <alignment vertical="center" wrapText="1"/>
    </xf>
    <xf numFmtId="0" fontId="29" fillId="0" borderId="50" xfId="0" applyFont="1" applyBorder="1" applyAlignment="1">
      <alignment vertical="center" wrapText="1"/>
    </xf>
    <xf numFmtId="169" fontId="63" fillId="0" borderId="0" xfId="0" applyNumberFormat="1" applyFont="1" applyAlignment="1">
      <alignment horizontal="center" vertical="center" wrapText="1"/>
    </xf>
    <xf numFmtId="0" fontId="29" fillId="0" borderId="50" xfId="0" applyFont="1" applyBorder="1" applyAlignment="1">
      <alignment wrapText="1"/>
    </xf>
    <xf numFmtId="0" fontId="22" fillId="0" borderId="50" xfId="0" applyFont="1" applyBorder="1" applyAlignment="1">
      <alignment wrapText="1"/>
    </xf>
    <xf numFmtId="0" fontId="63" fillId="11" borderId="0" xfId="0" applyFont="1" applyFill="1" applyAlignment="1">
      <alignment horizontal="left" vertical="top" wrapText="1"/>
    </xf>
    <xf numFmtId="0" fontId="30" fillId="0" borderId="57" xfId="0" applyFont="1" applyBorder="1" applyAlignment="1">
      <alignment horizontal="center" wrapText="1"/>
    </xf>
    <xf numFmtId="0" fontId="71" fillId="0" borderId="0" xfId="0" applyFont="1" applyAlignment="1">
      <alignment vertical="center" wrapText="1"/>
    </xf>
    <xf numFmtId="0" fontId="73" fillId="0" borderId="64" xfId="0" applyFont="1" applyBorder="1" applyAlignment="1">
      <alignment horizontal="left" vertical="center" wrapText="1"/>
    </xf>
    <xf numFmtId="0" fontId="29" fillId="0" borderId="0" xfId="0" applyFont="1" applyAlignment="1">
      <alignment horizontal="center"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16" fillId="11" borderId="127" xfId="0" applyFont="1" applyFill="1" applyBorder="1" applyAlignment="1">
      <alignment horizontal="center" wrapText="1"/>
    </xf>
    <xf numFmtId="0" fontId="16" fillId="11" borderId="127" xfId="0" applyFont="1" applyFill="1" applyBorder="1" applyAlignment="1">
      <alignment horizontal="center" vertical="center" wrapText="1"/>
    </xf>
    <xf numFmtId="0" fontId="5" fillId="0" borderId="127" xfId="0" applyFont="1" applyBorder="1" applyAlignment="1">
      <alignment horizontal="center" vertical="center" wrapText="1"/>
    </xf>
    <xf numFmtId="0" fontId="16" fillId="0" borderId="138" xfId="0" applyFont="1" applyBorder="1" applyAlignment="1">
      <alignment horizontal="left" vertical="center" wrapText="1"/>
    </xf>
    <xf numFmtId="0" fontId="16" fillId="0" borderId="139" xfId="0" applyFont="1" applyBorder="1" applyAlignment="1">
      <alignment horizontal="left" vertical="center" wrapText="1"/>
    </xf>
    <xf numFmtId="14" fontId="5" fillId="0" borderId="127" xfId="0" applyNumberFormat="1" applyFont="1" applyBorder="1" applyAlignment="1">
      <alignment horizontal="center" vertical="center" wrapText="1"/>
    </xf>
    <xf numFmtId="0" fontId="16" fillId="18" borderId="40" xfId="0" applyFont="1" applyFill="1" applyBorder="1" applyAlignment="1">
      <alignment vertical="center" wrapText="1"/>
    </xf>
    <xf numFmtId="0" fontId="16" fillId="18" borderId="39" xfId="0" applyFont="1" applyFill="1" applyBorder="1" applyAlignment="1">
      <alignment vertical="center" wrapText="1"/>
    </xf>
    <xf numFmtId="0" fontId="26" fillId="0" borderId="87"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43" xfId="0" applyFont="1" applyBorder="1" applyAlignment="1">
      <alignment horizontal="center" vertical="center" wrapText="1"/>
    </xf>
    <xf numFmtId="0" fontId="62" fillId="0" borderId="119" xfId="0" applyFont="1" applyBorder="1" applyAlignment="1">
      <alignment horizontal="center" vertical="center" wrapText="1"/>
    </xf>
    <xf numFmtId="0" fontId="26" fillId="0" borderId="43" xfId="0" applyFont="1" applyBorder="1" applyAlignment="1">
      <alignment horizontal="center" vertical="center" wrapText="1"/>
    </xf>
    <xf numFmtId="14" fontId="2" fillId="0" borderId="87" xfId="0" applyNumberFormat="1" applyFont="1" applyBorder="1" applyAlignment="1">
      <alignment horizontal="center" vertical="center" wrapText="1"/>
    </xf>
    <xf numFmtId="0" fontId="26" fillId="11" borderId="87"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5" fillId="11" borderId="47" xfId="0" applyFont="1" applyFill="1" applyBorder="1" applyAlignment="1">
      <alignment horizontal="center" vertical="center"/>
    </xf>
    <xf numFmtId="0" fontId="18" fillId="0" borderId="39" xfId="0" applyFont="1" applyBorder="1" applyAlignment="1">
      <alignment horizontal="center" vertical="center" wrapText="1"/>
    </xf>
    <xf numFmtId="0" fontId="17" fillId="0" borderId="7" xfId="10" applyFont="1" applyBorder="1" applyAlignment="1">
      <alignment horizontal="center" vertical="center" wrapText="1"/>
    </xf>
    <xf numFmtId="14" fontId="2" fillId="0" borderId="144" xfId="10" applyNumberFormat="1" applyFont="1" applyBorder="1" applyAlignment="1">
      <alignment horizontal="center" vertical="center" wrapText="1"/>
    </xf>
    <xf numFmtId="14" fontId="2" fillId="0" borderId="103" xfId="10" applyNumberFormat="1" applyFont="1" applyBorder="1" applyAlignment="1">
      <alignment horizontal="center" vertical="center" wrapText="1"/>
    </xf>
    <xf numFmtId="14" fontId="2" fillId="0" borderId="7" xfId="10" applyNumberFormat="1" applyFont="1" applyBorder="1" applyAlignment="1">
      <alignment horizontal="center" vertical="center" wrapText="1"/>
    </xf>
    <xf numFmtId="14" fontId="2" fillId="0" borderId="145" xfId="10" applyNumberFormat="1" applyFont="1" applyBorder="1" applyAlignment="1">
      <alignment horizontal="center" vertical="center" wrapText="1"/>
    </xf>
    <xf numFmtId="14" fontId="2" fillId="0" borderId="11" xfId="10" applyNumberFormat="1" applyFont="1" applyBorder="1" applyAlignment="1">
      <alignment horizontal="center" vertical="center" wrapText="1"/>
    </xf>
    <xf numFmtId="0" fontId="17" fillId="10" borderId="146" xfId="0" applyFont="1" applyFill="1" applyBorder="1" applyAlignment="1">
      <alignment horizontal="center" vertical="center" wrapText="1"/>
    </xf>
    <xf numFmtId="0" fontId="37" fillId="23" borderId="149" xfId="10" applyFont="1" applyFill="1" applyBorder="1" applyAlignment="1">
      <alignment horizontal="center" vertical="top" wrapText="1"/>
    </xf>
    <xf numFmtId="0" fontId="37" fillId="23" borderId="147" xfId="10" applyFont="1" applyFill="1" applyBorder="1" applyAlignment="1">
      <alignment horizontal="center" vertical="center" wrapText="1"/>
    </xf>
    <xf numFmtId="0" fontId="74" fillId="23" borderId="151" xfId="5" applyFont="1" applyFill="1" applyBorder="1" applyAlignment="1">
      <alignment horizontal="center" vertical="center" wrapText="1"/>
    </xf>
    <xf numFmtId="0" fontId="37" fillId="23" borderId="153" xfId="10" applyFont="1" applyFill="1" applyBorder="1" applyAlignment="1">
      <alignment horizontal="center" vertical="center" wrapText="1"/>
    </xf>
    <xf numFmtId="0" fontId="37" fillId="23" borderId="153" xfId="10" applyFont="1" applyFill="1" applyBorder="1" applyAlignment="1">
      <alignment horizontal="center" vertical="top" wrapText="1"/>
    </xf>
    <xf numFmtId="0" fontId="37" fillId="23" borderId="147" xfId="10" applyFont="1" applyFill="1" applyBorder="1" applyAlignment="1">
      <alignment horizontal="center" vertical="top" wrapText="1"/>
    </xf>
    <xf numFmtId="0" fontId="37" fillId="23" borderId="154" xfId="10" applyFont="1" applyFill="1" applyBorder="1" applyAlignment="1">
      <alignment horizontal="center" vertical="center" wrapText="1"/>
    </xf>
    <xf numFmtId="0" fontId="37" fillId="23" borderId="148" xfId="10" applyFont="1" applyFill="1" applyBorder="1" applyAlignment="1">
      <alignment horizontal="center" vertical="center" wrapText="1"/>
    </xf>
    <xf numFmtId="0" fontId="37" fillId="23" borderId="148" xfId="10" applyFont="1" applyFill="1" applyBorder="1" applyAlignment="1">
      <alignment horizontal="center" wrapText="1"/>
    </xf>
    <xf numFmtId="0" fontId="74" fillId="23" borderId="148" xfId="5" applyFont="1" applyFill="1" applyBorder="1" applyAlignment="1">
      <alignment horizontal="center" vertical="center" wrapText="1"/>
    </xf>
    <xf numFmtId="0" fontId="37" fillId="23" borderId="152" xfId="10" applyFont="1" applyFill="1" applyBorder="1" applyAlignment="1">
      <alignment horizontal="center" vertical="center" wrapText="1"/>
    </xf>
    <xf numFmtId="0" fontId="37" fillId="23" borderId="152" xfId="10" applyFont="1" applyFill="1" applyBorder="1" applyAlignment="1">
      <alignment horizontal="center" wrapText="1"/>
    </xf>
    <xf numFmtId="0" fontId="37" fillId="23" borderId="147" xfId="10" applyFont="1" applyFill="1" applyBorder="1" applyAlignment="1">
      <alignment horizontal="center" wrapText="1"/>
    </xf>
    <xf numFmtId="0" fontId="37" fillId="23" borderId="149" xfId="10" applyFont="1" applyFill="1" applyBorder="1" applyAlignment="1">
      <alignment horizontal="center" vertical="center" wrapText="1"/>
    </xf>
    <xf numFmtId="0" fontId="37" fillId="23" borderId="149" xfId="10" applyFont="1" applyFill="1" applyBorder="1" applyAlignment="1">
      <alignment horizontal="center" wrapText="1"/>
    </xf>
    <xf numFmtId="0" fontId="37" fillId="23" borderId="143" xfId="10" applyFont="1" applyFill="1" applyBorder="1" applyAlignment="1">
      <alignment horizontal="center" vertical="center" wrapText="1"/>
    </xf>
    <xf numFmtId="0" fontId="37" fillId="23" borderId="143" xfId="10" applyFont="1" applyFill="1" applyBorder="1" applyAlignment="1">
      <alignment horizontal="center" wrapText="1"/>
    </xf>
    <xf numFmtId="0" fontId="37" fillId="23" borderId="152" xfId="10" applyFont="1" applyFill="1" applyBorder="1" applyAlignment="1">
      <alignment horizontal="center" vertical="top" wrapText="1"/>
    </xf>
    <xf numFmtId="0" fontId="2" fillId="23" borderId="164" xfId="0" applyFont="1" applyFill="1" applyBorder="1" applyAlignment="1">
      <alignment horizontal="center" vertical="center" wrapText="1"/>
    </xf>
    <xf numFmtId="0" fontId="75" fillId="23" borderId="163" xfId="0" applyFont="1" applyFill="1" applyBorder="1" applyAlignment="1">
      <alignment horizontal="center" vertical="center" wrapText="1"/>
    </xf>
    <xf numFmtId="0" fontId="2" fillId="23" borderId="161" xfId="0" applyFont="1" applyFill="1" applyBorder="1" applyAlignment="1">
      <alignment horizontal="center" vertical="center" wrapText="1"/>
    </xf>
    <xf numFmtId="0" fontId="62" fillId="0" borderId="158" xfId="0" applyFont="1" applyBorder="1" applyAlignment="1">
      <alignment horizontal="center" vertical="center" wrapText="1"/>
    </xf>
    <xf numFmtId="0" fontId="13" fillId="23" borderId="162" xfId="5" applyFill="1" applyBorder="1" applyAlignment="1">
      <alignment horizontal="center" vertical="center" wrapText="1"/>
    </xf>
    <xf numFmtId="0" fontId="23" fillId="2" borderId="23" xfId="2" applyFont="1" applyFill="1" applyBorder="1" applyAlignment="1">
      <alignment horizontal="center" vertical="center" wrapText="1"/>
    </xf>
    <xf numFmtId="0" fontId="13" fillId="23" borderId="24" xfId="5" applyFill="1" applyBorder="1" applyAlignment="1">
      <alignment horizontal="center" vertical="center" wrapText="1"/>
    </xf>
    <xf numFmtId="0" fontId="13" fillId="23" borderId="168" xfId="5" applyFill="1" applyBorder="1" applyAlignment="1">
      <alignment horizontal="center" vertical="center" wrapText="1"/>
    </xf>
    <xf numFmtId="0" fontId="23" fillId="23" borderId="24" xfId="2" applyFont="1" applyFill="1" applyBorder="1" applyAlignment="1">
      <alignment horizontal="center" vertical="center" wrapText="1"/>
    </xf>
    <xf numFmtId="0" fontId="23" fillId="23" borderId="23" xfId="2" applyFont="1" applyFill="1" applyBorder="1" applyAlignment="1">
      <alignment horizontal="center" vertical="center" wrapText="1"/>
    </xf>
    <xf numFmtId="0" fontId="23" fillId="23" borderId="168" xfId="2" applyFont="1" applyFill="1" applyBorder="1" applyAlignment="1">
      <alignment horizontal="center" vertical="center" wrapText="1"/>
    </xf>
    <xf numFmtId="0" fontId="23" fillId="23" borderId="155" xfId="2" applyFont="1" applyFill="1" applyBorder="1" applyAlignment="1">
      <alignment horizontal="center" vertical="center" wrapText="1"/>
    </xf>
    <xf numFmtId="0" fontId="23" fillId="23" borderId="166" xfId="0" applyFont="1" applyFill="1" applyBorder="1" applyAlignment="1">
      <alignment horizontal="center" vertical="center" wrapText="1"/>
    </xf>
    <xf numFmtId="0" fontId="76" fillId="23" borderId="150" xfId="0" applyFont="1" applyFill="1" applyBorder="1" applyAlignment="1">
      <alignment horizontal="center" vertical="center" wrapText="1"/>
    </xf>
    <xf numFmtId="0" fontId="76" fillId="23" borderId="148" xfId="0" applyFont="1" applyFill="1" applyBorder="1" applyAlignment="1">
      <alignment horizontal="center" vertical="center" wrapText="1"/>
    </xf>
    <xf numFmtId="0" fontId="78" fillId="23" borderId="38" xfId="5" applyFont="1" applyFill="1" applyBorder="1" applyAlignment="1">
      <alignment horizontal="center" vertical="center" wrapText="1"/>
    </xf>
    <xf numFmtId="14" fontId="62" fillId="0" borderId="38" xfId="0" applyNumberFormat="1" applyFont="1" applyBorder="1" applyAlignment="1">
      <alignment horizontal="center" vertical="center" wrapText="1"/>
    </xf>
    <xf numFmtId="0" fontId="78" fillId="23" borderId="38" xfId="5" applyFont="1" applyFill="1" applyBorder="1" applyAlignment="1">
      <alignment horizontal="left" vertical="center" wrapText="1"/>
    </xf>
    <xf numFmtId="0" fontId="79" fillId="23" borderId="38" xfId="0" applyFont="1" applyFill="1" applyBorder="1" applyAlignment="1">
      <alignment horizontal="center" vertical="center" wrapText="1"/>
    </xf>
    <xf numFmtId="0" fontId="79" fillId="23" borderId="85" xfId="0" applyFont="1" applyFill="1" applyBorder="1" applyAlignment="1">
      <alignment horizontal="center" vertical="center" wrapText="1"/>
    </xf>
    <xf numFmtId="0" fontId="80" fillId="23" borderId="142" xfId="0" applyFont="1" applyFill="1" applyBorder="1" applyAlignment="1">
      <alignment horizontal="center" vertical="center" wrapText="1"/>
    </xf>
    <xf numFmtId="0" fontId="79" fillId="23" borderId="2" xfId="0" applyFont="1" applyFill="1" applyBorder="1" applyAlignment="1">
      <alignment horizontal="center" vertical="center" wrapText="1"/>
    </xf>
    <xf numFmtId="0" fontId="79" fillId="23" borderId="38" xfId="0" applyFont="1" applyFill="1" applyBorder="1" applyAlignment="1">
      <alignment vertical="center" wrapText="1"/>
    </xf>
    <xf numFmtId="0" fontId="78" fillId="23" borderId="162" xfId="5" applyFont="1" applyFill="1" applyBorder="1" applyAlignment="1">
      <alignment horizontal="center" vertical="center" wrapText="1"/>
    </xf>
    <xf numFmtId="0" fontId="62" fillId="23" borderId="38" xfId="0" applyFont="1" applyFill="1" applyBorder="1" applyAlignment="1">
      <alignment horizontal="center" vertical="center" wrapText="1"/>
    </xf>
    <xf numFmtId="14" fontId="62" fillId="24" borderId="38" xfId="0" applyNumberFormat="1" applyFont="1" applyFill="1" applyBorder="1" applyAlignment="1">
      <alignment horizontal="center" vertical="top" wrapText="1"/>
    </xf>
    <xf numFmtId="14" fontId="78" fillId="24" borderId="38" xfId="5" applyNumberFormat="1" applyFont="1" applyFill="1" applyBorder="1" applyAlignment="1">
      <alignment horizontal="center" vertical="center" wrapText="1"/>
    </xf>
    <xf numFmtId="0" fontId="78" fillId="24" borderId="38" xfId="5" applyFont="1" applyFill="1" applyBorder="1" applyAlignment="1">
      <alignment horizontal="center" vertical="center" wrapText="1"/>
    </xf>
    <xf numFmtId="14" fontId="62" fillId="24" borderId="38" xfId="0" applyNumberFormat="1" applyFont="1" applyFill="1" applyBorder="1" applyAlignment="1">
      <alignment horizontal="center" vertical="center" wrapText="1"/>
    </xf>
    <xf numFmtId="0" fontId="79" fillId="23" borderId="38" xfId="0" applyFont="1" applyFill="1" applyBorder="1" applyAlignment="1">
      <alignment horizontal="left" vertical="center" wrapText="1"/>
    </xf>
    <xf numFmtId="0" fontId="62" fillId="23" borderId="38" xfId="0" applyFont="1" applyFill="1" applyBorder="1" applyAlignment="1">
      <alignment horizontal="left" vertical="center" wrapText="1"/>
    </xf>
    <xf numFmtId="0" fontId="13" fillId="23" borderId="40" xfId="5" applyFill="1" applyBorder="1" applyAlignment="1">
      <alignment horizontal="center" vertical="center" wrapText="1"/>
    </xf>
    <xf numFmtId="0" fontId="81" fillId="25" borderId="87" xfId="9" applyFont="1" applyFill="1" applyBorder="1" applyAlignment="1">
      <alignment horizontal="center" vertical="center" wrapText="1"/>
    </xf>
    <xf numFmtId="9" fontId="81" fillId="19" borderId="87" xfId="16" applyFont="1" applyFill="1" applyBorder="1" applyAlignment="1">
      <alignment horizontal="center" vertical="center" wrapText="1"/>
    </xf>
    <xf numFmtId="165" fontId="8" fillId="23" borderId="85" xfId="0" applyNumberFormat="1" applyFont="1" applyFill="1" applyBorder="1" applyAlignment="1">
      <alignment horizontal="center" vertical="center" wrapText="1"/>
    </xf>
    <xf numFmtId="165" fontId="8" fillId="23" borderId="175" xfId="0" applyNumberFormat="1" applyFont="1" applyFill="1" applyBorder="1" applyAlignment="1">
      <alignment horizontal="center" vertical="center" wrapText="1"/>
    </xf>
    <xf numFmtId="9" fontId="81" fillId="19" borderId="43" xfId="16" applyFont="1" applyFill="1" applyBorder="1" applyAlignment="1">
      <alignment horizontal="center" vertical="center" wrapText="1"/>
    </xf>
    <xf numFmtId="9" fontId="81" fillId="19" borderId="18" xfId="16" applyFont="1" applyFill="1" applyBorder="1" applyAlignment="1">
      <alignment horizontal="center" vertical="center" wrapText="1"/>
    </xf>
    <xf numFmtId="0" fontId="17" fillId="10" borderId="176" xfId="0" applyFont="1" applyFill="1" applyBorder="1" applyAlignment="1">
      <alignment horizontal="center" vertical="center" wrapText="1"/>
    </xf>
    <xf numFmtId="0" fontId="17" fillId="10" borderId="177" xfId="0" applyFont="1" applyFill="1" applyBorder="1" applyAlignment="1">
      <alignment horizontal="center" vertical="center" wrapText="1"/>
    </xf>
    <xf numFmtId="165" fontId="21" fillId="23" borderId="178" xfId="0" applyNumberFormat="1" applyFont="1" applyFill="1" applyBorder="1" applyAlignment="1">
      <alignment horizontal="center" vertical="center" wrapText="1"/>
    </xf>
    <xf numFmtId="165" fontId="21" fillId="23" borderId="179" xfId="0" applyNumberFormat="1" applyFont="1" applyFill="1" applyBorder="1" applyAlignment="1">
      <alignment horizontal="center" vertical="center" wrapText="1"/>
    </xf>
    <xf numFmtId="165" fontId="21" fillId="23" borderId="177" xfId="0" applyNumberFormat="1" applyFont="1" applyFill="1" applyBorder="1" applyAlignment="1">
      <alignment horizontal="center" vertical="center" wrapText="1"/>
    </xf>
    <xf numFmtId="165" fontId="21" fillId="23" borderId="181" xfId="0" applyNumberFormat="1" applyFont="1" applyFill="1" applyBorder="1" applyAlignment="1">
      <alignment horizontal="center" vertical="center" wrapText="1"/>
    </xf>
    <xf numFmtId="165" fontId="21" fillId="23" borderId="174" xfId="0" applyNumberFormat="1" applyFont="1" applyFill="1" applyBorder="1" applyAlignment="1">
      <alignment horizontal="center" vertical="center" wrapText="1"/>
    </xf>
    <xf numFmtId="165" fontId="21" fillId="23" borderId="182" xfId="0" applyNumberFormat="1" applyFont="1" applyFill="1" applyBorder="1" applyAlignment="1">
      <alignment horizontal="center" vertical="center" wrapText="1"/>
    </xf>
    <xf numFmtId="165" fontId="21" fillId="23" borderId="180" xfId="0" applyNumberFormat="1" applyFont="1" applyFill="1" applyBorder="1" applyAlignment="1">
      <alignment horizontal="center" vertical="center" wrapText="1"/>
    </xf>
    <xf numFmtId="0" fontId="18" fillId="10" borderId="85" xfId="0" applyFont="1" applyFill="1" applyBorder="1" applyAlignment="1">
      <alignment horizontal="center" vertical="center" wrapText="1"/>
    </xf>
    <xf numFmtId="165" fontId="77" fillId="23" borderId="85" xfId="0" applyNumberFormat="1" applyFont="1" applyFill="1" applyBorder="1" applyAlignment="1">
      <alignment horizontal="center" vertical="center" wrapText="1"/>
    </xf>
    <xf numFmtId="0" fontId="18" fillId="2" borderId="85" xfId="0" applyFont="1" applyFill="1" applyBorder="1" applyAlignment="1">
      <alignment horizontal="center" vertical="center" wrapText="1"/>
    </xf>
    <xf numFmtId="0" fontId="2" fillId="23" borderId="158" xfId="0" applyFont="1" applyFill="1" applyBorder="1" applyAlignment="1">
      <alignment horizontal="center" vertical="center" wrapText="1"/>
    </xf>
    <xf numFmtId="9" fontId="29" fillId="0" borderId="0" xfId="16" applyFont="1" applyAlignment="1">
      <alignment horizontal="center" vertical="center"/>
    </xf>
    <xf numFmtId="9" fontId="0" fillId="0" borderId="0" xfId="16" applyFont="1" applyAlignment="1">
      <alignment horizontal="center" vertical="center"/>
    </xf>
    <xf numFmtId="9" fontId="29" fillId="0" borderId="0" xfId="16" applyFont="1" applyAlignment="1">
      <alignment horizontal="right"/>
    </xf>
    <xf numFmtId="9" fontId="0" fillId="0" borderId="0" xfId="16" applyFont="1" applyAlignment="1">
      <alignment horizontal="right"/>
    </xf>
    <xf numFmtId="9" fontId="81" fillId="25" borderId="183" xfId="9" applyNumberFormat="1" applyFont="1" applyFill="1" applyBorder="1" applyAlignment="1">
      <alignment horizontal="center" vertical="center"/>
    </xf>
    <xf numFmtId="9" fontId="81" fillId="25" borderId="87" xfId="9" applyNumberFormat="1" applyFont="1" applyFill="1" applyBorder="1" applyAlignment="1">
      <alignment horizontal="right" vertical="center"/>
    </xf>
    <xf numFmtId="171" fontId="18" fillId="25" borderId="13" xfId="0" applyNumberFormat="1" applyFont="1" applyFill="1" applyBorder="1" applyAlignment="1">
      <alignment horizontal="center" vertical="center" wrapText="1"/>
    </xf>
    <xf numFmtId="9" fontId="18" fillId="25" borderId="183" xfId="16" applyFont="1" applyFill="1" applyBorder="1" applyAlignment="1">
      <alignment horizontal="center" vertical="center"/>
    </xf>
    <xf numFmtId="9" fontId="18" fillId="25" borderId="183" xfId="16" applyFont="1" applyFill="1" applyBorder="1" applyAlignment="1">
      <alignment horizontal="right" vertical="center"/>
    </xf>
    <xf numFmtId="9" fontId="2" fillId="0" borderId="0" xfId="16" applyFont="1" applyAlignment="1">
      <alignment horizontal="center" vertical="center"/>
    </xf>
    <xf numFmtId="9" fontId="2" fillId="26" borderId="87" xfId="16" applyFont="1" applyFill="1" applyBorder="1" applyAlignment="1">
      <alignment horizontal="center" vertical="center"/>
    </xf>
    <xf numFmtId="0" fontId="29" fillId="28" borderId="15" xfId="0" applyFont="1" applyFill="1" applyBorder="1"/>
    <xf numFmtId="9" fontId="29" fillId="0" borderId="15" xfId="0" applyNumberFormat="1" applyFont="1" applyBorder="1"/>
    <xf numFmtId="0" fontId="29" fillId="28" borderId="26" xfId="0" applyFont="1" applyFill="1" applyBorder="1"/>
    <xf numFmtId="9" fontId="29" fillId="0" borderId="26" xfId="0" applyNumberFormat="1" applyFont="1" applyBorder="1"/>
    <xf numFmtId="0" fontId="15" fillId="0" borderId="38" xfId="0" applyFont="1" applyBorder="1" applyAlignment="1">
      <alignment horizontal="left" vertical="center" wrapText="1"/>
    </xf>
    <xf numFmtId="0" fontId="5" fillId="0" borderId="38" xfId="0" applyFont="1" applyBorder="1" applyAlignment="1">
      <alignment horizontal="left" vertical="center" wrapText="1"/>
    </xf>
    <xf numFmtId="0" fontId="77" fillId="0" borderId="87" xfId="0" applyFont="1" applyBorder="1" applyAlignment="1">
      <alignment horizontal="left" vertical="center" wrapText="1"/>
    </xf>
    <xf numFmtId="165" fontId="77" fillId="23" borderId="85" xfId="0" applyNumberFormat="1" applyFont="1" applyFill="1" applyBorder="1" applyAlignment="1">
      <alignment horizontal="left" vertical="center" wrapText="1"/>
    </xf>
    <xf numFmtId="0" fontId="0" fillId="0" borderId="0" xfId="0" applyAlignment="1">
      <alignment horizontal="left" vertical="center"/>
    </xf>
    <xf numFmtId="9" fontId="18" fillId="25" borderId="183" xfId="0" applyNumberFormat="1" applyFont="1" applyFill="1" applyBorder="1"/>
    <xf numFmtId="14" fontId="2" fillId="0" borderId="31" xfId="10" applyNumberFormat="1" applyFont="1" applyBorder="1" applyAlignment="1">
      <alignment horizontal="center" vertical="center" wrapText="1"/>
    </xf>
    <xf numFmtId="0" fontId="37" fillId="0" borderId="103" xfId="10" applyFont="1" applyBorder="1" applyAlignment="1">
      <alignment horizontal="center" vertical="center" wrapText="1"/>
    </xf>
    <xf numFmtId="1" fontId="2" fillId="0" borderId="21" xfId="10" applyNumberFormat="1" applyFont="1" applyBorder="1" applyAlignment="1">
      <alignment horizontal="center" vertical="center" wrapText="1"/>
    </xf>
    <xf numFmtId="10" fontId="7" fillId="0" borderId="0" xfId="10" applyNumberFormat="1"/>
    <xf numFmtId="0" fontId="0" fillId="0" borderId="0" xfId="0" applyAlignment="1">
      <alignment vertical="center"/>
    </xf>
    <xf numFmtId="0" fontId="0" fillId="0" borderId="0" xfId="0" applyAlignment="1">
      <alignment vertical="center" wrapText="1"/>
    </xf>
    <xf numFmtId="9" fontId="0" fillId="0" borderId="31" xfId="0" applyNumberFormat="1" applyBorder="1" applyAlignment="1">
      <alignment horizontal="center" vertical="center"/>
    </xf>
    <xf numFmtId="0" fontId="0" fillId="0" borderId="31" xfId="0" applyBorder="1" applyAlignment="1">
      <alignment horizontal="center" vertical="center"/>
    </xf>
    <xf numFmtId="0" fontId="82" fillId="29" borderId="31" xfId="0" applyFont="1" applyFill="1" applyBorder="1" applyAlignment="1">
      <alignment horizontal="center" vertical="center" wrapText="1"/>
    </xf>
    <xf numFmtId="0" fontId="18" fillId="25" borderId="183" xfId="0" applyFont="1" applyFill="1" applyBorder="1" applyAlignment="1">
      <alignment horizontal="center" vertical="center"/>
    </xf>
    <xf numFmtId="0" fontId="83" fillId="0" borderId="0" xfId="0" applyFont="1" applyAlignment="1">
      <alignment vertical="center"/>
    </xf>
    <xf numFmtId="9" fontId="83" fillId="0" borderId="0" xfId="16" applyFont="1" applyAlignment="1">
      <alignment horizontal="center" vertical="center"/>
    </xf>
    <xf numFmtId="9" fontId="83" fillId="0" borderId="0" xfId="16" applyFont="1" applyAlignment="1">
      <alignment horizontal="right" vertical="center"/>
    </xf>
    <xf numFmtId="0" fontId="18" fillId="25" borderId="13" xfId="0" applyFont="1" applyFill="1" applyBorder="1" applyAlignment="1">
      <alignment horizontal="center" vertical="center" wrapText="1"/>
    </xf>
    <xf numFmtId="10" fontId="0" fillId="0" borderId="0" xfId="0" applyNumberFormat="1" applyAlignment="1">
      <alignment vertical="center"/>
    </xf>
    <xf numFmtId="0" fontId="82" fillId="30" borderId="31" xfId="0" applyFont="1" applyFill="1" applyBorder="1" applyAlignment="1">
      <alignment vertical="center" wrapText="1"/>
    </xf>
    <xf numFmtId="0" fontId="62" fillId="0" borderId="0" xfId="2" applyFont="1" applyAlignment="1">
      <alignment horizontal="left" vertical="center"/>
    </xf>
    <xf numFmtId="0" fontId="84" fillId="27" borderId="87" xfId="0" applyFont="1" applyFill="1" applyBorder="1" applyAlignment="1">
      <alignment horizontal="left" vertical="center" wrapText="1"/>
    </xf>
    <xf numFmtId="0" fontId="84" fillId="27" borderId="15" xfId="0" applyFont="1" applyFill="1" applyBorder="1" applyAlignment="1">
      <alignment horizontal="left" vertical="center" wrapText="1"/>
    </xf>
    <xf numFmtId="0" fontId="84" fillId="27" borderId="47" xfId="0" applyFont="1" applyFill="1" applyBorder="1" applyAlignment="1">
      <alignment horizontal="left" vertical="center" wrapText="1"/>
    </xf>
    <xf numFmtId="0" fontId="84" fillId="27" borderId="26" xfId="0" applyFont="1" applyFill="1" applyBorder="1" applyAlignment="1">
      <alignment horizontal="left" vertical="center" wrapText="1"/>
    </xf>
    <xf numFmtId="0" fontId="62" fillId="0" borderId="0" xfId="0" applyFont="1" applyAlignment="1">
      <alignment horizontal="left" vertical="center"/>
    </xf>
    <xf numFmtId="9" fontId="62" fillId="0" borderId="0" xfId="16" applyFont="1" applyAlignment="1">
      <alignment horizontal="center" vertical="center"/>
    </xf>
    <xf numFmtId="9" fontId="62" fillId="28" borderId="15" xfId="0" applyNumberFormat="1" applyFont="1" applyFill="1" applyBorder="1" applyAlignment="1">
      <alignment horizontal="center" vertical="center"/>
    </xf>
    <xf numFmtId="9" fontId="62" fillId="28" borderId="26" xfId="0" applyNumberFormat="1" applyFont="1" applyFill="1" applyBorder="1" applyAlignment="1">
      <alignment horizontal="center" vertical="center"/>
    </xf>
    <xf numFmtId="9" fontId="62" fillId="28" borderId="47" xfId="0" applyNumberFormat="1" applyFont="1" applyFill="1" applyBorder="1" applyAlignment="1">
      <alignment horizontal="center" vertical="center"/>
    </xf>
    <xf numFmtId="9" fontId="19" fillId="25" borderId="183" xfId="0" applyNumberFormat="1" applyFont="1" applyFill="1" applyBorder="1" applyAlignment="1">
      <alignment horizontal="center" vertical="center"/>
    </xf>
    <xf numFmtId="0" fontId="81" fillId="25" borderId="43" xfId="9" applyFont="1" applyFill="1" applyBorder="1" applyAlignment="1">
      <alignment horizontal="center" vertical="center" wrapText="1"/>
    </xf>
    <xf numFmtId="9" fontId="62" fillId="0" borderId="0" xfId="16" applyFont="1" applyAlignment="1">
      <alignment horizontal="right" vertical="center"/>
    </xf>
    <xf numFmtId="9" fontId="62" fillId="0" borderId="87" xfId="16" applyFont="1" applyBorder="1" applyAlignment="1">
      <alignment horizontal="right" vertical="center"/>
    </xf>
    <xf numFmtId="0" fontId="79" fillId="0" borderId="0" xfId="0" applyFont="1" applyAlignment="1">
      <alignment vertical="center"/>
    </xf>
    <xf numFmtId="0" fontId="79"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62" fillId="0" borderId="0" xfId="0" applyFont="1" applyAlignment="1">
      <alignment vertical="center"/>
    </xf>
    <xf numFmtId="0" fontId="62" fillId="0" borderId="0" xfId="0" applyFont="1" applyAlignment="1">
      <alignment horizontal="center" vertical="center"/>
    </xf>
    <xf numFmtId="0" fontId="79" fillId="0" borderId="87" xfId="0" applyFont="1" applyBorder="1" applyAlignment="1">
      <alignment vertical="center" wrapText="1"/>
    </xf>
    <xf numFmtId="0" fontId="79" fillId="0" borderId="87" xfId="0" applyFont="1" applyBorder="1" applyAlignment="1">
      <alignment vertical="center"/>
    </xf>
    <xf numFmtId="9" fontId="79" fillId="26" borderId="87" xfId="0" applyNumberFormat="1" applyFont="1" applyFill="1" applyBorder="1" applyAlignment="1">
      <alignment horizontal="center" vertical="center" wrapText="1"/>
    </xf>
    <xf numFmtId="0" fontId="79" fillId="26" borderId="87"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9" fontId="79" fillId="0" borderId="87" xfId="0" applyNumberFormat="1" applyFont="1" applyBorder="1" applyAlignment="1">
      <alignment horizontal="right" vertical="center"/>
    </xf>
    <xf numFmtId="171" fontId="18" fillId="31" borderId="13" xfId="0" applyNumberFormat="1" applyFont="1" applyFill="1" applyBorder="1" applyAlignment="1">
      <alignment horizontal="center" vertical="center" wrapText="1"/>
    </xf>
    <xf numFmtId="9" fontId="18" fillId="31" borderId="183" xfId="16" applyFont="1" applyFill="1" applyBorder="1" applyAlignment="1">
      <alignment horizontal="center" vertical="center"/>
    </xf>
    <xf numFmtId="9" fontId="18" fillId="31" borderId="183" xfId="16" applyFont="1" applyFill="1" applyBorder="1" applyAlignment="1">
      <alignment horizontal="right" vertical="center"/>
    </xf>
    <xf numFmtId="0" fontId="62" fillId="0" borderId="0" xfId="10" applyFont="1" applyAlignment="1">
      <alignment vertical="center" wrapText="1"/>
    </xf>
    <xf numFmtId="0" fontId="62" fillId="0" borderId="0" xfId="10" applyFont="1" applyAlignment="1">
      <alignment vertical="center"/>
    </xf>
    <xf numFmtId="9" fontId="62" fillId="0" borderId="0" xfId="16" applyFont="1" applyFill="1" applyAlignment="1">
      <alignment horizontal="center" vertical="center"/>
    </xf>
    <xf numFmtId="9" fontId="62" fillId="0" borderId="0" xfId="16" applyFont="1" applyFill="1" applyAlignment="1">
      <alignment horizontal="right" vertical="center"/>
    </xf>
    <xf numFmtId="0" fontId="62" fillId="0" borderId="43" xfId="10" applyFont="1" applyBorder="1" applyAlignment="1">
      <alignment vertical="center" wrapText="1"/>
    </xf>
    <xf numFmtId="0" fontId="62" fillId="0" borderId="87" xfId="10" applyFont="1" applyBorder="1" applyAlignment="1">
      <alignment vertical="center" wrapText="1"/>
    </xf>
    <xf numFmtId="9" fontId="62" fillId="26" borderId="87" xfId="16" applyFont="1" applyFill="1" applyBorder="1" applyAlignment="1">
      <alignment horizontal="center" vertical="center"/>
    </xf>
    <xf numFmtId="9" fontId="62" fillId="0" borderId="87" xfId="16" applyFont="1" applyFill="1" applyBorder="1" applyAlignment="1">
      <alignment horizontal="right" vertical="center"/>
    </xf>
    <xf numFmtId="0" fontId="62" fillId="0" borderId="79" xfId="10" applyFont="1" applyBorder="1" applyAlignment="1">
      <alignment vertical="center" wrapText="1"/>
    </xf>
    <xf numFmtId="0" fontId="62" fillId="0" borderId="15" xfId="10" applyFont="1" applyBorder="1" applyAlignment="1">
      <alignment vertical="center"/>
    </xf>
    <xf numFmtId="0" fontId="62" fillId="0" borderId="47" xfId="10" applyFont="1" applyBorder="1" applyAlignment="1">
      <alignment vertical="center" wrapText="1"/>
    </xf>
    <xf numFmtId="0" fontId="62" fillId="0" borderId="87" xfId="10" applyFont="1" applyBorder="1" applyAlignment="1">
      <alignment vertical="center"/>
    </xf>
    <xf numFmtId="0" fontId="79" fillId="0" borderId="87" xfId="10" applyFont="1" applyBorder="1" applyAlignment="1">
      <alignment vertical="center" wrapText="1"/>
    </xf>
    <xf numFmtId="0" fontId="77" fillId="0" borderId="87" xfId="0" applyFont="1" applyBorder="1" applyAlignment="1">
      <alignment vertical="center" wrapText="1"/>
    </xf>
    <xf numFmtId="0" fontId="79" fillId="27" borderId="87" xfId="0" applyFont="1" applyFill="1" applyBorder="1" applyAlignment="1">
      <alignment horizontal="left" vertical="center" wrapText="1"/>
    </xf>
    <xf numFmtId="0" fontId="79" fillId="27" borderId="15" xfId="0" applyFont="1" applyFill="1" applyBorder="1" applyAlignment="1">
      <alignment horizontal="left" vertical="center" wrapText="1"/>
    </xf>
    <xf numFmtId="0" fontId="79" fillId="27" borderId="47" xfId="0" applyFont="1" applyFill="1" applyBorder="1" applyAlignment="1">
      <alignment horizontal="left" vertical="center" wrapText="1"/>
    </xf>
    <xf numFmtId="0" fontId="79" fillId="27" borderId="26" xfId="0" applyFont="1" applyFill="1" applyBorder="1" applyAlignment="1">
      <alignment horizontal="left" vertical="center" wrapText="1"/>
    </xf>
    <xf numFmtId="0" fontId="77" fillId="0" borderId="0" xfId="0" applyFont="1" applyAlignment="1">
      <alignment vertical="center"/>
    </xf>
    <xf numFmtId="0" fontId="77" fillId="0" borderId="0" xfId="0" applyFont="1" applyAlignment="1">
      <alignment horizontal="left" vertical="center" wrapText="1"/>
    </xf>
    <xf numFmtId="0" fontId="77" fillId="0" borderId="0" xfId="0" applyFont="1" applyAlignment="1">
      <alignment wrapText="1"/>
    </xf>
    <xf numFmtId="9" fontId="77" fillId="0" borderId="0" xfId="16" applyFont="1" applyAlignment="1">
      <alignment horizontal="center" vertical="center" wrapText="1"/>
    </xf>
    <xf numFmtId="0" fontId="79" fillId="27" borderId="15" xfId="0" applyFont="1" applyFill="1" applyBorder="1" applyAlignment="1">
      <alignment horizontal="center" vertical="center" wrapText="1"/>
    </xf>
    <xf numFmtId="9" fontId="79" fillId="28" borderId="26" xfId="0" applyNumberFormat="1" applyFont="1" applyFill="1" applyBorder="1" applyAlignment="1">
      <alignment horizontal="center" vertical="center" wrapText="1"/>
    </xf>
    <xf numFmtId="0" fontId="79" fillId="28" borderId="15" xfId="0" applyFont="1" applyFill="1" applyBorder="1" applyAlignment="1">
      <alignment horizontal="center" vertical="top" wrapText="1"/>
    </xf>
    <xf numFmtId="9" fontId="79" fillId="27" borderId="15" xfId="0" applyNumberFormat="1" applyFont="1" applyFill="1" applyBorder="1" applyAlignment="1">
      <alignment horizontal="center" vertical="center" wrapText="1"/>
    </xf>
    <xf numFmtId="0" fontId="79" fillId="27" borderId="26" xfId="0" applyFont="1" applyFill="1" applyBorder="1" applyAlignment="1">
      <alignment horizontal="center" vertical="center" wrapText="1"/>
    </xf>
    <xf numFmtId="0" fontId="79" fillId="28" borderId="26" xfId="0" applyFont="1" applyFill="1" applyBorder="1" applyAlignment="1">
      <alignment horizontal="center" vertical="top" wrapText="1"/>
    </xf>
    <xf numFmtId="9" fontId="79" fillId="27" borderId="26" xfId="0" applyNumberFormat="1" applyFont="1" applyFill="1" applyBorder="1" applyAlignment="1">
      <alignment horizontal="center" vertical="center" wrapText="1"/>
    </xf>
    <xf numFmtId="0" fontId="79" fillId="0" borderId="47" xfId="0" applyFont="1" applyBorder="1" applyAlignment="1">
      <alignment horizontal="left" vertical="center" wrapText="1"/>
    </xf>
    <xf numFmtId="0" fontId="79" fillId="0" borderId="26" xfId="0" applyFont="1" applyBorder="1" applyAlignment="1">
      <alignment horizontal="center" vertical="center" wrapText="1"/>
    </xf>
    <xf numFmtId="0" fontId="79" fillId="0" borderId="0" xfId="0" applyFont="1" applyAlignment="1">
      <alignment horizontal="left" vertical="center" wrapText="1"/>
    </xf>
    <xf numFmtId="0" fontId="18" fillId="25" borderId="13" xfId="0" applyFont="1" applyFill="1" applyBorder="1" applyAlignment="1">
      <alignment vertical="center" wrapText="1"/>
    </xf>
    <xf numFmtId="9" fontId="18" fillId="25" borderId="183" xfId="0" applyNumberFormat="1" applyFont="1" applyFill="1" applyBorder="1" applyAlignment="1">
      <alignment horizontal="center" vertical="center"/>
    </xf>
    <xf numFmtId="9" fontId="18" fillId="25" borderId="47" xfId="0" applyNumberFormat="1" applyFont="1" applyFill="1" applyBorder="1" applyAlignment="1">
      <alignment horizontal="center" vertical="center"/>
    </xf>
    <xf numFmtId="9" fontId="77" fillId="0" borderId="0" xfId="16" applyFont="1" applyAlignment="1">
      <alignment horizontal="center" vertical="center"/>
    </xf>
    <xf numFmtId="9" fontId="77" fillId="0" borderId="0" xfId="16" applyFont="1" applyAlignment="1">
      <alignment horizontal="right" vertical="center"/>
    </xf>
    <xf numFmtId="9" fontId="77" fillId="26" borderId="87" xfId="16" applyFont="1" applyFill="1" applyBorder="1" applyAlignment="1">
      <alignment horizontal="center" vertical="center"/>
    </xf>
    <xf numFmtId="9" fontId="77" fillId="26" borderId="87" xfId="16" applyFont="1" applyFill="1" applyBorder="1" applyAlignment="1">
      <alignment horizontal="left" vertical="center"/>
    </xf>
    <xf numFmtId="9" fontId="77" fillId="0" borderId="87" xfId="16" applyFont="1" applyBorder="1" applyAlignment="1">
      <alignment horizontal="right" vertical="center"/>
    </xf>
    <xf numFmtId="0" fontId="77" fillId="0" borderId="87" xfId="0" applyFont="1" applyBorder="1" applyAlignment="1">
      <alignment vertical="center"/>
    </xf>
    <xf numFmtId="9" fontId="29" fillId="28" borderId="15" xfId="0" applyNumberFormat="1" applyFont="1" applyFill="1" applyBorder="1" applyAlignment="1">
      <alignment horizontal="center" vertical="center"/>
    </xf>
    <xf numFmtId="9" fontId="29" fillId="28" borderId="26" xfId="0" applyNumberFormat="1" applyFont="1" applyFill="1" applyBorder="1" applyAlignment="1">
      <alignment horizontal="center" vertical="center"/>
    </xf>
    <xf numFmtId="0" fontId="9" fillId="2" borderId="24" xfId="2" applyFont="1" applyFill="1" applyBorder="1" applyAlignment="1">
      <alignment horizontal="center"/>
    </xf>
    <xf numFmtId="0" fontId="40" fillId="19" borderId="123" xfId="9" applyFont="1" applyFill="1" applyBorder="1" applyAlignment="1">
      <alignment horizontal="center" vertical="center" wrapText="1"/>
    </xf>
    <xf numFmtId="0" fontId="40" fillId="19" borderId="124" xfId="9" applyFont="1" applyFill="1" applyBorder="1" applyAlignment="1">
      <alignment horizontal="center" vertical="center" wrapText="1"/>
    </xf>
    <xf numFmtId="0" fontId="40" fillId="19" borderId="125" xfId="9" applyFont="1" applyFill="1" applyBorder="1" applyAlignment="1">
      <alignment horizontal="center" vertical="center" wrapText="1"/>
    </xf>
    <xf numFmtId="0" fontId="40" fillId="19" borderId="3" xfId="9" applyFont="1" applyFill="1" applyBorder="1" applyAlignment="1">
      <alignment horizontal="center" vertical="center" wrapText="1"/>
    </xf>
    <xf numFmtId="0" fontId="40" fillId="19" borderId="4" xfId="9" applyFont="1" applyFill="1" applyBorder="1" applyAlignment="1">
      <alignment horizontal="center" vertical="center" wrapText="1"/>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7" xfId="0" applyFont="1" applyFill="1" applyBorder="1" applyAlignment="1">
      <alignment horizontal="center" vertical="center"/>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3" borderId="16" xfId="2" applyFont="1" applyFill="1" applyBorder="1" applyAlignment="1">
      <alignment horizontal="center" vertical="center"/>
    </xf>
    <xf numFmtId="0" fontId="11" fillId="3" borderId="17" xfId="2" applyFont="1" applyFill="1" applyBorder="1" applyAlignment="1">
      <alignment horizontal="center" vertical="center"/>
    </xf>
    <xf numFmtId="0" fontId="11" fillId="3" borderId="18" xfId="2" applyFont="1" applyFill="1" applyBorder="1" applyAlignment="1">
      <alignment horizontal="center" vertical="center"/>
    </xf>
    <xf numFmtId="0" fontId="28" fillId="2" borderId="1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6" fillId="0" borderId="13" xfId="0" applyFont="1" applyBorder="1" applyAlignment="1">
      <alignment vertical="top"/>
    </xf>
    <xf numFmtId="0" fontId="6" fillId="0" borderId="15" xfId="0" applyFont="1" applyBorder="1" applyAlignment="1">
      <alignment vertical="top"/>
    </xf>
    <xf numFmtId="14" fontId="6" fillId="0" borderId="16" xfId="0" applyNumberFormat="1" applyFont="1" applyBorder="1" applyAlignment="1">
      <alignment vertical="top"/>
    </xf>
    <xf numFmtId="14" fontId="6" fillId="0" borderId="18" xfId="0" applyNumberFormat="1" applyFont="1" applyBorder="1" applyAlignment="1">
      <alignment vertical="top"/>
    </xf>
    <xf numFmtId="14" fontId="6" fillId="0" borderId="22" xfId="0" applyNumberFormat="1" applyFont="1" applyBorder="1" applyAlignment="1">
      <alignment vertical="top"/>
    </xf>
    <xf numFmtId="14" fontId="6" fillId="0" borderId="26" xfId="0" applyNumberFormat="1" applyFont="1" applyBorder="1" applyAlignment="1">
      <alignment vertical="top"/>
    </xf>
    <xf numFmtId="0" fontId="6" fillId="0" borderId="13" xfId="0" applyFont="1" applyBorder="1" applyAlignment="1">
      <alignment horizontal="left" vertical="top"/>
    </xf>
    <xf numFmtId="0" fontId="6" fillId="0" borderId="15" xfId="0" applyFont="1" applyBorder="1" applyAlignment="1">
      <alignment horizontal="left" vertical="top"/>
    </xf>
    <xf numFmtId="0" fontId="23" fillId="23" borderId="170" xfId="2" applyFont="1" applyFill="1" applyBorder="1" applyAlignment="1">
      <alignment horizontal="center" vertical="center" wrapText="1"/>
    </xf>
    <xf numFmtId="0" fontId="23" fillId="23" borderId="171" xfId="2" applyFont="1" applyFill="1" applyBorder="1" applyAlignment="1">
      <alignment horizontal="center" vertical="center" wrapText="1"/>
    </xf>
    <xf numFmtId="0" fontId="40" fillId="19" borderId="5" xfId="9" applyFont="1" applyFill="1" applyBorder="1" applyAlignment="1">
      <alignment horizontal="center" vertical="center" wrapText="1"/>
    </xf>
    <xf numFmtId="0" fontId="23" fillId="23" borderId="166" xfId="2" applyFont="1" applyFill="1" applyBorder="1" applyAlignment="1">
      <alignment horizontal="center" vertical="center" wrapText="1"/>
    </xf>
    <xf numFmtId="0" fontId="23" fillId="23" borderId="167" xfId="2" applyFont="1" applyFill="1" applyBorder="1" applyAlignment="1">
      <alignment horizontal="center" vertical="center" wrapText="1"/>
    </xf>
    <xf numFmtId="0" fontId="23" fillId="23" borderId="165" xfId="2" applyFont="1" applyFill="1" applyBorder="1" applyAlignment="1">
      <alignment horizontal="center" vertical="center" wrapText="1"/>
    </xf>
    <xf numFmtId="0" fontId="23" fillId="23" borderId="169" xfId="2" applyFont="1" applyFill="1" applyBorder="1" applyAlignment="1">
      <alignment horizontal="center" vertical="center" wrapText="1"/>
    </xf>
    <xf numFmtId="9" fontId="30" fillId="0" borderId="58" xfId="0" applyNumberFormat="1" applyFont="1" applyBorder="1" applyAlignment="1">
      <alignment horizontal="center" vertical="center" wrapText="1"/>
    </xf>
    <xf numFmtId="0" fontId="29" fillId="0" borderId="65" xfId="0" applyFont="1" applyBorder="1"/>
    <xf numFmtId="0" fontId="29" fillId="0" borderId="61" xfId="0" applyFont="1" applyBorder="1"/>
    <xf numFmtId="0" fontId="32" fillId="0" borderId="58" xfId="0" applyFont="1" applyBorder="1" applyAlignment="1">
      <alignment horizontal="center" vertical="center" wrapText="1"/>
    </xf>
    <xf numFmtId="0" fontId="32" fillId="0" borderId="55" xfId="0" applyFont="1" applyBorder="1" applyAlignment="1">
      <alignment horizontal="center" vertical="center" wrapText="1"/>
    </xf>
    <xf numFmtId="0" fontId="29" fillId="0" borderId="56" xfId="0" applyFont="1" applyBorder="1"/>
    <xf numFmtId="0" fontId="30" fillId="0" borderId="58" xfId="0" applyFont="1" applyBorder="1" applyAlignment="1">
      <alignment horizontal="center" vertical="center" textRotation="90"/>
    </xf>
    <xf numFmtId="0" fontId="30" fillId="0" borderId="58" xfId="0" applyFont="1" applyBorder="1" applyAlignment="1">
      <alignment horizontal="center" vertical="center" textRotation="90" wrapText="1"/>
    </xf>
    <xf numFmtId="9" fontId="59" fillId="0" borderId="58" xfId="0" applyNumberFormat="1" applyFont="1" applyBorder="1" applyAlignment="1">
      <alignment horizontal="center" vertical="center" wrapText="1"/>
    </xf>
    <xf numFmtId="167" fontId="30" fillId="0" borderId="58" xfId="0" applyNumberFormat="1" applyFont="1" applyBorder="1" applyAlignment="1">
      <alignment horizontal="center" vertical="center" wrapText="1"/>
    </xf>
    <xf numFmtId="0" fontId="29" fillId="0" borderId="49" xfId="0" applyFont="1" applyBorder="1" applyAlignment="1">
      <alignment horizontal="center" wrapText="1"/>
    </xf>
    <xf numFmtId="0" fontId="29" fillId="0" borderId="50" xfId="0" applyFont="1" applyBorder="1"/>
    <xf numFmtId="0" fontId="29" fillId="0" borderId="51" xfId="0" applyFont="1" applyBorder="1"/>
    <xf numFmtId="0" fontId="29" fillId="0" borderId="52" xfId="0" applyFont="1" applyBorder="1"/>
    <xf numFmtId="0" fontId="0" fillId="0" borderId="0" xfId="0"/>
    <xf numFmtId="0" fontId="29" fillId="0" borderId="53" xfId="0" applyFont="1" applyBorder="1"/>
    <xf numFmtId="0" fontId="29" fillId="0" borderId="28" xfId="0" applyFont="1" applyBorder="1"/>
    <xf numFmtId="0" fontId="29" fillId="0" borderId="29" xfId="0" applyFont="1" applyBorder="1"/>
    <xf numFmtId="0" fontId="29" fillId="0" borderId="30" xfId="0" applyFont="1" applyBorder="1"/>
    <xf numFmtId="0" fontId="29" fillId="0" borderId="49" xfId="0" applyFont="1" applyBorder="1" applyAlignment="1">
      <alignment horizontal="center" vertical="center" wrapText="1"/>
    </xf>
    <xf numFmtId="0" fontId="29" fillId="0" borderId="54" xfId="0" applyFont="1" applyBorder="1" applyAlignment="1">
      <alignment horizontal="left" vertical="center" wrapText="1"/>
    </xf>
    <xf numFmtId="0" fontId="29" fillId="0" borderId="27" xfId="0" applyFont="1" applyBorder="1"/>
    <xf numFmtId="0" fontId="29" fillId="0" borderId="57" xfId="0" applyFont="1" applyBorder="1"/>
    <xf numFmtId="0" fontId="32" fillId="0" borderId="56" xfId="0" applyFont="1" applyBorder="1" applyAlignment="1">
      <alignment horizontal="center" vertical="center" wrapText="1"/>
    </xf>
    <xf numFmtId="0" fontId="32" fillId="0" borderId="58" xfId="0" applyFont="1" applyBorder="1" applyAlignment="1">
      <alignment horizontal="center" vertical="center" textRotation="90" wrapText="1"/>
    </xf>
    <xf numFmtId="0" fontId="33" fillId="0" borderId="58" xfId="0" applyFont="1" applyBorder="1" applyAlignment="1">
      <alignment horizontal="center" vertical="center" wrapText="1"/>
    </xf>
    <xf numFmtId="0" fontId="32" fillId="0" borderId="59" xfId="0" applyFont="1" applyBorder="1" applyAlignment="1">
      <alignment horizontal="center" vertical="center" wrapText="1"/>
    </xf>
    <xf numFmtId="0" fontId="29" fillId="0" borderId="62" xfId="0" applyFont="1" applyBorder="1"/>
    <xf numFmtId="0" fontId="29" fillId="12" borderId="32" xfId="0" applyFont="1" applyFill="1" applyBorder="1" applyAlignment="1">
      <alignment horizontal="center" vertical="center" wrapText="1"/>
    </xf>
    <xf numFmtId="0" fontId="29" fillId="0" borderId="33" xfId="0" applyFont="1" applyBorder="1"/>
    <xf numFmtId="0" fontId="29" fillId="0" borderId="34" xfId="0" applyFont="1" applyBorder="1"/>
    <xf numFmtId="0" fontId="32" fillId="0" borderId="60" xfId="0" applyFont="1" applyBorder="1" applyAlignment="1">
      <alignment horizontal="center" vertical="center" wrapText="1"/>
    </xf>
    <xf numFmtId="0" fontId="29" fillId="0" borderId="63" xfId="0" applyFont="1" applyBorder="1"/>
    <xf numFmtId="0" fontId="56" fillId="0" borderId="58" xfId="0" applyFont="1" applyBorder="1" applyAlignment="1">
      <alignment horizontal="center" vertical="center" textRotation="90" wrapText="1"/>
    </xf>
    <xf numFmtId="0" fontId="57" fillId="0" borderId="58" xfId="0" applyFont="1" applyBorder="1" applyAlignment="1">
      <alignment horizontal="center" vertical="center" wrapText="1"/>
    </xf>
    <xf numFmtId="0" fontId="33" fillId="0" borderId="65" xfId="0" applyFont="1" applyBorder="1" applyAlignment="1">
      <alignment horizontal="center" vertical="center" wrapText="1"/>
    </xf>
    <xf numFmtId="0" fontId="30" fillId="0" borderId="58" xfId="0" applyFont="1" applyBorder="1" applyAlignment="1">
      <alignment horizontal="center" vertical="center" wrapText="1"/>
    </xf>
    <xf numFmtId="0" fontId="32" fillId="0" borderId="90" xfId="0" applyFont="1" applyBorder="1" applyAlignment="1">
      <alignment horizontal="center" vertical="center" wrapText="1"/>
    </xf>
    <xf numFmtId="0" fontId="29" fillId="0" borderId="90" xfId="0" applyFont="1" applyBorder="1"/>
    <xf numFmtId="0" fontId="29" fillId="0" borderId="91" xfId="0" applyFont="1" applyBorder="1"/>
    <xf numFmtId="0" fontId="30" fillId="0" borderId="58" xfId="0" applyFont="1" applyBorder="1" applyAlignment="1">
      <alignment horizontal="center" vertical="center"/>
    </xf>
    <xf numFmtId="9" fontId="30" fillId="0" borderId="58" xfId="0" applyNumberFormat="1" applyFont="1" applyBorder="1" applyAlignment="1">
      <alignment horizontal="center" vertical="center"/>
    </xf>
    <xf numFmtId="0" fontId="32" fillId="0" borderId="58" xfId="0" applyFont="1" applyBorder="1" applyAlignment="1">
      <alignment horizontal="center" vertical="center" textRotation="90"/>
    </xf>
    <xf numFmtId="0" fontId="63" fillId="0" borderId="92" xfId="0" applyFont="1" applyBorder="1" applyAlignment="1">
      <alignment horizontal="center" vertical="center"/>
    </xf>
    <xf numFmtId="0" fontId="29" fillId="0" borderId="92" xfId="0" applyFont="1" applyBorder="1"/>
    <xf numFmtId="0" fontId="32" fillId="20" borderId="58" xfId="0" applyFont="1" applyFill="1" applyBorder="1" applyAlignment="1">
      <alignment horizontal="center" vertical="center" wrapText="1"/>
    </xf>
    <xf numFmtId="9" fontId="63" fillId="0" borderId="92" xfId="0" applyNumberFormat="1" applyFont="1" applyBorder="1" applyAlignment="1">
      <alignment horizontal="center" vertical="center" wrapText="1"/>
    </xf>
    <xf numFmtId="0" fontId="63" fillId="20" borderId="92" xfId="0" applyFont="1" applyFill="1" applyBorder="1" applyAlignment="1">
      <alignment horizontal="center" vertical="center"/>
    </xf>
    <xf numFmtId="0" fontId="30" fillId="0" borderId="58" xfId="0" applyFont="1" applyBorder="1" applyAlignment="1">
      <alignment horizontal="left" vertical="center" wrapText="1"/>
    </xf>
    <xf numFmtId="0" fontId="30" fillId="0" borderId="58" xfId="0" applyFont="1" applyBorder="1" applyAlignment="1">
      <alignment horizontal="center" vertical="top" wrapText="1"/>
    </xf>
    <xf numFmtId="9" fontId="63" fillId="0" borderId="92" xfId="0" applyNumberFormat="1" applyFont="1" applyBorder="1" applyAlignment="1">
      <alignment horizontal="center" wrapText="1"/>
    </xf>
    <xf numFmtId="0" fontId="32" fillId="0" borderId="58" xfId="0" applyFont="1" applyBorder="1" applyAlignment="1">
      <alignment horizontal="center" vertical="top" textRotation="90" wrapText="1"/>
    </xf>
    <xf numFmtId="167" fontId="30" fillId="0" borderId="65" xfId="0" applyNumberFormat="1" applyFont="1" applyBorder="1" applyAlignment="1">
      <alignment horizontal="center" vertical="center" wrapText="1"/>
    </xf>
    <xf numFmtId="0" fontId="30" fillId="0" borderId="92" xfId="0" applyFont="1" applyBorder="1" applyAlignment="1">
      <alignment horizontal="center" vertical="center" wrapText="1"/>
    </xf>
    <xf numFmtId="0" fontId="30" fillId="0" borderId="65" xfId="0" applyFont="1" applyBorder="1" applyAlignment="1">
      <alignment horizontal="center" vertical="center"/>
    </xf>
    <xf numFmtId="0" fontId="32" fillId="0" borderId="65" xfId="0" applyFont="1" applyBorder="1" applyAlignment="1">
      <alignment horizontal="center" vertical="center" wrapText="1"/>
    </xf>
    <xf numFmtId="9" fontId="30" fillId="0" borderId="65" xfId="0" applyNumberFormat="1" applyFont="1" applyBorder="1" applyAlignment="1">
      <alignment horizontal="center" vertical="center" wrapText="1"/>
    </xf>
    <xf numFmtId="0" fontId="63" fillId="0" borderId="92" xfId="0" applyFont="1" applyBorder="1" applyAlignment="1">
      <alignment horizontal="center" vertical="center" wrapText="1"/>
    </xf>
    <xf numFmtId="0" fontId="29" fillId="0" borderId="94" xfId="0" applyFont="1" applyBorder="1"/>
    <xf numFmtId="0" fontId="30" fillId="0" borderId="65" xfId="0" applyFont="1" applyBorder="1" applyAlignment="1">
      <alignment vertical="center" wrapText="1"/>
    </xf>
    <xf numFmtId="0" fontId="63" fillId="0" borderId="90" xfId="0" applyFont="1" applyBorder="1" applyAlignment="1">
      <alignment horizontal="center" vertical="center" wrapText="1"/>
    </xf>
    <xf numFmtId="0" fontId="63" fillId="0" borderId="91" xfId="0" applyFont="1" applyBorder="1" applyAlignment="1">
      <alignment horizontal="center" vertical="center" wrapText="1"/>
    </xf>
    <xf numFmtId="0" fontId="69" fillId="0" borderId="58" xfId="0" applyFont="1" applyBorder="1" applyAlignment="1">
      <alignment horizontal="center" vertical="center" wrapText="1"/>
    </xf>
    <xf numFmtId="0" fontId="29" fillId="0" borderId="95" xfId="0" applyFont="1" applyBorder="1"/>
    <xf numFmtId="0" fontId="32" fillId="21" borderId="58" xfId="0" applyFont="1" applyFill="1" applyBorder="1" applyAlignment="1">
      <alignment horizontal="center" vertical="center" wrapText="1"/>
    </xf>
    <xf numFmtId="0" fontId="32" fillId="21" borderId="58" xfId="0" applyFont="1" applyFill="1" applyBorder="1" applyAlignment="1">
      <alignment horizontal="center" vertical="center" textRotation="90"/>
    </xf>
    <xf numFmtId="0" fontId="30" fillId="0" borderId="91" xfId="0" applyFont="1" applyBorder="1" applyAlignment="1">
      <alignment horizontal="center" vertical="center" wrapText="1"/>
    </xf>
    <xf numFmtId="0" fontId="32" fillId="21" borderId="58" xfId="0" applyFont="1" applyFill="1" applyBorder="1" applyAlignment="1">
      <alignment horizontal="center" vertical="center" textRotation="90" wrapText="1"/>
    </xf>
    <xf numFmtId="168" fontId="30" fillId="0" borderId="58" xfId="0" applyNumberFormat="1" applyFont="1" applyBorder="1" applyAlignment="1">
      <alignment horizontal="center" vertical="center" wrapText="1"/>
    </xf>
    <xf numFmtId="0" fontId="34" fillId="0" borderId="58" xfId="0" applyFont="1" applyBorder="1" applyAlignment="1">
      <alignment horizontal="center" vertical="center" wrapText="1"/>
    </xf>
    <xf numFmtId="0" fontId="16" fillId="11" borderId="50" xfId="0" applyFont="1" applyFill="1" applyBorder="1" applyAlignment="1">
      <alignment horizontal="center" vertical="center"/>
    </xf>
    <xf numFmtId="0" fontId="29" fillId="0" borderId="67" xfId="0" applyFont="1" applyBorder="1"/>
    <xf numFmtId="0" fontId="29" fillId="0" borderId="0" xfId="0" applyFont="1"/>
    <xf numFmtId="0" fontId="29" fillId="0" borderId="71" xfId="0" applyFont="1" applyBorder="1"/>
    <xf numFmtId="0" fontId="17" fillId="11" borderId="68" xfId="0" applyFont="1" applyFill="1" applyBorder="1" applyAlignment="1">
      <alignment horizontal="center" vertical="center"/>
    </xf>
    <xf numFmtId="0" fontId="29" fillId="0" borderId="69" xfId="0" applyFont="1" applyBorder="1"/>
    <xf numFmtId="0" fontId="29" fillId="0" borderId="72" xfId="0" applyFont="1" applyBorder="1"/>
    <xf numFmtId="0" fontId="29" fillId="0" borderId="73" xfId="0" applyFont="1" applyBorder="1"/>
    <xf numFmtId="0" fontId="17" fillId="11" borderId="70" xfId="0" applyFont="1" applyFill="1" applyBorder="1" applyAlignment="1">
      <alignment horizontal="center" vertical="center"/>
    </xf>
    <xf numFmtId="0" fontId="29" fillId="0" borderId="74" xfId="0" applyFont="1" applyBorder="1"/>
    <xf numFmtId="14" fontId="16" fillId="0" borderId="140" xfId="0" applyNumberFormat="1" applyFont="1" applyBorder="1" applyAlignment="1">
      <alignment vertical="center" wrapText="1"/>
    </xf>
    <xf numFmtId="0" fontId="29" fillId="0" borderId="141" xfId="0" applyFont="1" applyBorder="1" applyAlignment="1">
      <alignment wrapText="1"/>
    </xf>
    <xf numFmtId="0" fontId="17" fillId="13" borderId="70" xfId="0" applyFont="1" applyFill="1" applyBorder="1" applyAlignment="1">
      <alignment horizontal="center" vertical="center"/>
    </xf>
    <xf numFmtId="0" fontId="17" fillId="13" borderId="78" xfId="0" applyFont="1" applyFill="1" applyBorder="1" applyAlignment="1">
      <alignment horizontal="center" vertical="center"/>
    </xf>
    <xf numFmtId="0" fontId="17" fillId="13" borderId="0" xfId="0" applyFont="1" applyFill="1" applyAlignment="1">
      <alignment horizontal="center" vertical="center"/>
    </xf>
    <xf numFmtId="0" fontId="15" fillId="14" borderId="78" xfId="0" applyFont="1" applyFill="1" applyBorder="1" applyAlignment="1">
      <alignment horizontal="center" vertical="center" wrapText="1"/>
    </xf>
    <xf numFmtId="0" fontId="15" fillId="14" borderId="0" xfId="0" applyFont="1" applyFill="1" applyAlignment="1">
      <alignment horizontal="center" vertical="center" wrapText="1"/>
    </xf>
    <xf numFmtId="0" fontId="36" fillId="11" borderId="0" xfId="0" applyFont="1" applyFill="1" applyAlignment="1">
      <alignment horizontal="center" vertical="center" wrapText="1"/>
    </xf>
    <xf numFmtId="0" fontId="17" fillId="11" borderId="0" xfId="0" applyFont="1" applyFill="1" applyAlignment="1">
      <alignment horizontal="left" vertical="center" wrapText="1"/>
    </xf>
    <xf numFmtId="0" fontId="17" fillId="11" borderId="128" xfId="0" applyFont="1" applyFill="1" applyBorder="1" applyAlignment="1">
      <alignment horizontal="left" vertical="center" wrapText="1"/>
    </xf>
    <xf numFmtId="0" fontId="29" fillId="0" borderId="129" xfId="0" applyFont="1" applyBorder="1"/>
    <xf numFmtId="0" fontId="29" fillId="0" borderId="130" xfId="0" applyFont="1" applyBorder="1"/>
    <xf numFmtId="0" fontId="17" fillId="11" borderId="131" xfId="0" applyFont="1" applyFill="1" applyBorder="1" applyAlignment="1">
      <alignment horizontal="left" vertical="center" wrapText="1"/>
    </xf>
    <xf numFmtId="0" fontId="29" fillId="0" borderId="132" xfId="0" applyFont="1" applyBorder="1"/>
    <xf numFmtId="0" fontId="29" fillId="0" borderId="133" xfId="0" applyFont="1" applyBorder="1"/>
    <xf numFmtId="0" fontId="29" fillId="0" borderId="134" xfId="0" applyFont="1" applyBorder="1"/>
    <xf numFmtId="0" fontId="29" fillId="0" borderId="86" xfId="0" applyFont="1" applyBorder="1"/>
    <xf numFmtId="0" fontId="29" fillId="0" borderId="135" xfId="0" applyFont="1" applyBorder="1"/>
    <xf numFmtId="0" fontId="29" fillId="0" borderId="136" xfId="0" applyFont="1" applyBorder="1"/>
    <xf numFmtId="0" fontId="29" fillId="0" borderId="137" xfId="0" applyFont="1" applyBorder="1"/>
    <xf numFmtId="165" fontId="2" fillId="0" borderId="172" xfId="0" applyNumberFormat="1" applyFont="1" applyBorder="1" applyAlignment="1">
      <alignment horizontal="center" vertical="center" wrapText="1"/>
    </xf>
    <xf numFmtId="165" fontId="2" fillId="0" borderId="173" xfId="0" applyNumberFormat="1" applyFont="1" applyBorder="1" applyAlignment="1">
      <alignment horizontal="center" vertical="center" wrapText="1"/>
    </xf>
    <xf numFmtId="166" fontId="37" fillId="23" borderId="143" xfId="0" applyNumberFormat="1" applyFont="1" applyFill="1" applyBorder="1" applyAlignment="1">
      <alignment horizontal="center" vertical="center" wrapText="1"/>
    </xf>
    <xf numFmtId="166" fontId="37" fillId="23" borderId="180" xfId="0" applyNumberFormat="1" applyFont="1" applyFill="1" applyBorder="1" applyAlignment="1">
      <alignment horizontal="center" vertical="center" wrapText="1"/>
    </xf>
    <xf numFmtId="0" fontId="55" fillId="0" borderId="70" xfId="10" applyFont="1" applyBorder="1" applyAlignment="1">
      <alignment horizontal="left" vertical="center"/>
    </xf>
    <xf numFmtId="0" fontId="29" fillId="0" borderId="74" xfId="10" applyFont="1" applyBorder="1"/>
    <xf numFmtId="0" fontId="29" fillId="0" borderId="75" xfId="10" applyFont="1" applyBorder="1"/>
    <xf numFmtId="0" fontId="27" fillId="0" borderId="88" xfId="10" applyFont="1" applyBorder="1" applyAlignment="1">
      <alignment horizontal="center" vertical="center"/>
    </xf>
    <xf numFmtId="0" fontId="29" fillId="0" borderId="69" xfId="10" applyFont="1" applyBorder="1"/>
    <xf numFmtId="0" fontId="29" fillId="0" borderId="76" xfId="10" applyFont="1" applyBorder="1"/>
    <xf numFmtId="0" fontId="29" fillId="0" borderId="89" xfId="10" applyFont="1" applyBorder="1"/>
    <xf numFmtId="0" fontId="29" fillId="0" borderId="73" xfId="10" applyFont="1" applyBorder="1"/>
    <xf numFmtId="0" fontId="29" fillId="0" borderId="77" xfId="10" applyFont="1" applyBorder="1"/>
    <xf numFmtId="14" fontId="55" fillId="0" borderId="68" xfId="10" applyNumberFormat="1" applyFont="1" applyBorder="1" applyAlignment="1">
      <alignment horizontal="left" vertical="top"/>
    </xf>
    <xf numFmtId="0" fontId="29" fillId="0" borderId="72" xfId="10" applyFont="1" applyBorder="1"/>
    <xf numFmtId="0" fontId="47" fillId="16" borderId="96" xfId="10" applyFont="1" applyFill="1" applyBorder="1" applyAlignment="1">
      <alignment horizontal="center" vertical="center" wrapText="1"/>
    </xf>
    <xf numFmtId="0" fontId="29" fillId="0" borderId="97" xfId="10" applyFont="1" applyBorder="1"/>
    <xf numFmtId="0" fontId="47" fillId="0" borderId="98" xfId="10" applyFont="1" applyBorder="1" applyAlignment="1">
      <alignment horizontal="center" vertical="center" wrapText="1"/>
    </xf>
    <xf numFmtId="0" fontId="29" fillId="0" borderId="98" xfId="10" applyFont="1" applyBorder="1"/>
    <xf numFmtId="0" fontId="27" fillId="0" borderId="88" xfId="10" applyFont="1" applyBorder="1" applyAlignment="1">
      <alignment horizontal="center" vertical="center" wrapText="1"/>
    </xf>
    <xf numFmtId="0" fontId="55" fillId="0" borderId="70" xfId="10" applyFont="1" applyBorder="1" applyAlignment="1">
      <alignment horizontal="left" vertical="top"/>
    </xf>
    <xf numFmtId="0" fontId="29" fillId="0" borderId="99" xfId="10" applyFont="1" applyBorder="1" applyAlignment="1">
      <alignment horizontal="center"/>
    </xf>
    <xf numFmtId="0" fontId="29" fillId="0" borderId="100" xfId="10" applyFont="1" applyBorder="1"/>
    <xf numFmtId="0" fontId="29" fillId="0" borderId="101" xfId="10" applyFont="1" applyBorder="1"/>
    <xf numFmtId="0" fontId="46" fillId="22" borderId="99" xfId="10" applyFont="1" applyFill="1" applyBorder="1" applyAlignment="1">
      <alignment horizontal="center" vertical="center" wrapText="1"/>
    </xf>
    <xf numFmtId="0" fontId="52" fillId="13" borderId="103" xfId="10" applyFont="1" applyFill="1" applyBorder="1" applyAlignment="1">
      <alignment horizontal="center" vertical="center" wrapText="1"/>
    </xf>
    <xf numFmtId="0" fontId="29" fillId="0" borderId="102" xfId="10" applyFont="1" applyBorder="1"/>
    <xf numFmtId="0" fontId="29" fillId="0" borderId="21" xfId="10" applyFont="1" applyBorder="1"/>
    <xf numFmtId="0" fontId="50" fillId="0" borderId="7" xfId="10" applyFont="1" applyBorder="1" applyAlignment="1">
      <alignment horizontal="center" vertical="center" wrapText="1"/>
    </xf>
    <xf numFmtId="0" fontId="29" fillId="0" borderId="8" xfId="10" applyFont="1" applyBorder="1"/>
    <xf numFmtId="0" fontId="29" fillId="0" borderId="19" xfId="10" applyFont="1" applyBorder="1"/>
    <xf numFmtId="0" fontId="29" fillId="0" borderId="10" xfId="10" applyFont="1" applyBorder="1"/>
    <xf numFmtId="0" fontId="7" fillId="0" borderId="0" xfId="10"/>
    <xf numFmtId="0" fontId="29" fillId="0" borderId="6" xfId="10" applyFont="1" applyBorder="1"/>
    <xf numFmtId="0" fontId="29" fillId="0" borderId="11" xfId="10" applyFont="1" applyBorder="1"/>
    <xf numFmtId="0" fontId="29" fillId="0" borderId="12" xfId="10" applyFont="1" applyBorder="1"/>
    <xf numFmtId="0" fontId="29" fillId="0" borderId="20" xfId="10" applyFont="1" applyBorder="1"/>
    <xf numFmtId="0" fontId="51" fillId="0" borderId="7" xfId="10" applyFont="1" applyBorder="1" applyAlignment="1">
      <alignment horizontal="center" vertical="center" wrapText="1"/>
    </xf>
    <xf numFmtId="0" fontId="48" fillId="0" borderId="7" xfId="10" applyFont="1" applyBorder="1" applyAlignment="1">
      <alignment horizontal="center" vertical="center" wrapText="1"/>
    </xf>
    <xf numFmtId="0" fontId="17" fillId="0" borderId="7" xfId="10" applyFont="1" applyBorder="1" applyAlignment="1">
      <alignment horizontal="center" vertical="center" wrapText="1"/>
    </xf>
    <xf numFmtId="0" fontId="18" fillId="0" borderId="104" xfId="10" applyFont="1" applyBorder="1" applyAlignment="1">
      <alignment horizontal="center" vertical="center" wrapText="1"/>
    </xf>
    <xf numFmtId="0" fontId="29" fillId="0" borderId="106" xfId="10" applyFont="1" applyBorder="1"/>
    <xf numFmtId="0" fontId="29" fillId="0" borderId="107" xfId="10" applyFont="1" applyBorder="1"/>
    <xf numFmtId="164" fontId="2" fillId="0" borderId="122" xfId="11" applyFont="1" applyBorder="1" applyAlignment="1">
      <alignment horizontal="center" vertical="center" wrapText="1"/>
    </xf>
    <xf numFmtId="164" fontId="2" fillId="0" borderId="5" xfId="11" applyFont="1" applyBorder="1" applyAlignment="1">
      <alignment horizontal="center" vertical="center" wrapText="1"/>
    </xf>
    <xf numFmtId="164" fontId="2" fillId="0" borderId="4" xfId="11" applyFont="1" applyBorder="1" applyAlignment="1">
      <alignment horizontal="center" vertical="center" wrapText="1"/>
    </xf>
    <xf numFmtId="0" fontId="18" fillId="0" borderId="108" xfId="10" applyFont="1" applyBorder="1" applyAlignment="1">
      <alignment horizontal="center" vertical="center" wrapText="1"/>
    </xf>
    <xf numFmtId="0" fontId="29" fillId="0" borderId="111" xfId="10" applyFont="1" applyBorder="1"/>
    <xf numFmtId="0" fontId="29" fillId="0" borderId="114" xfId="10" applyFont="1" applyBorder="1"/>
    <xf numFmtId="0" fontId="18" fillId="0" borderId="5" xfId="10" applyFont="1" applyBorder="1" applyAlignment="1">
      <alignment horizontal="center" vertical="center" wrapText="1"/>
    </xf>
    <xf numFmtId="0" fontId="29" fillId="0" borderId="5" xfId="10" applyFont="1" applyBorder="1"/>
    <xf numFmtId="0" fontId="29" fillId="0" borderId="4" xfId="10" applyFont="1" applyBorder="1"/>
    <xf numFmtId="0" fontId="37" fillId="23" borderId="174" xfId="10" applyFont="1" applyFill="1" applyBorder="1" applyAlignment="1">
      <alignment horizontal="center" vertical="center" wrapText="1"/>
    </xf>
    <xf numFmtId="0" fontId="37" fillId="23" borderId="0" xfId="10" applyFont="1" applyFill="1" applyAlignment="1">
      <alignment horizontal="center" vertical="center" wrapText="1"/>
    </xf>
    <xf numFmtId="0" fontId="48" fillId="0" borderId="3" xfId="10" applyFont="1" applyBorder="1" applyAlignment="1">
      <alignment horizontal="center" vertical="center" wrapText="1"/>
    </xf>
    <xf numFmtId="0" fontId="46" fillId="0" borderId="99" xfId="10" applyFont="1" applyBorder="1" applyAlignment="1">
      <alignment horizontal="center" vertical="center" wrapText="1"/>
    </xf>
    <xf numFmtId="0" fontId="46" fillId="0" borderId="100" xfId="10" applyFont="1" applyBorder="1" applyAlignment="1">
      <alignment horizontal="center" vertical="center" wrapText="1"/>
    </xf>
    <xf numFmtId="0" fontId="46" fillId="0" borderId="101" xfId="10" applyFont="1" applyBorder="1" applyAlignment="1">
      <alignment horizontal="center" vertical="center" wrapText="1"/>
    </xf>
    <xf numFmtId="0" fontId="37" fillId="23" borderId="143" xfId="10" applyFont="1" applyFill="1" applyBorder="1" applyAlignment="1">
      <alignment horizontal="center" vertical="center" wrapText="1"/>
    </xf>
    <xf numFmtId="0" fontId="37" fillId="23" borderId="180" xfId="10" applyFont="1" applyFill="1" applyBorder="1" applyAlignment="1">
      <alignment horizontal="center" vertical="center" wrapText="1"/>
    </xf>
    <xf numFmtId="0" fontId="17" fillId="17" borderId="40" xfId="0" applyFont="1" applyFill="1" applyBorder="1" applyAlignment="1">
      <alignment horizontal="center" vertical="center" wrapText="1"/>
    </xf>
    <xf numFmtId="0" fontId="29" fillId="0" borderId="41" xfId="0" applyFont="1" applyBorder="1"/>
    <xf numFmtId="0" fontId="29" fillId="0" borderId="39" xfId="0" applyFont="1" applyBorder="1"/>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0" fillId="0" borderId="0" xfId="0" applyAlignment="1">
      <alignment horizontal="center"/>
    </xf>
    <xf numFmtId="0" fontId="20" fillId="9" borderId="38" xfId="0" applyFont="1" applyFill="1" applyBorder="1" applyAlignment="1">
      <alignment horizontal="center" vertical="center"/>
    </xf>
    <xf numFmtId="0" fontId="20" fillId="9" borderId="39" xfId="0" applyFont="1" applyFill="1" applyBorder="1" applyAlignment="1">
      <alignment horizontal="center" vertical="center"/>
    </xf>
    <xf numFmtId="0" fontId="17" fillId="11" borderId="85" xfId="0" applyFont="1" applyFill="1" applyBorder="1" applyAlignment="1">
      <alignment horizontal="center" vertical="center"/>
    </xf>
    <xf numFmtId="0" fontId="29" fillId="0" borderId="84" xfId="0" applyFont="1" applyBorder="1"/>
    <xf numFmtId="0" fontId="14" fillId="0" borderId="21" xfId="0" applyFont="1" applyBorder="1" applyAlignment="1">
      <alignment horizontal="left" vertical="center"/>
    </xf>
    <xf numFmtId="0" fontId="14" fillId="0" borderId="2" xfId="0" applyFont="1" applyBorder="1" applyAlignment="1">
      <alignment horizontal="left" vertical="center"/>
    </xf>
    <xf numFmtId="14" fontId="14" fillId="0" borderId="48" xfId="0" applyNumberFormat="1" applyFont="1" applyBorder="1" applyAlignment="1">
      <alignment horizontal="left" vertical="center"/>
    </xf>
    <xf numFmtId="14" fontId="14" fillId="0" borderId="21" xfId="0" applyNumberFormat="1" applyFont="1" applyBorder="1" applyAlignment="1">
      <alignment horizontal="left" vertical="center"/>
    </xf>
    <xf numFmtId="0" fontId="10" fillId="2" borderId="22"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62" fillId="0" borderId="85" xfId="0" applyFont="1" applyBorder="1" applyAlignment="1">
      <alignment horizontal="center" vertical="center" wrapText="1"/>
    </xf>
    <xf numFmtId="0" fontId="62" fillId="0" borderId="157" xfId="0" applyFont="1" applyBorder="1" applyAlignment="1">
      <alignment horizontal="center" vertical="center" wrapText="1"/>
    </xf>
    <xf numFmtId="0" fontId="16" fillId="18" borderId="40" xfId="0" applyFont="1" applyFill="1" applyBorder="1" applyAlignment="1">
      <alignment horizontal="center" vertical="center" wrapText="1"/>
    </xf>
    <xf numFmtId="0" fontId="16" fillId="18" borderId="41"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24" fillId="9" borderId="46" xfId="0" applyFont="1" applyFill="1" applyBorder="1" applyAlignment="1">
      <alignment horizontal="center" vertical="center" wrapText="1"/>
    </xf>
    <xf numFmtId="0" fontId="24" fillId="9" borderId="37"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3" fillId="0" borderId="3" xfId="0" applyFont="1" applyBorder="1" applyAlignment="1">
      <alignment horizontal="center" wrapText="1"/>
    </xf>
    <xf numFmtId="0" fontId="23" fillId="0" borderId="5" xfId="0" applyFont="1" applyBorder="1" applyAlignment="1">
      <alignment horizontal="center" wrapText="1"/>
    </xf>
    <xf numFmtId="0" fontId="23" fillId="0" borderId="4" xfId="0" applyFont="1" applyBorder="1" applyAlignment="1">
      <alignment horizont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9" xfId="0" applyFont="1" applyBorder="1" applyAlignment="1">
      <alignment horizontal="center" vertical="center" wrapText="1"/>
    </xf>
    <xf numFmtId="0" fontId="62" fillId="23" borderId="85" xfId="0" applyFont="1" applyFill="1" applyBorder="1" applyAlignment="1">
      <alignment horizontal="center" vertical="center" wrapText="1"/>
    </xf>
    <xf numFmtId="0" fontId="62" fillId="23" borderId="157" xfId="0" applyFont="1" applyFill="1" applyBorder="1" applyAlignment="1">
      <alignment horizontal="center" vertical="center" wrapText="1"/>
    </xf>
    <xf numFmtId="0" fontId="79" fillId="23" borderId="85" xfId="0" applyFont="1" applyFill="1" applyBorder="1" applyAlignment="1">
      <alignment horizontal="center" vertical="center" wrapText="1"/>
    </xf>
    <xf numFmtId="0" fontId="79" fillId="23" borderId="157" xfId="0" applyFont="1" applyFill="1" applyBorder="1" applyAlignment="1">
      <alignment horizontal="center" vertical="center" wrapText="1"/>
    </xf>
    <xf numFmtId="0" fontId="15" fillId="17" borderId="118" xfId="0" applyFont="1" applyFill="1" applyBorder="1" applyAlignment="1">
      <alignment horizontal="center" vertical="center" wrapText="1"/>
    </xf>
    <xf numFmtId="0" fontId="29" fillId="0" borderId="120" xfId="0" applyFont="1" applyBorder="1"/>
    <xf numFmtId="0" fontId="29" fillId="0" borderId="121" xfId="0" applyFont="1" applyBorder="1"/>
    <xf numFmtId="0" fontId="29" fillId="0" borderId="117" xfId="0" applyFont="1" applyBorder="1"/>
    <xf numFmtId="0" fontId="29" fillId="0" borderId="54" xfId="0" applyFont="1" applyBorder="1" applyAlignment="1">
      <alignment horizontal="center"/>
    </xf>
    <xf numFmtId="0" fontId="29" fillId="0" borderId="83" xfId="0" applyFont="1" applyBorder="1"/>
    <xf numFmtId="0" fontId="27" fillId="0" borderId="32" xfId="0" applyFont="1" applyBorder="1" applyAlignment="1">
      <alignment horizontal="center" vertical="center"/>
    </xf>
    <xf numFmtId="0" fontId="27" fillId="11" borderId="3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29" fillId="0" borderId="23" xfId="0" applyFont="1" applyBorder="1"/>
    <xf numFmtId="0" fontId="25" fillId="16" borderId="23" xfId="0" applyFont="1" applyFill="1" applyBorder="1" applyAlignment="1">
      <alignment horizontal="center" vertical="center"/>
    </xf>
    <xf numFmtId="0" fontId="15" fillId="11" borderId="22" xfId="0" applyFont="1" applyFill="1" applyBorder="1" applyAlignment="1">
      <alignment horizontal="center" vertical="center"/>
    </xf>
    <xf numFmtId="0" fontId="29" fillId="0" borderId="26" xfId="0" applyFont="1" applyBorder="1"/>
    <xf numFmtId="0" fontId="2" fillId="23" borderId="156" xfId="0" applyFont="1" applyFill="1" applyBorder="1" applyAlignment="1">
      <alignment horizontal="center" vertical="center" wrapText="1"/>
    </xf>
    <xf numFmtId="0" fontId="2" fillId="23" borderId="157" xfId="0" applyFont="1" applyFill="1" applyBorder="1" applyAlignment="1">
      <alignment horizontal="center" vertical="center" wrapText="1"/>
    </xf>
    <xf numFmtId="0" fontId="75" fillId="23" borderId="159" xfId="0" applyFont="1" applyFill="1" applyBorder="1" applyAlignment="1">
      <alignment horizontal="center" vertical="center" wrapText="1"/>
    </xf>
    <xf numFmtId="0" fontId="75" fillId="23" borderId="160" xfId="0" applyFont="1" applyFill="1" applyBorder="1" applyAlignment="1">
      <alignment horizontal="center" vertical="center" wrapText="1"/>
    </xf>
    <xf numFmtId="0" fontId="0" fillId="0" borderId="2" xfId="0" applyBorder="1" applyAlignment="1">
      <alignment horizontal="center"/>
    </xf>
    <xf numFmtId="0" fontId="12" fillId="4" borderId="0" xfId="0" applyFont="1" applyFill="1" applyAlignment="1">
      <alignment horizontal="right" vertical="center" textRotation="90" wrapText="1"/>
    </xf>
    <xf numFmtId="0" fontId="12" fillId="4" borderId="0" xfId="0" applyFont="1" applyFill="1" applyAlignment="1">
      <alignment horizontal="center" wrapText="1"/>
    </xf>
  </cellXfs>
  <cellStyles count="17">
    <cellStyle name="Hipervínculo" xfId="5" builtinId="8"/>
    <cellStyle name="Moneda 2" xfId="11" xr:uid="{00000000-0005-0000-0000-000001000000}"/>
    <cellStyle name="Moneda 2 2" xfId="12" xr:uid="{00000000-0005-0000-0000-000002000000}"/>
    <cellStyle name="Moneda 2 3" xfId="15" xr:uid="{00000000-0005-0000-0000-000003000000}"/>
    <cellStyle name="Normal" xfId="0" builtinId="0"/>
    <cellStyle name="Normal 2" xfId="1" xr:uid="{00000000-0005-0000-0000-000005000000}"/>
    <cellStyle name="Normal 2 2" xfId="2" xr:uid="{00000000-0005-0000-0000-000006000000}"/>
    <cellStyle name="Normal 2 3" xfId="8" xr:uid="{00000000-0005-0000-0000-000007000000}"/>
    <cellStyle name="Normal 2 4" xfId="10" xr:uid="{00000000-0005-0000-0000-000008000000}"/>
    <cellStyle name="Normal 3" xfId="3" xr:uid="{00000000-0005-0000-0000-000009000000}"/>
    <cellStyle name="Normal 4" xfId="4" xr:uid="{00000000-0005-0000-0000-00000A000000}"/>
    <cellStyle name="Normal 4 2" xfId="6" xr:uid="{00000000-0005-0000-0000-00000B000000}"/>
    <cellStyle name="Normal 5" xfId="7" xr:uid="{00000000-0005-0000-0000-00000C000000}"/>
    <cellStyle name="Normal 5 2" xfId="13" xr:uid="{00000000-0005-0000-0000-00000D000000}"/>
    <cellStyle name="Normal 6" xfId="9" xr:uid="{00000000-0005-0000-0000-00000E000000}"/>
    <cellStyle name="Normal 6 2" xfId="14" xr:uid="{00000000-0005-0000-0000-00000F000000}"/>
    <cellStyle name="Porcentaje" xfId="16" builtinId="5"/>
  </cellStyles>
  <dxfs count="1958">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100253</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3"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0025" y="933450"/>
          <a:ext cx="4181475" cy="1162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3" name="image6.png">
          <a:extLst>
            <a:ext uri="{FF2B5EF4-FFF2-40B4-BE49-F238E27FC236}">
              <a16:creationId xmlns:a16="http://schemas.microsoft.com/office/drawing/2014/main" id="{79F465F2-40EA-4248-B460-D8E821E81B2C}"/>
            </a:ext>
          </a:extLst>
        </xdr:cNvPr>
        <xdr:cNvPicPr preferRelativeResize="0"/>
      </xdr:nvPicPr>
      <xdr:blipFill>
        <a:blip xmlns:r="http://schemas.openxmlformats.org/officeDocument/2006/relationships" r:embed="rId1" cstate="print"/>
        <a:stretch>
          <a:fillRect/>
        </a:stretch>
      </xdr:blipFill>
      <xdr:spPr>
        <a:xfrm>
          <a:off x="152400" y="238125"/>
          <a:ext cx="1752600" cy="657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1</xdr:col>
      <xdr:colOff>2570</xdr:colOff>
      <xdr:row>3</xdr:row>
      <xdr:rowOff>221192</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6"/>
          <a:ext cx="2075845" cy="56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215661</xdr:colOff>
      <xdr:row>2</xdr:row>
      <xdr:rowOff>239623</xdr:rowOff>
    </xdr:from>
    <xdr:to>
      <xdr:col>0</xdr:col>
      <xdr:colOff>1874269</xdr:colOff>
      <xdr:row>4</xdr:row>
      <xdr:rowOff>83741</xdr:rowOff>
    </xdr:to>
    <xdr:pic>
      <xdr:nvPicPr>
        <xdr:cNvPr id="3" name="Picture 20">
          <a:extLst>
            <a:ext uri="{FF2B5EF4-FFF2-40B4-BE49-F238E27FC236}">
              <a16:creationId xmlns:a16="http://schemas.microsoft.com/office/drawing/2014/main" id="{740FE733-77FC-4186-9D5A-FA486554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61" y="635000"/>
          <a:ext cx="1658608" cy="652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19</xdr:row>
      <xdr:rowOff>1524000</xdr:rowOff>
    </xdr:from>
    <xdr:to>
      <xdr:col>9</xdr:col>
      <xdr:colOff>1773115</xdr:colOff>
      <xdr:row>19</xdr:row>
      <xdr:rowOff>2212732</xdr:rowOff>
    </xdr:to>
    <xdr:sp macro="" textlink="">
      <xdr:nvSpPr>
        <xdr:cNvPr id="4" name="CuadroTexto 3">
          <a:extLst>
            <a:ext uri="{FF2B5EF4-FFF2-40B4-BE49-F238E27FC236}">
              <a16:creationId xmlns:a16="http://schemas.microsoft.com/office/drawing/2014/main" id="{2C7EBF2D-09D7-281E-D04D-FD63F5D62909}"/>
            </a:ext>
          </a:extLst>
        </xdr:cNvPr>
        <xdr:cNvSpPr txBox="1"/>
      </xdr:nvSpPr>
      <xdr:spPr>
        <a:xfrm>
          <a:off x="26841450" y="21955125"/>
          <a:ext cx="1763590" cy="688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https://www.cundinamarca.gov.co/normatividad/normatividad-de-la-entidad/gaceta-oficial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1</xdr:row>
      <xdr:rowOff>19050</xdr:rowOff>
    </xdr:from>
    <xdr:to>
      <xdr:col>0</xdr:col>
      <xdr:colOff>2495551</xdr:colOff>
      <xdr:row>3</xdr:row>
      <xdr:rowOff>400050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28600"/>
          <a:ext cx="2305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ndinamarca.gov.co/dependencias/secplaneacion/transparencia/paac" TargetMode="External"/><Relationship Id="rId2" Type="http://schemas.openxmlformats.org/officeDocument/2006/relationships/hyperlink" Target="https://drive.google.com/drive/folders/1DLHItNwKZi0R8cRBp3NoFta9-BFR1T1q?usp=share_link" TargetMode="External"/><Relationship Id="rId1" Type="http://schemas.openxmlformats.org/officeDocument/2006/relationships/hyperlink" Target="https://drive.google.com/drive/folders/1DLHItNwKZi0R8cRBp3NoFta9-BFR1T1q?usp=share_lin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undinamarca.gov.co/dependencias/secplaneacion/transparencia/paac"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undinamarc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JqhJRg-4Pa9jXHs4Y2rKXMgDth1e9kwx" TargetMode="External"/><Relationship Id="rId2" Type="http://schemas.openxmlformats.org/officeDocument/2006/relationships/hyperlink" Target="https://drive.google.com/drive/folders/15nhGg1gERRJcAZ57UNFqBVeuSIcF2h3N" TargetMode="External"/><Relationship Id="rId1" Type="http://schemas.openxmlformats.org/officeDocument/2006/relationships/hyperlink" Target="https://drive.google.com/drive/folders/1lbK-nPWUzH1KCVYffpEAZM4f1k36DNU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MY8S_nrOh-E6U_W54Dni9KswWiRlmEqT?usp=share_link" TargetMode="External"/><Relationship Id="rId13" Type="http://schemas.openxmlformats.org/officeDocument/2006/relationships/printerSettings" Target="../printerSettings/printerSettings4.bin"/><Relationship Id="rId3" Type="http://schemas.openxmlformats.org/officeDocument/2006/relationships/hyperlink" Target="https://drive.google.com/drive/folders/1goaLd1A8ILAhEZwj_ZNKA5ZKL64yZJkV?usp=share_link" TargetMode="External"/><Relationship Id="rId7" Type="http://schemas.openxmlformats.org/officeDocument/2006/relationships/hyperlink" Target="https://drive.google.com/drive/folders/12uNiCNQ-IJp1IwHjtHUx1_iCVt_zKoY8?usp=share_link" TargetMode="External"/><Relationship Id="rId12" Type="http://schemas.openxmlformats.org/officeDocument/2006/relationships/hyperlink" Target="https://drive.google.com/drive/folders/1kJs9aS5vpZH2YltZR75YOGByTM7SgYAX?usp=share_link" TargetMode="External"/><Relationship Id="rId2" Type="http://schemas.openxmlformats.org/officeDocument/2006/relationships/hyperlink" Target="https://drive.google.com/drive/folders/1uc0FkuRuzv0z-3ihOq229a4A0LlMaVIV?usp=share_link" TargetMode="External"/><Relationship Id="rId1" Type="http://schemas.openxmlformats.org/officeDocument/2006/relationships/hyperlink" Target="https://drive.google.com/drive/folders/1zHcZDzgUsJcapd4VATN-Ag96I_l-LAEY?usp=share_link" TargetMode="External"/><Relationship Id="rId6" Type="http://schemas.openxmlformats.org/officeDocument/2006/relationships/hyperlink" Target="https://drive.google.com/drive/folders/1BnYZKqjrP0QxO0YpxTq9--UqnziFwv94?usp=share_link" TargetMode="External"/><Relationship Id="rId11" Type="http://schemas.openxmlformats.org/officeDocument/2006/relationships/hyperlink" Target="https://drive.google.com/drive/folders/1dWNeLU1-dCt4tZvi7nO3tfF0zBMrcEYj?usp=share_link" TargetMode="External"/><Relationship Id="rId5" Type="http://schemas.openxmlformats.org/officeDocument/2006/relationships/hyperlink" Target="https://drive.google.com/drive/folders/12JZxlvWaGs9IlOlj--C3yOTmPAsdU4_Q?usp=share_link" TargetMode="External"/><Relationship Id="rId10" Type="http://schemas.openxmlformats.org/officeDocument/2006/relationships/hyperlink" Target="https://drive.google.com/drive/folders/1_-1jJcvUZAZBbLn7M22AwQp6jBw2lL-3?usp=share_link" TargetMode="External"/><Relationship Id="rId4" Type="http://schemas.openxmlformats.org/officeDocument/2006/relationships/hyperlink" Target="https://drive.google.com/drive/folders/1uc0FkuRuzv0z-3ihOq229a4A0LlMaVIV?usp=share_link" TargetMode="External"/><Relationship Id="rId9" Type="http://schemas.openxmlformats.org/officeDocument/2006/relationships/hyperlink" Target="https://drive.google.com/drive/folders/177DqUyAWR2HQYc8rzkEuUXfnkh0bh0wq?usp=share_link" TargetMode="External"/><Relationship Id="rId1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ZLny4aJHZFCtKqY38xS00IDEloGQY4GQ" TargetMode="External"/><Relationship Id="rId3" Type="http://schemas.openxmlformats.org/officeDocument/2006/relationships/hyperlink" Target="https://drive.google.com/drive/folders/10MPryexuSk-88HV2Gq2JfJzuY4Ubha3k" TargetMode="External"/><Relationship Id="rId7" Type="http://schemas.openxmlformats.org/officeDocument/2006/relationships/hyperlink" Target="https://www.cundinamarca.gov.co/dependencias/secasuntosinternacionales" TargetMode="External"/><Relationship Id="rId2" Type="http://schemas.openxmlformats.org/officeDocument/2006/relationships/hyperlink" Target="https://drive.google.com/drive/folders/1Nljri3Oumuw1ERAlMa1lyg0V2-SX-sk_?usp=share_link" TargetMode="External"/><Relationship Id="rId1" Type="http://schemas.openxmlformats.org/officeDocument/2006/relationships/hyperlink" Target="https://drive.google.com/drive/folders/1Nljri3Oumuw1ERAlMa1lyg0V2-SX-sk_?usp=share_link" TargetMode="External"/><Relationship Id="rId6" Type="http://schemas.openxmlformats.org/officeDocument/2006/relationships/hyperlink" Target="https://drive.google.com/drive/folders/1I1nXOS3GNE-P5h8ey92-uUbLmyFIS81J" TargetMode="External"/><Relationship Id="rId11" Type="http://schemas.openxmlformats.org/officeDocument/2006/relationships/drawing" Target="../drawings/drawing5.xml"/><Relationship Id="rId5" Type="http://schemas.openxmlformats.org/officeDocument/2006/relationships/hyperlink" Target="https://drive.google.com/drive/folders/10MPryexuSk-88HV2Gq2JfJzuY4Ubha3k" TargetMode="External"/><Relationship Id="rId10" Type="http://schemas.openxmlformats.org/officeDocument/2006/relationships/hyperlink" Target="https://drive.google.com/drive/folders/1xttI4rAzK0yxMRRsq8BnL0AObwG5LIPm" TargetMode="External"/><Relationship Id="rId4" Type="http://schemas.openxmlformats.org/officeDocument/2006/relationships/hyperlink" Target="https://drive.google.com/drive/folders/10MPryexuSk-88HV2Gq2JfJzuY4Ubha3k" TargetMode="External"/><Relationship Id="rId9" Type="http://schemas.openxmlformats.org/officeDocument/2006/relationships/hyperlink" Target="https://drive.google.com/drive/folders/1J5Vq-9Am4IWw1DlMektATPpT2-OpFmYS?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drive.google.com/drive/folders/1J5Vq-9Am4IWw1DlMektATPpT2-OpFmYS?usp=sharing" TargetMode="External"/><Relationship Id="rId1" Type="http://schemas.openxmlformats.org/officeDocument/2006/relationships/hyperlink" Target="https://drive.google.com/drive/folders/1J5Vq-9Am4IWw1DlMektATPpT2-OpFmYS?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2:O23"/>
  <sheetViews>
    <sheetView showGridLines="0" zoomScale="75" zoomScaleNormal="55" workbookViewId="0">
      <selection activeCell="J16" sqref="J16"/>
    </sheetView>
  </sheetViews>
  <sheetFormatPr baseColWidth="10" defaultColWidth="11.5" defaultRowHeight="16"/>
  <cols>
    <col min="1" max="1" width="40.5" style="1" customWidth="1"/>
    <col min="2" max="2" width="22.33203125" style="1" customWidth="1"/>
    <col min="3" max="3" width="82.33203125" style="1" customWidth="1"/>
    <col min="4" max="4" width="54.5" style="1" customWidth="1"/>
    <col min="5" max="5" width="55.5" style="1" customWidth="1"/>
    <col min="6" max="6" width="52.6640625" style="1" customWidth="1"/>
    <col min="7" max="7" width="62.83203125" style="1" customWidth="1"/>
    <col min="8" max="8" width="61.33203125" style="1" customWidth="1"/>
    <col min="9" max="9" width="38.83203125" style="1" customWidth="1"/>
    <col min="10" max="10" width="76" style="309" customWidth="1"/>
    <col min="11" max="11" width="50.33203125" style="309" customWidth="1"/>
    <col min="12" max="12" width="37" style="315" customWidth="1"/>
    <col min="13" max="14" width="37" style="281" customWidth="1"/>
    <col min="15" max="15" width="37" style="321" customWidth="1"/>
    <col min="16" max="16384" width="11.5" style="1"/>
  </cols>
  <sheetData>
    <row r="2" spans="1:15" ht="18">
      <c r="A2" s="388"/>
      <c r="B2" s="397" t="s">
        <v>0</v>
      </c>
      <c r="C2" s="397"/>
      <c r="D2" s="397"/>
      <c r="E2" s="397"/>
      <c r="F2" s="397"/>
      <c r="G2" s="398"/>
      <c r="H2" s="407" t="s">
        <v>1</v>
      </c>
      <c r="I2" s="408"/>
    </row>
    <row r="3" spans="1:15" ht="18">
      <c r="A3" s="389"/>
      <c r="B3" s="399"/>
      <c r="C3" s="399"/>
      <c r="D3" s="399"/>
      <c r="E3" s="399"/>
      <c r="F3" s="399"/>
      <c r="G3" s="400"/>
      <c r="H3" s="401" t="s">
        <v>2</v>
      </c>
      <c r="I3" s="402"/>
    </row>
    <row r="4" spans="1:15">
      <c r="A4" s="389"/>
      <c r="B4" s="397" t="s">
        <v>3</v>
      </c>
      <c r="C4" s="397"/>
      <c r="D4" s="397"/>
      <c r="E4" s="397"/>
      <c r="F4" s="397"/>
      <c r="G4" s="398"/>
      <c r="H4" s="403" t="s">
        <v>4</v>
      </c>
      <c r="I4" s="404"/>
    </row>
    <row r="5" spans="1:15">
      <c r="A5" s="389"/>
      <c r="B5" s="399"/>
      <c r="C5" s="399"/>
      <c r="D5" s="399"/>
      <c r="E5" s="399"/>
      <c r="F5" s="399"/>
      <c r="G5" s="400"/>
      <c r="H5" s="405"/>
      <c r="I5" s="406"/>
    </row>
    <row r="6" spans="1:15">
      <c r="A6" s="390"/>
      <c r="I6" s="2"/>
    </row>
    <row r="7" spans="1:15" ht="29">
      <c r="A7" s="391" t="s">
        <v>5</v>
      </c>
      <c r="B7" s="392"/>
      <c r="C7" s="392"/>
      <c r="D7" s="392"/>
      <c r="E7" s="392"/>
      <c r="F7" s="392"/>
      <c r="G7" s="392"/>
      <c r="H7" s="392"/>
      <c r="I7" s="393"/>
    </row>
    <row r="8" spans="1:15" ht="29">
      <c r="A8" s="394" t="s">
        <v>6</v>
      </c>
      <c r="B8" s="395"/>
      <c r="C8" s="395"/>
      <c r="D8" s="395"/>
      <c r="E8" s="395"/>
      <c r="F8" s="395"/>
      <c r="G8" s="395"/>
      <c r="H8" s="395"/>
      <c r="I8" s="396"/>
    </row>
    <row r="9" spans="1:15" ht="51">
      <c r="A9" s="67" t="s">
        <v>7</v>
      </c>
      <c r="B9" s="382" t="s">
        <v>8</v>
      </c>
      <c r="C9" s="382"/>
      <c r="D9" s="68" t="s">
        <v>9</v>
      </c>
      <c r="E9" s="67" t="s">
        <v>10</v>
      </c>
      <c r="F9" s="68" t="s">
        <v>11</v>
      </c>
      <c r="G9" s="67" t="s">
        <v>12</v>
      </c>
      <c r="H9" s="67" t="s">
        <v>13</v>
      </c>
      <c r="I9" s="68" t="s">
        <v>14</v>
      </c>
      <c r="J9" s="320" t="s">
        <v>15</v>
      </c>
      <c r="K9" s="320" t="s">
        <v>13</v>
      </c>
      <c r="L9" s="257" t="s">
        <v>16</v>
      </c>
      <c r="M9" s="257" t="s">
        <v>17</v>
      </c>
      <c r="N9" s="258" t="s">
        <v>18</v>
      </c>
      <c r="O9" s="257" t="s">
        <v>19</v>
      </c>
    </row>
    <row r="10" spans="1:15" ht="100">
      <c r="A10" s="383" t="s">
        <v>20</v>
      </c>
      <c r="B10" s="127" t="s">
        <v>21</v>
      </c>
      <c r="C10" s="127" t="s">
        <v>22</v>
      </c>
      <c r="D10" s="127" t="s">
        <v>23</v>
      </c>
      <c r="E10" s="127" t="s">
        <v>24</v>
      </c>
      <c r="F10" s="127" t="s">
        <v>25</v>
      </c>
      <c r="G10" s="232" t="s">
        <v>26</v>
      </c>
      <c r="H10" s="227" t="s">
        <v>27</v>
      </c>
      <c r="I10" s="255" t="s">
        <v>28</v>
      </c>
      <c r="J10" s="310" t="s">
        <v>29</v>
      </c>
      <c r="K10" s="311" t="s">
        <v>30</v>
      </c>
      <c r="L10" s="316">
        <v>1</v>
      </c>
      <c r="M10" s="282"/>
      <c r="N10" s="282"/>
      <c r="O10" s="322">
        <f>+L10</f>
        <v>1</v>
      </c>
    </row>
    <row r="11" spans="1:15" ht="100">
      <c r="A11" s="384"/>
      <c r="B11" s="127" t="s">
        <v>31</v>
      </c>
      <c r="C11" s="127" t="s">
        <v>32</v>
      </c>
      <c r="D11" s="127" t="s">
        <v>33</v>
      </c>
      <c r="E11" s="127" t="s">
        <v>24</v>
      </c>
      <c r="F11" s="127" t="s">
        <v>25</v>
      </c>
      <c r="G11" s="233" t="s">
        <v>34</v>
      </c>
      <c r="H11" s="228" t="s">
        <v>27</v>
      </c>
      <c r="I11" s="255" t="s">
        <v>28</v>
      </c>
      <c r="J11" s="312" t="s">
        <v>35</v>
      </c>
      <c r="K11" s="313" t="s">
        <v>36</v>
      </c>
      <c r="L11" s="317">
        <v>1</v>
      </c>
      <c r="M11" s="282"/>
      <c r="N11" s="282"/>
      <c r="O11" s="322">
        <f t="shared" ref="O11:O22" si="0">+L11</f>
        <v>1</v>
      </c>
    </row>
    <row r="12" spans="1:15" ht="50">
      <c r="A12" s="385"/>
      <c r="B12" s="127" t="s">
        <v>37</v>
      </c>
      <c r="C12" s="127" t="s">
        <v>38</v>
      </c>
      <c r="D12" s="127" t="s">
        <v>39</v>
      </c>
      <c r="E12" s="127" t="s">
        <v>40</v>
      </c>
      <c r="F12" s="127" t="s">
        <v>41</v>
      </c>
      <c r="G12" s="412" t="s">
        <v>42</v>
      </c>
      <c r="H12" s="413"/>
      <c r="I12" s="413"/>
      <c r="J12" s="312" t="s">
        <v>43</v>
      </c>
      <c r="K12" s="313" t="s">
        <v>44</v>
      </c>
      <c r="L12" s="318">
        <v>0</v>
      </c>
      <c r="M12" s="282"/>
      <c r="N12" s="282"/>
      <c r="O12" s="322">
        <f t="shared" si="0"/>
        <v>0</v>
      </c>
    </row>
    <row r="13" spans="1:15" ht="170">
      <c r="A13" s="386" t="s">
        <v>45</v>
      </c>
      <c r="B13" s="127" t="s">
        <v>46</v>
      </c>
      <c r="C13" s="127" t="s">
        <v>47</v>
      </c>
      <c r="D13" s="127" t="s">
        <v>48</v>
      </c>
      <c r="E13" s="127" t="s">
        <v>40</v>
      </c>
      <c r="F13" s="127" t="s">
        <v>49</v>
      </c>
      <c r="G13" s="229" t="s">
        <v>50</v>
      </c>
      <c r="H13" s="227" t="s">
        <v>51</v>
      </c>
      <c r="I13" s="255" t="s">
        <v>28</v>
      </c>
      <c r="J13" s="312" t="s">
        <v>52</v>
      </c>
      <c r="K13" s="313" t="s">
        <v>53</v>
      </c>
      <c r="L13" s="316">
        <v>1</v>
      </c>
      <c r="M13" s="282"/>
      <c r="N13" s="282"/>
      <c r="O13" s="322">
        <f t="shared" si="0"/>
        <v>1</v>
      </c>
    </row>
    <row r="14" spans="1:15" ht="225">
      <c r="A14" s="387"/>
      <c r="B14" s="127" t="s">
        <v>54</v>
      </c>
      <c r="C14" s="127" t="s">
        <v>55</v>
      </c>
      <c r="D14" s="127" t="s">
        <v>56</v>
      </c>
      <c r="E14" s="127" t="s">
        <v>40</v>
      </c>
      <c r="F14" s="127" t="s">
        <v>57</v>
      </c>
      <c r="G14" s="229" t="s">
        <v>58</v>
      </c>
      <c r="H14" s="229" t="s">
        <v>59</v>
      </c>
      <c r="I14" s="255" t="s">
        <v>28</v>
      </c>
      <c r="J14" s="312" t="s">
        <v>60</v>
      </c>
      <c r="K14" s="313" t="s">
        <v>61</v>
      </c>
      <c r="L14" s="317">
        <v>1</v>
      </c>
      <c r="M14" s="282"/>
      <c r="N14" s="282"/>
      <c r="O14" s="322">
        <f t="shared" si="0"/>
        <v>1</v>
      </c>
    </row>
    <row r="15" spans="1:15" ht="100">
      <c r="A15" s="386" t="s">
        <v>62</v>
      </c>
      <c r="B15" s="127" t="s">
        <v>63</v>
      </c>
      <c r="C15" s="127" t="s">
        <v>64</v>
      </c>
      <c r="D15" s="127" t="s">
        <v>65</v>
      </c>
      <c r="E15" s="127" t="s">
        <v>40</v>
      </c>
      <c r="F15" s="127" t="s">
        <v>49</v>
      </c>
      <c r="G15" s="229" t="s">
        <v>66</v>
      </c>
      <c r="H15" s="227" t="s">
        <v>51</v>
      </c>
      <c r="I15" s="255" t="s">
        <v>28</v>
      </c>
      <c r="J15" s="312" t="s">
        <v>67</v>
      </c>
      <c r="K15" s="313" t="s">
        <v>53</v>
      </c>
      <c r="L15" s="317">
        <v>1</v>
      </c>
      <c r="M15" s="282"/>
      <c r="N15" s="282"/>
      <c r="O15" s="322">
        <f t="shared" si="0"/>
        <v>1</v>
      </c>
    </row>
    <row r="16" spans="1:15" ht="225">
      <c r="A16" s="387"/>
      <c r="B16" s="127" t="s">
        <v>68</v>
      </c>
      <c r="C16" s="127" t="s">
        <v>69</v>
      </c>
      <c r="D16" s="127" t="s">
        <v>70</v>
      </c>
      <c r="E16" s="127" t="s">
        <v>40</v>
      </c>
      <c r="F16" s="127" t="s">
        <v>57</v>
      </c>
      <c r="G16" s="230" t="s">
        <v>58</v>
      </c>
      <c r="H16" s="231" t="s">
        <v>71</v>
      </c>
      <c r="I16" s="255" t="s">
        <v>28</v>
      </c>
      <c r="J16" s="312" t="s">
        <v>72</v>
      </c>
      <c r="K16" s="313" t="s">
        <v>73</v>
      </c>
      <c r="L16" s="317">
        <v>0</v>
      </c>
      <c r="M16" s="282"/>
      <c r="N16" s="282"/>
      <c r="O16" s="322">
        <f t="shared" si="0"/>
        <v>0</v>
      </c>
    </row>
    <row r="17" spans="1:15" ht="153">
      <c r="A17" s="386" t="s">
        <v>74</v>
      </c>
      <c r="B17" s="127" t="s">
        <v>75</v>
      </c>
      <c r="C17" s="127" t="s">
        <v>76</v>
      </c>
      <c r="D17" s="127" t="s">
        <v>77</v>
      </c>
      <c r="E17" s="127" t="s">
        <v>40</v>
      </c>
      <c r="F17" s="127" t="s">
        <v>78</v>
      </c>
      <c r="G17" s="412" t="s">
        <v>79</v>
      </c>
      <c r="H17" s="413"/>
      <c r="I17" s="413"/>
      <c r="J17" s="312" t="s">
        <v>80</v>
      </c>
      <c r="K17" s="313" t="s">
        <v>44</v>
      </c>
      <c r="L17" s="317">
        <v>0</v>
      </c>
      <c r="M17" s="282"/>
      <c r="N17" s="282"/>
      <c r="O17" s="322">
        <f t="shared" si="0"/>
        <v>0</v>
      </c>
    </row>
    <row r="18" spans="1:15" ht="100">
      <c r="A18" s="411"/>
      <c r="B18" s="127" t="s">
        <v>81</v>
      </c>
      <c r="C18" s="127" t="s">
        <v>82</v>
      </c>
      <c r="D18" s="127" t="s">
        <v>83</v>
      </c>
      <c r="E18" s="127" t="s">
        <v>40</v>
      </c>
      <c r="F18" s="127" t="s">
        <v>84</v>
      </c>
      <c r="G18" s="414" t="s">
        <v>85</v>
      </c>
      <c r="H18" s="415"/>
      <c r="I18" s="415"/>
      <c r="J18" s="312" t="s">
        <v>43</v>
      </c>
      <c r="K18" s="313" t="s">
        <v>44</v>
      </c>
      <c r="L18" s="317">
        <v>0</v>
      </c>
      <c r="M18" s="282"/>
      <c r="N18" s="282"/>
      <c r="O18" s="322">
        <f t="shared" si="0"/>
        <v>0</v>
      </c>
    </row>
    <row r="19" spans="1:15" ht="153">
      <c r="A19" s="411"/>
      <c r="B19" s="127" t="s">
        <v>86</v>
      </c>
      <c r="C19" s="127" t="s">
        <v>87</v>
      </c>
      <c r="D19" s="127" t="s">
        <v>88</v>
      </c>
      <c r="E19" s="127" t="s">
        <v>89</v>
      </c>
      <c r="F19" s="127" t="s">
        <v>90</v>
      </c>
      <c r="G19" s="229" t="s">
        <v>91</v>
      </c>
      <c r="H19" s="227" t="s">
        <v>92</v>
      </c>
      <c r="I19" s="255" t="s">
        <v>28</v>
      </c>
      <c r="J19" s="312" t="s">
        <v>93</v>
      </c>
      <c r="K19" s="313" t="s">
        <v>73</v>
      </c>
      <c r="L19" s="317">
        <v>0</v>
      </c>
      <c r="M19" s="282"/>
      <c r="N19" s="282"/>
      <c r="O19" s="322">
        <f t="shared" si="0"/>
        <v>0</v>
      </c>
    </row>
    <row r="20" spans="1:15" ht="150">
      <c r="A20" s="411"/>
      <c r="B20" s="127" t="s">
        <v>94</v>
      </c>
      <c r="C20" s="127" t="s">
        <v>95</v>
      </c>
      <c r="D20" s="127" t="s">
        <v>96</v>
      </c>
      <c r="E20" s="127" t="s">
        <v>89</v>
      </c>
      <c r="F20" s="127" t="s">
        <v>97</v>
      </c>
      <c r="G20" s="229" t="s">
        <v>91</v>
      </c>
      <c r="H20" s="227" t="s">
        <v>92</v>
      </c>
      <c r="I20" s="255" t="s">
        <v>28</v>
      </c>
      <c r="J20" s="312" t="s">
        <v>98</v>
      </c>
      <c r="K20" s="313" t="s">
        <v>73</v>
      </c>
      <c r="L20" s="317">
        <v>0</v>
      </c>
      <c r="M20" s="282"/>
      <c r="N20" s="282"/>
      <c r="O20" s="322">
        <f t="shared" si="0"/>
        <v>0</v>
      </c>
    </row>
    <row r="21" spans="1:15" ht="150">
      <c r="A21" s="387"/>
      <c r="B21" s="127" t="s">
        <v>99</v>
      </c>
      <c r="C21" s="127" t="s">
        <v>100</v>
      </c>
      <c r="D21" s="127" t="s">
        <v>101</v>
      </c>
      <c r="E21" s="127" t="s">
        <v>102</v>
      </c>
      <c r="F21" s="127" t="s">
        <v>103</v>
      </c>
      <c r="G21" s="229" t="s">
        <v>91</v>
      </c>
      <c r="H21" s="227" t="s">
        <v>92</v>
      </c>
      <c r="I21" s="256" t="s">
        <v>28</v>
      </c>
      <c r="J21" s="312" t="s">
        <v>72</v>
      </c>
      <c r="K21" s="313" t="s">
        <v>73</v>
      </c>
      <c r="L21" s="317">
        <v>0</v>
      </c>
      <c r="M21" s="282"/>
      <c r="N21" s="282"/>
      <c r="O21" s="322">
        <f t="shared" si="0"/>
        <v>0</v>
      </c>
    </row>
    <row r="22" spans="1:15" ht="50">
      <c r="A22" s="126" t="s">
        <v>104</v>
      </c>
      <c r="B22" s="226" t="s">
        <v>105</v>
      </c>
      <c r="C22" s="226" t="s">
        <v>106</v>
      </c>
      <c r="D22" s="128" t="s">
        <v>107</v>
      </c>
      <c r="E22" s="128" t="s">
        <v>108</v>
      </c>
      <c r="F22" s="128" t="s">
        <v>109</v>
      </c>
      <c r="G22" s="409" t="s">
        <v>110</v>
      </c>
      <c r="H22" s="410"/>
      <c r="I22" s="410"/>
      <c r="J22" s="312" t="s">
        <v>43</v>
      </c>
      <c r="K22" s="313" t="s">
        <v>44</v>
      </c>
      <c r="L22" s="317">
        <v>0</v>
      </c>
      <c r="M22" s="282"/>
      <c r="N22" s="282"/>
      <c r="O22" s="322">
        <f t="shared" si="0"/>
        <v>0</v>
      </c>
    </row>
    <row r="23" spans="1:15">
      <c r="J23" s="314"/>
      <c r="K23" s="314"/>
      <c r="L23" s="319">
        <f>+AVERAGE(L10:L22)</f>
        <v>0.38461538461538464</v>
      </c>
      <c r="M23" s="279"/>
      <c r="N23" s="279"/>
      <c r="O23" s="280">
        <f>+L23</f>
        <v>0.38461538461538464</v>
      </c>
    </row>
  </sheetData>
  <mergeCells count="17">
    <mergeCell ref="G22:I22"/>
    <mergeCell ref="A15:A16"/>
    <mergeCell ref="A17:A21"/>
    <mergeCell ref="G12:I12"/>
    <mergeCell ref="G17:I17"/>
    <mergeCell ref="G18:I18"/>
    <mergeCell ref="B9:C9"/>
    <mergeCell ref="A10:A12"/>
    <mergeCell ref="A13:A14"/>
    <mergeCell ref="A2:A6"/>
    <mergeCell ref="A7:I7"/>
    <mergeCell ref="A8:I8"/>
    <mergeCell ref="B2:G3"/>
    <mergeCell ref="B4:G5"/>
    <mergeCell ref="H3:I3"/>
    <mergeCell ref="H4:I5"/>
    <mergeCell ref="H2:I2"/>
  </mergeCells>
  <hyperlinks>
    <hyperlink ref="H10" r:id="rId1" xr:uid="{00000000-0004-0000-0000-000000000000}"/>
    <hyperlink ref="H11" r:id="rId2" xr:uid="{00000000-0004-0000-0000-000001000000}"/>
    <hyperlink ref="H13" r:id="rId3" display="https://www.cundinamarca.gov.co/dependencias/secplaneacion/transparencia/paac" xr:uid="{00000000-0004-0000-0000-000002000000}"/>
    <hyperlink ref="H15" r:id="rId4" display="https://www.cundinamarca.gov.co/dependencias/secplaneacion/transparencia/paac" xr:uid="{00000000-0004-0000-0000-000003000000}"/>
  </hyperlinks>
  <pageMargins left="0.70866141732283472" right="0.70866141732283472" top="0.74803149606299213" bottom="0.74803149606299213" header="0.31496062992125984" footer="0.31496062992125984"/>
  <pageSetup scale="55"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369"/>
  <sheetViews>
    <sheetView topLeftCell="A23" zoomScale="70" zoomScaleNormal="70" workbookViewId="0">
      <selection activeCell="A33" sqref="A33:A38"/>
    </sheetView>
  </sheetViews>
  <sheetFormatPr baseColWidth="10" defaultColWidth="14.5" defaultRowHeight="15"/>
  <cols>
    <col min="1" max="1" width="4" customWidth="1"/>
    <col min="2" max="4" width="19.1640625" customWidth="1"/>
    <col min="5" max="5" width="22.5" customWidth="1"/>
    <col min="6" max="6" width="24.5" customWidth="1"/>
    <col min="7" max="7" width="35.83203125" customWidth="1"/>
    <col min="8" max="9" width="24.1640625" customWidth="1"/>
    <col min="10" max="10" width="17.83203125" customWidth="1"/>
    <col min="11" max="11" width="16.5" customWidth="1"/>
    <col min="12" max="20" width="6.33203125" customWidth="1"/>
    <col min="21" max="21" width="6.5" customWidth="1"/>
    <col min="22" max="31" width="6.33203125" customWidth="1"/>
    <col min="32" max="32" width="14.33203125" customWidth="1"/>
    <col min="33" max="33" width="14.83203125" customWidth="1"/>
    <col min="34" max="34" width="17.5" customWidth="1"/>
    <col min="35" max="35" width="6.33203125" customWidth="1"/>
    <col min="36" max="36" width="16" customWidth="1"/>
    <col min="37" max="37" width="5.83203125" customWidth="1"/>
    <col min="38" max="38" width="97.83203125" customWidth="1"/>
    <col min="39" max="39" width="8.5" customWidth="1"/>
    <col min="40" max="40" width="5.6640625" customWidth="1"/>
    <col min="41" max="41" width="8" customWidth="1"/>
    <col min="42" max="42" width="6.5" customWidth="1"/>
    <col min="43" max="43" width="6.83203125" customWidth="1"/>
    <col min="44" max="44" width="6.33203125" customWidth="1"/>
    <col min="45" max="45" width="7.33203125" customWidth="1"/>
    <col min="46" max="46" width="8.5" customWidth="1"/>
    <col min="47" max="47" width="7.6640625" customWidth="1"/>
    <col min="48" max="48" width="8" customWidth="1"/>
    <col min="49" max="49" width="10" customWidth="1"/>
    <col min="50" max="50" width="8.6640625" customWidth="1"/>
    <col min="51" max="51" width="12.1640625" customWidth="1"/>
    <col min="52" max="52" width="6" customWidth="1"/>
    <col min="53" max="53" width="10.6640625" customWidth="1"/>
    <col min="54" max="54" width="9.1640625" customWidth="1"/>
    <col min="55" max="55" width="9.5" customWidth="1"/>
    <col min="56" max="57" width="7.5" customWidth="1"/>
    <col min="58" max="58" width="10.5" customWidth="1"/>
    <col min="59" max="59" width="7.6640625" customWidth="1"/>
    <col min="60" max="60" width="8.6640625" customWidth="1"/>
    <col min="61" max="62" width="10.5" customWidth="1"/>
    <col min="63" max="63" width="9.33203125" customWidth="1"/>
    <col min="64" max="64" width="9.1640625" customWidth="1"/>
    <col min="65" max="65" width="8.5" customWidth="1"/>
    <col min="66" max="66" width="13.5" customWidth="1"/>
    <col min="67" max="67" width="63.83203125" customWidth="1"/>
    <col min="68" max="68" width="34.6640625" customWidth="1"/>
    <col min="69" max="71" width="18.83203125" customWidth="1"/>
    <col min="72" max="72" width="20.6640625" customWidth="1"/>
    <col min="73" max="73" width="21.6640625" customWidth="1"/>
    <col min="74" max="74" width="31.83203125" customWidth="1"/>
    <col min="75" max="75" width="22.1640625" customWidth="1"/>
    <col min="76" max="95" width="11.5" customWidth="1"/>
  </cols>
  <sheetData>
    <row r="1" spans="1:95" ht="16.5" hidden="1" customHeight="1">
      <c r="A1" s="129"/>
      <c r="B1" s="426"/>
      <c r="C1" s="427"/>
      <c r="D1" s="428"/>
      <c r="E1" s="435" t="s">
        <v>0</v>
      </c>
      <c r="F1" s="427"/>
      <c r="G1" s="130" t="s">
        <v>111</v>
      </c>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row>
    <row r="2" spans="1:95" ht="16.5" hidden="1" customHeight="1">
      <c r="A2" s="132"/>
      <c r="B2" s="429"/>
      <c r="C2" s="430"/>
      <c r="D2" s="431"/>
      <c r="E2" s="432"/>
      <c r="F2" s="433"/>
      <c r="G2" s="130" t="s">
        <v>112</v>
      </c>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row>
    <row r="3" spans="1:95" ht="13.5" hidden="1" customHeight="1">
      <c r="A3" s="132"/>
      <c r="B3" s="429"/>
      <c r="C3" s="430"/>
      <c r="D3" s="431"/>
      <c r="E3" s="435" t="s">
        <v>113</v>
      </c>
      <c r="F3" s="427"/>
      <c r="G3" s="436" t="s">
        <v>114</v>
      </c>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row>
    <row r="4" spans="1:95" ht="13.5" hidden="1" customHeight="1">
      <c r="A4" s="132"/>
      <c r="B4" s="432"/>
      <c r="C4" s="433"/>
      <c r="D4" s="434"/>
      <c r="E4" s="432"/>
      <c r="F4" s="433"/>
      <c r="G4" s="437"/>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row>
    <row r="5" spans="1:95" ht="16.5" hidden="1" customHeight="1">
      <c r="A5" s="133" t="s">
        <v>115</v>
      </c>
      <c r="B5" s="134"/>
      <c r="C5" s="134"/>
      <c r="D5" s="134"/>
      <c r="E5" s="134"/>
      <c r="F5" s="134"/>
      <c r="G5" s="131"/>
      <c r="H5" s="135"/>
      <c r="I5" s="135"/>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row>
    <row r="6" spans="1:95" ht="16.5" customHeight="1">
      <c r="A6" s="420" t="s">
        <v>116</v>
      </c>
      <c r="B6" s="421"/>
      <c r="C6" s="421"/>
      <c r="D6" s="421"/>
      <c r="E6" s="421"/>
      <c r="F6" s="421"/>
      <c r="G6" s="421"/>
      <c r="H6" s="421"/>
      <c r="I6" s="421"/>
      <c r="J6" s="438"/>
      <c r="K6" s="420" t="s">
        <v>117</v>
      </c>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38"/>
      <c r="AK6" s="420" t="s">
        <v>118</v>
      </c>
      <c r="AL6" s="421"/>
      <c r="AM6" s="421"/>
      <c r="AN6" s="421"/>
      <c r="AO6" s="421"/>
      <c r="AP6" s="421"/>
      <c r="AQ6" s="421"/>
      <c r="AR6" s="421"/>
      <c r="AS6" s="421"/>
      <c r="AT6" s="421"/>
      <c r="AU6" s="421"/>
      <c r="AV6" s="421"/>
      <c r="AW6" s="421"/>
      <c r="AX6" s="421"/>
      <c r="AY6" s="421"/>
      <c r="AZ6" s="421"/>
      <c r="BA6" s="421"/>
      <c r="BB6" s="421"/>
      <c r="BC6" s="136"/>
      <c r="BD6" s="136"/>
      <c r="BE6" s="136"/>
      <c r="BF6" s="136"/>
      <c r="BG6" s="136"/>
      <c r="BH6" s="439"/>
      <c r="BI6" s="421"/>
      <c r="BJ6" s="421"/>
      <c r="BK6" s="421"/>
      <c r="BL6" s="421"/>
      <c r="BM6" s="421"/>
      <c r="BN6" s="438"/>
      <c r="BO6" s="136"/>
      <c r="BP6" s="420" t="s">
        <v>119</v>
      </c>
      <c r="BQ6" s="421"/>
      <c r="BR6" s="421"/>
      <c r="BS6" s="421"/>
      <c r="BT6" s="421"/>
      <c r="BU6" s="421"/>
      <c r="BV6" s="421"/>
      <c r="BW6" s="438"/>
      <c r="BX6" s="131"/>
      <c r="BY6" s="131"/>
      <c r="BZ6" s="131"/>
      <c r="CA6" s="131"/>
      <c r="CB6" s="131"/>
      <c r="CC6" s="131"/>
      <c r="CD6" s="131"/>
      <c r="CE6" s="131"/>
      <c r="CF6" s="131"/>
      <c r="CG6" s="131"/>
      <c r="CH6" s="131"/>
      <c r="CI6" s="131"/>
      <c r="CJ6" s="131"/>
      <c r="CK6" s="131"/>
      <c r="CL6" s="131"/>
      <c r="CM6" s="131"/>
      <c r="CN6" s="131"/>
      <c r="CO6" s="131"/>
      <c r="CP6" s="131"/>
      <c r="CQ6" s="131"/>
    </row>
    <row r="7" spans="1:95" ht="16.5" customHeight="1">
      <c r="A7" s="449" t="s">
        <v>120</v>
      </c>
      <c r="B7" s="419" t="s">
        <v>121</v>
      </c>
      <c r="C7" s="419" t="s">
        <v>122</v>
      </c>
      <c r="D7" s="450" t="s">
        <v>123</v>
      </c>
      <c r="E7" s="419" t="s">
        <v>124</v>
      </c>
      <c r="F7" s="419" t="s">
        <v>125</v>
      </c>
      <c r="G7" s="419" t="s">
        <v>126</v>
      </c>
      <c r="H7" s="419" t="s">
        <v>127</v>
      </c>
      <c r="I7" s="137"/>
      <c r="J7" s="451" t="s">
        <v>128</v>
      </c>
      <c r="K7" s="419" t="s">
        <v>129</v>
      </c>
      <c r="L7" s="442" t="s">
        <v>130</v>
      </c>
      <c r="M7" s="444" t="s">
        <v>131</v>
      </c>
      <c r="N7" s="445"/>
      <c r="O7" s="445"/>
      <c r="P7" s="445"/>
      <c r="Q7" s="445"/>
      <c r="R7" s="445"/>
      <c r="S7" s="445"/>
      <c r="T7" s="445"/>
      <c r="U7" s="445"/>
      <c r="V7" s="445"/>
      <c r="W7" s="445"/>
      <c r="X7" s="445"/>
      <c r="Y7" s="445"/>
      <c r="Z7" s="445"/>
      <c r="AA7" s="445"/>
      <c r="AB7" s="445"/>
      <c r="AC7" s="445"/>
      <c r="AD7" s="445"/>
      <c r="AE7" s="446"/>
      <c r="AF7" s="447" t="s">
        <v>132</v>
      </c>
      <c r="AG7" s="419" t="s">
        <v>133</v>
      </c>
      <c r="AH7" s="419" t="s">
        <v>134</v>
      </c>
      <c r="AI7" s="419" t="s">
        <v>130</v>
      </c>
      <c r="AJ7" s="419" t="s">
        <v>135</v>
      </c>
      <c r="AK7" s="440" t="s">
        <v>136</v>
      </c>
      <c r="AL7" s="419" t="s">
        <v>137</v>
      </c>
      <c r="AM7" s="420" t="s">
        <v>138</v>
      </c>
      <c r="AN7" s="421"/>
      <c r="AO7" s="421"/>
      <c r="AP7" s="421"/>
      <c r="AQ7" s="421"/>
      <c r="AR7" s="421"/>
      <c r="AS7" s="421"/>
      <c r="AT7" s="421"/>
      <c r="AU7" s="421"/>
      <c r="AV7" s="421"/>
      <c r="AW7" s="421"/>
      <c r="AX7" s="421"/>
      <c r="AY7" s="421"/>
      <c r="AZ7" s="138"/>
      <c r="BA7" s="453" t="s">
        <v>139</v>
      </c>
      <c r="BB7" s="454"/>
      <c r="BC7" s="454"/>
      <c r="BD7" s="454"/>
      <c r="BE7" s="454"/>
      <c r="BF7" s="454"/>
      <c r="BG7" s="455"/>
      <c r="BH7" s="440" t="s">
        <v>140</v>
      </c>
      <c r="BI7" s="440" t="s">
        <v>141</v>
      </c>
      <c r="BJ7" s="66"/>
      <c r="BK7" s="440" t="s">
        <v>142</v>
      </c>
      <c r="BL7" s="440" t="s">
        <v>130</v>
      </c>
      <c r="BM7" s="440" t="s">
        <v>143</v>
      </c>
      <c r="BN7" s="440" t="s">
        <v>144</v>
      </c>
      <c r="BO7" s="441" t="s">
        <v>145</v>
      </c>
      <c r="BP7" s="441" t="s">
        <v>146</v>
      </c>
      <c r="BQ7" s="441" t="s">
        <v>147</v>
      </c>
      <c r="BR7" s="441" t="s">
        <v>148</v>
      </c>
      <c r="BS7" s="441" t="s">
        <v>149</v>
      </c>
      <c r="BT7" s="441" t="s">
        <v>150</v>
      </c>
      <c r="BU7" s="441" t="s">
        <v>151</v>
      </c>
      <c r="BV7" s="441" t="s">
        <v>152</v>
      </c>
      <c r="BW7" s="441" t="s">
        <v>153</v>
      </c>
      <c r="BX7" s="131"/>
      <c r="BY7" s="131"/>
      <c r="BZ7" s="131"/>
      <c r="CA7" s="131"/>
      <c r="CB7" s="131"/>
      <c r="CC7" s="131"/>
      <c r="CD7" s="131"/>
      <c r="CE7" s="131"/>
      <c r="CF7" s="131"/>
      <c r="CG7" s="131"/>
      <c r="CH7" s="131"/>
      <c r="CI7" s="131"/>
      <c r="CJ7" s="131"/>
      <c r="CK7" s="131"/>
      <c r="CL7" s="131"/>
      <c r="CM7" s="131"/>
      <c r="CN7" s="131"/>
      <c r="CO7" s="131"/>
      <c r="CP7" s="131"/>
      <c r="CQ7" s="131"/>
    </row>
    <row r="8" spans="1:95" ht="87.75" customHeight="1">
      <c r="A8" s="418"/>
      <c r="B8" s="418"/>
      <c r="C8" s="418"/>
      <c r="D8" s="418"/>
      <c r="E8" s="418"/>
      <c r="F8" s="418"/>
      <c r="G8" s="418"/>
      <c r="H8" s="418"/>
      <c r="I8" s="139" t="s">
        <v>154</v>
      </c>
      <c r="J8" s="418"/>
      <c r="K8" s="418"/>
      <c r="L8" s="443"/>
      <c r="M8" s="24" t="s">
        <v>155</v>
      </c>
      <c r="N8" s="24" t="s">
        <v>156</v>
      </c>
      <c r="O8" s="24" t="s">
        <v>157</v>
      </c>
      <c r="P8" s="24" t="s">
        <v>158</v>
      </c>
      <c r="Q8" s="24" t="s">
        <v>159</v>
      </c>
      <c r="R8" s="24" t="s">
        <v>160</v>
      </c>
      <c r="S8" s="24" t="s">
        <v>161</v>
      </c>
      <c r="T8" s="24" t="s">
        <v>162</v>
      </c>
      <c r="U8" s="24" t="s">
        <v>163</v>
      </c>
      <c r="V8" s="24" t="s">
        <v>164</v>
      </c>
      <c r="W8" s="24" t="s">
        <v>165</v>
      </c>
      <c r="X8" s="24" t="s">
        <v>166</v>
      </c>
      <c r="Y8" s="24" t="s">
        <v>167</v>
      </c>
      <c r="Z8" s="24" t="s">
        <v>168</v>
      </c>
      <c r="AA8" s="24" t="s">
        <v>169</v>
      </c>
      <c r="AB8" s="24" t="s">
        <v>170</v>
      </c>
      <c r="AC8" s="24" t="s">
        <v>171</v>
      </c>
      <c r="AD8" s="24" t="s">
        <v>172</v>
      </c>
      <c r="AE8" s="24" t="s">
        <v>173</v>
      </c>
      <c r="AF8" s="448"/>
      <c r="AG8" s="418"/>
      <c r="AH8" s="418"/>
      <c r="AI8" s="418"/>
      <c r="AJ8" s="418"/>
      <c r="AK8" s="418"/>
      <c r="AL8" s="418"/>
      <c r="AM8" s="140" t="s">
        <v>174</v>
      </c>
      <c r="AN8" s="140" t="s">
        <v>175</v>
      </c>
      <c r="AO8" s="140" t="s">
        <v>176</v>
      </c>
      <c r="AP8" s="140" t="s">
        <v>175</v>
      </c>
      <c r="AQ8" s="140">
        <v>2</v>
      </c>
      <c r="AR8" s="140" t="s">
        <v>175</v>
      </c>
      <c r="AS8" s="141">
        <v>3</v>
      </c>
      <c r="AT8" s="140" t="s">
        <v>175</v>
      </c>
      <c r="AU8" s="141">
        <v>4</v>
      </c>
      <c r="AV8" s="140" t="s">
        <v>175</v>
      </c>
      <c r="AW8" s="141">
        <v>5</v>
      </c>
      <c r="AX8" s="140" t="s">
        <v>175</v>
      </c>
      <c r="AY8" s="141">
        <v>6</v>
      </c>
      <c r="AZ8" s="140" t="s">
        <v>175</v>
      </c>
      <c r="BA8" s="28" t="s">
        <v>177</v>
      </c>
      <c r="BB8" s="28" t="s">
        <v>178</v>
      </c>
      <c r="BC8" s="142" t="s">
        <v>179</v>
      </c>
      <c r="BD8" s="142" t="s">
        <v>180</v>
      </c>
      <c r="BE8" s="142" t="s">
        <v>181</v>
      </c>
      <c r="BF8" s="142" t="s">
        <v>182</v>
      </c>
      <c r="BG8" s="142" t="s">
        <v>183</v>
      </c>
      <c r="BH8" s="418"/>
      <c r="BI8" s="418"/>
      <c r="BJ8" s="142" t="s">
        <v>130</v>
      </c>
      <c r="BK8" s="418"/>
      <c r="BL8" s="418"/>
      <c r="BM8" s="418"/>
      <c r="BN8" s="418"/>
      <c r="BO8" s="418"/>
      <c r="BP8" s="418"/>
      <c r="BQ8" s="418"/>
      <c r="BR8" s="418"/>
      <c r="BS8" s="418"/>
      <c r="BT8" s="418"/>
      <c r="BU8" s="418"/>
      <c r="BV8" s="418"/>
      <c r="BW8" s="418"/>
      <c r="BX8" s="143"/>
      <c r="BY8" s="143"/>
      <c r="BZ8" s="143"/>
      <c r="CA8" s="143"/>
      <c r="CB8" s="143"/>
      <c r="CC8" s="143"/>
      <c r="CD8" s="143"/>
      <c r="CE8" s="143"/>
      <c r="CF8" s="143"/>
      <c r="CG8" s="143"/>
      <c r="CH8" s="143"/>
      <c r="CI8" s="143"/>
      <c r="CJ8" s="143"/>
      <c r="CK8" s="143"/>
      <c r="CL8" s="143"/>
      <c r="CM8" s="143"/>
      <c r="CN8" s="143"/>
      <c r="CO8" s="143"/>
      <c r="CP8" s="143"/>
      <c r="CQ8" s="143"/>
    </row>
    <row r="9" spans="1:95" ht="129" customHeight="1">
      <c r="A9" s="452">
        <v>1</v>
      </c>
      <c r="B9" s="452" t="s">
        <v>184</v>
      </c>
      <c r="C9" s="452" t="s">
        <v>185</v>
      </c>
      <c r="D9" s="452" t="s">
        <v>186</v>
      </c>
      <c r="E9" s="144" t="s">
        <v>187</v>
      </c>
      <c r="F9" s="144" t="s">
        <v>188</v>
      </c>
      <c r="G9" s="452" t="s">
        <v>189</v>
      </c>
      <c r="H9" s="452" t="s">
        <v>190</v>
      </c>
      <c r="I9" s="62" t="s">
        <v>191</v>
      </c>
      <c r="J9" s="452">
        <v>4</v>
      </c>
      <c r="K9" s="419" t="str">
        <f>IF(J9&lt;=0,"",IF(J9=1,"Rara vez",IF(J9=2,"Improbable",IF(J9=3,"Posible",IF(J9=4,"Probable",IF(J9=5,"Casi Seguro"))))))</f>
        <v>Probable</v>
      </c>
      <c r="L9" s="416">
        <f>IF(K9="","",IF(K9="Rara vez",0.2,IF(K9="Improbable",0.4,IF(K9="Posible",0.6,IF(K9="Probable",0.8,IF(K9="Casi seguro",1,))))))</f>
        <v>0.8</v>
      </c>
      <c r="M9" s="416" t="s">
        <v>192</v>
      </c>
      <c r="N9" s="416" t="s">
        <v>193</v>
      </c>
      <c r="O9" s="416" t="s">
        <v>193</v>
      </c>
      <c r="P9" s="416" t="s">
        <v>193</v>
      </c>
      <c r="Q9" s="416" t="s">
        <v>192</v>
      </c>
      <c r="R9" s="416" t="s">
        <v>193</v>
      </c>
      <c r="S9" s="416" t="s">
        <v>193</v>
      </c>
      <c r="T9" s="416" t="s">
        <v>193</v>
      </c>
      <c r="U9" s="416" t="s">
        <v>193</v>
      </c>
      <c r="V9" s="416" t="s">
        <v>192</v>
      </c>
      <c r="W9" s="416" t="s">
        <v>192</v>
      </c>
      <c r="X9" s="416" t="s">
        <v>192</v>
      </c>
      <c r="Y9" s="416" t="s">
        <v>192</v>
      </c>
      <c r="Z9" s="416" t="s">
        <v>192</v>
      </c>
      <c r="AA9" s="416" t="s">
        <v>192</v>
      </c>
      <c r="AB9" s="416" t="s">
        <v>193</v>
      </c>
      <c r="AC9" s="416" t="s">
        <v>192</v>
      </c>
      <c r="AD9" s="416" t="s">
        <v>193</v>
      </c>
      <c r="AE9" s="416" t="s">
        <v>193</v>
      </c>
      <c r="AF9" s="425">
        <f>IF(AB9="Si","19",COUNTIF(M9:AE10,"si"))</f>
        <v>9</v>
      </c>
      <c r="AG9" s="63">
        <f t="shared" ref="AG9:AG54" si="0">VALUE(IF(AF9&lt;=5,5,IF(AND(AF9&gt;5,AF9&lt;=11),10,IF(AF9&gt;11,20,0))))</f>
        <v>10</v>
      </c>
      <c r="AH9" s="419" t="str">
        <f>IF(AG9=5,"Moderado",IF(AG9=10,"Mayor",IF(AG9=20,"Catastrófico",0)))</f>
        <v>Mayor</v>
      </c>
      <c r="AI9" s="416">
        <f>IF(AH9="","",IF(AH9="Moderado",0.6,IF(AH9="Mayor",0.8,IF(AH9="Catastrófico",1,))))</f>
        <v>0.8</v>
      </c>
      <c r="AJ9" s="419"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30">
        <v>1</v>
      </c>
      <c r="AL9" s="26" t="s">
        <v>194</v>
      </c>
      <c r="AM9" s="36" t="s">
        <v>195</v>
      </c>
      <c r="AN9" s="36">
        <f t="shared" ref="AN9:AN19" si="1">IF(AM9="","",IF(AM9="Asignado",15,IF(AM9="No asignado",0,)))</f>
        <v>15</v>
      </c>
      <c r="AO9" s="36" t="s">
        <v>196</v>
      </c>
      <c r="AP9" s="36">
        <f t="shared" ref="AP9:AP19" si="2">IF(AO9="","",IF(AO9="Adecuado",15,IF(AO9="Inadecuado",0,)))</f>
        <v>15</v>
      </c>
      <c r="AQ9" s="36" t="s">
        <v>197</v>
      </c>
      <c r="AR9" s="36">
        <f t="shared" ref="AR9:AR19" si="3">IF(AQ9="","",IF(AQ9="Oportuna",15,IF(AQ9="Inoportuna",0,)))</f>
        <v>15</v>
      </c>
      <c r="AS9" s="36" t="s">
        <v>198</v>
      </c>
      <c r="AT9" s="36">
        <f t="shared" ref="AT9:AT19" si="4">IF(AS9="","",IF(AS9="Prevenir",15,IF(AS9="Detectar",10,IF(AS9="No es un control",0,))))</f>
        <v>10</v>
      </c>
      <c r="AU9" s="36" t="s">
        <v>199</v>
      </c>
      <c r="AV9" s="36">
        <f t="shared" ref="AV9:AV19" si="5">IF(AU9="","",IF(AU9="Confiable",15,IF(AU9="No confiable",0,)))</f>
        <v>15</v>
      </c>
      <c r="AW9" s="36" t="s">
        <v>200</v>
      </c>
      <c r="AX9" s="36">
        <f t="shared" ref="AX9:AX19" si="6">IF(AW9="","",IF(AW9="Se investigan y  resuelven oportunamente",15,IF(AW9="No se investigan y resuelven oportunamente",0,)))</f>
        <v>15</v>
      </c>
      <c r="AY9" s="36" t="s">
        <v>201</v>
      </c>
      <c r="AZ9" s="36">
        <f t="shared" ref="AZ9:AZ19" si="7">IF(AY9="","",IF(AY9="Completa",15,IF(AY9="Incompleta",10,IF(AY9="No existe",0,))))</f>
        <v>15</v>
      </c>
      <c r="BA9" s="145">
        <f t="shared" ref="BA9:BA12" si="8">SUM(AN9,AP9,AR9,AT9,AV9,AX9,AZ9)</f>
        <v>100</v>
      </c>
      <c r="BB9" s="36" t="str">
        <f t="shared" ref="BB9:BB12" si="9">IF(BA9&gt;=96,"Fuerte",IF(AND(BA9&gt;=86, BA9&lt;96),"Moderado",IF(BA9&lt;86,"Débil")))</f>
        <v>Fuerte</v>
      </c>
      <c r="BC9" s="36" t="s">
        <v>202</v>
      </c>
      <c r="BD9" s="36">
        <f t="shared" ref="BD9:BD12" si="10">VALUE(IF(OR(AND(BB9="Fuerte",BC9="Fuerte")),"100",IF(OR(AND(BB9="Fuerte",BC9="Moderado"),AND(BB9="Moderado",BC9="Fuerte"),AND(BB9="Moderado",BC9="Moderado")),"50",IF(OR(AND(BB9="Fuerte",BC9="Débil"),AND(BB9="Moderado",BC9="Débil"),AND(BB9="Débil",BC9="Fuerte"),AND(BB9="Débil",BC9="Moderado"),AND(BB9="Débil",BC9="Débil")),"0",))))</f>
        <v>100</v>
      </c>
      <c r="BE9" s="29" t="str">
        <f t="shared" ref="BE9:BE12" si="11">IF(BD9=100,"Fuerte",IF(BD9=50,"Moderado",IF(BD9=0,"Débil")))</f>
        <v>Fuerte</v>
      </c>
      <c r="BF9" s="423">
        <f>AVERAGE(BD9:BD14)</f>
        <v>100</v>
      </c>
      <c r="BG9" s="423" t="str">
        <f>IF(BF9=100,"Fuerte",IF(AND(BF9&lt;=99, BF9&gt;=50),"Moderado",IF(BF9&lt;50,"Débil")))</f>
        <v>Fuerte</v>
      </c>
      <c r="BH9" s="440">
        <f>IF(BG9="Fuerte",(J9-2),IF(BG9="Moderado",(J9-1), IF(BG9="Débil",((J9-0)))))</f>
        <v>2</v>
      </c>
      <c r="BI9" s="440" t="str">
        <f>IF(BH9&lt;=0,"Rara vez",IF(BH9=1,"Rara vez",IF(BH9=2,"Improbable",IF(BH9=3,"Posible",IF(BH9=4,"Probable",IF(BH9=5,"Casi Seguro"))))))</f>
        <v>Improbable</v>
      </c>
      <c r="BJ9" s="416">
        <f>IF(BI9="","",IF(BI9="Rara vez",0.2,IF(BI9="Improbable",0.4,IF(BI9="Posible",0.6,IF(BI9="Probable",0.8,IF(BI9="Casi seguro",1,))))))</f>
        <v>0.4</v>
      </c>
      <c r="BK9" s="440" t="str">
        <f>IFERROR(IF(AG9=5,"Moderado",IF(AG9=10,"Mayor",IF(AG9=20,"Catastrófico",0))),"")</f>
        <v>Mayor</v>
      </c>
      <c r="BL9" s="416">
        <f>IF(AH9="","",IF(AH9="Moderado",0.6,IF(AH9="Mayor",0.8,IF(AH9="Catastrófico",1,))))</f>
        <v>0.8</v>
      </c>
      <c r="BM9" s="440"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29"/>
      <c r="BO9" s="30" t="s">
        <v>203</v>
      </c>
      <c r="BP9" s="30" t="s">
        <v>204</v>
      </c>
      <c r="BQ9" s="30" t="s">
        <v>205</v>
      </c>
      <c r="BR9" s="30" t="s">
        <v>206</v>
      </c>
      <c r="BS9" s="134" t="s">
        <v>207</v>
      </c>
      <c r="BT9" s="146"/>
      <c r="BU9" s="146"/>
      <c r="BV9" s="30"/>
      <c r="BW9" s="30"/>
      <c r="BX9" s="147"/>
      <c r="BY9" s="147"/>
      <c r="BZ9" s="147"/>
      <c r="CA9" s="147"/>
      <c r="CB9" s="147"/>
      <c r="CC9" s="147"/>
      <c r="CD9" s="147"/>
      <c r="CE9" s="147"/>
      <c r="CF9" s="147"/>
      <c r="CG9" s="147"/>
      <c r="CH9" s="147"/>
      <c r="CI9" s="147"/>
      <c r="CJ9" s="147"/>
      <c r="CK9" s="147"/>
      <c r="CL9" s="147"/>
      <c r="CM9" s="147"/>
      <c r="CN9" s="147"/>
      <c r="CO9" s="147"/>
      <c r="CP9" s="147"/>
      <c r="CQ9" s="147"/>
    </row>
    <row r="10" spans="1:95" ht="125.25" customHeight="1">
      <c r="A10" s="417"/>
      <c r="B10" s="417"/>
      <c r="C10" s="417"/>
      <c r="D10" s="417"/>
      <c r="E10" s="148"/>
      <c r="F10" s="148"/>
      <c r="G10" s="417"/>
      <c r="H10" s="417"/>
      <c r="I10" s="62" t="s">
        <v>208</v>
      </c>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63">
        <f t="shared" si="0"/>
        <v>5</v>
      </c>
      <c r="AH10" s="417"/>
      <c r="AI10" s="417"/>
      <c r="AJ10" s="417"/>
      <c r="AK10" s="30">
        <v>2</v>
      </c>
      <c r="AL10" s="26" t="s">
        <v>209</v>
      </c>
      <c r="AM10" s="36" t="s">
        <v>195</v>
      </c>
      <c r="AN10" s="36">
        <f t="shared" si="1"/>
        <v>15</v>
      </c>
      <c r="AO10" s="36" t="s">
        <v>196</v>
      </c>
      <c r="AP10" s="36">
        <f t="shared" si="2"/>
        <v>15</v>
      </c>
      <c r="AQ10" s="36" t="s">
        <v>197</v>
      </c>
      <c r="AR10" s="36">
        <f t="shared" si="3"/>
        <v>15</v>
      </c>
      <c r="AS10" s="36" t="s">
        <v>198</v>
      </c>
      <c r="AT10" s="36">
        <f t="shared" si="4"/>
        <v>10</v>
      </c>
      <c r="AU10" s="36" t="s">
        <v>199</v>
      </c>
      <c r="AV10" s="36">
        <f t="shared" si="5"/>
        <v>15</v>
      </c>
      <c r="AW10" s="36" t="s">
        <v>200</v>
      </c>
      <c r="AX10" s="36">
        <f t="shared" si="6"/>
        <v>15</v>
      </c>
      <c r="AY10" s="36" t="s">
        <v>201</v>
      </c>
      <c r="AZ10" s="36">
        <f t="shared" si="7"/>
        <v>15</v>
      </c>
      <c r="BA10" s="145">
        <f t="shared" si="8"/>
        <v>100</v>
      </c>
      <c r="BB10" s="36" t="str">
        <f t="shared" si="9"/>
        <v>Fuerte</v>
      </c>
      <c r="BC10" s="36" t="s">
        <v>202</v>
      </c>
      <c r="BD10" s="36">
        <f t="shared" si="10"/>
        <v>100</v>
      </c>
      <c r="BE10" s="29" t="str">
        <f t="shared" si="11"/>
        <v>Fuerte</v>
      </c>
      <c r="BF10" s="417"/>
      <c r="BG10" s="417"/>
      <c r="BH10" s="417"/>
      <c r="BI10" s="417"/>
      <c r="BJ10" s="417"/>
      <c r="BK10" s="417"/>
      <c r="BL10" s="417"/>
      <c r="BM10" s="417"/>
      <c r="BN10" s="29"/>
      <c r="BO10" s="30" t="s">
        <v>210</v>
      </c>
      <c r="BP10" s="30" t="s">
        <v>211</v>
      </c>
      <c r="BQ10" s="30" t="s">
        <v>212</v>
      </c>
      <c r="BR10" s="30" t="s">
        <v>206</v>
      </c>
      <c r="BS10" s="134" t="s">
        <v>207</v>
      </c>
      <c r="BT10" s="146" t="s">
        <v>213</v>
      </c>
      <c r="BU10" s="146">
        <v>45291</v>
      </c>
      <c r="BV10" s="30"/>
      <c r="BW10" s="30"/>
      <c r="BX10" s="131"/>
      <c r="BY10" s="131"/>
      <c r="BZ10" s="131"/>
      <c r="CA10" s="131"/>
      <c r="CB10" s="131"/>
      <c r="CC10" s="131"/>
      <c r="CD10" s="131"/>
      <c r="CE10" s="131"/>
      <c r="CF10" s="131"/>
      <c r="CG10" s="131"/>
      <c r="CH10" s="131"/>
      <c r="CI10" s="131"/>
      <c r="CJ10" s="131"/>
      <c r="CK10" s="131"/>
      <c r="CL10" s="131"/>
      <c r="CM10" s="131"/>
      <c r="CN10" s="131"/>
      <c r="CO10" s="131"/>
      <c r="CP10" s="131"/>
      <c r="CQ10" s="131"/>
    </row>
    <row r="11" spans="1:95" ht="103.5" customHeight="1">
      <c r="A11" s="417"/>
      <c r="B11" s="417"/>
      <c r="C11" s="417"/>
      <c r="D11" s="417"/>
      <c r="E11" s="148"/>
      <c r="F11" s="148"/>
      <c r="G11" s="417"/>
      <c r="H11" s="417"/>
      <c r="I11" s="62" t="s">
        <v>214</v>
      </c>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63">
        <f t="shared" si="0"/>
        <v>5</v>
      </c>
      <c r="AH11" s="417"/>
      <c r="AI11" s="417"/>
      <c r="AJ11" s="417"/>
      <c r="AK11" s="30">
        <v>3</v>
      </c>
      <c r="AL11" s="26" t="s">
        <v>215</v>
      </c>
      <c r="AM11" s="36" t="s">
        <v>195</v>
      </c>
      <c r="AN11" s="36">
        <f t="shared" si="1"/>
        <v>15</v>
      </c>
      <c r="AO11" s="36" t="s">
        <v>196</v>
      </c>
      <c r="AP11" s="36">
        <f t="shared" si="2"/>
        <v>15</v>
      </c>
      <c r="AQ11" s="36" t="s">
        <v>197</v>
      </c>
      <c r="AR11" s="36">
        <f t="shared" si="3"/>
        <v>15</v>
      </c>
      <c r="AS11" s="36" t="s">
        <v>198</v>
      </c>
      <c r="AT11" s="36">
        <f t="shared" si="4"/>
        <v>10</v>
      </c>
      <c r="AU11" s="36" t="s">
        <v>199</v>
      </c>
      <c r="AV11" s="36">
        <f t="shared" si="5"/>
        <v>15</v>
      </c>
      <c r="AW11" s="36" t="s">
        <v>200</v>
      </c>
      <c r="AX11" s="36">
        <f t="shared" si="6"/>
        <v>15</v>
      </c>
      <c r="AY11" s="36" t="s">
        <v>201</v>
      </c>
      <c r="AZ11" s="36">
        <f t="shared" si="7"/>
        <v>15</v>
      </c>
      <c r="BA11" s="145">
        <f t="shared" si="8"/>
        <v>100</v>
      </c>
      <c r="BB11" s="36" t="str">
        <f t="shared" si="9"/>
        <v>Fuerte</v>
      </c>
      <c r="BC11" s="36" t="s">
        <v>202</v>
      </c>
      <c r="BD11" s="36">
        <f t="shared" si="10"/>
        <v>100</v>
      </c>
      <c r="BE11" s="29" t="str">
        <f t="shared" si="11"/>
        <v>Fuerte</v>
      </c>
      <c r="BF11" s="417"/>
      <c r="BG11" s="417"/>
      <c r="BH11" s="417"/>
      <c r="BI11" s="417"/>
      <c r="BJ11" s="417"/>
      <c r="BK11" s="417"/>
      <c r="BL11" s="417"/>
      <c r="BM11" s="417"/>
      <c r="BN11" s="29"/>
      <c r="BO11" s="30" t="s">
        <v>216</v>
      </c>
      <c r="BP11" s="30" t="s">
        <v>217</v>
      </c>
      <c r="BQ11" s="30" t="s">
        <v>218</v>
      </c>
      <c r="BR11" s="134" t="s">
        <v>219</v>
      </c>
      <c r="BS11" s="134" t="s">
        <v>220</v>
      </c>
      <c r="BT11" s="146" t="s">
        <v>213</v>
      </c>
      <c r="BU11" s="146">
        <v>45291</v>
      </c>
      <c r="BV11" s="30"/>
      <c r="BW11" s="30"/>
      <c r="BX11" s="131"/>
      <c r="BY11" s="131"/>
      <c r="BZ11" s="131"/>
      <c r="CA11" s="131"/>
      <c r="CB11" s="131"/>
      <c r="CC11" s="131"/>
      <c r="CD11" s="131"/>
      <c r="CE11" s="131"/>
      <c r="CF11" s="131"/>
      <c r="CG11" s="131"/>
      <c r="CH11" s="131"/>
      <c r="CI11" s="131"/>
      <c r="CJ11" s="131"/>
      <c r="CK11" s="131"/>
      <c r="CL11" s="131"/>
      <c r="CM11" s="131"/>
      <c r="CN11" s="131"/>
      <c r="CO11" s="131"/>
      <c r="CP11" s="131"/>
      <c r="CQ11" s="131"/>
    </row>
    <row r="12" spans="1:95" ht="78.75" customHeight="1">
      <c r="A12" s="417"/>
      <c r="B12" s="417"/>
      <c r="C12" s="417"/>
      <c r="D12" s="417"/>
      <c r="E12" s="148"/>
      <c r="F12" s="148"/>
      <c r="G12" s="417"/>
      <c r="H12" s="417"/>
      <c r="I12" s="62"/>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63">
        <f t="shared" si="0"/>
        <v>5</v>
      </c>
      <c r="AH12" s="417"/>
      <c r="AI12" s="417"/>
      <c r="AJ12" s="417"/>
      <c r="AK12" s="30">
        <v>4</v>
      </c>
      <c r="AL12" s="26" t="s">
        <v>221</v>
      </c>
      <c r="AM12" s="36" t="s">
        <v>195</v>
      </c>
      <c r="AN12" s="36">
        <f t="shared" si="1"/>
        <v>15</v>
      </c>
      <c r="AO12" s="36" t="s">
        <v>196</v>
      </c>
      <c r="AP12" s="36">
        <f t="shared" si="2"/>
        <v>15</v>
      </c>
      <c r="AQ12" s="36" t="s">
        <v>197</v>
      </c>
      <c r="AR12" s="36">
        <f t="shared" si="3"/>
        <v>15</v>
      </c>
      <c r="AS12" s="36" t="s">
        <v>198</v>
      </c>
      <c r="AT12" s="36">
        <f t="shared" si="4"/>
        <v>10</v>
      </c>
      <c r="AU12" s="36" t="s">
        <v>199</v>
      </c>
      <c r="AV12" s="36">
        <f t="shared" si="5"/>
        <v>15</v>
      </c>
      <c r="AW12" s="36" t="s">
        <v>200</v>
      </c>
      <c r="AX12" s="36">
        <f t="shared" si="6"/>
        <v>15</v>
      </c>
      <c r="AY12" s="36" t="s">
        <v>201</v>
      </c>
      <c r="AZ12" s="36">
        <f t="shared" si="7"/>
        <v>15</v>
      </c>
      <c r="BA12" s="145">
        <f t="shared" si="8"/>
        <v>100</v>
      </c>
      <c r="BB12" s="36" t="str">
        <f t="shared" si="9"/>
        <v>Fuerte</v>
      </c>
      <c r="BC12" s="36" t="s">
        <v>202</v>
      </c>
      <c r="BD12" s="36">
        <f t="shared" si="10"/>
        <v>100</v>
      </c>
      <c r="BE12" s="29" t="str">
        <f t="shared" si="11"/>
        <v>Fuerte</v>
      </c>
      <c r="BF12" s="417"/>
      <c r="BG12" s="417"/>
      <c r="BH12" s="417"/>
      <c r="BI12" s="417"/>
      <c r="BJ12" s="417"/>
      <c r="BK12" s="417"/>
      <c r="BL12" s="417"/>
      <c r="BM12" s="417"/>
      <c r="BN12" s="29"/>
      <c r="BO12" s="30" t="s">
        <v>222</v>
      </c>
      <c r="BP12" s="30" t="s">
        <v>223</v>
      </c>
      <c r="BQ12" s="30" t="s">
        <v>224</v>
      </c>
      <c r="BR12" s="30" t="s">
        <v>206</v>
      </c>
      <c r="BS12" s="30" t="s">
        <v>225</v>
      </c>
      <c r="BT12" s="146" t="s">
        <v>213</v>
      </c>
      <c r="BU12" s="146">
        <v>45291</v>
      </c>
      <c r="BV12" s="30"/>
      <c r="BW12" s="30"/>
      <c r="BX12" s="131"/>
      <c r="BY12" s="131"/>
      <c r="BZ12" s="131"/>
      <c r="CA12" s="131"/>
      <c r="CB12" s="131"/>
      <c r="CC12" s="131"/>
      <c r="CD12" s="131"/>
      <c r="CE12" s="131"/>
      <c r="CF12" s="131"/>
      <c r="CG12" s="131"/>
      <c r="CH12" s="131"/>
      <c r="CI12" s="131"/>
      <c r="CJ12" s="131"/>
      <c r="CK12" s="131"/>
      <c r="CL12" s="131"/>
      <c r="CM12" s="131"/>
      <c r="CN12" s="131"/>
      <c r="CO12" s="131"/>
      <c r="CP12" s="131"/>
      <c r="CQ12" s="131"/>
    </row>
    <row r="13" spans="1:95" ht="78.75" customHeight="1">
      <c r="A13" s="417"/>
      <c r="B13" s="417"/>
      <c r="C13" s="417"/>
      <c r="D13" s="417"/>
      <c r="E13" s="148"/>
      <c r="F13" s="148"/>
      <c r="G13" s="417"/>
      <c r="H13" s="417"/>
      <c r="I13" s="62"/>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63">
        <f t="shared" si="0"/>
        <v>5</v>
      </c>
      <c r="AH13" s="417"/>
      <c r="AI13" s="417"/>
      <c r="AJ13" s="417"/>
      <c r="AK13" s="30">
        <v>5</v>
      </c>
      <c r="AL13" s="26" t="s">
        <v>226</v>
      </c>
      <c r="AM13" s="36"/>
      <c r="AN13" s="36" t="str">
        <f t="shared" si="1"/>
        <v/>
      </c>
      <c r="AO13" s="36"/>
      <c r="AP13" s="36" t="str">
        <f t="shared" si="2"/>
        <v/>
      </c>
      <c r="AQ13" s="36"/>
      <c r="AR13" s="36" t="str">
        <f t="shared" si="3"/>
        <v/>
      </c>
      <c r="AS13" s="36"/>
      <c r="AT13" s="36" t="str">
        <f t="shared" si="4"/>
        <v/>
      </c>
      <c r="AU13" s="36"/>
      <c r="AV13" s="36" t="str">
        <f t="shared" si="5"/>
        <v/>
      </c>
      <c r="AW13" s="36"/>
      <c r="AX13" s="36" t="str">
        <f t="shared" si="6"/>
        <v/>
      </c>
      <c r="AY13" s="36"/>
      <c r="AZ13" s="36" t="str">
        <f t="shared" si="7"/>
        <v/>
      </c>
      <c r="BA13" s="145"/>
      <c r="BB13" s="36"/>
      <c r="BC13" s="36"/>
      <c r="BD13" s="36"/>
      <c r="BE13" s="29"/>
      <c r="BF13" s="417"/>
      <c r="BG13" s="417"/>
      <c r="BH13" s="417"/>
      <c r="BI13" s="417"/>
      <c r="BJ13" s="417"/>
      <c r="BK13" s="417"/>
      <c r="BL13" s="417"/>
      <c r="BM13" s="417"/>
      <c r="BN13" s="29"/>
      <c r="BO13" s="30"/>
      <c r="BP13" s="30"/>
      <c r="BQ13" s="30"/>
      <c r="BR13" s="30"/>
      <c r="BS13" s="30"/>
      <c r="BT13" s="146"/>
      <c r="BU13" s="146"/>
      <c r="BV13" s="30"/>
      <c r="BW13" s="30"/>
      <c r="BX13" s="131"/>
      <c r="BY13" s="131"/>
      <c r="BZ13" s="131"/>
      <c r="CA13" s="131"/>
      <c r="CB13" s="131"/>
      <c r="CC13" s="131"/>
      <c r="CD13" s="131"/>
      <c r="CE13" s="131"/>
      <c r="CF13" s="131"/>
      <c r="CG13" s="131"/>
      <c r="CH13" s="131"/>
      <c r="CI13" s="131"/>
      <c r="CJ13" s="131"/>
      <c r="CK13" s="131"/>
      <c r="CL13" s="131"/>
      <c r="CM13" s="131"/>
      <c r="CN13" s="131"/>
      <c r="CO13" s="131"/>
      <c r="CP13" s="131"/>
      <c r="CQ13" s="131"/>
    </row>
    <row r="14" spans="1:95" ht="78.75" customHeight="1">
      <c r="A14" s="418"/>
      <c r="B14" s="418"/>
      <c r="C14" s="418"/>
      <c r="D14" s="418"/>
      <c r="E14" s="149"/>
      <c r="F14" s="149"/>
      <c r="G14" s="418"/>
      <c r="H14" s="418"/>
      <c r="I14" s="62"/>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63">
        <f t="shared" si="0"/>
        <v>5</v>
      </c>
      <c r="AH14" s="418"/>
      <c r="AI14" s="418"/>
      <c r="AJ14" s="418"/>
      <c r="AK14" s="30">
        <v>6</v>
      </c>
      <c r="AL14" s="26" t="s">
        <v>226</v>
      </c>
      <c r="AM14" s="36"/>
      <c r="AN14" s="36" t="str">
        <f t="shared" si="1"/>
        <v/>
      </c>
      <c r="AO14" s="36"/>
      <c r="AP14" s="36" t="str">
        <f t="shared" si="2"/>
        <v/>
      </c>
      <c r="AQ14" s="36"/>
      <c r="AR14" s="36" t="str">
        <f t="shared" si="3"/>
        <v/>
      </c>
      <c r="AS14" s="36"/>
      <c r="AT14" s="36" t="str">
        <f t="shared" si="4"/>
        <v/>
      </c>
      <c r="AU14" s="36"/>
      <c r="AV14" s="36" t="str">
        <f t="shared" si="5"/>
        <v/>
      </c>
      <c r="AW14" s="36"/>
      <c r="AX14" s="36" t="str">
        <f t="shared" si="6"/>
        <v/>
      </c>
      <c r="AY14" s="36"/>
      <c r="AZ14" s="36" t="str">
        <f t="shared" si="7"/>
        <v/>
      </c>
      <c r="BA14" s="145"/>
      <c r="BB14" s="36"/>
      <c r="BC14" s="36"/>
      <c r="BD14" s="36"/>
      <c r="BE14" s="29"/>
      <c r="BF14" s="418"/>
      <c r="BG14" s="418"/>
      <c r="BH14" s="418"/>
      <c r="BI14" s="418"/>
      <c r="BJ14" s="418"/>
      <c r="BK14" s="418"/>
      <c r="BL14" s="418"/>
      <c r="BM14" s="418"/>
      <c r="BN14" s="29"/>
      <c r="BO14" s="30"/>
      <c r="BP14" s="30"/>
      <c r="BQ14" s="30"/>
      <c r="BR14" s="30"/>
      <c r="BS14" s="30"/>
      <c r="BT14" s="146"/>
      <c r="BU14" s="146"/>
      <c r="BV14" s="30"/>
      <c r="BW14" s="30"/>
      <c r="BX14" s="131"/>
      <c r="BY14" s="131"/>
      <c r="BZ14" s="131"/>
      <c r="CA14" s="131"/>
      <c r="CB14" s="131"/>
      <c r="CC14" s="131"/>
      <c r="CD14" s="131"/>
      <c r="CE14" s="131"/>
      <c r="CF14" s="131"/>
      <c r="CG14" s="131"/>
      <c r="CH14" s="131"/>
      <c r="CI14" s="131"/>
      <c r="CJ14" s="131"/>
      <c r="CK14" s="131"/>
      <c r="CL14" s="131"/>
      <c r="CM14" s="131"/>
      <c r="CN14" s="131"/>
      <c r="CO14" s="131"/>
      <c r="CP14" s="131"/>
      <c r="CQ14" s="131"/>
    </row>
    <row r="15" spans="1:95" ht="78.75" customHeight="1">
      <c r="A15" s="452">
        <v>2</v>
      </c>
      <c r="B15" s="452" t="s">
        <v>184</v>
      </c>
      <c r="C15" s="452" t="s">
        <v>185</v>
      </c>
      <c r="D15" s="452" t="s">
        <v>186</v>
      </c>
      <c r="E15" s="144" t="s">
        <v>187</v>
      </c>
      <c r="F15" s="144" t="s">
        <v>227</v>
      </c>
      <c r="G15" s="452" t="s">
        <v>228</v>
      </c>
      <c r="H15" s="452" t="s">
        <v>190</v>
      </c>
      <c r="I15" s="62" t="s">
        <v>191</v>
      </c>
      <c r="J15" s="452">
        <v>3</v>
      </c>
      <c r="K15" s="419" t="str">
        <f>IF(J15&lt;=0,"",IF(J15=1,"Rara vez",IF(J15=2,"Improbable",IF(J15=3,"Posible",IF(J15=4,"Probable",IF(J15=5,"Casi Seguro"))))))</f>
        <v>Posible</v>
      </c>
      <c r="L15" s="416">
        <f>IF(K15="","",IF(K15="Rara vez",0.2,IF(K15="Improbable",0.4,IF(K15="Posible",0.6,IF(K15="Probable",0.8,IF(K15="Casi seguro",1,))))))</f>
        <v>0.6</v>
      </c>
      <c r="M15" s="416" t="s">
        <v>192</v>
      </c>
      <c r="N15" s="416" t="s">
        <v>193</v>
      </c>
      <c r="O15" s="416" t="s">
        <v>193</v>
      </c>
      <c r="P15" s="416" t="s">
        <v>193</v>
      </c>
      <c r="Q15" s="416" t="s">
        <v>192</v>
      </c>
      <c r="R15" s="416" t="s">
        <v>193</v>
      </c>
      <c r="S15" s="416" t="s">
        <v>193</v>
      </c>
      <c r="T15" s="416" t="s">
        <v>193</v>
      </c>
      <c r="U15" s="416" t="s">
        <v>193</v>
      </c>
      <c r="V15" s="416" t="s">
        <v>192</v>
      </c>
      <c r="W15" s="416" t="s">
        <v>192</v>
      </c>
      <c r="X15" s="416" t="s">
        <v>192</v>
      </c>
      <c r="Y15" s="416" t="s">
        <v>192</v>
      </c>
      <c r="Z15" s="416" t="s">
        <v>192</v>
      </c>
      <c r="AA15" s="416" t="s">
        <v>192</v>
      </c>
      <c r="AB15" s="416" t="s">
        <v>193</v>
      </c>
      <c r="AC15" s="416" t="s">
        <v>192</v>
      </c>
      <c r="AD15" s="416" t="s">
        <v>193</v>
      </c>
      <c r="AE15" s="416" t="s">
        <v>193</v>
      </c>
      <c r="AF15" s="425">
        <f>IF(AB15="Si","19",COUNTIF(M15:AE16,"si"))</f>
        <v>9</v>
      </c>
      <c r="AG15" s="63">
        <f t="shared" si="0"/>
        <v>10</v>
      </c>
      <c r="AH15" s="419" t="str">
        <f>IF(AG15=5,"Moderado",IF(AG15=10,"Mayor",IF(AG15=20,"Catastrófico",0)))</f>
        <v>Mayor</v>
      </c>
      <c r="AI15" s="416">
        <f>IF(AH15="","",IF(AH15="Leve",0.2,IF(AH15="Menor",0.4,IF(AH15="Moderado",0.6,IF(AH15="Mayor",0.8,IF(AH15="Catastrófico",1,))))))</f>
        <v>0.8</v>
      </c>
      <c r="AJ15" s="452"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30">
        <v>1</v>
      </c>
      <c r="AL15" s="26" t="s">
        <v>229</v>
      </c>
      <c r="AM15" s="36" t="s">
        <v>195</v>
      </c>
      <c r="AN15" s="36">
        <f t="shared" si="1"/>
        <v>15</v>
      </c>
      <c r="AO15" s="36" t="s">
        <v>196</v>
      </c>
      <c r="AP15" s="36">
        <f t="shared" si="2"/>
        <v>15</v>
      </c>
      <c r="AQ15" s="36" t="s">
        <v>197</v>
      </c>
      <c r="AR15" s="36">
        <f t="shared" si="3"/>
        <v>15</v>
      </c>
      <c r="AS15" s="36" t="s">
        <v>230</v>
      </c>
      <c r="AT15" s="36">
        <f t="shared" si="4"/>
        <v>15</v>
      </c>
      <c r="AU15" s="36" t="s">
        <v>199</v>
      </c>
      <c r="AV15" s="36">
        <f t="shared" si="5"/>
        <v>15</v>
      </c>
      <c r="AW15" s="36" t="s">
        <v>200</v>
      </c>
      <c r="AX15" s="36">
        <f t="shared" si="6"/>
        <v>15</v>
      </c>
      <c r="AY15" s="36" t="s">
        <v>201</v>
      </c>
      <c r="AZ15" s="36">
        <f t="shared" si="7"/>
        <v>15</v>
      </c>
      <c r="BA15" s="145">
        <f t="shared" ref="BA15:BA16" si="12">SUM(AN15,AP15,AR15,AT15,AV15,AX15,AZ15)</f>
        <v>105</v>
      </c>
      <c r="BB15" s="36" t="str">
        <f t="shared" ref="BB15:BB16" si="13">IF(BA15&gt;=96,"Fuerte",IF(AND(BA15&gt;=86, BA15&lt;96),"Moderado",IF(BA15&lt;86,"Débil")))</f>
        <v>Fuerte</v>
      </c>
      <c r="BC15" s="36" t="s">
        <v>202</v>
      </c>
      <c r="BD15" s="36">
        <f t="shared" ref="BD15:BD16" si="14">VALUE(IF(OR(AND(BB15="Fuerte",BC15="Fuerte")),"100",IF(OR(AND(BB15="Fuerte",BC15="Moderado"),AND(BB15="Moderado",BC15="Fuerte"),AND(BB15="Moderado",BC15="Moderado")),"50",IF(OR(AND(BB15="Fuerte",BC15="Débil"),AND(BB15="Moderado",BC15="Débil"),AND(BB15="Débil",BC15="Fuerte"),AND(BB15="Débil",BC15="Moderado"),AND(BB15="Débil",BC15="Débil")),"0",))))</f>
        <v>100</v>
      </c>
      <c r="BE15" s="29" t="str">
        <f t="shared" ref="BE15:BE16" si="15">IF(BD15=100,"Fuerte",IF(BD15=50,"Moderado",IF(BD15=0,"Débil")))</f>
        <v>Fuerte</v>
      </c>
      <c r="BF15" s="423">
        <f>AVERAGE(BD15:BD19)</f>
        <v>100</v>
      </c>
      <c r="BG15" s="423" t="str">
        <f>IF(BF15=100,"Fuerte",IF(AND(BF15&lt;=99, BF15&gt;=50),"Moderado",IF(BF15&lt;50,"Débil")))</f>
        <v>Fuerte</v>
      </c>
      <c r="BH15" s="440">
        <f>IF(BG15="Fuerte",(J15-2),IF(BG15="Moderado",(J15-1), IF(BG15="Débil",((J15-0)))))</f>
        <v>1</v>
      </c>
      <c r="BI15" s="440" t="str">
        <f>IF(BH15&lt;=0,"Rara vez",IF(BH15=1,"Rara vez",IF(BH15=2,"Improbable",IF(BH15=3,"Posible",IF(BH15=4,"Probable",IF(BH15=5,"Casi Seguro"))))))</f>
        <v>Rara vez</v>
      </c>
      <c r="BJ15" s="416">
        <f>IF(BI15="","",IF(BI15="Rara vez",0.2,IF(BI15="Improbable",0.4,IF(BI15="Posible",0.6,IF(BI15="Probable",0.8,IF(BI15="Casi seguro",1,))))))</f>
        <v>0.2</v>
      </c>
      <c r="BK15" s="440" t="str">
        <f>IFERROR(IF(AG15=5,"Moderado",IF(AG15=10,"Mayor",IF(AG15=20,"Catastrófico",0))),"")</f>
        <v>Mayor</v>
      </c>
      <c r="BL15" s="416">
        <f>IF(AH15="","",IF(AH15="Moderado",0.6,IF(AH15="Mayor",0.8,IF(AH15="Catastrófico",1,))))</f>
        <v>0.8</v>
      </c>
      <c r="BM15" s="440"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29"/>
      <c r="BO15" s="30" t="s">
        <v>231</v>
      </c>
      <c r="BP15" s="30" t="s">
        <v>204</v>
      </c>
      <c r="BQ15" s="30" t="s">
        <v>204</v>
      </c>
      <c r="BR15" s="30" t="s">
        <v>206</v>
      </c>
      <c r="BS15" s="30" t="s">
        <v>225</v>
      </c>
      <c r="BT15" s="146" t="s">
        <v>213</v>
      </c>
      <c r="BU15" s="146">
        <v>45291</v>
      </c>
      <c r="BV15" s="30"/>
      <c r="BW15" s="30"/>
      <c r="BX15" s="131"/>
      <c r="BY15" s="131"/>
      <c r="BZ15" s="131"/>
      <c r="CA15" s="131"/>
      <c r="CB15" s="131"/>
      <c r="CC15" s="131"/>
      <c r="CD15" s="131"/>
      <c r="CE15" s="131"/>
      <c r="CF15" s="131"/>
      <c r="CG15" s="131"/>
      <c r="CH15" s="131"/>
      <c r="CI15" s="131"/>
      <c r="CJ15" s="131"/>
      <c r="CK15" s="131"/>
      <c r="CL15" s="131"/>
      <c r="CM15" s="131"/>
      <c r="CN15" s="131"/>
      <c r="CO15" s="131"/>
      <c r="CP15" s="131"/>
      <c r="CQ15" s="131"/>
    </row>
    <row r="16" spans="1:95" ht="78.75" customHeight="1">
      <c r="A16" s="417"/>
      <c r="B16" s="417"/>
      <c r="C16" s="417"/>
      <c r="D16" s="417"/>
      <c r="E16" s="148"/>
      <c r="F16" s="148"/>
      <c r="G16" s="417"/>
      <c r="H16" s="417"/>
      <c r="I16" s="62" t="s">
        <v>208</v>
      </c>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63">
        <f t="shared" si="0"/>
        <v>5</v>
      </c>
      <c r="AH16" s="417"/>
      <c r="AI16" s="417"/>
      <c r="AJ16" s="417"/>
      <c r="AK16" s="30">
        <v>2</v>
      </c>
      <c r="AL16" s="26" t="s">
        <v>232</v>
      </c>
      <c r="AM16" s="36" t="s">
        <v>195</v>
      </c>
      <c r="AN16" s="36">
        <f t="shared" si="1"/>
        <v>15</v>
      </c>
      <c r="AO16" s="36" t="s">
        <v>196</v>
      </c>
      <c r="AP16" s="36">
        <f t="shared" si="2"/>
        <v>15</v>
      </c>
      <c r="AQ16" s="36" t="s">
        <v>197</v>
      </c>
      <c r="AR16" s="36">
        <f t="shared" si="3"/>
        <v>15</v>
      </c>
      <c r="AS16" s="36" t="s">
        <v>230</v>
      </c>
      <c r="AT16" s="36">
        <f t="shared" si="4"/>
        <v>15</v>
      </c>
      <c r="AU16" s="36" t="s">
        <v>199</v>
      </c>
      <c r="AV16" s="36">
        <f t="shared" si="5"/>
        <v>15</v>
      </c>
      <c r="AW16" s="36" t="s">
        <v>200</v>
      </c>
      <c r="AX16" s="36">
        <f t="shared" si="6"/>
        <v>15</v>
      </c>
      <c r="AY16" s="36" t="s">
        <v>201</v>
      </c>
      <c r="AZ16" s="36">
        <f t="shared" si="7"/>
        <v>15</v>
      </c>
      <c r="BA16" s="145">
        <f t="shared" si="12"/>
        <v>105</v>
      </c>
      <c r="BB16" s="36" t="str">
        <f t="shared" si="13"/>
        <v>Fuerte</v>
      </c>
      <c r="BC16" s="36" t="s">
        <v>202</v>
      </c>
      <c r="BD16" s="36">
        <f t="shared" si="14"/>
        <v>100</v>
      </c>
      <c r="BE16" s="29" t="str">
        <f t="shared" si="15"/>
        <v>Fuerte</v>
      </c>
      <c r="BF16" s="417"/>
      <c r="BG16" s="417"/>
      <c r="BH16" s="417"/>
      <c r="BI16" s="417"/>
      <c r="BJ16" s="417"/>
      <c r="BK16" s="417"/>
      <c r="BL16" s="417"/>
      <c r="BM16" s="417"/>
      <c r="BN16" s="29"/>
      <c r="BO16" s="30" t="s">
        <v>233</v>
      </c>
      <c r="BP16" s="30" t="s">
        <v>204</v>
      </c>
      <c r="BQ16" s="30" t="s">
        <v>204</v>
      </c>
      <c r="BR16" s="30" t="s">
        <v>206</v>
      </c>
      <c r="BS16" s="30" t="s">
        <v>225</v>
      </c>
      <c r="BT16" s="146" t="s">
        <v>213</v>
      </c>
      <c r="BU16" s="146">
        <v>45291</v>
      </c>
      <c r="BV16" s="30"/>
      <c r="BW16" s="30"/>
      <c r="BX16" s="131"/>
      <c r="BY16" s="131"/>
      <c r="BZ16" s="131"/>
      <c r="CA16" s="131"/>
      <c r="CB16" s="131"/>
      <c r="CC16" s="131"/>
      <c r="CD16" s="131"/>
      <c r="CE16" s="131"/>
      <c r="CF16" s="131"/>
      <c r="CG16" s="131"/>
      <c r="CH16" s="131"/>
      <c r="CI16" s="131"/>
      <c r="CJ16" s="131"/>
      <c r="CK16" s="131"/>
      <c r="CL16" s="131"/>
      <c r="CM16" s="131"/>
      <c r="CN16" s="131"/>
      <c r="CO16" s="131"/>
      <c r="CP16" s="131"/>
      <c r="CQ16" s="131"/>
    </row>
    <row r="17" spans="1:95" ht="78.75" customHeight="1">
      <c r="A17" s="417"/>
      <c r="B17" s="417"/>
      <c r="C17" s="417"/>
      <c r="D17" s="417"/>
      <c r="E17" s="148"/>
      <c r="F17" s="148"/>
      <c r="G17" s="417"/>
      <c r="H17" s="417"/>
      <c r="I17" s="62" t="s">
        <v>214</v>
      </c>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63">
        <f t="shared" si="0"/>
        <v>5</v>
      </c>
      <c r="AH17" s="417"/>
      <c r="AI17" s="417"/>
      <c r="AJ17" s="417"/>
      <c r="AK17" s="30">
        <v>3</v>
      </c>
      <c r="AL17" s="26" t="s">
        <v>226</v>
      </c>
      <c r="AM17" s="36"/>
      <c r="AN17" s="36" t="str">
        <f t="shared" si="1"/>
        <v/>
      </c>
      <c r="AO17" s="36"/>
      <c r="AP17" s="36" t="str">
        <f t="shared" si="2"/>
        <v/>
      </c>
      <c r="AQ17" s="36"/>
      <c r="AR17" s="36" t="str">
        <f t="shared" si="3"/>
        <v/>
      </c>
      <c r="AS17" s="36"/>
      <c r="AT17" s="36" t="str">
        <f t="shared" si="4"/>
        <v/>
      </c>
      <c r="AU17" s="36"/>
      <c r="AV17" s="36" t="str">
        <f t="shared" si="5"/>
        <v/>
      </c>
      <c r="AW17" s="36"/>
      <c r="AX17" s="36" t="str">
        <f t="shared" si="6"/>
        <v/>
      </c>
      <c r="AY17" s="36"/>
      <c r="AZ17" s="36" t="str">
        <f t="shared" si="7"/>
        <v/>
      </c>
      <c r="BA17" s="145"/>
      <c r="BB17" s="36"/>
      <c r="BC17" s="36"/>
      <c r="BD17" s="36"/>
      <c r="BE17" s="29"/>
      <c r="BF17" s="417"/>
      <c r="BG17" s="417"/>
      <c r="BH17" s="417"/>
      <c r="BI17" s="417"/>
      <c r="BJ17" s="417"/>
      <c r="BK17" s="417"/>
      <c r="BL17" s="417"/>
      <c r="BM17" s="417"/>
      <c r="BN17" s="29"/>
      <c r="BO17" s="30"/>
      <c r="BP17" s="30"/>
      <c r="BQ17" s="30"/>
      <c r="BR17" s="30"/>
      <c r="BS17" s="30"/>
      <c r="BT17" s="146"/>
      <c r="BU17" s="146"/>
      <c r="BV17" s="30"/>
      <c r="BW17" s="30"/>
      <c r="BX17" s="131"/>
      <c r="BY17" s="131"/>
      <c r="BZ17" s="131"/>
      <c r="CA17" s="131"/>
      <c r="CB17" s="131"/>
      <c r="CC17" s="131"/>
      <c r="CD17" s="131"/>
      <c r="CE17" s="131"/>
      <c r="CF17" s="131"/>
      <c r="CG17" s="131"/>
      <c r="CH17" s="131"/>
      <c r="CI17" s="131"/>
      <c r="CJ17" s="131"/>
      <c r="CK17" s="131"/>
      <c r="CL17" s="131"/>
      <c r="CM17" s="131"/>
      <c r="CN17" s="131"/>
      <c r="CO17" s="131"/>
      <c r="CP17" s="131"/>
      <c r="CQ17" s="131"/>
    </row>
    <row r="18" spans="1:95" ht="78.75" customHeight="1">
      <c r="A18" s="417"/>
      <c r="B18" s="417"/>
      <c r="C18" s="417"/>
      <c r="D18" s="417"/>
      <c r="E18" s="148"/>
      <c r="F18" s="148"/>
      <c r="G18" s="417"/>
      <c r="H18" s="417"/>
      <c r="I18" s="62"/>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63">
        <f t="shared" si="0"/>
        <v>5</v>
      </c>
      <c r="AH18" s="417"/>
      <c r="AI18" s="417"/>
      <c r="AJ18" s="417"/>
      <c r="AK18" s="30">
        <v>4</v>
      </c>
      <c r="AL18" s="26" t="s">
        <v>226</v>
      </c>
      <c r="AM18" s="36"/>
      <c r="AN18" s="36" t="str">
        <f t="shared" si="1"/>
        <v/>
      </c>
      <c r="AO18" s="36"/>
      <c r="AP18" s="36" t="str">
        <f t="shared" si="2"/>
        <v/>
      </c>
      <c r="AQ18" s="36"/>
      <c r="AR18" s="36" t="str">
        <f t="shared" si="3"/>
        <v/>
      </c>
      <c r="AS18" s="36"/>
      <c r="AT18" s="36" t="str">
        <f t="shared" si="4"/>
        <v/>
      </c>
      <c r="AU18" s="36"/>
      <c r="AV18" s="36" t="str">
        <f t="shared" si="5"/>
        <v/>
      </c>
      <c r="AW18" s="36"/>
      <c r="AX18" s="36" t="str">
        <f t="shared" si="6"/>
        <v/>
      </c>
      <c r="AY18" s="36"/>
      <c r="AZ18" s="36" t="str">
        <f t="shared" si="7"/>
        <v/>
      </c>
      <c r="BA18" s="145"/>
      <c r="BB18" s="36"/>
      <c r="BC18" s="36"/>
      <c r="BD18" s="36"/>
      <c r="BE18" s="29"/>
      <c r="BF18" s="417"/>
      <c r="BG18" s="417"/>
      <c r="BH18" s="417"/>
      <c r="BI18" s="417"/>
      <c r="BJ18" s="417"/>
      <c r="BK18" s="417"/>
      <c r="BL18" s="417"/>
      <c r="BM18" s="417"/>
      <c r="BN18" s="29"/>
      <c r="BO18" s="30"/>
      <c r="BP18" s="30"/>
      <c r="BQ18" s="30"/>
      <c r="BR18" s="30"/>
      <c r="BS18" s="30"/>
      <c r="BT18" s="146"/>
      <c r="BU18" s="146"/>
      <c r="BV18" s="30"/>
      <c r="BW18" s="30"/>
      <c r="BX18" s="131"/>
      <c r="BY18" s="131"/>
      <c r="BZ18" s="131"/>
      <c r="CA18" s="131"/>
      <c r="CB18" s="131"/>
      <c r="CC18" s="131"/>
      <c r="CD18" s="131"/>
      <c r="CE18" s="131"/>
      <c r="CF18" s="131"/>
      <c r="CG18" s="131"/>
      <c r="CH18" s="131"/>
      <c r="CI18" s="131"/>
      <c r="CJ18" s="131"/>
      <c r="CK18" s="131"/>
      <c r="CL18" s="131"/>
      <c r="CM18" s="131"/>
      <c r="CN18" s="131"/>
      <c r="CO18" s="131"/>
      <c r="CP18" s="131"/>
      <c r="CQ18" s="131"/>
    </row>
    <row r="19" spans="1:95" ht="78.75" customHeight="1">
      <c r="A19" s="417"/>
      <c r="B19" s="417"/>
      <c r="C19" s="417"/>
      <c r="D19" s="417"/>
      <c r="E19" s="148"/>
      <c r="F19" s="148"/>
      <c r="G19" s="417"/>
      <c r="H19" s="417"/>
      <c r="I19" s="62"/>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63">
        <f t="shared" si="0"/>
        <v>5</v>
      </c>
      <c r="AH19" s="417"/>
      <c r="AI19" s="417"/>
      <c r="AJ19" s="417"/>
      <c r="AK19" s="30">
        <v>5</v>
      </c>
      <c r="AL19" s="26" t="s">
        <v>226</v>
      </c>
      <c r="AM19" s="36"/>
      <c r="AN19" s="36" t="str">
        <f t="shared" si="1"/>
        <v/>
      </c>
      <c r="AO19" s="36"/>
      <c r="AP19" s="36" t="str">
        <f t="shared" si="2"/>
        <v/>
      </c>
      <c r="AQ19" s="36"/>
      <c r="AR19" s="36" t="str">
        <f t="shared" si="3"/>
        <v/>
      </c>
      <c r="AS19" s="36"/>
      <c r="AT19" s="36" t="str">
        <f t="shared" si="4"/>
        <v/>
      </c>
      <c r="AU19" s="36"/>
      <c r="AV19" s="36" t="str">
        <f t="shared" si="5"/>
        <v/>
      </c>
      <c r="AW19" s="36"/>
      <c r="AX19" s="36" t="str">
        <f t="shared" si="6"/>
        <v/>
      </c>
      <c r="AY19" s="36"/>
      <c r="AZ19" s="36" t="str">
        <f t="shared" si="7"/>
        <v/>
      </c>
      <c r="BA19" s="145"/>
      <c r="BB19" s="36"/>
      <c r="BC19" s="36"/>
      <c r="BD19" s="36"/>
      <c r="BE19" s="29"/>
      <c r="BF19" s="417"/>
      <c r="BG19" s="417"/>
      <c r="BH19" s="417"/>
      <c r="BI19" s="417"/>
      <c r="BJ19" s="417"/>
      <c r="BK19" s="417"/>
      <c r="BL19" s="417"/>
      <c r="BM19" s="417"/>
      <c r="BN19" s="29"/>
      <c r="BO19" s="30"/>
      <c r="BP19" s="30"/>
      <c r="BQ19" s="30"/>
      <c r="BR19" s="30"/>
      <c r="BS19" s="30"/>
      <c r="BT19" s="146"/>
      <c r="BU19" s="146"/>
      <c r="BV19" s="30"/>
      <c r="BW19" s="30"/>
      <c r="BX19" s="131"/>
      <c r="BY19" s="131"/>
      <c r="BZ19" s="131"/>
      <c r="CA19" s="131"/>
      <c r="CB19" s="131"/>
      <c r="CC19" s="131"/>
      <c r="CD19" s="131"/>
      <c r="CE19" s="131"/>
      <c r="CF19" s="131"/>
      <c r="CG19" s="131"/>
      <c r="CH19" s="131"/>
      <c r="CI19" s="131"/>
      <c r="CJ19" s="131"/>
      <c r="CK19" s="131"/>
      <c r="CL19" s="131"/>
      <c r="CM19" s="131"/>
      <c r="CN19" s="131"/>
      <c r="CO19" s="131"/>
      <c r="CP19" s="131"/>
      <c r="CQ19" s="131"/>
    </row>
    <row r="20" spans="1:95" ht="78.75" customHeight="1">
      <c r="A20" s="418"/>
      <c r="B20" s="418"/>
      <c r="C20" s="418"/>
      <c r="D20" s="418"/>
      <c r="E20" s="149"/>
      <c r="F20" s="149"/>
      <c r="G20" s="418"/>
      <c r="H20" s="418"/>
      <c r="I20" s="62"/>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63">
        <f t="shared" si="0"/>
        <v>5</v>
      </c>
      <c r="AH20" s="418"/>
      <c r="AI20" s="418"/>
      <c r="AJ20" s="418"/>
      <c r="AK20" s="30">
        <v>6</v>
      </c>
      <c r="AL20" s="26"/>
      <c r="AM20" s="36"/>
      <c r="AN20" s="36"/>
      <c r="AO20" s="36"/>
      <c r="AP20" s="36"/>
      <c r="AQ20" s="36"/>
      <c r="AR20" s="36"/>
      <c r="AS20" s="36"/>
      <c r="AT20" s="36"/>
      <c r="AU20" s="36"/>
      <c r="AV20" s="36"/>
      <c r="AW20" s="36"/>
      <c r="AX20" s="36"/>
      <c r="AY20" s="36"/>
      <c r="AZ20" s="36"/>
      <c r="BA20" s="145"/>
      <c r="BB20" s="36"/>
      <c r="BC20" s="36"/>
      <c r="BD20" s="36"/>
      <c r="BE20" s="29"/>
      <c r="BF20" s="418"/>
      <c r="BG20" s="418"/>
      <c r="BH20" s="418"/>
      <c r="BI20" s="418"/>
      <c r="BJ20" s="418"/>
      <c r="BK20" s="418"/>
      <c r="BL20" s="418"/>
      <c r="BM20" s="418"/>
      <c r="BN20" s="29"/>
      <c r="BO20" s="30"/>
      <c r="BP20" s="30"/>
      <c r="BQ20" s="30"/>
      <c r="BR20" s="30"/>
      <c r="BS20" s="30"/>
      <c r="BT20" s="146"/>
      <c r="BU20" s="146"/>
      <c r="BV20" s="30"/>
      <c r="BW20" s="30"/>
      <c r="BX20" s="131"/>
      <c r="BY20" s="131"/>
      <c r="BZ20" s="131"/>
      <c r="CA20" s="131"/>
      <c r="CB20" s="131"/>
      <c r="CC20" s="131"/>
      <c r="CD20" s="131"/>
      <c r="CE20" s="131"/>
      <c r="CF20" s="131"/>
      <c r="CG20" s="131"/>
      <c r="CH20" s="131"/>
      <c r="CI20" s="131"/>
      <c r="CJ20" s="131"/>
      <c r="CK20" s="131"/>
      <c r="CL20" s="131"/>
      <c r="CM20" s="131"/>
      <c r="CN20" s="131"/>
      <c r="CO20" s="131"/>
      <c r="CP20" s="131"/>
      <c r="CQ20" s="131"/>
    </row>
    <row r="21" spans="1:95" ht="78.75" customHeight="1">
      <c r="A21" s="452">
        <v>3</v>
      </c>
      <c r="B21" s="452" t="s">
        <v>234</v>
      </c>
      <c r="C21" s="452" t="s">
        <v>235</v>
      </c>
      <c r="D21" s="452" t="s">
        <v>236</v>
      </c>
      <c r="E21" s="144" t="s">
        <v>237</v>
      </c>
      <c r="F21" s="144" t="s">
        <v>238</v>
      </c>
      <c r="G21" s="452" t="s">
        <v>239</v>
      </c>
      <c r="H21" s="452" t="s">
        <v>190</v>
      </c>
      <c r="I21" s="62" t="s">
        <v>191</v>
      </c>
      <c r="J21" s="456">
        <v>1</v>
      </c>
      <c r="K21" s="419" t="str">
        <f>IF(J21&lt;=0,"",IF(J21=1,"Rara vez",IF(J21=2,"Improbable",IF(J21=3,"Posible",IF(J21=4,"Probable",IF(J21=5,"Casi Seguro"))))))</f>
        <v>Rara vez</v>
      </c>
      <c r="L21" s="416">
        <f>IF(K21="","",IF(K21="Rara vez",0.2,IF(K21="Improbable",0.4,IF(K21="Posible",0.6,IF(K21="Probable",0.8,IF(K21="Casi seguro",1,))))))</f>
        <v>0.2</v>
      </c>
      <c r="M21" s="416" t="s">
        <v>192</v>
      </c>
      <c r="N21" s="416" t="s">
        <v>192</v>
      </c>
      <c r="O21" s="416" t="s">
        <v>192</v>
      </c>
      <c r="P21" s="416" t="s">
        <v>192</v>
      </c>
      <c r="Q21" s="416" t="s">
        <v>192</v>
      </c>
      <c r="R21" s="416" t="s">
        <v>193</v>
      </c>
      <c r="S21" s="416" t="s">
        <v>193</v>
      </c>
      <c r="T21" s="416" t="s">
        <v>193</v>
      </c>
      <c r="U21" s="424" t="s">
        <v>192</v>
      </c>
      <c r="V21" s="416" t="s">
        <v>192</v>
      </c>
      <c r="W21" s="424" t="s">
        <v>193</v>
      </c>
      <c r="X21" s="416" t="s">
        <v>192</v>
      </c>
      <c r="Y21" s="416" t="s">
        <v>193</v>
      </c>
      <c r="Z21" s="416" t="s">
        <v>193</v>
      </c>
      <c r="AA21" s="416" t="s">
        <v>192</v>
      </c>
      <c r="AB21" s="416" t="s">
        <v>193</v>
      </c>
      <c r="AC21" s="416" t="s">
        <v>192</v>
      </c>
      <c r="AD21" s="416" t="s">
        <v>192</v>
      </c>
      <c r="AE21" s="416" t="s">
        <v>193</v>
      </c>
      <c r="AF21" s="425">
        <f>IF(AB21="Si","19",COUNTIF(M21:AE22,"si"))</f>
        <v>11</v>
      </c>
      <c r="AG21" s="63">
        <f t="shared" si="0"/>
        <v>10</v>
      </c>
      <c r="AH21" s="419" t="str">
        <f>IF(AG21=5,"Moderado",IF(AG21=10,"Mayor",IF(AG21=20,"Catastrófico",0)))</f>
        <v>Mayor</v>
      </c>
      <c r="AI21" s="416">
        <f>IF(AH21="","",IF(AH21="Moderado",0.6,IF(AH21="Mayor",0.8,IF(AH21="Catastrófico",1,))))</f>
        <v>0.8</v>
      </c>
      <c r="AJ21" s="419"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25">
        <v>1</v>
      </c>
      <c r="AL21" s="26" t="s">
        <v>240</v>
      </c>
      <c r="AM21" s="27" t="s">
        <v>195</v>
      </c>
      <c r="AN21" s="27">
        <f t="shared" ref="AN21:AN83" si="16">IF(AM21="","",IF(AM21="Asignado",15,IF(AM21="No asignado",0,)))</f>
        <v>15</v>
      </c>
      <c r="AO21" s="27" t="s">
        <v>196</v>
      </c>
      <c r="AP21" s="27">
        <f t="shared" ref="AP21:AP83" si="17">IF(AO21="","",IF(AO21="Adecuado",15,IF(AO21="Inadecuado",0,)))</f>
        <v>15</v>
      </c>
      <c r="AQ21" s="27" t="s">
        <v>197</v>
      </c>
      <c r="AR21" s="27">
        <f t="shared" ref="AR21:AR83" si="18">IF(AQ21="","",IF(AQ21="Oportuna",15,IF(AQ21="Inoportuna",0,)))</f>
        <v>15</v>
      </c>
      <c r="AS21" s="27" t="s">
        <v>230</v>
      </c>
      <c r="AT21" s="27">
        <f t="shared" ref="AT21:AT83" si="19">IF(AS21="","",IF(AS21="Prevenir",15,IF(AS21="Detectar",10,IF(AS21="No es un control",0,))))</f>
        <v>15</v>
      </c>
      <c r="AU21" s="27" t="s">
        <v>199</v>
      </c>
      <c r="AV21" s="27">
        <f t="shared" ref="AV21:AV83" si="20">IF(AU21="","",IF(AU21="Confiable",15,IF(AU21="No confiable",0,)))</f>
        <v>15</v>
      </c>
      <c r="AW21" s="36" t="s">
        <v>200</v>
      </c>
      <c r="AX21" s="27">
        <f t="shared" ref="AX21:AX83" si="21">IF(AW21="","",IF(AW21="Se investigan y  resuelven oportunamente",15,IF(AW21="No se investigan y resuelven oportunamente",0,)))</f>
        <v>15</v>
      </c>
      <c r="AY21" s="36" t="s">
        <v>201</v>
      </c>
      <c r="AZ21" s="27">
        <f t="shared" ref="AZ21:AZ83" si="22">IF(AY21="","",IF(AY21="Completa",15,IF(AY21="Incompleta",10,IF(AY21="No existe",0,))))</f>
        <v>15</v>
      </c>
      <c r="BA21" s="150">
        <f>SUM(AN21,AP21,AR21,AT21,AV21,AX21,AZ21)</f>
        <v>105</v>
      </c>
      <c r="BB21" s="27" t="str">
        <f>IF(BA21&gt;=96,"Fuerte",IF(AND(BA21&gt;=86, BA21&lt;96),"Moderado",IF(BA21&lt;86,"Débil")))</f>
        <v>Fuerte</v>
      </c>
      <c r="BC21" s="27" t="s">
        <v>202</v>
      </c>
      <c r="BD21" s="27">
        <f>VALUE(IF(OR(AND(BB21="Fuerte",BC21="Fuerte")),"100",IF(OR(AND(BB21="Fuerte",BC21="Moderado"),AND(BB21="Moderado",BC21="Fuerte"),AND(BB21="Moderado",BC21="Moderado")),"50",IF(OR(AND(BB21="Fuerte",BC21="Débil"),AND(BB21="Moderado",BC21="Débil"),AND(BB21="Débil",BC21="Fuerte"),AND(BB21="Débil",BC21="Moderado"),AND(BB21="Débil",BC21="Débil")),"0",))))</f>
        <v>100</v>
      </c>
      <c r="BE21" s="65" t="str">
        <f>IF(BD21=100,"Fuerte",IF(BD21=50,"Moderado",IF(BD21=0,"Débil")))</f>
        <v>Fuerte</v>
      </c>
      <c r="BF21" s="422">
        <f>AVERAGE(BD21:BD26)</f>
        <v>100</v>
      </c>
      <c r="BG21" s="422" t="str">
        <f>IF(BF21=100,"Fuerte",IF(AND(BF21&lt;=99, BF21&gt;=50),"Moderado",IF(BF21&lt;50,"Débil")))</f>
        <v>Fuerte</v>
      </c>
      <c r="BH21" s="440">
        <f>IF(BG21="Fuerte",(J21-2),IF(BG21="Moderado",(J21-1), IF(BG21="Débil",((J21-0)))))</f>
        <v>-1</v>
      </c>
      <c r="BI21" s="440" t="str">
        <f>IF(BH21&lt;=0,"Rara vez",IF(BH21=1,"Rara vez",IF(BH21=2,"Improbable",IF(BH21=3,"Posible",IF(BH21=4,"Probable",IF(BH21=5,"Casi Seguro"))))))</f>
        <v>Rara vez</v>
      </c>
      <c r="BJ21" s="457">
        <f>IF(BI21="","",IF(BI21="Rara vez",0.2,IF(BI21="Improbable",0.4,IF(BI21="Posible",0.6,IF(BI21="Probable",0.8,IF(BI21="Casi seguro",1,))))))</f>
        <v>0.2</v>
      </c>
      <c r="BK21" s="440" t="str">
        <f>IFERROR(IF(AG21=5,"Moderado",IF(AG21=10,"Mayor",IF(AG21=20,"Catastrófico",0))),"")</f>
        <v>Mayor</v>
      </c>
      <c r="BL21" s="457">
        <f>IF(AH21="","",IF(AH21="Moderado",0.6,IF(AH21="Mayor",0.8,IF(AH21="Catastrófico",1,))))</f>
        <v>0.8</v>
      </c>
      <c r="BM21" s="458"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65" t="s">
        <v>241</v>
      </c>
      <c r="BO21" s="30" t="s">
        <v>242</v>
      </c>
      <c r="BP21" s="30" t="s">
        <v>243</v>
      </c>
      <c r="BQ21" s="30" t="s">
        <v>244</v>
      </c>
      <c r="BR21" s="30" t="s">
        <v>245</v>
      </c>
      <c r="BS21" s="30" t="s">
        <v>246</v>
      </c>
      <c r="BT21" s="33">
        <v>44958</v>
      </c>
      <c r="BU21" s="33">
        <v>45272</v>
      </c>
      <c r="BV21" s="30"/>
      <c r="BW21" s="25"/>
      <c r="BX21" s="131"/>
      <c r="BY21" s="131"/>
      <c r="BZ21" s="131"/>
      <c r="CA21" s="131"/>
      <c r="CB21" s="131"/>
      <c r="CC21" s="131"/>
      <c r="CD21" s="131"/>
      <c r="CE21" s="131"/>
      <c r="CF21" s="131"/>
      <c r="CG21" s="131"/>
      <c r="CH21" s="131"/>
      <c r="CI21" s="131"/>
      <c r="CJ21" s="131"/>
      <c r="CK21" s="131"/>
      <c r="CL21" s="131"/>
      <c r="CM21" s="131"/>
      <c r="CN21" s="131"/>
      <c r="CO21" s="131"/>
      <c r="CP21" s="131"/>
      <c r="CQ21" s="131"/>
    </row>
    <row r="22" spans="1:95" ht="78.75" customHeight="1">
      <c r="A22" s="417"/>
      <c r="B22" s="417"/>
      <c r="C22" s="417"/>
      <c r="D22" s="417"/>
      <c r="E22" s="148"/>
      <c r="F22" s="148"/>
      <c r="G22" s="417"/>
      <c r="H22" s="417"/>
      <c r="I22" s="62" t="s">
        <v>214</v>
      </c>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63">
        <f t="shared" si="0"/>
        <v>5</v>
      </c>
      <c r="AH22" s="417"/>
      <c r="AI22" s="417"/>
      <c r="AJ22" s="417"/>
      <c r="AK22" s="25">
        <v>2</v>
      </c>
      <c r="AL22" s="26" t="s">
        <v>226</v>
      </c>
      <c r="AM22" s="27"/>
      <c r="AN22" s="27" t="str">
        <f t="shared" si="16"/>
        <v/>
      </c>
      <c r="AO22" s="27"/>
      <c r="AP22" s="27" t="str">
        <f t="shared" si="17"/>
        <v/>
      </c>
      <c r="AQ22" s="27"/>
      <c r="AR22" s="27" t="str">
        <f t="shared" si="18"/>
        <v/>
      </c>
      <c r="AS22" s="27"/>
      <c r="AT22" s="27" t="str">
        <f t="shared" si="19"/>
        <v/>
      </c>
      <c r="AU22" s="27"/>
      <c r="AV22" s="27" t="str">
        <f t="shared" si="20"/>
        <v/>
      </c>
      <c r="AW22" s="36"/>
      <c r="AX22" s="27" t="str">
        <f t="shared" si="21"/>
        <v/>
      </c>
      <c r="AY22" s="36"/>
      <c r="AZ22" s="27" t="str">
        <f t="shared" si="22"/>
        <v/>
      </c>
      <c r="BA22" s="150"/>
      <c r="BB22" s="27"/>
      <c r="BC22" s="27"/>
      <c r="BD22" s="27"/>
      <c r="BE22" s="65"/>
      <c r="BF22" s="417"/>
      <c r="BG22" s="417"/>
      <c r="BH22" s="417"/>
      <c r="BI22" s="417"/>
      <c r="BJ22" s="417"/>
      <c r="BK22" s="417"/>
      <c r="BL22" s="417"/>
      <c r="BM22" s="417"/>
      <c r="BN22" s="65"/>
      <c r="BO22" s="30"/>
      <c r="BP22" s="30"/>
      <c r="BQ22" s="30"/>
      <c r="BR22" s="30"/>
      <c r="BS22" s="30"/>
      <c r="BT22" s="33"/>
      <c r="BU22" s="33"/>
      <c r="BV22" s="30"/>
      <c r="BW22" s="25"/>
      <c r="BX22" s="131"/>
      <c r="BY22" s="131"/>
      <c r="BZ22" s="131"/>
      <c r="CA22" s="131"/>
      <c r="CB22" s="131"/>
      <c r="CC22" s="131"/>
      <c r="CD22" s="131"/>
      <c r="CE22" s="131"/>
      <c r="CF22" s="131"/>
      <c r="CG22" s="131"/>
      <c r="CH22" s="131"/>
      <c r="CI22" s="131"/>
      <c r="CJ22" s="131"/>
      <c r="CK22" s="131"/>
      <c r="CL22" s="131"/>
      <c r="CM22" s="131"/>
      <c r="CN22" s="131"/>
      <c r="CO22" s="131"/>
      <c r="CP22" s="131"/>
      <c r="CQ22" s="131"/>
    </row>
    <row r="23" spans="1:95" ht="78.75" customHeight="1">
      <c r="A23" s="417"/>
      <c r="B23" s="417"/>
      <c r="C23" s="417"/>
      <c r="D23" s="417"/>
      <c r="E23" s="148"/>
      <c r="F23" s="148"/>
      <c r="G23" s="417"/>
      <c r="H23" s="417"/>
      <c r="I23" s="62" t="s">
        <v>208</v>
      </c>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63">
        <f t="shared" si="0"/>
        <v>5</v>
      </c>
      <c r="AH23" s="417"/>
      <c r="AI23" s="417"/>
      <c r="AJ23" s="417"/>
      <c r="AK23" s="25">
        <v>3</v>
      </c>
      <c r="AL23" s="26" t="s">
        <v>226</v>
      </c>
      <c r="AM23" s="27"/>
      <c r="AN23" s="27" t="str">
        <f t="shared" si="16"/>
        <v/>
      </c>
      <c r="AO23" s="27"/>
      <c r="AP23" s="27" t="str">
        <f t="shared" si="17"/>
        <v/>
      </c>
      <c r="AQ23" s="27"/>
      <c r="AR23" s="27" t="str">
        <f t="shared" si="18"/>
        <v/>
      </c>
      <c r="AS23" s="27"/>
      <c r="AT23" s="27" t="str">
        <f t="shared" si="19"/>
        <v/>
      </c>
      <c r="AU23" s="27"/>
      <c r="AV23" s="27" t="str">
        <f t="shared" si="20"/>
        <v/>
      </c>
      <c r="AW23" s="36"/>
      <c r="AX23" s="27" t="str">
        <f t="shared" si="21"/>
        <v/>
      </c>
      <c r="AY23" s="36"/>
      <c r="AZ23" s="27" t="str">
        <f t="shared" si="22"/>
        <v/>
      </c>
      <c r="BA23" s="150"/>
      <c r="BB23" s="27"/>
      <c r="BC23" s="27"/>
      <c r="BD23" s="27"/>
      <c r="BE23" s="65"/>
      <c r="BF23" s="417"/>
      <c r="BG23" s="417"/>
      <c r="BH23" s="417"/>
      <c r="BI23" s="417"/>
      <c r="BJ23" s="417"/>
      <c r="BK23" s="417"/>
      <c r="BL23" s="417"/>
      <c r="BM23" s="417"/>
      <c r="BN23" s="65"/>
      <c r="BO23" s="30"/>
      <c r="BP23" s="30"/>
      <c r="BQ23" s="30"/>
      <c r="BR23" s="30"/>
      <c r="BS23" s="30"/>
      <c r="BT23" s="33"/>
      <c r="BU23" s="33"/>
      <c r="BV23" s="30"/>
      <c r="BW23" s="25"/>
      <c r="BX23" s="131"/>
      <c r="BY23" s="131"/>
      <c r="BZ23" s="131"/>
      <c r="CA23" s="131"/>
      <c r="CB23" s="131"/>
      <c r="CC23" s="131"/>
      <c r="CD23" s="131"/>
      <c r="CE23" s="131"/>
      <c r="CF23" s="131"/>
      <c r="CG23" s="131"/>
      <c r="CH23" s="131"/>
      <c r="CI23" s="131"/>
      <c r="CJ23" s="131"/>
      <c r="CK23" s="131"/>
      <c r="CL23" s="131"/>
      <c r="CM23" s="131"/>
      <c r="CN23" s="131"/>
      <c r="CO23" s="131"/>
      <c r="CP23" s="131"/>
      <c r="CQ23" s="131"/>
    </row>
    <row r="24" spans="1:95" ht="78.75" customHeight="1">
      <c r="A24" s="417"/>
      <c r="B24" s="417"/>
      <c r="C24" s="417"/>
      <c r="D24" s="417"/>
      <c r="E24" s="148"/>
      <c r="F24" s="148"/>
      <c r="G24" s="417"/>
      <c r="H24" s="417"/>
      <c r="I24" s="62"/>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63">
        <f t="shared" si="0"/>
        <v>5</v>
      </c>
      <c r="AH24" s="417"/>
      <c r="AI24" s="417"/>
      <c r="AJ24" s="417"/>
      <c r="AK24" s="25">
        <v>4</v>
      </c>
      <c r="AL24" s="26" t="s">
        <v>226</v>
      </c>
      <c r="AM24" s="27"/>
      <c r="AN24" s="27" t="str">
        <f t="shared" si="16"/>
        <v/>
      </c>
      <c r="AO24" s="27"/>
      <c r="AP24" s="27" t="str">
        <f t="shared" si="17"/>
        <v/>
      </c>
      <c r="AQ24" s="27"/>
      <c r="AR24" s="27" t="str">
        <f t="shared" si="18"/>
        <v/>
      </c>
      <c r="AS24" s="27"/>
      <c r="AT24" s="27" t="str">
        <f t="shared" si="19"/>
        <v/>
      </c>
      <c r="AU24" s="27"/>
      <c r="AV24" s="27" t="str">
        <f t="shared" si="20"/>
        <v/>
      </c>
      <c r="AW24" s="36"/>
      <c r="AX24" s="27" t="str">
        <f t="shared" si="21"/>
        <v/>
      </c>
      <c r="AY24" s="36"/>
      <c r="AZ24" s="27" t="str">
        <f t="shared" si="22"/>
        <v/>
      </c>
      <c r="BA24" s="150"/>
      <c r="BB24" s="27"/>
      <c r="BC24" s="27"/>
      <c r="BD24" s="27"/>
      <c r="BE24" s="65"/>
      <c r="BF24" s="417"/>
      <c r="BG24" s="417"/>
      <c r="BH24" s="417"/>
      <c r="BI24" s="417"/>
      <c r="BJ24" s="417"/>
      <c r="BK24" s="417"/>
      <c r="BL24" s="417"/>
      <c r="BM24" s="417"/>
      <c r="BN24" s="65"/>
      <c r="BO24" s="30"/>
      <c r="BP24" s="30"/>
      <c r="BQ24" s="30"/>
      <c r="BR24" s="30"/>
      <c r="BS24" s="30"/>
      <c r="BT24" s="33"/>
      <c r="BU24" s="33"/>
      <c r="BV24" s="30"/>
      <c r="BW24" s="25"/>
      <c r="BX24" s="131"/>
      <c r="BY24" s="131"/>
      <c r="BZ24" s="131"/>
      <c r="CA24" s="131"/>
      <c r="CB24" s="131"/>
      <c r="CC24" s="131"/>
      <c r="CD24" s="131"/>
      <c r="CE24" s="131"/>
      <c r="CF24" s="131"/>
      <c r="CG24" s="131"/>
      <c r="CH24" s="131"/>
      <c r="CI24" s="131"/>
      <c r="CJ24" s="131"/>
      <c r="CK24" s="131"/>
      <c r="CL24" s="131"/>
      <c r="CM24" s="131"/>
      <c r="CN24" s="131"/>
      <c r="CO24" s="131"/>
      <c r="CP24" s="131"/>
      <c r="CQ24" s="131"/>
    </row>
    <row r="25" spans="1:95" ht="78.75" customHeight="1">
      <c r="A25" s="417"/>
      <c r="B25" s="417"/>
      <c r="C25" s="417"/>
      <c r="D25" s="417"/>
      <c r="E25" s="148"/>
      <c r="F25" s="148"/>
      <c r="G25" s="417"/>
      <c r="H25" s="417"/>
      <c r="I25" s="62"/>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63">
        <f t="shared" si="0"/>
        <v>5</v>
      </c>
      <c r="AH25" s="417"/>
      <c r="AI25" s="417"/>
      <c r="AJ25" s="417"/>
      <c r="AK25" s="25">
        <v>5</v>
      </c>
      <c r="AL25" s="26" t="s">
        <v>226</v>
      </c>
      <c r="AM25" s="27"/>
      <c r="AN25" s="27" t="str">
        <f t="shared" si="16"/>
        <v/>
      </c>
      <c r="AO25" s="27"/>
      <c r="AP25" s="27" t="str">
        <f t="shared" si="17"/>
        <v/>
      </c>
      <c r="AQ25" s="27"/>
      <c r="AR25" s="27" t="str">
        <f t="shared" si="18"/>
        <v/>
      </c>
      <c r="AS25" s="27"/>
      <c r="AT25" s="27" t="str">
        <f t="shared" si="19"/>
        <v/>
      </c>
      <c r="AU25" s="27"/>
      <c r="AV25" s="27" t="str">
        <f t="shared" si="20"/>
        <v/>
      </c>
      <c r="AW25" s="36"/>
      <c r="AX25" s="27" t="str">
        <f t="shared" si="21"/>
        <v/>
      </c>
      <c r="AY25" s="36"/>
      <c r="AZ25" s="27" t="str">
        <f t="shared" si="22"/>
        <v/>
      </c>
      <c r="BA25" s="150"/>
      <c r="BB25" s="27"/>
      <c r="BC25" s="27"/>
      <c r="BD25" s="27"/>
      <c r="BE25" s="65"/>
      <c r="BF25" s="417"/>
      <c r="BG25" s="417"/>
      <c r="BH25" s="417"/>
      <c r="BI25" s="417"/>
      <c r="BJ25" s="417"/>
      <c r="BK25" s="417"/>
      <c r="BL25" s="417"/>
      <c r="BM25" s="417"/>
      <c r="BN25" s="65"/>
      <c r="BO25" s="30"/>
      <c r="BP25" s="30"/>
      <c r="BQ25" s="30"/>
      <c r="BR25" s="30"/>
      <c r="BS25" s="30"/>
      <c r="BT25" s="33"/>
      <c r="BU25" s="33"/>
      <c r="BV25" s="30"/>
      <c r="BW25" s="25"/>
      <c r="BX25" s="131"/>
      <c r="BY25" s="131"/>
      <c r="BZ25" s="131"/>
      <c r="CA25" s="131"/>
      <c r="CB25" s="131"/>
      <c r="CC25" s="131"/>
      <c r="CD25" s="131"/>
      <c r="CE25" s="131"/>
      <c r="CF25" s="131"/>
      <c r="CG25" s="131"/>
      <c r="CH25" s="131"/>
      <c r="CI25" s="131"/>
      <c r="CJ25" s="131"/>
      <c r="CK25" s="131"/>
      <c r="CL25" s="131"/>
      <c r="CM25" s="131"/>
      <c r="CN25" s="131"/>
      <c r="CO25" s="131"/>
      <c r="CP25" s="131"/>
      <c r="CQ25" s="131"/>
    </row>
    <row r="26" spans="1:95" ht="78.75" customHeight="1">
      <c r="A26" s="418"/>
      <c r="B26" s="418"/>
      <c r="C26" s="418"/>
      <c r="D26" s="418"/>
      <c r="E26" s="149"/>
      <c r="F26" s="149"/>
      <c r="G26" s="418"/>
      <c r="H26" s="418"/>
      <c r="I26" s="62"/>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63">
        <f t="shared" si="0"/>
        <v>5</v>
      </c>
      <c r="AH26" s="418"/>
      <c r="AI26" s="418"/>
      <c r="AJ26" s="418"/>
      <c r="AK26" s="25">
        <v>6</v>
      </c>
      <c r="AL26" s="26" t="s">
        <v>226</v>
      </c>
      <c r="AM26" s="27"/>
      <c r="AN26" s="27" t="str">
        <f t="shared" si="16"/>
        <v/>
      </c>
      <c r="AO26" s="27"/>
      <c r="AP26" s="27" t="str">
        <f t="shared" si="17"/>
        <v/>
      </c>
      <c r="AQ26" s="27"/>
      <c r="AR26" s="27" t="str">
        <f t="shared" si="18"/>
        <v/>
      </c>
      <c r="AS26" s="27"/>
      <c r="AT26" s="27" t="str">
        <f t="shared" si="19"/>
        <v/>
      </c>
      <c r="AU26" s="27"/>
      <c r="AV26" s="27" t="str">
        <f t="shared" si="20"/>
        <v/>
      </c>
      <c r="AW26" s="36"/>
      <c r="AX26" s="27" t="str">
        <f t="shared" si="21"/>
        <v/>
      </c>
      <c r="AY26" s="36"/>
      <c r="AZ26" s="27" t="str">
        <f t="shared" si="22"/>
        <v/>
      </c>
      <c r="BA26" s="150"/>
      <c r="BB26" s="27"/>
      <c r="BC26" s="27"/>
      <c r="BD26" s="27"/>
      <c r="BE26" s="65"/>
      <c r="BF26" s="418"/>
      <c r="BG26" s="418"/>
      <c r="BH26" s="418"/>
      <c r="BI26" s="418"/>
      <c r="BJ26" s="418"/>
      <c r="BK26" s="418"/>
      <c r="BL26" s="418"/>
      <c r="BM26" s="418"/>
      <c r="BN26" s="65"/>
      <c r="BO26" s="30"/>
      <c r="BP26" s="30"/>
      <c r="BQ26" s="30"/>
      <c r="BR26" s="30"/>
      <c r="BS26" s="30"/>
      <c r="BT26" s="33"/>
      <c r="BU26" s="33"/>
      <c r="BV26" s="30"/>
      <c r="BW26" s="25"/>
      <c r="BX26" s="131"/>
      <c r="BY26" s="131"/>
      <c r="BZ26" s="131"/>
      <c r="CA26" s="131"/>
      <c r="CB26" s="131"/>
      <c r="CC26" s="131"/>
      <c r="CD26" s="131"/>
      <c r="CE26" s="131"/>
      <c r="CF26" s="131"/>
      <c r="CG26" s="131"/>
      <c r="CH26" s="131"/>
      <c r="CI26" s="131"/>
      <c r="CJ26" s="131"/>
      <c r="CK26" s="131"/>
      <c r="CL26" s="131"/>
      <c r="CM26" s="131"/>
      <c r="CN26" s="131"/>
      <c r="CO26" s="131"/>
      <c r="CP26" s="131"/>
      <c r="CQ26" s="131"/>
    </row>
    <row r="27" spans="1:95" ht="78.75" customHeight="1">
      <c r="A27" s="452">
        <v>4</v>
      </c>
      <c r="B27" s="452" t="s">
        <v>247</v>
      </c>
      <c r="C27" s="452" t="s">
        <v>248</v>
      </c>
      <c r="D27" s="452" t="s">
        <v>249</v>
      </c>
      <c r="E27" s="144" t="s">
        <v>250</v>
      </c>
      <c r="F27" s="144" t="s">
        <v>250</v>
      </c>
      <c r="G27" s="452" t="s">
        <v>251</v>
      </c>
      <c r="H27" s="452" t="s">
        <v>190</v>
      </c>
      <c r="I27" s="62" t="s">
        <v>191</v>
      </c>
      <c r="J27" s="456">
        <v>2</v>
      </c>
      <c r="K27" s="419" t="str">
        <f>IF(J27&lt;=0,"",IF(J27=1,"Rara vez",IF(J27=2,"Improbable",IF(J27=3,"Posible",IF(J27=4,"Probable",IF(J27=5,"Casi Seguro"))))))</f>
        <v>Improbable</v>
      </c>
      <c r="L27" s="416">
        <f>IF(K27="","",IF(K27="Rara vez",0.2,IF(K27="Improbable",0.4,IF(K27="Posible",0.6,IF(K27="Probable",0.8,IF(K27="Casi seguro",1,))))))</f>
        <v>0.4</v>
      </c>
      <c r="M27" s="416" t="s">
        <v>192</v>
      </c>
      <c r="N27" s="416" t="s">
        <v>192</v>
      </c>
      <c r="O27" s="416" t="s">
        <v>192</v>
      </c>
      <c r="P27" s="416" t="s">
        <v>192</v>
      </c>
      <c r="Q27" s="416" t="s">
        <v>192</v>
      </c>
      <c r="R27" s="416" t="s">
        <v>192</v>
      </c>
      <c r="S27" s="416" t="s">
        <v>193</v>
      </c>
      <c r="T27" s="416" t="s">
        <v>193</v>
      </c>
      <c r="U27" s="416" t="s">
        <v>192</v>
      </c>
      <c r="V27" s="416" t="s">
        <v>192</v>
      </c>
      <c r="W27" s="416" t="s">
        <v>192</v>
      </c>
      <c r="X27" s="416" t="s">
        <v>192</v>
      </c>
      <c r="Y27" s="416" t="s">
        <v>192</v>
      </c>
      <c r="Z27" s="416" t="s">
        <v>192</v>
      </c>
      <c r="AA27" s="416" t="s">
        <v>192</v>
      </c>
      <c r="AB27" s="416" t="s">
        <v>193</v>
      </c>
      <c r="AC27" s="416" t="s">
        <v>192</v>
      </c>
      <c r="AD27" s="416" t="s">
        <v>192</v>
      </c>
      <c r="AE27" s="416" t="s">
        <v>193</v>
      </c>
      <c r="AF27" s="425">
        <f>IF(AB27="Si","19",COUNTIF(M27:AE28,"si"))</f>
        <v>15</v>
      </c>
      <c r="AG27" s="63">
        <f t="shared" si="0"/>
        <v>20</v>
      </c>
      <c r="AH27" s="419" t="str">
        <f>IF(AG27=5,"Moderado",IF(AG27=10,"Mayor",IF(AG27=20,"Catastrófico",0)))</f>
        <v>Catastrófico</v>
      </c>
      <c r="AI27" s="416">
        <f>IF(AH27="","",IF(AH27="Moderado",0.6,IF(AH27="Mayor",0.8,IF(AH27="Catastrófico",1,))))</f>
        <v>1</v>
      </c>
      <c r="AJ27" s="419"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25">
        <v>1</v>
      </c>
      <c r="AL27" s="26" t="s">
        <v>252</v>
      </c>
      <c r="AM27" s="27" t="s">
        <v>195</v>
      </c>
      <c r="AN27" s="27">
        <f t="shared" si="16"/>
        <v>15</v>
      </c>
      <c r="AO27" s="27" t="s">
        <v>196</v>
      </c>
      <c r="AP27" s="27">
        <f t="shared" si="17"/>
        <v>15</v>
      </c>
      <c r="AQ27" s="27" t="s">
        <v>197</v>
      </c>
      <c r="AR27" s="27">
        <f t="shared" si="18"/>
        <v>15</v>
      </c>
      <c r="AS27" s="27" t="s">
        <v>230</v>
      </c>
      <c r="AT27" s="27">
        <f t="shared" si="19"/>
        <v>15</v>
      </c>
      <c r="AU27" s="27" t="s">
        <v>199</v>
      </c>
      <c r="AV27" s="27">
        <f t="shared" si="20"/>
        <v>15</v>
      </c>
      <c r="AW27" s="36" t="s">
        <v>200</v>
      </c>
      <c r="AX27" s="27">
        <f t="shared" si="21"/>
        <v>15</v>
      </c>
      <c r="AY27" s="36" t="s">
        <v>201</v>
      </c>
      <c r="AZ27" s="27">
        <f t="shared" si="22"/>
        <v>15</v>
      </c>
      <c r="BA27" s="150">
        <f t="shared" ref="BA27:BA30" si="23">SUM(AN27,AP27,AR27,AT27,AV27,AX27,AZ27)</f>
        <v>105</v>
      </c>
      <c r="BB27" s="27" t="str">
        <f t="shared" ref="BB27:BB30" si="24">IF(BA27&gt;=96,"Fuerte",IF(AND(BA27&gt;=86, BA27&lt;96),"Moderado",IF(BA27&lt;86,"Débil")))</f>
        <v>Fuerte</v>
      </c>
      <c r="BC27" s="27" t="s">
        <v>202</v>
      </c>
      <c r="BD27" s="27">
        <f t="shared" ref="BD27:BD30" si="25">VALUE(IF(OR(AND(BB27="Fuerte",BC27="Fuerte")),"100",IF(OR(AND(BB27="Fuerte",BC27="Moderado"),AND(BB27="Moderado",BC27="Fuerte"),AND(BB27="Moderado",BC27="Moderado")),"50",IF(OR(AND(BB27="Fuerte",BC27="Débil"),AND(BB27="Moderado",BC27="Débil"),AND(BB27="Débil",BC27="Fuerte"),AND(BB27="Débil",BC27="Moderado"),AND(BB27="Débil",BC27="Débil")),"0",))))</f>
        <v>100</v>
      </c>
      <c r="BE27" s="65" t="str">
        <f t="shared" ref="BE27:BE30" si="26">IF(BD27=100,"Fuerte",IF(BD27=50,"Moderado",IF(BD27=0,"Débil")))</f>
        <v>Fuerte</v>
      </c>
      <c r="BF27" s="422">
        <f>AVERAGE(BD27:BD32)</f>
        <v>100</v>
      </c>
      <c r="BG27" s="422" t="str">
        <f>IF(BF27=100,"Fuerte",IF(AND(BF27&lt;=99, BF27&gt;=50),"Moderado",IF(BF27&lt;50,"Débil")))</f>
        <v>Fuerte</v>
      </c>
      <c r="BH27" s="440">
        <f>IF(BG27="Fuerte",(J27-2),IF(BG27="Moderado",(J27-1), IF(BG27="Débil",((J27-0)))))</f>
        <v>0</v>
      </c>
      <c r="BI27" s="440" t="str">
        <f>IF(BH27&lt;=0,"Rara vez",IF(BH27=1,"Rara vez",IF(BH27=2,"Improbable",IF(BH27=3,"Posible",IF(BH27=4,"Probable",IF(BH27=5,"Casi Seguro"))))))</f>
        <v>Rara vez</v>
      </c>
      <c r="BJ27" s="457">
        <f>IF(BI27="","",IF(BI27="Rara vez",0.2,IF(BI27="Improbable",0.4,IF(BI27="Posible",0.6,IF(BI27="Probable",0.8,IF(BI27="Casi seguro",1,))))))</f>
        <v>0.2</v>
      </c>
      <c r="BK27" s="440" t="str">
        <f>IFERROR(IF(AG27=5,"Moderado",IF(AG27=10,"Mayor",IF(AG27=20,"Catastrófico",0))),"")</f>
        <v>Catastrófico</v>
      </c>
      <c r="BL27" s="457">
        <f>IF(AH27="","",IF(AH27="Moderado",0.6,IF(AH27="Mayor",0.8,IF(AH27="Catastrófico",1,))))</f>
        <v>1</v>
      </c>
      <c r="BM27" s="458"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65" t="s">
        <v>241</v>
      </c>
      <c r="BO27" s="30" t="s">
        <v>253</v>
      </c>
      <c r="BP27" s="30" t="s">
        <v>254</v>
      </c>
      <c r="BQ27" s="30" t="s">
        <v>255</v>
      </c>
      <c r="BR27" s="30" t="s">
        <v>256</v>
      </c>
      <c r="BS27" s="30" t="s">
        <v>257</v>
      </c>
      <c r="BT27" s="151" t="s">
        <v>258</v>
      </c>
      <c r="BU27" s="33">
        <v>45291</v>
      </c>
      <c r="BV27" s="30"/>
      <c r="BW27" s="25"/>
      <c r="BX27" s="131"/>
      <c r="BY27" s="131"/>
      <c r="BZ27" s="131"/>
      <c r="CA27" s="131"/>
      <c r="CB27" s="131"/>
      <c r="CC27" s="131"/>
      <c r="CD27" s="131"/>
      <c r="CE27" s="131"/>
      <c r="CF27" s="131"/>
      <c r="CG27" s="131"/>
      <c r="CH27" s="131"/>
      <c r="CI27" s="131"/>
      <c r="CJ27" s="131"/>
      <c r="CK27" s="131"/>
      <c r="CL27" s="131"/>
      <c r="CM27" s="131"/>
      <c r="CN27" s="131"/>
      <c r="CO27" s="131"/>
      <c r="CP27" s="131"/>
      <c r="CQ27" s="131"/>
    </row>
    <row r="28" spans="1:95" ht="78.75" customHeight="1">
      <c r="A28" s="417"/>
      <c r="B28" s="417"/>
      <c r="C28" s="417"/>
      <c r="D28" s="417"/>
      <c r="E28" s="148"/>
      <c r="F28" s="148"/>
      <c r="G28" s="417"/>
      <c r="H28" s="417"/>
      <c r="I28" s="62" t="s">
        <v>208</v>
      </c>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63">
        <f t="shared" si="0"/>
        <v>5</v>
      </c>
      <c r="AH28" s="417"/>
      <c r="AI28" s="417"/>
      <c r="AJ28" s="417"/>
      <c r="AK28" s="25">
        <v>2</v>
      </c>
      <c r="AL28" s="26" t="s">
        <v>259</v>
      </c>
      <c r="AM28" s="27" t="s">
        <v>195</v>
      </c>
      <c r="AN28" s="27">
        <f t="shared" si="16"/>
        <v>15</v>
      </c>
      <c r="AO28" s="27" t="s">
        <v>196</v>
      </c>
      <c r="AP28" s="27">
        <f t="shared" si="17"/>
        <v>15</v>
      </c>
      <c r="AQ28" s="27" t="s">
        <v>197</v>
      </c>
      <c r="AR28" s="27">
        <f t="shared" si="18"/>
        <v>15</v>
      </c>
      <c r="AS28" s="27" t="s">
        <v>198</v>
      </c>
      <c r="AT28" s="27">
        <f t="shared" si="19"/>
        <v>10</v>
      </c>
      <c r="AU28" s="27" t="s">
        <v>199</v>
      </c>
      <c r="AV28" s="27">
        <f t="shared" si="20"/>
        <v>15</v>
      </c>
      <c r="AW28" s="36" t="s">
        <v>200</v>
      </c>
      <c r="AX28" s="27">
        <f t="shared" si="21"/>
        <v>15</v>
      </c>
      <c r="AY28" s="36" t="s">
        <v>201</v>
      </c>
      <c r="AZ28" s="27">
        <f t="shared" si="22"/>
        <v>15</v>
      </c>
      <c r="BA28" s="150">
        <f t="shared" si="23"/>
        <v>100</v>
      </c>
      <c r="BB28" s="27" t="str">
        <f t="shared" si="24"/>
        <v>Fuerte</v>
      </c>
      <c r="BC28" s="27" t="s">
        <v>202</v>
      </c>
      <c r="BD28" s="27">
        <f t="shared" si="25"/>
        <v>100</v>
      </c>
      <c r="BE28" s="65" t="str">
        <f t="shared" si="26"/>
        <v>Fuerte</v>
      </c>
      <c r="BF28" s="417"/>
      <c r="BG28" s="417"/>
      <c r="BH28" s="417"/>
      <c r="BI28" s="417"/>
      <c r="BJ28" s="417"/>
      <c r="BK28" s="417"/>
      <c r="BL28" s="417"/>
      <c r="BM28" s="417"/>
      <c r="BN28" s="65" t="s">
        <v>241</v>
      </c>
      <c r="BO28" s="147" t="s">
        <v>260</v>
      </c>
      <c r="BP28" s="134" t="s">
        <v>261</v>
      </c>
      <c r="BQ28" s="134" t="s">
        <v>262</v>
      </c>
      <c r="BR28" s="134" t="s">
        <v>263</v>
      </c>
      <c r="BS28" s="134" t="s">
        <v>263</v>
      </c>
      <c r="BT28" s="151" t="s">
        <v>258</v>
      </c>
      <c r="BU28" s="152">
        <v>45291</v>
      </c>
      <c r="BV28" s="30"/>
      <c r="BW28" s="25"/>
      <c r="BX28" s="131"/>
      <c r="BY28" s="131"/>
      <c r="BZ28" s="131"/>
      <c r="CA28" s="131"/>
      <c r="CB28" s="131"/>
      <c r="CC28" s="131"/>
      <c r="CD28" s="131"/>
      <c r="CE28" s="131"/>
      <c r="CF28" s="131"/>
      <c r="CG28" s="131"/>
      <c r="CH28" s="131"/>
      <c r="CI28" s="131"/>
      <c r="CJ28" s="131"/>
      <c r="CK28" s="131"/>
      <c r="CL28" s="131"/>
      <c r="CM28" s="131"/>
      <c r="CN28" s="131"/>
      <c r="CO28" s="131"/>
      <c r="CP28" s="131"/>
      <c r="CQ28" s="131"/>
    </row>
    <row r="29" spans="1:95" ht="78.75" customHeight="1">
      <c r="A29" s="417"/>
      <c r="B29" s="417"/>
      <c r="C29" s="417"/>
      <c r="D29" s="417"/>
      <c r="E29" s="148"/>
      <c r="F29" s="148"/>
      <c r="G29" s="417"/>
      <c r="H29" s="417"/>
      <c r="I29" s="62" t="s">
        <v>214</v>
      </c>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63">
        <f t="shared" si="0"/>
        <v>5</v>
      </c>
      <c r="AH29" s="417"/>
      <c r="AI29" s="417"/>
      <c r="AJ29" s="417"/>
      <c r="AK29" s="25">
        <v>3</v>
      </c>
      <c r="AL29" s="26" t="s">
        <v>264</v>
      </c>
      <c r="AM29" s="27" t="s">
        <v>195</v>
      </c>
      <c r="AN29" s="27">
        <f t="shared" si="16"/>
        <v>15</v>
      </c>
      <c r="AO29" s="27" t="s">
        <v>196</v>
      </c>
      <c r="AP29" s="27">
        <f t="shared" si="17"/>
        <v>15</v>
      </c>
      <c r="AQ29" s="27" t="s">
        <v>197</v>
      </c>
      <c r="AR29" s="27">
        <f t="shared" si="18"/>
        <v>15</v>
      </c>
      <c r="AS29" s="27" t="s">
        <v>230</v>
      </c>
      <c r="AT29" s="27">
        <f t="shared" si="19"/>
        <v>15</v>
      </c>
      <c r="AU29" s="27" t="s">
        <v>199</v>
      </c>
      <c r="AV29" s="27">
        <f t="shared" si="20"/>
        <v>15</v>
      </c>
      <c r="AW29" s="36" t="s">
        <v>200</v>
      </c>
      <c r="AX29" s="27">
        <f t="shared" si="21"/>
        <v>15</v>
      </c>
      <c r="AY29" s="36" t="s">
        <v>201</v>
      </c>
      <c r="AZ29" s="27">
        <f t="shared" si="22"/>
        <v>15</v>
      </c>
      <c r="BA29" s="150">
        <f t="shared" si="23"/>
        <v>105</v>
      </c>
      <c r="BB29" s="27" t="str">
        <f t="shared" si="24"/>
        <v>Fuerte</v>
      </c>
      <c r="BC29" s="27" t="s">
        <v>202</v>
      </c>
      <c r="BD29" s="27">
        <f t="shared" si="25"/>
        <v>100</v>
      </c>
      <c r="BE29" s="65" t="str">
        <f t="shared" si="26"/>
        <v>Fuerte</v>
      </c>
      <c r="BF29" s="417"/>
      <c r="BG29" s="417"/>
      <c r="BH29" s="417"/>
      <c r="BI29" s="417"/>
      <c r="BJ29" s="417"/>
      <c r="BK29" s="417"/>
      <c r="BL29" s="417"/>
      <c r="BM29" s="417"/>
      <c r="BN29" s="65" t="s">
        <v>241</v>
      </c>
      <c r="BO29" s="30" t="s">
        <v>265</v>
      </c>
      <c r="BP29" s="134" t="s">
        <v>261</v>
      </c>
      <c r="BQ29" s="134" t="s">
        <v>262</v>
      </c>
      <c r="BR29" s="134" t="s">
        <v>263</v>
      </c>
      <c r="BS29" s="134" t="s">
        <v>263</v>
      </c>
      <c r="BT29" s="151" t="s">
        <v>258</v>
      </c>
      <c r="BU29" s="152">
        <v>45291</v>
      </c>
      <c r="BV29" s="30"/>
      <c r="BW29" s="25"/>
      <c r="BX29" s="131"/>
      <c r="BY29" s="131"/>
      <c r="BZ29" s="131"/>
      <c r="CA29" s="131"/>
      <c r="CB29" s="131"/>
      <c r="CC29" s="131"/>
      <c r="CD29" s="131"/>
      <c r="CE29" s="131"/>
      <c r="CF29" s="131"/>
      <c r="CG29" s="131"/>
      <c r="CH29" s="131"/>
      <c r="CI29" s="131"/>
      <c r="CJ29" s="131"/>
      <c r="CK29" s="131"/>
      <c r="CL29" s="131"/>
      <c r="CM29" s="131"/>
      <c r="CN29" s="131"/>
      <c r="CO29" s="131"/>
      <c r="CP29" s="131"/>
      <c r="CQ29" s="131"/>
    </row>
    <row r="30" spans="1:95" ht="78.75" customHeight="1">
      <c r="A30" s="417"/>
      <c r="B30" s="417"/>
      <c r="C30" s="417"/>
      <c r="D30" s="417"/>
      <c r="E30" s="148"/>
      <c r="F30" s="148"/>
      <c r="G30" s="417"/>
      <c r="H30" s="417"/>
      <c r="I30" s="62"/>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63">
        <f t="shared" si="0"/>
        <v>5</v>
      </c>
      <c r="AH30" s="417"/>
      <c r="AI30" s="417"/>
      <c r="AJ30" s="417"/>
      <c r="AK30" s="25">
        <v>4</v>
      </c>
      <c r="AL30" s="26" t="s">
        <v>266</v>
      </c>
      <c r="AM30" s="27" t="s">
        <v>195</v>
      </c>
      <c r="AN30" s="27">
        <f t="shared" si="16"/>
        <v>15</v>
      </c>
      <c r="AO30" s="27" t="s">
        <v>196</v>
      </c>
      <c r="AP30" s="27">
        <f t="shared" si="17"/>
        <v>15</v>
      </c>
      <c r="AQ30" s="27" t="s">
        <v>197</v>
      </c>
      <c r="AR30" s="27">
        <f t="shared" si="18"/>
        <v>15</v>
      </c>
      <c r="AS30" s="27" t="s">
        <v>230</v>
      </c>
      <c r="AT30" s="27">
        <f t="shared" si="19"/>
        <v>15</v>
      </c>
      <c r="AU30" s="27" t="s">
        <v>199</v>
      </c>
      <c r="AV30" s="27">
        <f t="shared" si="20"/>
        <v>15</v>
      </c>
      <c r="AW30" s="36" t="s">
        <v>200</v>
      </c>
      <c r="AX30" s="27">
        <f t="shared" si="21"/>
        <v>15</v>
      </c>
      <c r="AY30" s="36" t="s">
        <v>201</v>
      </c>
      <c r="AZ30" s="27">
        <f t="shared" si="22"/>
        <v>15</v>
      </c>
      <c r="BA30" s="150">
        <f t="shared" si="23"/>
        <v>105</v>
      </c>
      <c r="BB30" s="27" t="str">
        <f t="shared" si="24"/>
        <v>Fuerte</v>
      </c>
      <c r="BC30" s="27" t="s">
        <v>202</v>
      </c>
      <c r="BD30" s="27">
        <f t="shared" si="25"/>
        <v>100</v>
      </c>
      <c r="BE30" s="65" t="str">
        <f t="shared" si="26"/>
        <v>Fuerte</v>
      </c>
      <c r="BF30" s="417"/>
      <c r="BG30" s="417"/>
      <c r="BH30" s="417"/>
      <c r="BI30" s="417"/>
      <c r="BJ30" s="417"/>
      <c r="BK30" s="417"/>
      <c r="BL30" s="417"/>
      <c r="BM30" s="417"/>
      <c r="BN30" s="65" t="s">
        <v>241</v>
      </c>
      <c r="BO30" s="30" t="s">
        <v>267</v>
      </c>
      <c r="BP30" s="30" t="s">
        <v>268</v>
      </c>
      <c r="BQ30" s="30" t="s">
        <v>269</v>
      </c>
      <c r="BR30" s="30" t="s">
        <v>270</v>
      </c>
      <c r="BS30" s="30" t="s">
        <v>269</v>
      </c>
      <c r="BT30" s="151" t="s">
        <v>258</v>
      </c>
      <c r="BU30" s="33">
        <v>45291</v>
      </c>
      <c r="BV30" s="30"/>
      <c r="BW30" s="25"/>
      <c r="BX30" s="131"/>
      <c r="BY30" s="131"/>
      <c r="BZ30" s="131"/>
      <c r="CA30" s="131"/>
      <c r="CB30" s="131"/>
      <c r="CC30" s="131"/>
      <c r="CD30" s="131"/>
      <c r="CE30" s="131"/>
      <c r="CF30" s="131"/>
      <c r="CG30" s="131"/>
      <c r="CH30" s="131"/>
      <c r="CI30" s="131"/>
      <c r="CJ30" s="131"/>
      <c r="CK30" s="131"/>
      <c r="CL30" s="131"/>
      <c r="CM30" s="131"/>
      <c r="CN30" s="131"/>
      <c r="CO30" s="131"/>
      <c r="CP30" s="131"/>
      <c r="CQ30" s="131"/>
    </row>
    <row r="31" spans="1:95" ht="78.75" customHeight="1">
      <c r="A31" s="417"/>
      <c r="B31" s="417"/>
      <c r="C31" s="417"/>
      <c r="D31" s="417"/>
      <c r="E31" s="148"/>
      <c r="F31" s="148"/>
      <c r="G31" s="417"/>
      <c r="H31" s="417"/>
      <c r="I31" s="62"/>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63">
        <f t="shared" si="0"/>
        <v>5</v>
      </c>
      <c r="AH31" s="417"/>
      <c r="AI31" s="417"/>
      <c r="AJ31" s="417"/>
      <c r="AK31" s="25">
        <v>5</v>
      </c>
      <c r="AL31" s="26" t="s">
        <v>226</v>
      </c>
      <c r="AM31" s="27"/>
      <c r="AN31" s="27" t="str">
        <f t="shared" si="16"/>
        <v/>
      </c>
      <c r="AO31" s="27"/>
      <c r="AP31" s="27" t="str">
        <f t="shared" si="17"/>
        <v/>
      </c>
      <c r="AQ31" s="27"/>
      <c r="AR31" s="27" t="str">
        <f t="shared" si="18"/>
        <v/>
      </c>
      <c r="AS31" s="27"/>
      <c r="AT31" s="27" t="str">
        <f t="shared" si="19"/>
        <v/>
      </c>
      <c r="AU31" s="27"/>
      <c r="AV31" s="27" t="str">
        <f t="shared" si="20"/>
        <v/>
      </c>
      <c r="AW31" s="36"/>
      <c r="AX31" s="27" t="str">
        <f t="shared" si="21"/>
        <v/>
      </c>
      <c r="AY31" s="36"/>
      <c r="AZ31" s="27" t="str">
        <f t="shared" si="22"/>
        <v/>
      </c>
      <c r="BA31" s="150"/>
      <c r="BB31" s="27"/>
      <c r="BC31" s="27"/>
      <c r="BD31" s="27"/>
      <c r="BE31" s="65"/>
      <c r="BF31" s="417"/>
      <c r="BG31" s="417"/>
      <c r="BH31" s="417"/>
      <c r="BI31" s="417"/>
      <c r="BJ31" s="417"/>
      <c r="BK31" s="417"/>
      <c r="BL31" s="417"/>
      <c r="BM31" s="417"/>
      <c r="BN31" s="65"/>
      <c r="BO31" s="30"/>
      <c r="BP31" s="30"/>
      <c r="BQ31" s="30"/>
      <c r="BR31" s="30"/>
      <c r="BS31" s="30"/>
      <c r="BT31" s="33"/>
      <c r="BU31" s="33"/>
      <c r="BV31" s="30"/>
      <c r="BW31" s="25"/>
      <c r="BX31" s="131"/>
      <c r="BY31" s="131"/>
      <c r="BZ31" s="131"/>
      <c r="CA31" s="131"/>
      <c r="CB31" s="131"/>
      <c r="CC31" s="131"/>
      <c r="CD31" s="131"/>
      <c r="CE31" s="131"/>
      <c r="CF31" s="131"/>
      <c r="CG31" s="131"/>
      <c r="CH31" s="131"/>
      <c r="CI31" s="131"/>
      <c r="CJ31" s="131"/>
      <c r="CK31" s="131"/>
      <c r="CL31" s="131"/>
      <c r="CM31" s="131"/>
      <c r="CN31" s="131"/>
      <c r="CO31" s="131"/>
      <c r="CP31" s="131"/>
      <c r="CQ31" s="131"/>
    </row>
    <row r="32" spans="1:95" ht="78.75" customHeight="1">
      <c r="A32" s="418"/>
      <c r="B32" s="418"/>
      <c r="C32" s="418"/>
      <c r="D32" s="418"/>
      <c r="E32" s="149"/>
      <c r="F32" s="149"/>
      <c r="G32" s="418"/>
      <c r="H32" s="418"/>
      <c r="I32" s="62"/>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63">
        <f t="shared" si="0"/>
        <v>5</v>
      </c>
      <c r="AH32" s="418"/>
      <c r="AI32" s="418"/>
      <c r="AJ32" s="418"/>
      <c r="AK32" s="25">
        <v>6</v>
      </c>
      <c r="AL32" s="26" t="s">
        <v>226</v>
      </c>
      <c r="AM32" s="27"/>
      <c r="AN32" s="27" t="str">
        <f t="shared" si="16"/>
        <v/>
      </c>
      <c r="AO32" s="27"/>
      <c r="AP32" s="27" t="str">
        <f t="shared" si="17"/>
        <v/>
      </c>
      <c r="AQ32" s="27"/>
      <c r="AR32" s="27" t="str">
        <f t="shared" si="18"/>
        <v/>
      </c>
      <c r="AS32" s="27"/>
      <c r="AT32" s="27" t="str">
        <f t="shared" si="19"/>
        <v/>
      </c>
      <c r="AU32" s="27"/>
      <c r="AV32" s="27" t="str">
        <f t="shared" si="20"/>
        <v/>
      </c>
      <c r="AW32" s="36"/>
      <c r="AX32" s="27" t="str">
        <f t="shared" si="21"/>
        <v/>
      </c>
      <c r="AY32" s="36"/>
      <c r="AZ32" s="27" t="str">
        <f t="shared" si="22"/>
        <v/>
      </c>
      <c r="BA32" s="150"/>
      <c r="BB32" s="27"/>
      <c r="BC32" s="27"/>
      <c r="BD32" s="27"/>
      <c r="BE32" s="65"/>
      <c r="BF32" s="418"/>
      <c r="BG32" s="418"/>
      <c r="BH32" s="418"/>
      <c r="BI32" s="418"/>
      <c r="BJ32" s="418"/>
      <c r="BK32" s="418"/>
      <c r="BL32" s="418"/>
      <c r="BM32" s="418"/>
      <c r="BN32" s="65"/>
      <c r="BO32" s="30"/>
      <c r="BP32" s="30"/>
      <c r="BQ32" s="30"/>
      <c r="BR32" s="30"/>
      <c r="BS32" s="30"/>
      <c r="BT32" s="33"/>
      <c r="BU32" s="33"/>
      <c r="BV32" s="30"/>
      <c r="BW32" s="25"/>
      <c r="BX32" s="131"/>
      <c r="BY32" s="131"/>
      <c r="BZ32" s="131"/>
      <c r="CA32" s="131"/>
      <c r="CB32" s="131"/>
      <c r="CC32" s="131"/>
      <c r="CD32" s="131"/>
      <c r="CE32" s="131"/>
      <c r="CF32" s="131"/>
      <c r="CG32" s="131"/>
      <c r="CH32" s="131"/>
      <c r="CI32" s="131"/>
      <c r="CJ32" s="131"/>
      <c r="CK32" s="131"/>
      <c r="CL32" s="131"/>
      <c r="CM32" s="131"/>
      <c r="CN32" s="131"/>
      <c r="CO32" s="131"/>
      <c r="CP32" s="131"/>
      <c r="CQ32" s="131"/>
    </row>
    <row r="33" spans="1:95" ht="78.75" customHeight="1">
      <c r="A33" s="452">
        <v>5</v>
      </c>
      <c r="B33" s="452" t="s">
        <v>271</v>
      </c>
      <c r="C33" s="452" t="s">
        <v>272</v>
      </c>
      <c r="D33" s="452" t="s">
        <v>273</v>
      </c>
      <c r="E33" s="452" t="s">
        <v>274</v>
      </c>
      <c r="F33" s="452" t="s">
        <v>275</v>
      </c>
      <c r="G33" s="452" t="s">
        <v>276</v>
      </c>
      <c r="H33" s="452" t="s">
        <v>190</v>
      </c>
      <c r="I33" s="452" t="s">
        <v>191</v>
      </c>
      <c r="J33" s="452">
        <v>4</v>
      </c>
      <c r="K33" s="419" t="str">
        <f>IF(J33&lt;=0,"",IF(J33=1,"Rara vez",IF(J33=2,"Improbable",IF(J33=3,"Posible",IF(J33=4,"Probable",IF(J33=5,"Casi Seguro"))))))</f>
        <v>Probable</v>
      </c>
      <c r="L33" s="416">
        <f>IF(K33="","",IF(K33="Rara vez",0.2,IF(K33="Improbable",0.4,IF(K33="Posible",0.6,IF(K33="Probable",0.8,IF(K33="Casi seguro",1,))))))</f>
        <v>0.8</v>
      </c>
      <c r="M33" s="416" t="s">
        <v>192</v>
      </c>
      <c r="N33" s="416" t="s">
        <v>192</v>
      </c>
      <c r="O33" s="416" t="s">
        <v>193</v>
      </c>
      <c r="P33" s="416" t="s">
        <v>193</v>
      </c>
      <c r="Q33" s="416" t="s">
        <v>192</v>
      </c>
      <c r="R33" s="416" t="s">
        <v>193</v>
      </c>
      <c r="S33" s="416" t="s">
        <v>193</v>
      </c>
      <c r="T33" s="416" t="s">
        <v>193</v>
      </c>
      <c r="U33" s="416" t="s">
        <v>192</v>
      </c>
      <c r="V33" s="416" t="s">
        <v>193</v>
      </c>
      <c r="W33" s="416" t="s">
        <v>193</v>
      </c>
      <c r="X33" s="416" t="s">
        <v>193</v>
      </c>
      <c r="Y33" s="416" t="s">
        <v>193</v>
      </c>
      <c r="Z33" s="416" t="s">
        <v>193</v>
      </c>
      <c r="AA33" s="416" t="s">
        <v>192</v>
      </c>
      <c r="AB33" s="416" t="s">
        <v>193</v>
      </c>
      <c r="AC33" s="416" t="s">
        <v>193</v>
      </c>
      <c r="AD33" s="416" t="s">
        <v>193</v>
      </c>
      <c r="AE33" s="416" t="s">
        <v>193</v>
      </c>
      <c r="AF33" s="425">
        <f>IF(AB33="Si","19",COUNTIF(M33:AE34,"si"))</f>
        <v>5</v>
      </c>
      <c r="AG33" s="63">
        <f t="shared" si="0"/>
        <v>5</v>
      </c>
      <c r="AH33" s="419" t="str">
        <f>IF(AG33=5,"Moderado",IF(AG33=10,"Mayor",IF(AG33=20,"Catastrófico",0)))</f>
        <v>Moderado</v>
      </c>
      <c r="AI33" s="416">
        <f>IF(AH33="","",IF(AH33="Leve",0.2,IF(AH33="Menor",0.4,IF(AH33="Moderado",0.6,IF(AH33="Mayor",0.8,IF(AH33="Catastrófico",1,))))))</f>
        <v>0.6</v>
      </c>
      <c r="AJ33" s="419"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30">
        <v>1</v>
      </c>
      <c r="AL33" s="26" t="s">
        <v>277</v>
      </c>
      <c r="AM33" s="36" t="s">
        <v>195</v>
      </c>
      <c r="AN33" s="36">
        <f t="shared" si="16"/>
        <v>15</v>
      </c>
      <c r="AO33" s="36" t="s">
        <v>196</v>
      </c>
      <c r="AP33" s="36">
        <f t="shared" si="17"/>
        <v>15</v>
      </c>
      <c r="AQ33" s="36" t="s">
        <v>197</v>
      </c>
      <c r="AR33" s="36">
        <f t="shared" si="18"/>
        <v>15</v>
      </c>
      <c r="AS33" s="36" t="s">
        <v>230</v>
      </c>
      <c r="AT33" s="36">
        <f t="shared" si="19"/>
        <v>15</v>
      </c>
      <c r="AU33" s="36" t="s">
        <v>199</v>
      </c>
      <c r="AV33" s="36">
        <f t="shared" si="20"/>
        <v>15</v>
      </c>
      <c r="AW33" s="36" t="s">
        <v>200</v>
      </c>
      <c r="AX33" s="36">
        <f t="shared" si="21"/>
        <v>15</v>
      </c>
      <c r="AY33" s="36" t="s">
        <v>201</v>
      </c>
      <c r="AZ33" s="36">
        <f t="shared" si="22"/>
        <v>15</v>
      </c>
      <c r="BA33" s="145">
        <f>SUM(AN33,AP33,AR33,AT33,AV33,AX33,AZ33)</f>
        <v>105</v>
      </c>
      <c r="BB33" s="36" t="str">
        <f>IF(BA33&gt;=96,"Fuerte",IF(AND(BA33&gt;=86, BA33&lt;96),"Moderado",IF(BA33&lt;86,"Débil")))</f>
        <v>Fuerte</v>
      </c>
      <c r="BC33" s="36" t="s">
        <v>202</v>
      </c>
      <c r="BD33" s="36">
        <f>VALUE(IF(OR(AND(BB33="Fuerte",BC33="Fuerte")),"100",IF(OR(AND(BB33="Fuerte",BC33="Moderado"),AND(BB33="Moderado",BC33="Fuerte"),AND(BB33="Moderado",BC33="Moderado")),"50",IF(OR(AND(BB33="Fuerte",BC33="Débil"),AND(BB33="Moderado",BC33="Débil"),AND(BB33="Débil",BC33="Fuerte"),AND(BB33="Débil",BC33="Moderado"),AND(BB33="Débil",BC33="Débil")),"0",))))</f>
        <v>100</v>
      </c>
      <c r="BE33" s="29" t="str">
        <f>IF(BD33=100,"Fuerte",IF(BD33=50,"Moderado",IF(BD33=0,"Débil")))</f>
        <v>Fuerte</v>
      </c>
      <c r="BF33" s="423">
        <f>AVERAGE(BD33:BD38)</f>
        <v>100</v>
      </c>
      <c r="BG33" s="423" t="str">
        <f>IF(BF33=100,"Fuerte",IF(AND(BF33&lt;=99, BF33&gt;=50),"Moderado",IF(BF33&lt;50,"Débil")))</f>
        <v>Fuerte</v>
      </c>
      <c r="BH33" s="440">
        <f>IF(BG33="Fuerte",(J33-2),IF(BG33="Moderado",(J33-1), IF(BG33="Débil",((J33-0)))))</f>
        <v>2</v>
      </c>
      <c r="BI33" s="440" t="str">
        <f>IF(BH33&lt;=0,"Rara vez",IF(BH33=1,"Rara vez",IF(BH33=2,"Improbable",IF(BH33=3,"Posible",IF(BH33=4,"Probable",IF(BH33=5,"Casi Seguro"))))))</f>
        <v>Improbable</v>
      </c>
      <c r="BJ33" s="416">
        <f>IF(BI33="","",IF(BI33="Rara vez",0.2,IF(BI33="Improbable",0.4,IF(BI33="Posible",0.6,IF(BI33="Probable",0.8,IF(BI33="Casi seguro",1,))))))</f>
        <v>0.4</v>
      </c>
      <c r="BK33" s="440" t="str">
        <f>IFERROR(IF(AG33=5,"Moderado",IF(AG33=10,"Mayor",IF(AG33=20,"Catastrófico",0))),"")</f>
        <v>Moderado</v>
      </c>
      <c r="BL33" s="416">
        <f>IF(AH33="","",IF(AH33="Moderado",0.6,IF(AH33="Mayor",0.8,IF(AH33="Catastrófico",1,))))</f>
        <v>0.6</v>
      </c>
      <c r="BM33" s="440"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Moderado</v>
      </c>
      <c r="BN33" s="29" t="s">
        <v>241</v>
      </c>
      <c r="BO33" s="30" t="s">
        <v>278</v>
      </c>
      <c r="BP33" s="30" t="s">
        <v>279</v>
      </c>
      <c r="BQ33" s="30" t="s">
        <v>280</v>
      </c>
      <c r="BR33" s="30" t="s">
        <v>281</v>
      </c>
      <c r="BS33" s="30" t="s">
        <v>282</v>
      </c>
      <c r="BT33" s="146">
        <v>44927</v>
      </c>
      <c r="BU33" s="146">
        <v>45291</v>
      </c>
      <c r="BV33" s="30">
        <v>4208</v>
      </c>
      <c r="BW33" s="30" t="s">
        <v>283</v>
      </c>
      <c r="BX33" s="131"/>
      <c r="BY33" s="131"/>
      <c r="BZ33" s="131"/>
      <c r="CA33" s="131"/>
      <c r="CB33" s="131"/>
      <c r="CC33" s="131"/>
      <c r="CD33" s="131"/>
      <c r="CE33" s="131"/>
      <c r="CF33" s="131"/>
      <c r="CG33" s="131"/>
      <c r="CH33" s="131"/>
      <c r="CI33" s="131"/>
      <c r="CJ33" s="131"/>
      <c r="CK33" s="131"/>
      <c r="CL33" s="131"/>
      <c r="CM33" s="131"/>
      <c r="CN33" s="131"/>
      <c r="CO33" s="131"/>
      <c r="CP33" s="131"/>
      <c r="CQ33" s="131"/>
    </row>
    <row r="34" spans="1:95" ht="78.75" customHeight="1">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63">
        <f t="shared" si="0"/>
        <v>5</v>
      </c>
      <c r="AH34" s="417"/>
      <c r="AI34" s="417"/>
      <c r="AJ34" s="417"/>
      <c r="AK34" s="30">
        <v>2</v>
      </c>
      <c r="AL34" s="26" t="s">
        <v>284</v>
      </c>
      <c r="AM34" s="36"/>
      <c r="AN34" s="36" t="str">
        <f t="shared" si="16"/>
        <v/>
      </c>
      <c r="AO34" s="36"/>
      <c r="AP34" s="36" t="str">
        <f t="shared" si="17"/>
        <v/>
      </c>
      <c r="AQ34" s="36"/>
      <c r="AR34" s="36" t="str">
        <f t="shared" si="18"/>
        <v/>
      </c>
      <c r="AS34" s="36"/>
      <c r="AT34" s="36" t="str">
        <f t="shared" si="19"/>
        <v/>
      </c>
      <c r="AU34" s="36"/>
      <c r="AV34" s="36" t="str">
        <f t="shared" si="20"/>
        <v/>
      </c>
      <c r="AW34" s="36"/>
      <c r="AX34" s="36" t="str">
        <f t="shared" si="21"/>
        <v/>
      </c>
      <c r="AY34" s="36"/>
      <c r="AZ34" s="36" t="str">
        <f t="shared" si="22"/>
        <v/>
      </c>
      <c r="BA34" s="145"/>
      <c r="BB34" s="36"/>
      <c r="BC34" s="36"/>
      <c r="BD34" s="36"/>
      <c r="BE34" s="29"/>
      <c r="BF34" s="417"/>
      <c r="BG34" s="417"/>
      <c r="BH34" s="417"/>
      <c r="BI34" s="417"/>
      <c r="BJ34" s="417"/>
      <c r="BK34" s="417"/>
      <c r="BL34" s="417"/>
      <c r="BM34" s="417"/>
      <c r="BN34" s="29"/>
      <c r="BO34" s="30"/>
      <c r="BP34" s="30"/>
      <c r="BQ34" s="30"/>
      <c r="BR34" s="30"/>
      <c r="BS34" s="30"/>
      <c r="BT34" s="146"/>
      <c r="BU34" s="146"/>
      <c r="BV34" s="30"/>
      <c r="BW34" s="30"/>
      <c r="BX34" s="131"/>
      <c r="BY34" s="131"/>
      <c r="BZ34" s="131"/>
      <c r="CA34" s="131"/>
      <c r="CB34" s="131"/>
      <c r="CC34" s="131"/>
      <c r="CD34" s="131"/>
      <c r="CE34" s="131"/>
      <c r="CF34" s="131"/>
      <c r="CG34" s="131"/>
      <c r="CH34" s="131"/>
      <c r="CI34" s="131"/>
      <c r="CJ34" s="131"/>
      <c r="CK34" s="131"/>
      <c r="CL34" s="131"/>
      <c r="CM34" s="131"/>
      <c r="CN34" s="131"/>
      <c r="CO34" s="131"/>
      <c r="CP34" s="131"/>
      <c r="CQ34" s="131"/>
    </row>
    <row r="35" spans="1:95" ht="78.75" customHeight="1">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63">
        <f t="shared" si="0"/>
        <v>5</v>
      </c>
      <c r="AH35" s="417"/>
      <c r="AI35" s="417"/>
      <c r="AJ35" s="417"/>
      <c r="AK35" s="30">
        <v>3</v>
      </c>
      <c r="AL35" s="26" t="s">
        <v>226</v>
      </c>
      <c r="AM35" s="36"/>
      <c r="AN35" s="36" t="str">
        <f t="shared" si="16"/>
        <v/>
      </c>
      <c r="AO35" s="36"/>
      <c r="AP35" s="36" t="str">
        <f t="shared" si="17"/>
        <v/>
      </c>
      <c r="AQ35" s="36"/>
      <c r="AR35" s="36" t="str">
        <f t="shared" si="18"/>
        <v/>
      </c>
      <c r="AS35" s="36"/>
      <c r="AT35" s="36" t="str">
        <f t="shared" si="19"/>
        <v/>
      </c>
      <c r="AU35" s="36"/>
      <c r="AV35" s="36" t="str">
        <f t="shared" si="20"/>
        <v/>
      </c>
      <c r="AW35" s="36"/>
      <c r="AX35" s="36" t="str">
        <f t="shared" si="21"/>
        <v/>
      </c>
      <c r="AY35" s="36"/>
      <c r="AZ35" s="36" t="str">
        <f t="shared" si="22"/>
        <v/>
      </c>
      <c r="BA35" s="145"/>
      <c r="BB35" s="36"/>
      <c r="BC35" s="36"/>
      <c r="BD35" s="36"/>
      <c r="BE35" s="29"/>
      <c r="BF35" s="417"/>
      <c r="BG35" s="417"/>
      <c r="BH35" s="417"/>
      <c r="BI35" s="417"/>
      <c r="BJ35" s="417"/>
      <c r="BK35" s="417"/>
      <c r="BL35" s="417"/>
      <c r="BM35" s="417"/>
      <c r="BN35" s="29"/>
      <c r="BO35" s="30"/>
      <c r="BP35" s="30"/>
      <c r="BQ35" s="30"/>
      <c r="BR35" s="30"/>
      <c r="BS35" s="30"/>
      <c r="BT35" s="146"/>
      <c r="BU35" s="146"/>
      <c r="BV35" s="30"/>
      <c r="BW35" s="30"/>
      <c r="BX35" s="131"/>
      <c r="BY35" s="131"/>
      <c r="BZ35" s="131"/>
      <c r="CA35" s="131"/>
      <c r="CB35" s="131"/>
      <c r="CC35" s="131"/>
      <c r="CD35" s="131"/>
      <c r="CE35" s="131"/>
      <c r="CF35" s="131"/>
      <c r="CG35" s="131"/>
      <c r="CH35" s="131"/>
      <c r="CI35" s="131"/>
      <c r="CJ35" s="131"/>
      <c r="CK35" s="131"/>
      <c r="CL35" s="131"/>
      <c r="CM35" s="131"/>
      <c r="CN35" s="131"/>
      <c r="CO35" s="131"/>
      <c r="CP35" s="131"/>
      <c r="CQ35" s="131"/>
    </row>
    <row r="36" spans="1:95" ht="78.75" customHeight="1">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63">
        <f t="shared" si="0"/>
        <v>5</v>
      </c>
      <c r="AH36" s="417"/>
      <c r="AI36" s="417"/>
      <c r="AJ36" s="417"/>
      <c r="AK36" s="30">
        <v>4</v>
      </c>
      <c r="AL36" s="26" t="s">
        <v>226</v>
      </c>
      <c r="AM36" s="36"/>
      <c r="AN36" s="36" t="str">
        <f t="shared" si="16"/>
        <v/>
      </c>
      <c r="AO36" s="36"/>
      <c r="AP36" s="36" t="str">
        <f t="shared" si="17"/>
        <v/>
      </c>
      <c r="AQ36" s="36"/>
      <c r="AR36" s="36" t="str">
        <f t="shared" si="18"/>
        <v/>
      </c>
      <c r="AS36" s="36"/>
      <c r="AT36" s="36" t="str">
        <f t="shared" si="19"/>
        <v/>
      </c>
      <c r="AU36" s="36"/>
      <c r="AV36" s="36" t="str">
        <f t="shared" si="20"/>
        <v/>
      </c>
      <c r="AW36" s="36"/>
      <c r="AX36" s="36" t="str">
        <f t="shared" si="21"/>
        <v/>
      </c>
      <c r="AY36" s="36"/>
      <c r="AZ36" s="36" t="str">
        <f t="shared" si="22"/>
        <v/>
      </c>
      <c r="BA36" s="145"/>
      <c r="BB36" s="36"/>
      <c r="BC36" s="36"/>
      <c r="BD36" s="36"/>
      <c r="BE36" s="29"/>
      <c r="BF36" s="417"/>
      <c r="BG36" s="417"/>
      <c r="BH36" s="417"/>
      <c r="BI36" s="417"/>
      <c r="BJ36" s="417"/>
      <c r="BK36" s="417"/>
      <c r="BL36" s="417"/>
      <c r="BM36" s="417"/>
      <c r="BN36" s="29"/>
      <c r="BO36" s="30"/>
      <c r="BP36" s="30"/>
      <c r="BQ36" s="30"/>
      <c r="BR36" s="30"/>
      <c r="BS36" s="30"/>
      <c r="BT36" s="146"/>
      <c r="BU36" s="146"/>
      <c r="BV36" s="30"/>
      <c r="BW36" s="30"/>
      <c r="BX36" s="131"/>
      <c r="BY36" s="131"/>
      <c r="BZ36" s="131"/>
      <c r="CA36" s="131"/>
      <c r="CB36" s="131"/>
      <c r="CC36" s="131"/>
      <c r="CD36" s="131"/>
      <c r="CE36" s="131"/>
      <c r="CF36" s="131"/>
      <c r="CG36" s="131"/>
      <c r="CH36" s="131"/>
      <c r="CI36" s="131"/>
      <c r="CJ36" s="131"/>
      <c r="CK36" s="131"/>
      <c r="CL36" s="131"/>
      <c r="CM36" s="131"/>
      <c r="CN36" s="131"/>
      <c r="CO36" s="131"/>
      <c r="CP36" s="131"/>
      <c r="CQ36" s="131"/>
    </row>
    <row r="37" spans="1:95" ht="78.75" customHeight="1">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63">
        <f t="shared" si="0"/>
        <v>5</v>
      </c>
      <c r="AH37" s="417"/>
      <c r="AI37" s="417"/>
      <c r="AJ37" s="417"/>
      <c r="AK37" s="30">
        <v>5</v>
      </c>
      <c r="AL37" s="26" t="s">
        <v>226</v>
      </c>
      <c r="AM37" s="36"/>
      <c r="AN37" s="36" t="str">
        <f t="shared" si="16"/>
        <v/>
      </c>
      <c r="AO37" s="36"/>
      <c r="AP37" s="36" t="str">
        <f t="shared" si="17"/>
        <v/>
      </c>
      <c r="AQ37" s="36"/>
      <c r="AR37" s="36" t="str">
        <f t="shared" si="18"/>
        <v/>
      </c>
      <c r="AS37" s="36"/>
      <c r="AT37" s="36" t="str">
        <f t="shared" si="19"/>
        <v/>
      </c>
      <c r="AU37" s="36"/>
      <c r="AV37" s="36" t="str">
        <f t="shared" si="20"/>
        <v/>
      </c>
      <c r="AW37" s="36"/>
      <c r="AX37" s="36" t="str">
        <f t="shared" si="21"/>
        <v/>
      </c>
      <c r="AY37" s="36"/>
      <c r="AZ37" s="36" t="str">
        <f t="shared" si="22"/>
        <v/>
      </c>
      <c r="BA37" s="145"/>
      <c r="BB37" s="36"/>
      <c r="BC37" s="36"/>
      <c r="BD37" s="36"/>
      <c r="BE37" s="29"/>
      <c r="BF37" s="417"/>
      <c r="BG37" s="417"/>
      <c r="BH37" s="417"/>
      <c r="BI37" s="417"/>
      <c r="BJ37" s="417"/>
      <c r="BK37" s="417"/>
      <c r="BL37" s="417"/>
      <c r="BM37" s="417"/>
      <c r="BN37" s="29"/>
      <c r="BO37" s="30"/>
      <c r="BP37" s="30"/>
      <c r="BQ37" s="30"/>
      <c r="BR37" s="30"/>
      <c r="BS37" s="30"/>
      <c r="BT37" s="146"/>
      <c r="BU37" s="146"/>
      <c r="BV37" s="30"/>
      <c r="BW37" s="30"/>
      <c r="BX37" s="131"/>
      <c r="BY37" s="131"/>
      <c r="BZ37" s="131"/>
      <c r="CA37" s="131"/>
      <c r="CB37" s="131"/>
      <c r="CC37" s="131"/>
      <c r="CD37" s="131"/>
      <c r="CE37" s="131"/>
      <c r="CF37" s="131"/>
      <c r="CG37" s="131"/>
      <c r="CH37" s="131"/>
      <c r="CI37" s="131"/>
      <c r="CJ37" s="131"/>
      <c r="CK37" s="131"/>
      <c r="CL37" s="131"/>
      <c r="CM37" s="131"/>
      <c r="CN37" s="131"/>
      <c r="CO37" s="131"/>
      <c r="CP37" s="131"/>
      <c r="CQ37" s="131"/>
    </row>
    <row r="38" spans="1:95" ht="78.75" customHeight="1">
      <c r="A38" s="418"/>
      <c r="B38" s="418"/>
      <c r="C38" s="418"/>
      <c r="D38" s="418"/>
      <c r="E38" s="418"/>
      <c r="F38" s="418"/>
      <c r="G38" s="418"/>
      <c r="H38" s="418"/>
      <c r="I38" s="417"/>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63">
        <f t="shared" si="0"/>
        <v>5</v>
      </c>
      <c r="AH38" s="418"/>
      <c r="AI38" s="418"/>
      <c r="AJ38" s="418"/>
      <c r="AK38" s="30">
        <v>6</v>
      </c>
      <c r="AL38" s="26" t="s">
        <v>226</v>
      </c>
      <c r="AM38" s="36"/>
      <c r="AN38" s="36" t="str">
        <f t="shared" si="16"/>
        <v/>
      </c>
      <c r="AO38" s="36"/>
      <c r="AP38" s="36" t="str">
        <f t="shared" si="17"/>
        <v/>
      </c>
      <c r="AQ38" s="36"/>
      <c r="AR38" s="36" t="str">
        <f t="shared" si="18"/>
        <v/>
      </c>
      <c r="AS38" s="36"/>
      <c r="AT38" s="36" t="str">
        <f t="shared" si="19"/>
        <v/>
      </c>
      <c r="AU38" s="36"/>
      <c r="AV38" s="36" t="str">
        <f t="shared" si="20"/>
        <v/>
      </c>
      <c r="AW38" s="36"/>
      <c r="AX38" s="36" t="str">
        <f t="shared" si="21"/>
        <v/>
      </c>
      <c r="AY38" s="36"/>
      <c r="AZ38" s="36" t="str">
        <f t="shared" si="22"/>
        <v/>
      </c>
      <c r="BA38" s="145"/>
      <c r="BB38" s="36"/>
      <c r="BC38" s="36"/>
      <c r="BD38" s="36"/>
      <c r="BE38" s="29"/>
      <c r="BF38" s="418"/>
      <c r="BG38" s="418"/>
      <c r="BH38" s="418"/>
      <c r="BI38" s="418"/>
      <c r="BJ38" s="418"/>
      <c r="BK38" s="418"/>
      <c r="BL38" s="418"/>
      <c r="BM38" s="418"/>
      <c r="BN38" s="29"/>
      <c r="BO38" s="30"/>
      <c r="BP38" s="30"/>
      <c r="BQ38" s="30"/>
      <c r="BR38" s="30"/>
      <c r="BS38" s="30"/>
      <c r="BT38" s="146"/>
      <c r="BU38" s="146"/>
      <c r="BV38" s="30"/>
      <c r="BW38" s="30"/>
      <c r="BX38" s="131"/>
      <c r="BY38" s="131"/>
      <c r="BZ38" s="131"/>
      <c r="CA38" s="131"/>
      <c r="CB38" s="131"/>
      <c r="CC38" s="131"/>
      <c r="CD38" s="131"/>
      <c r="CE38" s="131"/>
      <c r="CF38" s="131"/>
      <c r="CG38" s="131"/>
      <c r="CH38" s="131"/>
      <c r="CI38" s="131"/>
      <c r="CJ38" s="131"/>
      <c r="CK38" s="131"/>
      <c r="CL38" s="131"/>
      <c r="CM38" s="131"/>
      <c r="CN38" s="131"/>
      <c r="CO38" s="131"/>
      <c r="CP38" s="131"/>
      <c r="CQ38" s="131"/>
    </row>
    <row r="39" spans="1:95" ht="78.75" customHeight="1">
      <c r="A39" s="452">
        <v>6</v>
      </c>
      <c r="B39" s="452" t="s">
        <v>285</v>
      </c>
      <c r="C39" s="452" t="s">
        <v>286</v>
      </c>
      <c r="D39" s="452" t="s">
        <v>287</v>
      </c>
      <c r="E39" s="148" t="s">
        <v>288</v>
      </c>
      <c r="F39" s="148" t="s">
        <v>289</v>
      </c>
      <c r="G39" s="452" t="s">
        <v>290</v>
      </c>
      <c r="H39" s="452" t="s">
        <v>190</v>
      </c>
      <c r="I39" s="62" t="s">
        <v>191</v>
      </c>
      <c r="J39" s="452">
        <v>1</v>
      </c>
      <c r="K39" s="419" t="str">
        <f>IF(J39&lt;=0,"",IF(J39=1,"Rara vez",IF(J39=2,"Improbable",IF(J39=3,"Posible",IF(J39=4,"Probable",IF(J39=5,"Casi Seguro"))))))</f>
        <v>Rara vez</v>
      </c>
      <c r="L39" s="416">
        <f>IF(K39="","",IF(K39="Rara vez",0.2,IF(K39="Improbable",0.4,IF(K39="Posible",0.6,IF(K39="Probable",0.8,IF(K39="Casi seguro",1,))))))</f>
        <v>0.2</v>
      </c>
      <c r="M39" s="416" t="s">
        <v>192</v>
      </c>
      <c r="N39" s="416" t="s">
        <v>193</v>
      </c>
      <c r="O39" s="416" t="s">
        <v>193</v>
      </c>
      <c r="P39" s="416" t="s">
        <v>193</v>
      </c>
      <c r="Q39" s="416" t="s">
        <v>192</v>
      </c>
      <c r="R39" s="416" t="s">
        <v>192</v>
      </c>
      <c r="S39" s="416" t="s">
        <v>192</v>
      </c>
      <c r="T39" s="416" t="s">
        <v>193</v>
      </c>
      <c r="U39" s="416" t="s">
        <v>193</v>
      </c>
      <c r="V39" s="416" t="s">
        <v>192</v>
      </c>
      <c r="W39" s="416" t="s">
        <v>192</v>
      </c>
      <c r="X39" s="416" t="s">
        <v>192</v>
      </c>
      <c r="Y39" s="416" t="s">
        <v>192</v>
      </c>
      <c r="Z39" s="416" t="s">
        <v>192</v>
      </c>
      <c r="AA39" s="416" t="s">
        <v>193</v>
      </c>
      <c r="AB39" s="416" t="s">
        <v>193</v>
      </c>
      <c r="AC39" s="416" t="s">
        <v>192</v>
      </c>
      <c r="AD39" s="416" t="s">
        <v>193</v>
      </c>
      <c r="AE39" s="416" t="s">
        <v>193</v>
      </c>
      <c r="AF39" s="425">
        <f>IF(AB39="Si","19",COUNTIF(M39:AE40,"si"))</f>
        <v>10</v>
      </c>
      <c r="AG39" s="63">
        <f t="shared" si="0"/>
        <v>10</v>
      </c>
      <c r="AH39" s="419" t="str">
        <f>IF(AG39=5,"Moderado",IF(AG39=10,"Mayor",IF(AG39=20,"Catastrófico",0)))</f>
        <v>Mayor</v>
      </c>
      <c r="AI39" s="416">
        <f>IF(AH39="","",IF(AH39="Leve",0.2,IF(AH39="Menor",0.4,IF(AH39="Moderado",0.6,IF(AH39="Mayor",0.8,IF(AH39="Catastrófico",1,))))))</f>
        <v>0.8</v>
      </c>
      <c r="AJ39" s="419"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30">
        <v>1</v>
      </c>
      <c r="AL39" s="26" t="s">
        <v>291</v>
      </c>
      <c r="AM39" s="36" t="s">
        <v>195</v>
      </c>
      <c r="AN39" s="36">
        <f t="shared" si="16"/>
        <v>15</v>
      </c>
      <c r="AO39" s="36" t="s">
        <v>196</v>
      </c>
      <c r="AP39" s="36">
        <f t="shared" si="17"/>
        <v>15</v>
      </c>
      <c r="AQ39" s="36" t="s">
        <v>197</v>
      </c>
      <c r="AR39" s="36">
        <f t="shared" si="18"/>
        <v>15</v>
      </c>
      <c r="AS39" s="36" t="s">
        <v>230</v>
      </c>
      <c r="AT39" s="36">
        <f t="shared" si="19"/>
        <v>15</v>
      </c>
      <c r="AU39" s="36" t="s">
        <v>199</v>
      </c>
      <c r="AV39" s="36">
        <f t="shared" si="20"/>
        <v>15</v>
      </c>
      <c r="AW39" s="36" t="s">
        <v>200</v>
      </c>
      <c r="AX39" s="36">
        <f t="shared" si="21"/>
        <v>15</v>
      </c>
      <c r="AY39" s="36" t="s">
        <v>201</v>
      </c>
      <c r="AZ39" s="36">
        <f t="shared" si="22"/>
        <v>15</v>
      </c>
      <c r="BA39" s="145">
        <f>SUM(AN39,AP39,AR39,AT39,AV39,AX39,AZ39)</f>
        <v>105</v>
      </c>
      <c r="BB39" s="36" t="str">
        <f>IF(BA39&gt;=96,"Fuerte",IF(AND(BA39&gt;=86, BA39&lt;96),"Moderado",IF(BA39&lt;86,"Débil")))</f>
        <v>Fuerte</v>
      </c>
      <c r="BC39" s="36" t="s">
        <v>292</v>
      </c>
      <c r="BD39" s="36">
        <f>VALUE(IF(OR(AND(BB39="Fuerte",BC39="Fuerte")),"100",IF(OR(AND(BB39="Fuerte",BC39="Moderado"),AND(BB39="Moderado",BC39="Fuerte"),AND(BB39="Moderado",BC39="Moderado")),"50",IF(OR(AND(BB39="Fuerte",BC39="Débil"),AND(BB39="Moderado",BC39="Débil"),AND(BB39="Débil",BC39="Fuerte"),AND(BB39="Débil",BC39="Moderado"),AND(BB39="Débil",BC39="Débil")),"0",))))</f>
        <v>50</v>
      </c>
      <c r="BE39" s="29" t="str">
        <f>IF(BD39=100,"Fuerte",IF(BD39=50,"Moderado",IF(BD39=0,"Débil")))</f>
        <v>Moderado</v>
      </c>
      <c r="BF39" s="423">
        <f>AVERAGE(BD39:BD44)</f>
        <v>50</v>
      </c>
      <c r="BG39" s="423" t="str">
        <f>IF(BF39=100,"Fuerte",IF(AND(BF39&lt;=99, BF39&gt;=50),"Moderado",IF(BF39&lt;50,"Débil")))</f>
        <v>Moderado</v>
      </c>
      <c r="BH39" s="440">
        <f>IF(BG39="Fuerte",(J39-2),IF(BG39="Moderado",(J39-1), IF(BG39="Débil",((J39-0)))))</f>
        <v>0</v>
      </c>
      <c r="BI39" s="440" t="str">
        <f>IF(BH39&lt;=0,"Rara vez",IF(BH39=1,"Rara vez",IF(BH39=2,"Improbable",IF(BH39=3,"Posible",IF(BH39=4,"Probable",IF(BH39=5,"Casi Seguro"))))))</f>
        <v>Rara vez</v>
      </c>
      <c r="BJ39" s="416">
        <f>IF(BI39="","",IF(BI39="Rara vez",0.2,IF(BI39="Improbable",0.4,IF(BI39="Posible",0.6,IF(BI39="Probable",0.8,IF(BI39="Casi seguro",1,))))))</f>
        <v>0.2</v>
      </c>
      <c r="BK39" s="440" t="str">
        <f>IFERROR(IF(AG39=5,"Moderado",IF(AG39=10,"Mayor",IF(AG39=20,"Catastrófico",0))),"")</f>
        <v>Mayor</v>
      </c>
      <c r="BL39" s="416">
        <f>IF(AH39="","",IF(AH39="Moderado",0.6,IF(AH39="Mayor",0.8,IF(AH39="Catastrófico",1,))))</f>
        <v>0.8</v>
      </c>
      <c r="BM39" s="440"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29" t="s">
        <v>241</v>
      </c>
      <c r="BO39" s="30" t="s">
        <v>293</v>
      </c>
      <c r="BP39" s="30" t="s">
        <v>294</v>
      </c>
      <c r="BQ39" s="30" t="s">
        <v>295</v>
      </c>
      <c r="BR39" s="30" t="s">
        <v>296</v>
      </c>
      <c r="BS39" s="30" t="s">
        <v>297</v>
      </c>
      <c r="BT39" s="146"/>
      <c r="BU39" s="146">
        <v>45291</v>
      </c>
      <c r="BV39" s="30"/>
      <c r="BW39" s="30"/>
      <c r="BX39" s="131"/>
      <c r="BY39" s="131"/>
      <c r="BZ39" s="131"/>
      <c r="CA39" s="131"/>
      <c r="CB39" s="131"/>
      <c r="CC39" s="131"/>
      <c r="CD39" s="131"/>
      <c r="CE39" s="131"/>
      <c r="CF39" s="131"/>
      <c r="CG39" s="131"/>
      <c r="CH39" s="131"/>
      <c r="CI39" s="131"/>
      <c r="CJ39" s="131"/>
      <c r="CK39" s="131"/>
      <c r="CL39" s="131"/>
      <c r="CM39" s="131"/>
      <c r="CN39" s="131"/>
      <c r="CO39" s="131"/>
      <c r="CP39" s="131"/>
      <c r="CQ39" s="131"/>
    </row>
    <row r="40" spans="1:95" ht="78.75" customHeight="1">
      <c r="A40" s="417"/>
      <c r="B40" s="417"/>
      <c r="C40" s="417"/>
      <c r="D40" s="417"/>
      <c r="E40" s="148"/>
      <c r="F40" s="148"/>
      <c r="G40" s="417"/>
      <c r="H40" s="417"/>
      <c r="I40" s="62" t="s">
        <v>298</v>
      </c>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63">
        <f t="shared" si="0"/>
        <v>5</v>
      </c>
      <c r="AH40" s="417"/>
      <c r="AI40" s="417"/>
      <c r="AJ40" s="417"/>
      <c r="AK40" s="30">
        <v>2</v>
      </c>
      <c r="AL40" s="26" t="s">
        <v>226</v>
      </c>
      <c r="AM40" s="36"/>
      <c r="AN40" s="36" t="str">
        <f t="shared" si="16"/>
        <v/>
      </c>
      <c r="AO40" s="36"/>
      <c r="AP40" s="36" t="str">
        <f t="shared" si="17"/>
        <v/>
      </c>
      <c r="AQ40" s="36"/>
      <c r="AR40" s="36" t="str">
        <f t="shared" si="18"/>
        <v/>
      </c>
      <c r="AS40" s="36"/>
      <c r="AT40" s="36" t="str">
        <f t="shared" si="19"/>
        <v/>
      </c>
      <c r="AU40" s="36"/>
      <c r="AV40" s="36" t="str">
        <f t="shared" si="20"/>
        <v/>
      </c>
      <c r="AW40" s="36"/>
      <c r="AX40" s="36" t="str">
        <f t="shared" si="21"/>
        <v/>
      </c>
      <c r="AY40" s="36"/>
      <c r="AZ40" s="36" t="str">
        <f t="shared" si="22"/>
        <v/>
      </c>
      <c r="BA40" s="145"/>
      <c r="BB40" s="36"/>
      <c r="BC40" s="36"/>
      <c r="BD40" s="36"/>
      <c r="BE40" s="29"/>
      <c r="BF40" s="417"/>
      <c r="BG40" s="417"/>
      <c r="BH40" s="417"/>
      <c r="BI40" s="417"/>
      <c r="BJ40" s="417"/>
      <c r="BK40" s="417"/>
      <c r="BL40" s="417"/>
      <c r="BM40" s="417"/>
      <c r="BN40" s="29" t="s">
        <v>241</v>
      </c>
      <c r="BO40" s="30" t="s">
        <v>299</v>
      </c>
      <c r="BP40" s="30" t="s">
        <v>300</v>
      </c>
      <c r="BQ40" s="30" t="s">
        <v>301</v>
      </c>
      <c r="BR40" s="30" t="s">
        <v>302</v>
      </c>
      <c r="BS40" s="30" t="s">
        <v>297</v>
      </c>
      <c r="BT40" s="146"/>
      <c r="BU40" s="146">
        <v>45291</v>
      </c>
      <c r="BV40" s="30"/>
      <c r="BW40" s="30"/>
      <c r="BX40" s="131"/>
      <c r="BY40" s="131"/>
      <c r="BZ40" s="131"/>
      <c r="CA40" s="131"/>
      <c r="CB40" s="131"/>
      <c r="CC40" s="131"/>
      <c r="CD40" s="131"/>
      <c r="CE40" s="131"/>
      <c r="CF40" s="131"/>
      <c r="CG40" s="131"/>
      <c r="CH40" s="131"/>
      <c r="CI40" s="131"/>
      <c r="CJ40" s="131"/>
      <c r="CK40" s="131"/>
      <c r="CL40" s="131"/>
      <c r="CM40" s="131"/>
      <c r="CN40" s="131"/>
      <c r="CO40" s="131"/>
      <c r="CP40" s="131"/>
      <c r="CQ40" s="131"/>
    </row>
    <row r="41" spans="1:95" ht="78.75" customHeight="1">
      <c r="A41" s="417"/>
      <c r="B41" s="417"/>
      <c r="C41" s="417"/>
      <c r="D41" s="417"/>
      <c r="E41" s="148"/>
      <c r="F41" s="148"/>
      <c r="G41" s="417"/>
      <c r="H41" s="417"/>
      <c r="I41" s="62" t="s">
        <v>208</v>
      </c>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63">
        <f t="shared" si="0"/>
        <v>5</v>
      </c>
      <c r="AH41" s="417"/>
      <c r="AI41" s="417"/>
      <c r="AJ41" s="417"/>
      <c r="AK41" s="30">
        <v>3</v>
      </c>
      <c r="AL41" s="26" t="s">
        <v>226</v>
      </c>
      <c r="AM41" s="36"/>
      <c r="AN41" s="36" t="str">
        <f t="shared" si="16"/>
        <v/>
      </c>
      <c r="AO41" s="36"/>
      <c r="AP41" s="36" t="str">
        <f t="shared" si="17"/>
        <v/>
      </c>
      <c r="AQ41" s="36"/>
      <c r="AR41" s="36" t="str">
        <f t="shared" si="18"/>
        <v/>
      </c>
      <c r="AS41" s="36"/>
      <c r="AT41" s="36" t="str">
        <f t="shared" si="19"/>
        <v/>
      </c>
      <c r="AU41" s="36"/>
      <c r="AV41" s="36" t="str">
        <f t="shared" si="20"/>
        <v/>
      </c>
      <c r="AW41" s="36"/>
      <c r="AX41" s="36" t="str">
        <f t="shared" si="21"/>
        <v/>
      </c>
      <c r="AY41" s="36"/>
      <c r="AZ41" s="36" t="str">
        <f t="shared" si="22"/>
        <v/>
      </c>
      <c r="BA41" s="145"/>
      <c r="BB41" s="36"/>
      <c r="BC41" s="36"/>
      <c r="BD41" s="36"/>
      <c r="BE41" s="29"/>
      <c r="BF41" s="417"/>
      <c r="BG41" s="417"/>
      <c r="BH41" s="417"/>
      <c r="BI41" s="417"/>
      <c r="BJ41" s="417"/>
      <c r="BK41" s="417"/>
      <c r="BL41" s="417"/>
      <c r="BM41" s="417"/>
      <c r="BN41" s="29"/>
      <c r="BO41" s="30"/>
      <c r="BP41" s="30"/>
      <c r="BQ41" s="30"/>
      <c r="BR41" s="30"/>
      <c r="BS41" s="30"/>
      <c r="BT41" s="146"/>
      <c r="BU41" s="146"/>
      <c r="BV41" s="30"/>
      <c r="BW41" s="30"/>
      <c r="BX41" s="131"/>
      <c r="BY41" s="131"/>
      <c r="BZ41" s="131"/>
      <c r="CA41" s="131"/>
      <c r="CB41" s="131"/>
      <c r="CC41" s="131"/>
      <c r="CD41" s="131"/>
      <c r="CE41" s="131"/>
      <c r="CF41" s="131"/>
      <c r="CG41" s="131"/>
      <c r="CH41" s="131"/>
      <c r="CI41" s="131"/>
      <c r="CJ41" s="131"/>
      <c r="CK41" s="131"/>
      <c r="CL41" s="131"/>
      <c r="CM41" s="131"/>
      <c r="CN41" s="131"/>
      <c r="CO41" s="131"/>
      <c r="CP41" s="131"/>
      <c r="CQ41" s="131"/>
    </row>
    <row r="42" spans="1:95" ht="78.75" customHeight="1">
      <c r="A42" s="417"/>
      <c r="B42" s="417"/>
      <c r="C42" s="417"/>
      <c r="D42" s="417"/>
      <c r="E42" s="148"/>
      <c r="F42" s="148"/>
      <c r="G42" s="417"/>
      <c r="H42" s="417"/>
      <c r="I42" s="62" t="s">
        <v>214</v>
      </c>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63">
        <f t="shared" si="0"/>
        <v>5</v>
      </c>
      <c r="AH42" s="417"/>
      <c r="AI42" s="417"/>
      <c r="AJ42" s="417"/>
      <c r="AK42" s="30">
        <v>4</v>
      </c>
      <c r="AL42" s="26" t="s">
        <v>226</v>
      </c>
      <c r="AM42" s="36"/>
      <c r="AN42" s="36" t="str">
        <f t="shared" si="16"/>
        <v/>
      </c>
      <c r="AO42" s="36"/>
      <c r="AP42" s="36" t="str">
        <f t="shared" si="17"/>
        <v/>
      </c>
      <c r="AQ42" s="36"/>
      <c r="AR42" s="36" t="str">
        <f t="shared" si="18"/>
        <v/>
      </c>
      <c r="AS42" s="36"/>
      <c r="AT42" s="36" t="str">
        <f t="shared" si="19"/>
        <v/>
      </c>
      <c r="AU42" s="36"/>
      <c r="AV42" s="36" t="str">
        <f t="shared" si="20"/>
        <v/>
      </c>
      <c r="AW42" s="36"/>
      <c r="AX42" s="36" t="str">
        <f t="shared" si="21"/>
        <v/>
      </c>
      <c r="AY42" s="36"/>
      <c r="AZ42" s="36" t="str">
        <f t="shared" si="22"/>
        <v/>
      </c>
      <c r="BA42" s="145"/>
      <c r="BB42" s="36"/>
      <c r="BC42" s="36"/>
      <c r="BD42" s="36"/>
      <c r="BE42" s="29"/>
      <c r="BF42" s="417"/>
      <c r="BG42" s="417"/>
      <c r="BH42" s="417"/>
      <c r="BI42" s="417"/>
      <c r="BJ42" s="417"/>
      <c r="BK42" s="417"/>
      <c r="BL42" s="417"/>
      <c r="BM42" s="417"/>
      <c r="BN42" s="29"/>
      <c r="BO42" s="30"/>
      <c r="BP42" s="30"/>
      <c r="BQ42" s="30"/>
      <c r="BR42" s="30"/>
      <c r="BS42" s="30"/>
      <c r="BT42" s="146"/>
      <c r="BU42" s="146"/>
      <c r="BV42" s="30"/>
      <c r="BW42" s="30"/>
      <c r="BX42" s="131"/>
      <c r="BY42" s="131"/>
      <c r="BZ42" s="131"/>
      <c r="CA42" s="131"/>
      <c r="CB42" s="131"/>
      <c r="CC42" s="131"/>
      <c r="CD42" s="131"/>
      <c r="CE42" s="131"/>
      <c r="CF42" s="131"/>
      <c r="CG42" s="131"/>
      <c r="CH42" s="131"/>
      <c r="CI42" s="131"/>
      <c r="CJ42" s="131"/>
      <c r="CK42" s="131"/>
      <c r="CL42" s="131"/>
      <c r="CM42" s="131"/>
      <c r="CN42" s="131"/>
      <c r="CO42" s="131"/>
      <c r="CP42" s="131"/>
      <c r="CQ42" s="131"/>
    </row>
    <row r="43" spans="1:95" ht="78.75" customHeight="1">
      <c r="A43" s="417"/>
      <c r="B43" s="417"/>
      <c r="C43" s="417"/>
      <c r="D43" s="417"/>
      <c r="E43" s="148"/>
      <c r="F43" s="148"/>
      <c r="G43" s="417"/>
      <c r="H43" s="417"/>
      <c r="I43" s="62" t="s">
        <v>303</v>
      </c>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63">
        <f t="shared" si="0"/>
        <v>5</v>
      </c>
      <c r="AH43" s="417"/>
      <c r="AI43" s="417"/>
      <c r="AJ43" s="417"/>
      <c r="AK43" s="30">
        <v>5</v>
      </c>
      <c r="AL43" s="26" t="s">
        <v>226</v>
      </c>
      <c r="AM43" s="36"/>
      <c r="AN43" s="36" t="str">
        <f t="shared" si="16"/>
        <v/>
      </c>
      <c r="AO43" s="36"/>
      <c r="AP43" s="36" t="str">
        <f t="shared" si="17"/>
        <v/>
      </c>
      <c r="AQ43" s="36"/>
      <c r="AR43" s="36" t="str">
        <f t="shared" si="18"/>
        <v/>
      </c>
      <c r="AS43" s="36"/>
      <c r="AT43" s="36" t="str">
        <f t="shared" si="19"/>
        <v/>
      </c>
      <c r="AU43" s="36"/>
      <c r="AV43" s="36" t="str">
        <f t="shared" si="20"/>
        <v/>
      </c>
      <c r="AW43" s="36"/>
      <c r="AX43" s="36" t="str">
        <f t="shared" si="21"/>
        <v/>
      </c>
      <c r="AY43" s="36"/>
      <c r="AZ43" s="36" t="str">
        <f t="shared" si="22"/>
        <v/>
      </c>
      <c r="BA43" s="145"/>
      <c r="BB43" s="36"/>
      <c r="BC43" s="36"/>
      <c r="BD43" s="36"/>
      <c r="BE43" s="29"/>
      <c r="BF43" s="417"/>
      <c r="BG43" s="417"/>
      <c r="BH43" s="417"/>
      <c r="BI43" s="417"/>
      <c r="BJ43" s="417"/>
      <c r="BK43" s="417"/>
      <c r="BL43" s="417"/>
      <c r="BM43" s="417"/>
      <c r="BN43" s="29"/>
      <c r="BO43" s="30"/>
      <c r="BP43" s="30"/>
      <c r="BQ43" s="30"/>
      <c r="BR43" s="30"/>
      <c r="BS43" s="30"/>
      <c r="BT43" s="146"/>
      <c r="BU43" s="146"/>
      <c r="BV43" s="30"/>
      <c r="BW43" s="30"/>
      <c r="BX43" s="131"/>
      <c r="BY43" s="131"/>
      <c r="BZ43" s="131"/>
      <c r="CA43" s="131"/>
      <c r="CB43" s="131"/>
      <c r="CC43" s="131"/>
      <c r="CD43" s="131"/>
      <c r="CE43" s="131"/>
      <c r="CF43" s="131"/>
      <c r="CG43" s="131"/>
      <c r="CH43" s="131"/>
      <c r="CI43" s="131"/>
      <c r="CJ43" s="131"/>
      <c r="CK43" s="131"/>
      <c r="CL43" s="131"/>
      <c r="CM43" s="131"/>
      <c r="CN43" s="131"/>
      <c r="CO43" s="131"/>
      <c r="CP43" s="131"/>
      <c r="CQ43" s="131"/>
    </row>
    <row r="44" spans="1:95" ht="78.75" customHeight="1">
      <c r="A44" s="418"/>
      <c r="B44" s="418"/>
      <c r="C44" s="418"/>
      <c r="D44" s="418"/>
      <c r="E44" s="149"/>
      <c r="F44" s="149"/>
      <c r="G44" s="418"/>
      <c r="H44" s="418"/>
      <c r="I44" s="62" t="s">
        <v>304</v>
      </c>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63">
        <f t="shared" si="0"/>
        <v>5</v>
      </c>
      <c r="AH44" s="418"/>
      <c r="AI44" s="418"/>
      <c r="AJ44" s="418"/>
      <c r="AK44" s="30">
        <v>6</v>
      </c>
      <c r="AL44" s="26" t="s">
        <v>226</v>
      </c>
      <c r="AM44" s="36"/>
      <c r="AN44" s="36" t="str">
        <f t="shared" si="16"/>
        <v/>
      </c>
      <c r="AO44" s="36"/>
      <c r="AP44" s="36" t="str">
        <f t="shared" si="17"/>
        <v/>
      </c>
      <c r="AQ44" s="36"/>
      <c r="AR44" s="36" t="str">
        <f t="shared" si="18"/>
        <v/>
      </c>
      <c r="AS44" s="36"/>
      <c r="AT44" s="36" t="str">
        <f t="shared" si="19"/>
        <v/>
      </c>
      <c r="AU44" s="36"/>
      <c r="AV44" s="36" t="str">
        <f t="shared" si="20"/>
        <v/>
      </c>
      <c r="AW44" s="36"/>
      <c r="AX44" s="36" t="str">
        <f t="shared" si="21"/>
        <v/>
      </c>
      <c r="AY44" s="36"/>
      <c r="AZ44" s="36" t="str">
        <f t="shared" si="22"/>
        <v/>
      </c>
      <c r="BA44" s="145"/>
      <c r="BB44" s="36"/>
      <c r="BC44" s="36"/>
      <c r="BD44" s="36"/>
      <c r="BE44" s="29"/>
      <c r="BF44" s="418"/>
      <c r="BG44" s="418"/>
      <c r="BH44" s="418"/>
      <c r="BI44" s="418"/>
      <c r="BJ44" s="418"/>
      <c r="BK44" s="418"/>
      <c r="BL44" s="418"/>
      <c r="BM44" s="418"/>
      <c r="BN44" s="29"/>
      <c r="BO44" s="30"/>
      <c r="BP44" s="30"/>
      <c r="BQ44" s="30"/>
      <c r="BR44" s="30"/>
      <c r="BS44" s="30"/>
      <c r="BT44" s="146"/>
      <c r="BU44" s="146"/>
      <c r="BV44" s="30"/>
      <c r="BW44" s="30"/>
      <c r="BX44" s="131"/>
      <c r="BY44" s="131"/>
      <c r="BZ44" s="131"/>
      <c r="CA44" s="131"/>
      <c r="CB44" s="131"/>
      <c r="CC44" s="131"/>
      <c r="CD44" s="131"/>
      <c r="CE44" s="131"/>
      <c r="CF44" s="131"/>
      <c r="CG44" s="131"/>
      <c r="CH44" s="131"/>
      <c r="CI44" s="131"/>
      <c r="CJ44" s="131"/>
      <c r="CK44" s="131"/>
      <c r="CL44" s="131"/>
      <c r="CM44" s="131"/>
      <c r="CN44" s="131"/>
      <c r="CO44" s="131"/>
      <c r="CP44" s="131"/>
      <c r="CQ44" s="131"/>
    </row>
    <row r="45" spans="1:95" ht="78.75" customHeight="1">
      <c r="A45" s="452">
        <v>7</v>
      </c>
      <c r="B45" s="452" t="s">
        <v>305</v>
      </c>
      <c r="C45" s="452" t="s">
        <v>306</v>
      </c>
      <c r="D45" s="452" t="s">
        <v>307</v>
      </c>
      <c r="E45" s="144" t="s">
        <v>308</v>
      </c>
      <c r="F45" s="144" t="s">
        <v>309</v>
      </c>
      <c r="G45" s="452" t="s">
        <v>310</v>
      </c>
      <c r="H45" s="452" t="s">
        <v>190</v>
      </c>
      <c r="I45" s="62" t="s">
        <v>191</v>
      </c>
      <c r="J45" s="452">
        <v>5</v>
      </c>
      <c r="K45" s="419" t="str">
        <f>IF(J45&lt;=0,"",IF(J45=1,"Rara vez",IF(J45=2,"Improbable",IF(J45=3,"Posible",IF(J45=4,"Probable",IF(J45=5,"Casi Seguro"))))))</f>
        <v>Casi Seguro</v>
      </c>
      <c r="L45" s="416">
        <f>IF(K45="","",IF(K45="Rara vez",0.2,IF(K45="Improbable",0.4,IF(K45="Posible",0.6,IF(K45="Probable",0.8,IF(K45="Casi seguro",1,))))))</f>
        <v>1</v>
      </c>
      <c r="M45" s="416" t="s">
        <v>192</v>
      </c>
      <c r="N45" s="416" t="s">
        <v>193</v>
      </c>
      <c r="O45" s="416" t="s">
        <v>192</v>
      </c>
      <c r="P45" s="416" t="s">
        <v>192</v>
      </c>
      <c r="Q45" s="416" t="s">
        <v>192</v>
      </c>
      <c r="R45" s="416" t="s">
        <v>192</v>
      </c>
      <c r="S45" s="416" t="s">
        <v>192</v>
      </c>
      <c r="T45" s="416" t="s">
        <v>193</v>
      </c>
      <c r="U45" s="416" t="s">
        <v>192</v>
      </c>
      <c r="V45" s="416" t="s">
        <v>192</v>
      </c>
      <c r="W45" s="416" t="s">
        <v>192</v>
      </c>
      <c r="X45" s="416" t="s">
        <v>192</v>
      </c>
      <c r="Y45" s="416" t="s">
        <v>192</v>
      </c>
      <c r="Z45" s="416" t="s">
        <v>192</v>
      </c>
      <c r="AA45" s="416" t="s">
        <v>192</v>
      </c>
      <c r="AB45" s="416" t="s">
        <v>193</v>
      </c>
      <c r="AC45" s="416" t="s">
        <v>192</v>
      </c>
      <c r="AD45" s="416" t="s">
        <v>193</v>
      </c>
      <c r="AE45" s="416" t="s">
        <v>193</v>
      </c>
      <c r="AF45" s="425">
        <f>IF(AB45="Si","19",COUNTIF(M45:AE46,"si"))</f>
        <v>14</v>
      </c>
      <c r="AG45" s="63">
        <f t="shared" si="0"/>
        <v>20</v>
      </c>
      <c r="AH45" s="419" t="str">
        <f>IF(AG45=5,"Moderado",IF(AG45=10,"Mayor",IF(AG45=20,"Catastrófico",0)))</f>
        <v>Catastrófico</v>
      </c>
      <c r="AI45" s="416">
        <f>IF(AH45="","",IF(AH45="Leve",0.2,IF(AH45="Menor",0.4,IF(AH45="Moderado",0.6,IF(AH45="Mayor",0.8,IF(AH45="Catastrófico",1,))))))</f>
        <v>1</v>
      </c>
      <c r="AJ45" s="419"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30">
        <v>1</v>
      </c>
      <c r="AL45" s="26" t="s">
        <v>311</v>
      </c>
      <c r="AM45" s="36" t="s">
        <v>195</v>
      </c>
      <c r="AN45" s="36">
        <f t="shared" si="16"/>
        <v>15</v>
      </c>
      <c r="AO45" s="36" t="s">
        <v>196</v>
      </c>
      <c r="AP45" s="36">
        <f t="shared" si="17"/>
        <v>15</v>
      </c>
      <c r="AQ45" s="36" t="s">
        <v>197</v>
      </c>
      <c r="AR45" s="36">
        <f t="shared" si="18"/>
        <v>15</v>
      </c>
      <c r="AS45" s="36" t="s">
        <v>230</v>
      </c>
      <c r="AT45" s="36">
        <f t="shared" si="19"/>
        <v>15</v>
      </c>
      <c r="AU45" s="36" t="s">
        <v>199</v>
      </c>
      <c r="AV45" s="36">
        <f t="shared" si="20"/>
        <v>15</v>
      </c>
      <c r="AW45" s="36" t="s">
        <v>200</v>
      </c>
      <c r="AX45" s="36">
        <f t="shared" si="21"/>
        <v>15</v>
      </c>
      <c r="AY45" s="36" t="s">
        <v>201</v>
      </c>
      <c r="AZ45" s="36">
        <f t="shared" si="22"/>
        <v>15</v>
      </c>
      <c r="BA45" s="145">
        <f t="shared" ref="BA45:BA46" si="27">SUM(AN45,AP45,AR45,AT45,AV45,AX45,AZ45)</f>
        <v>105</v>
      </c>
      <c r="BB45" s="36" t="str">
        <f t="shared" ref="BB45:BB46" si="28">IF(BA45&gt;=96,"Fuerte",IF(AND(BA45&gt;=86, BA45&lt;96),"Moderado",IF(BA45&lt;86,"Débil")))</f>
        <v>Fuerte</v>
      </c>
      <c r="BC45" s="36" t="s">
        <v>202</v>
      </c>
      <c r="BD45" s="36">
        <f t="shared" ref="BD45:BD46" si="29">VALUE(IF(OR(AND(BB45="Fuerte",BC45="Fuerte")),"100",IF(OR(AND(BB45="Fuerte",BC45="Moderado"),AND(BB45="Moderado",BC45="Fuerte"),AND(BB45="Moderado",BC45="Moderado")),"50",IF(OR(AND(BB45="Fuerte",BC45="Débil"),AND(BB45="Moderado",BC45="Débil"),AND(BB45="Débil",BC45="Fuerte"),AND(BB45="Débil",BC45="Moderado"),AND(BB45="Débil",BC45="Débil")),"0",))))</f>
        <v>100</v>
      </c>
      <c r="BE45" s="29" t="str">
        <f t="shared" ref="BE45:BE46" si="30">IF(BD45=100,"Fuerte",IF(BD45=50,"Moderado",IF(BD45=0,"Débil")))</f>
        <v>Fuerte</v>
      </c>
      <c r="BF45" s="423">
        <f>AVERAGE(BD45:BD50)</f>
        <v>100</v>
      </c>
      <c r="BG45" s="423" t="str">
        <f>IF(BF45=100,"Fuerte",IF(AND(BF45&lt;=99, BF45&gt;=50),"Moderado",IF(BF45&lt;50,"Débil")))</f>
        <v>Fuerte</v>
      </c>
      <c r="BH45" s="440">
        <f>IF(BG45="Fuerte",(J45-2),IF(BG45="Moderado",(J45-1), IF(BG45="Débil",((J45-0)))))</f>
        <v>3</v>
      </c>
      <c r="BI45" s="440" t="str">
        <f>IF(BH45&lt;=0,"Rara vez",IF(BH45=1,"Rara vez",IF(BH45=2,"Improbable",IF(BH45=3,"Posible",IF(BH45=4,"Probable",IF(BH45=5,"Casi Seguro"))))))</f>
        <v>Posible</v>
      </c>
      <c r="BJ45" s="416">
        <f>IF(BI45="","",IF(BI45="Rara vez",0.2,IF(BI45="Improbable",0.4,IF(BI45="Posible",0.6,IF(BI45="Probable",0.8,IF(BI45="Casi seguro",1,))))))</f>
        <v>0.6</v>
      </c>
      <c r="BK45" s="440" t="str">
        <f>IFERROR(IF(AG45=5,"Moderado",IF(AG45=10,"Mayor",IF(AG45=20,"Catastrófico",0))),"")</f>
        <v>Catastrófico</v>
      </c>
      <c r="BL45" s="416">
        <f>IF(AH45="","",IF(AH45="Moderado",0.6,IF(AH45="Mayor",0.8,IF(AH45="Catastrófico",1,))))</f>
        <v>1</v>
      </c>
      <c r="BM45" s="440"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29" t="s">
        <v>241</v>
      </c>
      <c r="BO45" s="153" t="s">
        <v>312</v>
      </c>
      <c r="BP45" s="30" t="s">
        <v>313</v>
      </c>
      <c r="BQ45" s="30" t="s">
        <v>314</v>
      </c>
      <c r="BR45" s="30" t="s">
        <v>315</v>
      </c>
      <c r="BS45" s="30" t="s">
        <v>316</v>
      </c>
      <c r="BT45" s="146"/>
      <c r="BU45" s="146"/>
      <c r="BV45" s="30"/>
      <c r="BW45" s="30"/>
      <c r="BX45" s="131"/>
      <c r="BY45" s="131"/>
      <c r="BZ45" s="131"/>
      <c r="CA45" s="131"/>
      <c r="CB45" s="131"/>
      <c r="CC45" s="131"/>
      <c r="CD45" s="131"/>
      <c r="CE45" s="131"/>
      <c r="CF45" s="131"/>
      <c r="CG45" s="131"/>
      <c r="CH45" s="131"/>
      <c r="CI45" s="131"/>
      <c r="CJ45" s="131"/>
      <c r="CK45" s="131"/>
      <c r="CL45" s="131"/>
      <c r="CM45" s="131"/>
      <c r="CN45" s="131"/>
      <c r="CO45" s="131"/>
      <c r="CP45" s="131"/>
      <c r="CQ45" s="131"/>
    </row>
    <row r="46" spans="1:95" ht="78.75" customHeight="1">
      <c r="A46" s="417"/>
      <c r="B46" s="417"/>
      <c r="C46" s="417"/>
      <c r="D46" s="417"/>
      <c r="E46" s="148"/>
      <c r="F46" s="148"/>
      <c r="G46" s="417"/>
      <c r="H46" s="417"/>
      <c r="I46" s="62" t="s">
        <v>208</v>
      </c>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63">
        <f t="shared" si="0"/>
        <v>5</v>
      </c>
      <c r="AH46" s="417"/>
      <c r="AI46" s="417"/>
      <c r="AJ46" s="417"/>
      <c r="AK46" s="30">
        <v>2</v>
      </c>
      <c r="AL46" s="26" t="s">
        <v>317</v>
      </c>
      <c r="AM46" s="36" t="s">
        <v>195</v>
      </c>
      <c r="AN46" s="36">
        <f t="shared" si="16"/>
        <v>15</v>
      </c>
      <c r="AO46" s="36" t="s">
        <v>196</v>
      </c>
      <c r="AP46" s="36">
        <f t="shared" si="17"/>
        <v>15</v>
      </c>
      <c r="AQ46" s="36" t="s">
        <v>197</v>
      </c>
      <c r="AR46" s="36">
        <f t="shared" si="18"/>
        <v>15</v>
      </c>
      <c r="AS46" s="36" t="s">
        <v>230</v>
      </c>
      <c r="AT46" s="36">
        <f t="shared" si="19"/>
        <v>15</v>
      </c>
      <c r="AU46" s="36" t="s">
        <v>199</v>
      </c>
      <c r="AV46" s="36">
        <f t="shared" si="20"/>
        <v>15</v>
      </c>
      <c r="AW46" s="36" t="s">
        <v>200</v>
      </c>
      <c r="AX46" s="36">
        <f t="shared" si="21"/>
        <v>15</v>
      </c>
      <c r="AY46" s="36" t="s">
        <v>201</v>
      </c>
      <c r="AZ46" s="36">
        <f t="shared" si="22"/>
        <v>15</v>
      </c>
      <c r="BA46" s="145">
        <f t="shared" si="27"/>
        <v>105</v>
      </c>
      <c r="BB46" s="36" t="str">
        <f t="shared" si="28"/>
        <v>Fuerte</v>
      </c>
      <c r="BC46" s="36" t="s">
        <v>202</v>
      </c>
      <c r="BD46" s="36">
        <f t="shared" si="29"/>
        <v>100</v>
      </c>
      <c r="BE46" s="29" t="str">
        <f t="shared" si="30"/>
        <v>Fuerte</v>
      </c>
      <c r="BF46" s="417"/>
      <c r="BG46" s="417"/>
      <c r="BH46" s="417"/>
      <c r="BI46" s="417"/>
      <c r="BJ46" s="417"/>
      <c r="BK46" s="417"/>
      <c r="BL46" s="417"/>
      <c r="BM46" s="417"/>
      <c r="BN46" s="29" t="s">
        <v>241</v>
      </c>
      <c r="BO46" s="153" t="s">
        <v>318</v>
      </c>
      <c r="BP46" s="30" t="s">
        <v>313</v>
      </c>
      <c r="BQ46" s="30" t="s">
        <v>314</v>
      </c>
      <c r="BR46" s="30" t="s">
        <v>315</v>
      </c>
      <c r="BS46" s="30" t="s">
        <v>316</v>
      </c>
      <c r="BT46" s="146"/>
      <c r="BU46" s="146"/>
      <c r="BV46" s="30"/>
      <c r="BW46" s="30"/>
      <c r="BX46" s="131"/>
      <c r="BY46" s="131"/>
      <c r="BZ46" s="131"/>
      <c r="CA46" s="131"/>
      <c r="CB46" s="131"/>
      <c r="CC46" s="131"/>
      <c r="CD46" s="131"/>
      <c r="CE46" s="131"/>
      <c r="CF46" s="131"/>
      <c r="CG46" s="131"/>
      <c r="CH46" s="131"/>
      <c r="CI46" s="131"/>
      <c r="CJ46" s="131"/>
      <c r="CK46" s="131"/>
      <c r="CL46" s="131"/>
      <c r="CM46" s="131"/>
      <c r="CN46" s="131"/>
      <c r="CO46" s="131"/>
      <c r="CP46" s="131"/>
      <c r="CQ46" s="131"/>
    </row>
    <row r="47" spans="1:95" ht="78.75" customHeight="1">
      <c r="A47" s="417"/>
      <c r="B47" s="417"/>
      <c r="C47" s="417"/>
      <c r="D47" s="417"/>
      <c r="E47" s="148"/>
      <c r="F47" s="148"/>
      <c r="G47" s="417"/>
      <c r="H47" s="417"/>
      <c r="I47" s="62" t="s">
        <v>214</v>
      </c>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63">
        <f t="shared" si="0"/>
        <v>5</v>
      </c>
      <c r="AH47" s="417"/>
      <c r="AI47" s="417"/>
      <c r="AJ47" s="417"/>
      <c r="AK47" s="30">
        <v>3</v>
      </c>
      <c r="AL47" s="26" t="s">
        <v>226</v>
      </c>
      <c r="AM47" s="36"/>
      <c r="AN47" s="36" t="str">
        <f t="shared" si="16"/>
        <v/>
      </c>
      <c r="AO47" s="36"/>
      <c r="AP47" s="36" t="str">
        <f t="shared" si="17"/>
        <v/>
      </c>
      <c r="AQ47" s="36"/>
      <c r="AR47" s="36" t="str">
        <f t="shared" si="18"/>
        <v/>
      </c>
      <c r="AS47" s="36"/>
      <c r="AT47" s="36" t="str">
        <f t="shared" si="19"/>
        <v/>
      </c>
      <c r="AU47" s="36"/>
      <c r="AV47" s="36" t="str">
        <f t="shared" si="20"/>
        <v/>
      </c>
      <c r="AW47" s="36"/>
      <c r="AX47" s="36" t="str">
        <f t="shared" si="21"/>
        <v/>
      </c>
      <c r="AY47" s="36"/>
      <c r="AZ47" s="36" t="str">
        <f t="shared" si="22"/>
        <v/>
      </c>
      <c r="BA47" s="145"/>
      <c r="BB47" s="36"/>
      <c r="BC47" s="36"/>
      <c r="BD47" s="36"/>
      <c r="BE47" s="29"/>
      <c r="BF47" s="417"/>
      <c r="BG47" s="417"/>
      <c r="BH47" s="417"/>
      <c r="BI47" s="417"/>
      <c r="BJ47" s="417"/>
      <c r="BK47" s="417"/>
      <c r="BL47" s="417"/>
      <c r="BM47" s="417"/>
      <c r="BN47" s="29"/>
      <c r="BO47" s="30"/>
      <c r="BP47" s="30"/>
      <c r="BQ47" s="30"/>
      <c r="BR47" s="30"/>
      <c r="BS47" s="30"/>
      <c r="BT47" s="146"/>
      <c r="BU47" s="146"/>
      <c r="BV47" s="30"/>
      <c r="BW47" s="30"/>
      <c r="BX47" s="131"/>
      <c r="BY47" s="131"/>
      <c r="BZ47" s="131"/>
      <c r="CA47" s="131"/>
      <c r="CB47" s="131"/>
      <c r="CC47" s="131"/>
      <c r="CD47" s="131"/>
      <c r="CE47" s="131"/>
      <c r="CF47" s="131"/>
      <c r="CG47" s="131"/>
      <c r="CH47" s="131"/>
      <c r="CI47" s="131"/>
      <c r="CJ47" s="131"/>
      <c r="CK47" s="131"/>
      <c r="CL47" s="131"/>
      <c r="CM47" s="131"/>
      <c r="CN47" s="131"/>
      <c r="CO47" s="131"/>
      <c r="CP47" s="131"/>
      <c r="CQ47" s="131"/>
    </row>
    <row r="48" spans="1:95" ht="78.75" customHeight="1">
      <c r="A48" s="417"/>
      <c r="B48" s="417"/>
      <c r="C48" s="417"/>
      <c r="D48" s="417"/>
      <c r="E48" s="148"/>
      <c r="F48" s="148"/>
      <c r="G48" s="417"/>
      <c r="H48" s="417"/>
      <c r="I48" s="62" t="s">
        <v>303</v>
      </c>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63">
        <f t="shared" si="0"/>
        <v>5</v>
      </c>
      <c r="AH48" s="417"/>
      <c r="AI48" s="417"/>
      <c r="AJ48" s="417"/>
      <c r="AK48" s="30">
        <v>4</v>
      </c>
      <c r="AL48" s="26" t="s">
        <v>226</v>
      </c>
      <c r="AM48" s="36"/>
      <c r="AN48" s="36" t="str">
        <f t="shared" si="16"/>
        <v/>
      </c>
      <c r="AO48" s="36"/>
      <c r="AP48" s="36" t="str">
        <f t="shared" si="17"/>
        <v/>
      </c>
      <c r="AQ48" s="36"/>
      <c r="AR48" s="36" t="str">
        <f t="shared" si="18"/>
        <v/>
      </c>
      <c r="AS48" s="36"/>
      <c r="AT48" s="36" t="str">
        <f t="shared" si="19"/>
        <v/>
      </c>
      <c r="AU48" s="36"/>
      <c r="AV48" s="36" t="str">
        <f t="shared" si="20"/>
        <v/>
      </c>
      <c r="AW48" s="36"/>
      <c r="AX48" s="36" t="str">
        <f t="shared" si="21"/>
        <v/>
      </c>
      <c r="AY48" s="36"/>
      <c r="AZ48" s="36" t="str">
        <f t="shared" si="22"/>
        <v/>
      </c>
      <c r="BA48" s="145"/>
      <c r="BB48" s="36"/>
      <c r="BC48" s="36"/>
      <c r="BD48" s="36"/>
      <c r="BE48" s="29"/>
      <c r="BF48" s="417"/>
      <c r="BG48" s="417"/>
      <c r="BH48" s="417"/>
      <c r="BI48" s="417"/>
      <c r="BJ48" s="417"/>
      <c r="BK48" s="417"/>
      <c r="BL48" s="417"/>
      <c r="BM48" s="417"/>
      <c r="BN48" s="29"/>
      <c r="BO48" s="30"/>
      <c r="BP48" s="30"/>
      <c r="BQ48" s="30"/>
      <c r="BR48" s="30"/>
      <c r="BS48" s="30"/>
      <c r="BT48" s="146"/>
      <c r="BU48" s="146"/>
      <c r="BV48" s="30"/>
      <c r="BW48" s="30"/>
      <c r="BX48" s="131"/>
      <c r="BY48" s="131"/>
      <c r="BZ48" s="131"/>
      <c r="CA48" s="131"/>
      <c r="CB48" s="131"/>
      <c r="CC48" s="131"/>
      <c r="CD48" s="131"/>
      <c r="CE48" s="131"/>
      <c r="CF48" s="131"/>
      <c r="CG48" s="131"/>
      <c r="CH48" s="131"/>
      <c r="CI48" s="131"/>
      <c r="CJ48" s="131"/>
      <c r="CK48" s="131"/>
      <c r="CL48" s="131"/>
      <c r="CM48" s="131"/>
      <c r="CN48" s="131"/>
      <c r="CO48" s="131"/>
      <c r="CP48" s="131"/>
      <c r="CQ48" s="131"/>
    </row>
    <row r="49" spans="1:95" ht="78.75" customHeight="1">
      <c r="A49" s="417"/>
      <c r="B49" s="417"/>
      <c r="C49" s="417"/>
      <c r="D49" s="417"/>
      <c r="E49" s="148"/>
      <c r="F49" s="148"/>
      <c r="G49" s="417"/>
      <c r="H49" s="417"/>
      <c r="I49" s="62"/>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63">
        <f t="shared" si="0"/>
        <v>5</v>
      </c>
      <c r="AH49" s="417"/>
      <c r="AI49" s="417"/>
      <c r="AJ49" s="417"/>
      <c r="AK49" s="30">
        <v>5</v>
      </c>
      <c r="AL49" s="26" t="s">
        <v>226</v>
      </c>
      <c r="AM49" s="36"/>
      <c r="AN49" s="36" t="str">
        <f t="shared" si="16"/>
        <v/>
      </c>
      <c r="AO49" s="36"/>
      <c r="AP49" s="36" t="str">
        <f t="shared" si="17"/>
        <v/>
      </c>
      <c r="AQ49" s="36"/>
      <c r="AR49" s="36" t="str">
        <f t="shared" si="18"/>
        <v/>
      </c>
      <c r="AS49" s="36"/>
      <c r="AT49" s="36" t="str">
        <f t="shared" si="19"/>
        <v/>
      </c>
      <c r="AU49" s="36"/>
      <c r="AV49" s="36" t="str">
        <f t="shared" si="20"/>
        <v/>
      </c>
      <c r="AW49" s="36"/>
      <c r="AX49" s="36" t="str">
        <f t="shared" si="21"/>
        <v/>
      </c>
      <c r="AY49" s="36"/>
      <c r="AZ49" s="36" t="str">
        <f t="shared" si="22"/>
        <v/>
      </c>
      <c r="BA49" s="145"/>
      <c r="BB49" s="36"/>
      <c r="BC49" s="36"/>
      <c r="BD49" s="36"/>
      <c r="BE49" s="29"/>
      <c r="BF49" s="417"/>
      <c r="BG49" s="417"/>
      <c r="BH49" s="417"/>
      <c r="BI49" s="417"/>
      <c r="BJ49" s="417"/>
      <c r="BK49" s="417"/>
      <c r="BL49" s="417"/>
      <c r="BM49" s="417"/>
      <c r="BN49" s="29"/>
      <c r="BO49" s="30"/>
      <c r="BP49" s="30"/>
      <c r="BQ49" s="30"/>
      <c r="BR49" s="30"/>
      <c r="BS49" s="30"/>
      <c r="BT49" s="146"/>
      <c r="BU49" s="146"/>
      <c r="BV49" s="30"/>
      <c r="BW49" s="30"/>
      <c r="BX49" s="131"/>
      <c r="BY49" s="131"/>
      <c r="BZ49" s="131"/>
      <c r="CA49" s="131"/>
      <c r="CB49" s="131"/>
      <c r="CC49" s="131"/>
      <c r="CD49" s="131"/>
      <c r="CE49" s="131"/>
      <c r="CF49" s="131"/>
      <c r="CG49" s="131"/>
      <c r="CH49" s="131"/>
      <c r="CI49" s="131"/>
      <c r="CJ49" s="131"/>
      <c r="CK49" s="131"/>
      <c r="CL49" s="131"/>
      <c r="CM49" s="131"/>
      <c r="CN49" s="131"/>
      <c r="CO49" s="131"/>
      <c r="CP49" s="131"/>
      <c r="CQ49" s="131"/>
    </row>
    <row r="50" spans="1:95" ht="78.75" customHeight="1">
      <c r="A50" s="418"/>
      <c r="B50" s="418"/>
      <c r="C50" s="418"/>
      <c r="D50" s="418"/>
      <c r="E50" s="149"/>
      <c r="F50" s="149"/>
      <c r="G50" s="418"/>
      <c r="H50" s="418"/>
      <c r="I50" s="62"/>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63">
        <f t="shared" si="0"/>
        <v>5</v>
      </c>
      <c r="AH50" s="418"/>
      <c r="AI50" s="418"/>
      <c r="AJ50" s="418"/>
      <c r="AK50" s="30">
        <v>6</v>
      </c>
      <c r="AL50" s="26" t="s">
        <v>226</v>
      </c>
      <c r="AM50" s="36"/>
      <c r="AN50" s="36" t="str">
        <f t="shared" si="16"/>
        <v/>
      </c>
      <c r="AO50" s="36"/>
      <c r="AP50" s="36" t="str">
        <f t="shared" si="17"/>
        <v/>
      </c>
      <c r="AQ50" s="36"/>
      <c r="AR50" s="36" t="str">
        <f t="shared" si="18"/>
        <v/>
      </c>
      <c r="AS50" s="36"/>
      <c r="AT50" s="36" t="str">
        <f t="shared" si="19"/>
        <v/>
      </c>
      <c r="AU50" s="36"/>
      <c r="AV50" s="36" t="str">
        <f t="shared" si="20"/>
        <v/>
      </c>
      <c r="AW50" s="36"/>
      <c r="AX50" s="36" t="str">
        <f t="shared" si="21"/>
        <v/>
      </c>
      <c r="AY50" s="36"/>
      <c r="AZ50" s="36" t="str">
        <f t="shared" si="22"/>
        <v/>
      </c>
      <c r="BA50" s="145"/>
      <c r="BB50" s="36"/>
      <c r="BC50" s="36"/>
      <c r="BD50" s="36"/>
      <c r="BE50" s="29"/>
      <c r="BF50" s="418"/>
      <c r="BG50" s="418"/>
      <c r="BH50" s="418"/>
      <c r="BI50" s="418"/>
      <c r="BJ50" s="418"/>
      <c r="BK50" s="418"/>
      <c r="BL50" s="418"/>
      <c r="BM50" s="418"/>
      <c r="BN50" s="29"/>
      <c r="BO50" s="30"/>
      <c r="BP50" s="30"/>
      <c r="BQ50" s="30"/>
      <c r="BR50" s="30"/>
      <c r="BS50" s="30"/>
      <c r="BT50" s="146"/>
      <c r="BU50" s="146"/>
      <c r="BV50" s="30"/>
      <c r="BW50" s="30"/>
      <c r="BX50" s="131"/>
      <c r="BY50" s="131"/>
      <c r="BZ50" s="131"/>
      <c r="CA50" s="131"/>
      <c r="CB50" s="131"/>
      <c r="CC50" s="131"/>
      <c r="CD50" s="131"/>
      <c r="CE50" s="131"/>
      <c r="CF50" s="131"/>
      <c r="CG50" s="131"/>
      <c r="CH50" s="131"/>
      <c r="CI50" s="131"/>
      <c r="CJ50" s="131"/>
      <c r="CK50" s="131"/>
      <c r="CL50" s="131"/>
      <c r="CM50" s="131"/>
      <c r="CN50" s="131"/>
      <c r="CO50" s="131"/>
      <c r="CP50" s="131"/>
      <c r="CQ50" s="131"/>
    </row>
    <row r="51" spans="1:95" ht="112.5" customHeight="1">
      <c r="A51" s="452">
        <v>8</v>
      </c>
      <c r="B51" s="452" t="s">
        <v>319</v>
      </c>
      <c r="C51" s="452" t="s">
        <v>320</v>
      </c>
      <c r="D51" s="452" t="s">
        <v>321</v>
      </c>
      <c r="E51" s="154" t="s">
        <v>322</v>
      </c>
      <c r="F51" s="62" t="s">
        <v>323</v>
      </c>
      <c r="G51" s="452" t="s">
        <v>324</v>
      </c>
      <c r="H51" s="452" t="s">
        <v>190</v>
      </c>
      <c r="I51" s="62" t="s">
        <v>214</v>
      </c>
      <c r="J51" s="452">
        <v>2</v>
      </c>
      <c r="K51" s="461" t="str">
        <f>IF(J51&lt;=0,"",IF(J51=1,"Rara vez",IF(J51=2,"Improbable",IF(J51=3,"Posible",IF(J51=4,"Probable",IF(J51=5,"Casi Seguro"))))))</f>
        <v>Improbable</v>
      </c>
      <c r="L51" s="462">
        <v>0.4</v>
      </c>
      <c r="M51" s="463" t="s">
        <v>192</v>
      </c>
      <c r="N51" s="459" t="s">
        <v>192</v>
      </c>
      <c r="O51" s="459" t="s">
        <v>192</v>
      </c>
      <c r="P51" s="459" t="s">
        <v>192</v>
      </c>
      <c r="Q51" s="459" t="s">
        <v>192</v>
      </c>
      <c r="R51" s="459" t="s">
        <v>192</v>
      </c>
      <c r="S51" s="459" t="s">
        <v>193</v>
      </c>
      <c r="T51" s="459" t="s">
        <v>193</v>
      </c>
      <c r="U51" s="459" t="s">
        <v>193</v>
      </c>
      <c r="V51" s="459" t="s">
        <v>192</v>
      </c>
      <c r="W51" s="459" t="s">
        <v>192</v>
      </c>
      <c r="X51" s="459" t="s">
        <v>192</v>
      </c>
      <c r="Y51" s="459" t="s">
        <v>192</v>
      </c>
      <c r="Z51" s="459" t="s">
        <v>192</v>
      </c>
      <c r="AA51" s="459" t="s">
        <v>192</v>
      </c>
      <c r="AB51" s="459" t="s">
        <v>193</v>
      </c>
      <c r="AC51" s="459" t="s">
        <v>192</v>
      </c>
      <c r="AD51" s="459" t="s">
        <v>193</v>
      </c>
      <c r="AE51" s="459" t="s">
        <v>193</v>
      </c>
      <c r="AF51" s="425">
        <f>IF(AB51="Si","19",COUNTIF(M51:AE52,"si"))</f>
        <v>13</v>
      </c>
      <c r="AG51" s="63">
        <f t="shared" si="0"/>
        <v>20</v>
      </c>
      <c r="AH51" s="461" t="str">
        <f>IF(AG51=5,"Moderado",IF(AG51=10,"Mayor",IF(AG51=20,"Catastrófico",0)))</f>
        <v>Catastrófico</v>
      </c>
      <c r="AI51" s="466">
        <v>0.8</v>
      </c>
      <c r="AJ51" s="461" t="s">
        <v>325</v>
      </c>
      <c r="AK51" s="155">
        <v>1</v>
      </c>
      <c r="AL51" s="26" t="s">
        <v>326</v>
      </c>
      <c r="AM51" s="36" t="s">
        <v>195</v>
      </c>
      <c r="AN51" s="36">
        <f t="shared" si="16"/>
        <v>15</v>
      </c>
      <c r="AO51" s="36" t="s">
        <v>327</v>
      </c>
      <c r="AP51" s="36">
        <f t="shared" si="17"/>
        <v>0</v>
      </c>
      <c r="AQ51" s="36" t="s">
        <v>197</v>
      </c>
      <c r="AR51" s="36">
        <f t="shared" si="18"/>
        <v>15</v>
      </c>
      <c r="AS51" s="36" t="s">
        <v>230</v>
      </c>
      <c r="AT51" s="36">
        <f t="shared" si="19"/>
        <v>15</v>
      </c>
      <c r="AU51" s="36" t="s">
        <v>199</v>
      </c>
      <c r="AV51" s="36">
        <f t="shared" si="20"/>
        <v>15</v>
      </c>
      <c r="AW51" s="36" t="s">
        <v>200</v>
      </c>
      <c r="AX51" s="36">
        <f t="shared" si="21"/>
        <v>15</v>
      </c>
      <c r="AY51" s="36" t="s">
        <v>201</v>
      </c>
      <c r="AZ51" s="36">
        <f t="shared" si="22"/>
        <v>15</v>
      </c>
      <c r="BA51" s="145">
        <f>SUM(AN51,AP51,AR51,AT51,AV51,AX51,AZ51)</f>
        <v>90</v>
      </c>
      <c r="BB51" s="36" t="str">
        <f>IF(BA51&gt;=96,"Fuerte",IF(AND(BA51&gt;=86, BA51&lt;96),"Moderado",IF(BA51&lt;86,"Débil")))</f>
        <v>Moderado</v>
      </c>
      <c r="BC51" s="36" t="s">
        <v>202</v>
      </c>
      <c r="BD51" s="36">
        <f>VALUE(IF(OR(AND(BB51="Fuerte",BC51="Fuerte")),"100",IF(OR(AND(BB51="Fuerte",BC51="Moderado"),AND(BB51="Moderado",BC51="Fuerte"),AND(BB51="Moderado",BC51="Moderado")),"50",IF(OR(AND(BB51="Fuerte",BC51="Débil"),AND(BB51="Moderado",BC51="Débil"),AND(BB51="Débil",BC51="Fuerte"),AND(BB51="Débil",BC51="Moderado"),AND(BB51="Débil",BC51="Débil")),"0",))))</f>
        <v>50</v>
      </c>
      <c r="BE51" s="29" t="str">
        <f>IF(BD51=100,"Fuerte",IF(BD51=50,"Moderado",IF(BD51=0,"Débil")))</f>
        <v>Moderado</v>
      </c>
      <c r="BF51" s="423">
        <f>AVERAGE(BD51:BD56)</f>
        <v>50</v>
      </c>
      <c r="BG51" s="423" t="str">
        <f>IF(BF51=100,"Fuerte",IF(AND(BF51&lt;=99, BF51&gt;=50),"Moderado",IF(BF51&lt;50,"Débil")))</f>
        <v>Moderado</v>
      </c>
      <c r="BH51" s="440">
        <f>IF(BG51="Fuerte",(J51-2),IF(BG51="Moderado",(J51-1), IF(BG51="Débil",((J51-0)))))</f>
        <v>1</v>
      </c>
      <c r="BI51" s="440" t="str">
        <f>IF(BH51&lt;=0,"Rara vez",IF(BH51=1,"Rara vez",IF(BH51=2,"Improbable",IF(BH51=3,"Posible",IF(BH51=4,"Probable",IF(BH51=5,"Casi Seguro"))))))</f>
        <v>Rara vez</v>
      </c>
      <c r="BJ51" s="416">
        <f>IF(BI51="","",IF(BI51="Rara vez",0.2,IF(BI51="Improbable",0.4,IF(BI51="Posible",0.6,IF(BI51="Probable",0.8,IF(BI51="Casi seguro",1,))))))</f>
        <v>0.2</v>
      </c>
      <c r="BK51" s="440" t="str">
        <f>IFERROR(IF(AG51=5,"Moderado",IF(AG51=10,"Mayor",IF(AG51=20,"Catastrófico",0))),"")</f>
        <v>Catastrófico</v>
      </c>
      <c r="BL51" s="416">
        <f>IF(AH51="","",IF(AH51="Moderado",0.6,IF(AH51="Mayor",0.8,IF(AH51="Catastrófico",1,))))</f>
        <v>1</v>
      </c>
      <c r="BM51" s="440"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Extremo</v>
      </c>
      <c r="BN51" s="29" t="s">
        <v>241</v>
      </c>
      <c r="BO51" s="34" t="s">
        <v>328</v>
      </c>
      <c r="BP51" s="30" t="s">
        <v>329</v>
      </c>
      <c r="BQ51" s="30" t="s">
        <v>330</v>
      </c>
      <c r="BR51" s="30" t="s">
        <v>331</v>
      </c>
      <c r="BS51" s="30" t="s">
        <v>332</v>
      </c>
      <c r="BT51" s="146" t="s">
        <v>333</v>
      </c>
      <c r="BU51" s="146" t="s">
        <v>334</v>
      </c>
      <c r="BV51" s="156"/>
      <c r="BW51" s="146"/>
      <c r="BX51" s="131"/>
      <c r="BY51" s="131"/>
      <c r="BZ51" s="131"/>
      <c r="CA51" s="131"/>
      <c r="CB51" s="131"/>
      <c r="CC51" s="131"/>
      <c r="CD51" s="131"/>
      <c r="CE51" s="131"/>
      <c r="CF51" s="131"/>
      <c r="CG51" s="131"/>
      <c r="CH51" s="131"/>
      <c r="CI51" s="131"/>
      <c r="CJ51" s="131"/>
      <c r="CK51" s="131"/>
      <c r="CL51" s="131"/>
      <c r="CM51" s="131"/>
      <c r="CN51" s="131"/>
      <c r="CO51" s="131"/>
      <c r="CP51" s="131"/>
      <c r="CQ51" s="131"/>
    </row>
    <row r="52" spans="1:95" ht="78.75" customHeight="1">
      <c r="A52" s="417"/>
      <c r="B52" s="417"/>
      <c r="C52" s="417"/>
      <c r="D52" s="417"/>
      <c r="E52" s="157"/>
      <c r="F52" s="64"/>
      <c r="G52" s="417"/>
      <c r="H52" s="417"/>
      <c r="I52" s="62" t="s">
        <v>298</v>
      </c>
      <c r="J52" s="417"/>
      <c r="K52" s="417"/>
      <c r="L52" s="460"/>
      <c r="M52" s="460"/>
      <c r="N52" s="460"/>
      <c r="O52" s="460"/>
      <c r="P52" s="460"/>
      <c r="Q52" s="460"/>
      <c r="R52" s="460"/>
      <c r="S52" s="460"/>
      <c r="T52" s="460"/>
      <c r="U52" s="460"/>
      <c r="V52" s="460"/>
      <c r="W52" s="460"/>
      <c r="X52" s="460"/>
      <c r="Y52" s="460"/>
      <c r="Z52" s="460"/>
      <c r="AA52" s="460"/>
      <c r="AB52" s="460"/>
      <c r="AC52" s="460"/>
      <c r="AD52" s="460"/>
      <c r="AE52" s="460"/>
      <c r="AF52" s="417"/>
      <c r="AG52" s="63">
        <f t="shared" si="0"/>
        <v>5</v>
      </c>
      <c r="AH52" s="417"/>
      <c r="AI52" s="460"/>
      <c r="AJ52" s="417"/>
      <c r="AK52" s="155">
        <v>2</v>
      </c>
      <c r="AL52" s="26" t="s">
        <v>226</v>
      </c>
      <c r="AM52" s="36"/>
      <c r="AN52" s="36" t="str">
        <f t="shared" si="16"/>
        <v/>
      </c>
      <c r="AO52" s="36"/>
      <c r="AP52" s="36" t="str">
        <f t="shared" si="17"/>
        <v/>
      </c>
      <c r="AQ52" s="36"/>
      <c r="AR52" s="36" t="str">
        <f t="shared" si="18"/>
        <v/>
      </c>
      <c r="AS52" s="36"/>
      <c r="AT52" s="36" t="str">
        <f t="shared" si="19"/>
        <v/>
      </c>
      <c r="AU52" s="36"/>
      <c r="AV52" s="36" t="str">
        <f t="shared" si="20"/>
        <v/>
      </c>
      <c r="AW52" s="36"/>
      <c r="AX52" s="36" t="str">
        <f t="shared" si="21"/>
        <v/>
      </c>
      <c r="AY52" s="36"/>
      <c r="AZ52" s="36" t="str">
        <f t="shared" si="22"/>
        <v/>
      </c>
      <c r="BA52" s="145"/>
      <c r="BB52" s="36"/>
      <c r="BC52" s="36"/>
      <c r="BD52" s="36"/>
      <c r="BE52" s="29"/>
      <c r="BF52" s="417"/>
      <c r="BG52" s="417"/>
      <c r="BH52" s="417"/>
      <c r="BI52" s="417"/>
      <c r="BJ52" s="417"/>
      <c r="BK52" s="417"/>
      <c r="BL52" s="417"/>
      <c r="BM52" s="417"/>
      <c r="BN52" s="29" t="s">
        <v>241</v>
      </c>
      <c r="BO52" s="30"/>
      <c r="BP52" s="30"/>
      <c r="BQ52" s="30"/>
      <c r="BR52" s="30"/>
      <c r="BS52" s="30"/>
      <c r="BT52" s="30"/>
      <c r="BU52" s="30"/>
      <c r="BV52" s="146"/>
      <c r="BW52" s="146"/>
      <c r="BX52" s="131"/>
      <c r="BY52" s="131"/>
      <c r="BZ52" s="131"/>
      <c r="CA52" s="131"/>
      <c r="CB52" s="131"/>
      <c r="CC52" s="131"/>
      <c r="CD52" s="131"/>
      <c r="CE52" s="131"/>
      <c r="CF52" s="131"/>
      <c r="CG52" s="131"/>
      <c r="CH52" s="131"/>
      <c r="CI52" s="131"/>
      <c r="CJ52" s="131"/>
      <c r="CK52" s="131"/>
      <c r="CL52" s="131"/>
      <c r="CM52" s="131"/>
      <c r="CN52" s="131"/>
      <c r="CO52" s="131"/>
      <c r="CP52" s="131"/>
      <c r="CQ52" s="131"/>
    </row>
    <row r="53" spans="1:95" ht="78.75" customHeight="1">
      <c r="A53" s="417"/>
      <c r="B53" s="417"/>
      <c r="C53" s="417"/>
      <c r="D53" s="417"/>
      <c r="E53" s="157"/>
      <c r="F53" s="148"/>
      <c r="G53" s="417"/>
      <c r="H53" s="417"/>
      <c r="I53" s="62" t="s">
        <v>304</v>
      </c>
      <c r="J53" s="417"/>
      <c r="K53" s="417"/>
      <c r="L53" s="460"/>
      <c r="M53" s="460"/>
      <c r="N53" s="460"/>
      <c r="O53" s="460"/>
      <c r="P53" s="460"/>
      <c r="Q53" s="460"/>
      <c r="R53" s="460"/>
      <c r="S53" s="460"/>
      <c r="T53" s="460"/>
      <c r="U53" s="460"/>
      <c r="V53" s="460"/>
      <c r="W53" s="460"/>
      <c r="X53" s="460"/>
      <c r="Y53" s="460"/>
      <c r="Z53" s="460"/>
      <c r="AA53" s="460"/>
      <c r="AB53" s="460"/>
      <c r="AC53" s="460"/>
      <c r="AD53" s="460"/>
      <c r="AE53" s="460"/>
      <c r="AF53" s="417"/>
      <c r="AG53" s="63">
        <f t="shared" si="0"/>
        <v>5</v>
      </c>
      <c r="AH53" s="417"/>
      <c r="AI53" s="460"/>
      <c r="AJ53" s="417"/>
      <c r="AK53" s="155">
        <v>3</v>
      </c>
      <c r="AL53" s="26" t="s">
        <v>226</v>
      </c>
      <c r="AM53" s="36"/>
      <c r="AN53" s="36" t="str">
        <f t="shared" si="16"/>
        <v/>
      </c>
      <c r="AO53" s="36"/>
      <c r="AP53" s="36" t="str">
        <f t="shared" si="17"/>
        <v/>
      </c>
      <c r="AQ53" s="36"/>
      <c r="AR53" s="36" t="str">
        <f t="shared" si="18"/>
        <v/>
      </c>
      <c r="AS53" s="36"/>
      <c r="AT53" s="36" t="str">
        <f t="shared" si="19"/>
        <v/>
      </c>
      <c r="AU53" s="36"/>
      <c r="AV53" s="36" t="str">
        <f t="shared" si="20"/>
        <v/>
      </c>
      <c r="AW53" s="36"/>
      <c r="AX53" s="36" t="str">
        <f t="shared" si="21"/>
        <v/>
      </c>
      <c r="AY53" s="36"/>
      <c r="AZ53" s="36" t="str">
        <f t="shared" si="22"/>
        <v/>
      </c>
      <c r="BA53" s="145"/>
      <c r="BB53" s="36"/>
      <c r="BC53" s="36"/>
      <c r="BD53" s="36"/>
      <c r="BE53" s="29"/>
      <c r="BF53" s="417"/>
      <c r="BG53" s="417"/>
      <c r="BH53" s="417"/>
      <c r="BI53" s="417"/>
      <c r="BJ53" s="417"/>
      <c r="BK53" s="417"/>
      <c r="BL53" s="417"/>
      <c r="BM53" s="417"/>
      <c r="BN53" s="29"/>
      <c r="BO53" s="30"/>
      <c r="BP53" s="30"/>
      <c r="BQ53" s="30"/>
      <c r="BR53" s="30"/>
      <c r="BS53" s="30"/>
      <c r="BT53" s="30"/>
      <c r="BU53" s="30"/>
      <c r="BV53" s="146"/>
      <c r="BW53" s="146"/>
      <c r="BX53" s="131"/>
      <c r="BY53" s="131"/>
      <c r="BZ53" s="131"/>
      <c r="CA53" s="131"/>
      <c r="CB53" s="131"/>
      <c r="CC53" s="131"/>
      <c r="CD53" s="131"/>
      <c r="CE53" s="131"/>
      <c r="CF53" s="131"/>
      <c r="CG53" s="131"/>
      <c r="CH53" s="131"/>
      <c r="CI53" s="131"/>
      <c r="CJ53" s="131"/>
      <c r="CK53" s="131"/>
      <c r="CL53" s="131"/>
      <c r="CM53" s="131"/>
      <c r="CN53" s="131"/>
      <c r="CO53" s="131"/>
      <c r="CP53" s="131"/>
      <c r="CQ53" s="131"/>
    </row>
    <row r="54" spans="1:95" ht="78.75" customHeight="1">
      <c r="A54" s="417"/>
      <c r="B54" s="417"/>
      <c r="C54" s="417"/>
      <c r="D54" s="417"/>
      <c r="E54" s="134"/>
      <c r="F54" s="148"/>
      <c r="G54" s="417"/>
      <c r="H54" s="417"/>
      <c r="I54" s="62" t="s">
        <v>191</v>
      </c>
      <c r="J54" s="417"/>
      <c r="K54" s="417"/>
      <c r="L54" s="460"/>
      <c r="M54" s="460"/>
      <c r="N54" s="460"/>
      <c r="O54" s="460"/>
      <c r="P54" s="460"/>
      <c r="Q54" s="460"/>
      <c r="R54" s="460"/>
      <c r="S54" s="460"/>
      <c r="T54" s="460"/>
      <c r="U54" s="460"/>
      <c r="V54" s="460"/>
      <c r="W54" s="460"/>
      <c r="X54" s="460"/>
      <c r="Y54" s="460"/>
      <c r="Z54" s="460"/>
      <c r="AA54" s="460"/>
      <c r="AB54" s="460"/>
      <c r="AC54" s="460"/>
      <c r="AD54" s="460"/>
      <c r="AE54" s="460"/>
      <c r="AF54" s="417"/>
      <c r="AG54" s="63">
        <f t="shared" si="0"/>
        <v>5</v>
      </c>
      <c r="AH54" s="417"/>
      <c r="AI54" s="460"/>
      <c r="AJ54" s="417"/>
      <c r="AK54" s="155">
        <v>4</v>
      </c>
      <c r="AL54" s="26" t="s">
        <v>226</v>
      </c>
      <c r="AM54" s="36"/>
      <c r="AN54" s="36" t="str">
        <f t="shared" si="16"/>
        <v/>
      </c>
      <c r="AO54" s="36"/>
      <c r="AP54" s="36" t="str">
        <f t="shared" si="17"/>
        <v/>
      </c>
      <c r="AQ54" s="36"/>
      <c r="AR54" s="36" t="str">
        <f t="shared" si="18"/>
        <v/>
      </c>
      <c r="AS54" s="36"/>
      <c r="AT54" s="36" t="str">
        <f t="shared" si="19"/>
        <v/>
      </c>
      <c r="AU54" s="36"/>
      <c r="AV54" s="36" t="str">
        <f t="shared" si="20"/>
        <v/>
      </c>
      <c r="AW54" s="36"/>
      <c r="AX54" s="36" t="str">
        <f t="shared" si="21"/>
        <v/>
      </c>
      <c r="AY54" s="36"/>
      <c r="AZ54" s="36" t="str">
        <f t="shared" si="22"/>
        <v/>
      </c>
      <c r="BA54" s="145"/>
      <c r="BB54" s="36"/>
      <c r="BC54" s="36"/>
      <c r="BD54" s="36"/>
      <c r="BE54" s="29"/>
      <c r="BF54" s="417"/>
      <c r="BG54" s="417"/>
      <c r="BH54" s="417"/>
      <c r="BI54" s="417"/>
      <c r="BJ54" s="417"/>
      <c r="BK54" s="417"/>
      <c r="BL54" s="417"/>
      <c r="BM54" s="417"/>
      <c r="BN54" s="29"/>
      <c r="BO54" s="30"/>
      <c r="BP54" s="30"/>
      <c r="BQ54" s="30"/>
      <c r="BR54" s="30"/>
      <c r="BS54" s="30"/>
      <c r="BT54" s="30"/>
      <c r="BU54" s="30"/>
      <c r="BV54" s="146"/>
      <c r="BW54" s="146"/>
      <c r="BX54" s="131"/>
      <c r="BY54" s="131"/>
      <c r="BZ54" s="131"/>
      <c r="CA54" s="131"/>
      <c r="CB54" s="131"/>
      <c r="CC54" s="131"/>
      <c r="CD54" s="131"/>
      <c r="CE54" s="131"/>
      <c r="CF54" s="131"/>
      <c r="CG54" s="131"/>
      <c r="CH54" s="131"/>
      <c r="CI54" s="131"/>
      <c r="CJ54" s="131"/>
      <c r="CK54" s="131"/>
      <c r="CL54" s="131"/>
      <c r="CM54" s="131"/>
      <c r="CN54" s="131"/>
      <c r="CO54" s="131"/>
      <c r="CP54" s="131"/>
      <c r="CQ54" s="131"/>
    </row>
    <row r="55" spans="1:95" ht="78.75" customHeight="1">
      <c r="A55" s="417"/>
      <c r="B55" s="417"/>
      <c r="C55" s="417"/>
      <c r="D55" s="417"/>
      <c r="E55" s="148"/>
      <c r="F55" s="148"/>
      <c r="G55" s="417"/>
      <c r="H55" s="417"/>
      <c r="I55" s="62" t="s">
        <v>208</v>
      </c>
      <c r="J55" s="417"/>
      <c r="K55" s="417"/>
      <c r="L55" s="460"/>
      <c r="M55" s="460"/>
      <c r="N55" s="460"/>
      <c r="O55" s="460"/>
      <c r="P55" s="460"/>
      <c r="Q55" s="460"/>
      <c r="R55" s="460"/>
      <c r="S55" s="460"/>
      <c r="T55" s="460"/>
      <c r="U55" s="460"/>
      <c r="V55" s="460"/>
      <c r="W55" s="460"/>
      <c r="X55" s="460"/>
      <c r="Y55" s="460"/>
      <c r="Z55" s="460"/>
      <c r="AA55" s="460"/>
      <c r="AB55" s="460"/>
      <c r="AC55" s="460"/>
      <c r="AD55" s="460"/>
      <c r="AE55" s="460"/>
      <c r="AF55" s="417"/>
      <c r="AG55" s="63"/>
      <c r="AH55" s="417"/>
      <c r="AI55" s="460"/>
      <c r="AJ55" s="417"/>
      <c r="AK55" s="155">
        <v>5</v>
      </c>
      <c r="AL55" s="26" t="s">
        <v>226</v>
      </c>
      <c r="AM55" s="36"/>
      <c r="AN55" s="36" t="str">
        <f t="shared" si="16"/>
        <v/>
      </c>
      <c r="AO55" s="36"/>
      <c r="AP55" s="36" t="str">
        <f t="shared" si="17"/>
        <v/>
      </c>
      <c r="AQ55" s="36"/>
      <c r="AR55" s="36" t="str">
        <f t="shared" si="18"/>
        <v/>
      </c>
      <c r="AS55" s="36"/>
      <c r="AT55" s="36" t="str">
        <f t="shared" si="19"/>
        <v/>
      </c>
      <c r="AU55" s="36"/>
      <c r="AV55" s="36" t="str">
        <f t="shared" si="20"/>
        <v/>
      </c>
      <c r="AW55" s="36"/>
      <c r="AX55" s="36" t="str">
        <f t="shared" si="21"/>
        <v/>
      </c>
      <c r="AY55" s="36"/>
      <c r="AZ55" s="36" t="str">
        <f t="shared" si="22"/>
        <v/>
      </c>
      <c r="BA55" s="145"/>
      <c r="BB55" s="36"/>
      <c r="BC55" s="36"/>
      <c r="BD55" s="36"/>
      <c r="BE55" s="29"/>
      <c r="BF55" s="417"/>
      <c r="BG55" s="417"/>
      <c r="BH55" s="417"/>
      <c r="BI55" s="417"/>
      <c r="BJ55" s="417"/>
      <c r="BK55" s="417"/>
      <c r="BL55" s="417"/>
      <c r="BM55" s="417"/>
      <c r="BN55" s="29"/>
      <c r="BO55" s="30"/>
      <c r="BP55" s="30"/>
      <c r="BQ55" s="30"/>
      <c r="BR55" s="30"/>
      <c r="BS55" s="30"/>
      <c r="BT55" s="30"/>
      <c r="BU55" s="30"/>
      <c r="BV55" s="146"/>
      <c r="BW55" s="146"/>
      <c r="BX55" s="131"/>
      <c r="BY55" s="131"/>
      <c r="BZ55" s="131"/>
      <c r="CA55" s="131"/>
      <c r="CB55" s="131"/>
      <c r="CC55" s="131"/>
      <c r="CD55" s="131"/>
      <c r="CE55" s="131"/>
      <c r="CF55" s="131"/>
      <c r="CG55" s="131"/>
      <c r="CH55" s="131"/>
      <c r="CI55" s="131"/>
      <c r="CJ55" s="131"/>
      <c r="CK55" s="131"/>
      <c r="CL55" s="131"/>
      <c r="CM55" s="131"/>
      <c r="CN55" s="131"/>
      <c r="CO55" s="131"/>
      <c r="CP55" s="131"/>
      <c r="CQ55" s="131"/>
    </row>
    <row r="56" spans="1:95" ht="78.75" customHeight="1">
      <c r="A56" s="418"/>
      <c r="B56" s="418"/>
      <c r="C56" s="418"/>
      <c r="D56" s="418"/>
      <c r="E56" s="149"/>
      <c r="F56" s="149"/>
      <c r="G56" s="418"/>
      <c r="H56" s="418"/>
      <c r="I56" s="62"/>
      <c r="J56" s="418"/>
      <c r="K56" s="418"/>
      <c r="L56" s="460"/>
      <c r="M56" s="460"/>
      <c r="N56" s="460"/>
      <c r="O56" s="460"/>
      <c r="P56" s="460"/>
      <c r="Q56" s="460"/>
      <c r="R56" s="460"/>
      <c r="S56" s="460"/>
      <c r="T56" s="460"/>
      <c r="U56" s="460"/>
      <c r="V56" s="460"/>
      <c r="W56" s="460"/>
      <c r="X56" s="460"/>
      <c r="Y56" s="460"/>
      <c r="Z56" s="460"/>
      <c r="AA56" s="460"/>
      <c r="AB56" s="460"/>
      <c r="AC56" s="460"/>
      <c r="AD56" s="460"/>
      <c r="AE56" s="460"/>
      <c r="AF56" s="418"/>
      <c r="AG56" s="63">
        <f t="shared" ref="AG56:AG83" si="31">VALUE(IF(AF56&lt;=5,5,IF(AND(AF56&gt;5,AF56&lt;=11),10,IF(AF56&gt;11,20,0))))</f>
        <v>5</v>
      </c>
      <c r="AH56" s="418"/>
      <c r="AI56" s="460"/>
      <c r="AJ56" s="418"/>
      <c r="AK56" s="155">
        <v>6</v>
      </c>
      <c r="AL56" s="26" t="s">
        <v>226</v>
      </c>
      <c r="AM56" s="36"/>
      <c r="AN56" s="36" t="str">
        <f t="shared" si="16"/>
        <v/>
      </c>
      <c r="AO56" s="36"/>
      <c r="AP56" s="36" t="str">
        <f t="shared" si="17"/>
        <v/>
      </c>
      <c r="AQ56" s="36"/>
      <c r="AR56" s="36" t="str">
        <f t="shared" si="18"/>
        <v/>
      </c>
      <c r="AS56" s="36"/>
      <c r="AT56" s="36" t="str">
        <f t="shared" si="19"/>
        <v/>
      </c>
      <c r="AU56" s="36"/>
      <c r="AV56" s="36" t="str">
        <f t="shared" si="20"/>
        <v/>
      </c>
      <c r="AW56" s="36"/>
      <c r="AX56" s="36" t="str">
        <f t="shared" si="21"/>
        <v/>
      </c>
      <c r="AY56" s="36"/>
      <c r="AZ56" s="36" t="str">
        <f t="shared" si="22"/>
        <v/>
      </c>
      <c r="BA56" s="145"/>
      <c r="BB56" s="36"/>
      <c r="BC56" s="36"/>
      <c r="BD56" s="36"/>
      <c r="BE56" s="29"/>
      <c r="BF56" s="418"/>
      <c r="BG56" s="418"/>
      <c r="BH56" s="418"/>
      <c r="BI56" s="418"/>
      <c r="BJ56" s="418"/>
      <c r="BK56" s="418"/>
      <c r="BL56" s="418"/>
      <c r="BM56" s="418"/>
      <c r="BN56" s="29"/>
      <c r="BO56" s="30"/>
      <c r="BP56" s="30"/>
      <c r="BQ56" s="30"/>
      <c r="BR56" s="30"/>
      <c r="BS56" s="30"/>
      <c r="BT56" s="30"/>
      <c r="BU56" s="30"/>
      <c r="BV56" s="146"/>
      <c r="BW56" s="146"/>
      <c r="BX56" s="131"/>
      <c r="BY56" s="131"/>
      <c r="BZ56" s="131"/>
      <c r="CA56" s="131"/>
      <c r="CB56" s="131"/>
      <c r="CC56" s="131"/>
      <c r="CD56" s="131"/>
      <c r="CE56" s="131"/>
      <c r="CF56" s="131"/>
      <c r="CG56" s="131"/>
      <c r="CH56" s="131"/>
      <c r="CI56" s="131"/>
      <c r="CJ56" s="131"/>
      <c r="CK56" s="131"/>
      <c r="CL56" s="131"/>
      <c r="CM56" s="131"/>
      <c r="CN56" s="131"/>
      <c r="CO56" s="131"/>
      <c r="CP56" s="131"/>
      <c r="CQ56" s="131"/>
    </row>
    <row r="57" spans="1:95" ht="78.75" customHeight="1">
      <c r="A57" s="452">
        <v>9</v>
      </c>
      <c r="B57" s="452" t="s">
        <v>335</v>
      </c>
      <c r="C57" s="452" t="s">
        <v>336</v>
      </c>
      <c r="D57" s="452" t="s">
        <v>337</v>
      </c>
      <c r="E57" s="158"/>
      <c r="F57" s="464" t="s">
        <v>338</v>
      </c>
      <c r="G57" s="465" t="s">
        <v>339</v>
      </c>
      <c r="H57" s="452" t="s">
        <v>190</v>
      </c>
      <c r="I57" s="62" t="s">
        <v>191</v>
      </c>
      <c r="J57" s="452">
        <v>2</v>
      </c>
      <c r="K57" s="419" t="str">
        <f>IF(J57&lt;=0,"",IF(J57=1,"Rara vez",IF(J57=2,"Improbable",IF(J57=3,"Posible",IF(J57=4,"Probable",IF(J57=5,"Casi Seguro"))))))</f>
        <v>Improbable</v>
      </c>
      <c r="L57" s="416">
        <f>IF(K57="","",IF(K57="Rara vez",0.2,IF(K57="Improbable",0.4,IF(K57="Posible",0.6,IF(K57="Probable",0.8,IF(K57="Casi seguro",1,))))))</f>
        <v>0.4</v>
      </c>
      <c r="M57" s="416" t="s">
        <v>192</v>
      </c>
      <c r="N57" s="416" t="s">
        <v>192</v>
      </c>
      <c r="O57" s="416" t="s">
        <v>192</v>
      </c>
      <c r="P57" s="416" t="s">
        <v>192</v>
      </c>
      <c r="Q57" s="416" t="s">
        <v>192</v>
      </c>
      <c r="R57" s="416" t="s">
        <v>193</v>
      </c>
      <c r="S57" s="416" t="s">
        <v>192</v>
      </c>
      <c r="T57" s="416" t="s">
        <v>193</v>
      </c>
      <c r="U57" s="416" t="s">
        <v>192</v>
      </c>
      <c r="V57" s="416" t="s">
        <v>192</v>
      </c>
      <c r="W57" s="416" t="s">
        <v>192</v>
      </c>
      <c r="X57" s="416" t="s">
        <v>192</v>
      </c>
      <c r="Y57" s="416" t="s">
        <v>193</v>
      </c>
      <c r="Z57" s="416" t="s">
        <v>192</v>
      </c>
      <c r="AA57" s="416" t="s">
        <v>192</v>
      </c>
      <c r="AB57" s="416" t="s">
        <v>193</v>
      </c>
      <c r="AC57" s="416" t="s">
        <v>192</v>
      </c>
      <c r="AD57" s="416" t="s">
        <v>193</v>
      </c>
      <c r="AE57" s="416" t="s">
        <v>193</v>
      </c>
      <c r="AF57" s="425">
        <f>IF(AB57="Si","19",COUNTIF(M57:AE58,"si"))</f>
        <v>13</v>
      </c>
      <c r="AG57" s="63">
        <f t="shared" si="31"/>
        <v>20</v>
      </c>
      <c r="AH57" s="419" t="str">
        <f>IF(AG57=5,"Moderado",IF(AG57=10,"Mayor",IF(AG57=20,"Catastrófico",0)))</f>
        <v>Catastrófico</v>
      </c>
      <c r="AI57" s="416">
        <f>IF(AH57="","",IF(AH57="Leve",0.2,IF(AH57="Menor",0.4,IF(AH57="Moderado",0.6,IF(AH57="Mayor",0.8,IF(AH57="Catastrófico",1,))))))</f>
        <v>1</v>
      </c>
      <c r="AJ57" s="419"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30">
        <v>1</v>
      </c>
      <c r="AL57" s="26" t="s">
        <v>340</v>
      </c>
      <c r="AM57" s="36" t="s">
        <v>195</v>
      </c>
      <c r="AN57" s="36">
        <f t="shared" si="16"/>
        <v>15</v>
      </c>
      <c r="AO57" s="36" t="s">
        <v>196</v>
      </c>
      <c r="AP57" s="36">
        <f t="shared" si="17"/>
        <v>15</v>
      </c>
      <c r="AQ57" s="36" t="s">
        <v>197</v>
      </c>
      <c r="AR57" s="36">
        <f t="shared" si="18"/>
        <v>15</v>
      </c>
      <c r="AS57" s="36" t="s">
        <v>230</v>
      </c>
      <c r="AT57" s="36">
        <f t="shared" si="19"/>
        <v>15</v>
      </c>
      <c r="AU57" s="36" t="s">
        <v>199</v>
      </c>
      <c r="AV57" s="36">
        <f t="shared" si="20"/>
        <v>15</v>
      </c>
      <c r="AW57" s="36" t="s">
        <v>200</v>
      </c>
      <c r="AX57" s="36">
        <f t="shared" si="21"/>
        <v>15</v>
      </c>
      <c r="AY57" s="36" t="s">
        <v>201</v>
      </c>
      <c r="AZ57" s="36">
        <f t="shared" si="22"/>
        <v>15</v>
      </c>
      <c r="BA57" s="145">
        <f t="shared" ref="BA57:BA60" si="32">SUM(AN57,AP57,AR57,AT57,AV57,AX57,AZ57)</f>
        <v>105</v>
      </c>
      <c r="BB57" s="36" t="str">
        <f t="shared" ref="BB57:BB60" si="33">IF(BA57&gt;=96,"Fuerte",IF(AND(BA57&gt;=86, BA57&lt;96),"Moderado",IF(BA57&lt;86,"Débil")))</f>
        <v>Fuerte</v>
      </c>
      <c r="BC57" s="36" t="s">
        <v>202</v>
      </c>
      <c r="BD57" s="36">
        <f t="shared" ref="BD57:BD60" si="34">VALUE(IF(OR(AND(BB57="Fuerte",BC57="Fuerte")),"100",IF(OR(AND(BB57="Fuerte",BC57="Moderado"),AND(BB57="Moderado",BC57="Fuerte"),AND(BB57="Moderado",BC57="Moderado")),"50",IF(OR(AND(BB57="Fuerte",BC57="Débil"),AND(BB57="Moderado",BC57="Débil"),AND(BB57="Débil",BC57="Fuerte"),AND(BB57="Débil",BC57="Moderado"),AND(BB57="Débil",BC57="Débil")),"0",))))</f>
        <v>100</v>
      </c>
      <c r="BE57" s="29" t="str">
        <f t="shared" ref="BE57:BE60" si="35">IF(BD57=100,"Fuerte",IF(BD57=50,"Moderado",IF(BD57=0,"Débil")))</f>
        <v>Fuerte</v>
      </c>
      <c r="BF57" s="423">
        <f>AVERAGE(BD57:BD62)</f>
        <v>100</v>
      </c>
      <c r="BG57" s="423" t="str">
        <f>IF(BF57=100,"Fuerte",IF(AND(BF57&lt;=99, BF57&gt;=50),"Moderado",IF(BF57&lt;50,"Débil")))</f>
        <v>Fuerte</v>
      </c>
      <c r="BH57" s="440">
        <f>IF(BG57="Fuerte",(J57-2),IF(BG57="Moderado",(J57-1), IF(BG57="Débil",((J57-0)))))</f>
        <v>0</v>
      </c>
      <c r="BI57" s="440" t="str">
        <f>IF(BH57&lt;=0,"Rara vez",IF(BH57=1,"Rara vez",IF(BH57=2,"Improbable",IF(BH57=3,"Posible",IF(BH57=4,"Probable",IF(BH57=5,"Casi Seguro"))))))</f>
        <v>Rara vez</v>
      </c>
      <c r="BJ57" s="416">
        <f>IF(BI57="","",IF(BI57="Rara vez",0.2,IF(BI57="Improbable",0.4,IF(BI57="Posible",0.6,IF(BI57="Probable",0.8,IF(BI57="Casi seguro",1,))))))</f>
        <v>0.2</v>
      </c>
      <c r="BK57" s="440" t="str">
        <f>IFERROR(IF(AG57=5,"Moderado",IF(AG57=10,"Mayor",IF(AG57=20,"Catastrófico",0))),"")</f>
        <v>Catastrófico</v>
      </c>
      <c r="BL57" s="416">
        <f>IF(AH57="","",IF(AH57="Moderado",0.6,IF(AH57="Mayor",0.8,IF(AH57="Catastrófico",1,))))</f>
        <v>1</v>
      </c>
      <c r="BM57" s="467"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29" t="s">
        <v>241</v>
      </c>
      <c r="BO57" s="159" t="s">
        <v>341</v>
      </c>
      <c r="BP57" s="30" t="s">
        <v>342</v>
      </c>
      <c r="BQ57" s="30" t="s">
        <v>343</v>
      </c>
      <c r="BR57" s="30" t="s">
        <v>344</v>
      </c>
      <c r="BS57" s="30" t="s">
        <v>345</v>
      </c>
      <c r="BT57" s="146" t="s">
        <v>346</v>
      </c>
      <c r="BU57" s="146" t="s">
        <v>347</v>
      </c>
      <c r="BV57" s="144"/>
      <c r="BW57" s="30"/>
      <c r="BX57" s="131"/>
      <c r="BY57" s="131"/>
      <c r="BZ57" s="131"/>
      <c r="CA57" s="131"/>
      <c r="CB57" s="131"/>
      <c r="CC57" s="131"/>
      <c r="CD57" s="131"/>
      <c r="CE57" s="131"/>
      <c r="CF57" s="131"/>
      <c r="CG57" s="131"/>
      <c r="CH57" s="131"/>
      <c r="CI57" s="131"/>
      <c r="CJ57" s="131"/>
      <c r="CK57" s="131"/>
      <c r="CL57" s="131"/>
      <c r="CM57" s="131"/>
      <c r="CN57" s="131"/>
      <c r="CO57" s="131"/>
      <c r="CP57" s="131"/>
      <c r="CQ57" s="131"/>
    </row>
    <row r="58" spans="1:95" ht="78.75" customHeight="1">
      <c r="A58" s="417"/>
      <c r="B58" s="417"/>
      <c r="C58" s="417"/>
      <c r="D58" s="417"/>
      <c r="E58" s="148" t="s">
        <v>348</v>
      </c>
      <c r="F58" s="417"/>
      <c r="G58" s="417"/>
      <c r="H58" s="417"/>
      <c r="I58" s="62" t="s">
        <v>208</v>
      </c>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63">
        <f t="shared" si="31"/>
        <v>5</v>
      </c>
      <c r="AH58" s="417"/>
      <c r="AI58" s="417"/>
      <c r="AJ58" s="417"/>
      <c r="AK58" s="30">
        <v>2</v>
      </c>
      <c r="AL58" s="160"/>
      <c r="AM58" s="36" t="s">
        <v>195</v>
      </c>
      <c r="AN58" s="36">
        <f t="shared" si="16"/>
        <v>15</v>
      </c>
      <c r="AO58" s="36" t="s">
        <v>196</v>
      </c>
      <c r="AP58" s="36">
        <f t="shared" si="17"/>
        <v>15</v>
      </c>
      <c r="AQ58" s="36" t="s">
        <v>197</v>
      </c>
      <c r="AR58" s="36">
        <f t="shared" si="18"/>
        <v>15</v>
      </c>
      <c r="AS58" s="36" t="s">
        <v>198</v>
      </c>
      <c r="AT58" s="36">
        <f t="shared" si="19"/>
        <v>10</v>
      </c>
      <c r="AU58" s="36" t="s">
        <v>199</v>
      </c>
      <c r="AV58" s="36">
        <f t="shared" si="20"/>
        <v>15</v>
      </c>
      <c r="AW58" s="36" t="s">
        <v>200</v>
      </c>
      <c r="AX58" s="36">
        <f t="shared" si="21"/>
        <v>15</v>
      </c>
      <c r="AY58" s="36" t="s">
        <v>201</v>
      </c>
      <c r="AZ58" s="36">
        <f t="shared" si="22"/>
        <v>15</v>
      </c>
      <c r="BA58" s="145">
        <f t="shared" si="32"/>
        <v>100</v>
      </c>
      <c r="BB58" s="36" t="str">
        <f t="shared" si="33"/>
        <v>Fuerte</v>
      </c>
      <c r="BC58" s="36" t="s">
        <v>202</v>
      </c>
      <c r="BD58" s="36">
        <f t="shared" si="34"/>
        <v>100</v>
      </c>
      <c r="BE58" s="29" t="str">
        <f t="shared" si="35"/>
        <v>Fuerte</v>
      </c>
      <c r="BF58" s="417"/>
      <c r="BG58" s="417"/>
      <c r="BH58" s="417"/>
      <c r="BI58" s="417"/>
      <c r="BJ58" s="417"/>
      <c r="BK58" s="417"/>
      <c r="BL58" s="417"/>
      <c r="BM58" s="417"/>
      <c r="BN58" s="29" t="s">
        <v>241</v>
      </c>
      <c r="BO58" s="159" t="s">
        <v>349</v>
      </c>
      <c r="BP58" s="30" t="s">
        <v>342</v>
      </c>
      <c r="BQ58" s="30" t="s">
        <v>343</v>
      </c>
      <c r="BR58" s="30" t="s">
        <v>344</v>
      </c>
      <c r="BS58" s="30" t="s">
        <v>345</v>
      </c>
      <c r="BT58" s="146" t="s">
        <v>346</v>
      </c>
      <c r="BU58" s="146" t="s">
        <v>347</v>
      </c>
      <c r="BV58" s="60"/>
      <c r="BW58" s="30"/>
      <c r="BX58" s="131"/>
      <c r="BY58" s="131"/>
      <c r="BZ58" s="131"/>
      <c r="CA58" s="131"/>
      <c r="CB58" s="131"/>
      <c r="CC58" s="131"/>
      <c r="CD58" s="131"/>
      <c r="CE58" s="131"/>
      <c r="CF58" s="131"/>
      <c r="CG58" s="131"/>
      <c r="CH58" s="131"/>
      <c r="CI58" s="131"/>
      <c r="CJ58" s="131"/>
      <c r="CK58" s="131"/>
      <c r="CL58" s="131"/>
      <c r="CM58" s="131"/>
      <c r="CN58" s="131"/>
      <c r="CO58" s="131"/>
      <c r="CP58" s="131"/>
      <c r="CQ58" s="131"/>
    </row>
    <row r="59" spans="1:95" ht="78.75" customHeight="1">
      <c r="A59" s="417"/>
      <c r="B59" s="417"/>
      <c r="C59" s="417"/>
      <c r="D59" s="417"/>
      <c r="E59" s="148" t="s">
        <v>350</v>
      </c>
      <c r="F59" s="148" t="s">
        <v>351</v>
      </c>
      <c r="G59" s="417"/>
      <c r="H59" s="417"/>
      <c r="I59" s="62" t="s">
        <v>214</v>
      </c>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63">
        <f t="shared" si="31"/>
        <v>5</v>
      </c>
      <c r="AH59" s="417"/>
      <c r="AI59" s="417"/>
      <c r="AJ59" s="417"/>
      <c r="AK59" s="30">
        <v>3</v>
      </c>
      <c r="AL59" s="26" t="s">
        <v>352</v>
      </c>
      <c r="AM59" s="36" t="s">
        <v>195</v>
      </c>
      <c r="AN59" s="36">
        <f t="shared" si="16"/>
        <v>15</v>
      </c>
      <c r="AO59" s="36" t="s">
        <v>196</v>
      </c>
      <c r="AP59" s="36">
        <f t="shared" si="17"/>
        <v>15</v>
      </c>
      <c r="AQ59" s="36" t="s">
        <v>197</v>
      </c>
      <c r="AR59" s="36">
        <f t="shared" si="18"/>
        <v>15</v>
      </c>
      <c r="AS59" s="36" t="s">
        <v>230</v>
      </c>
      <c r="AT59" s="36">
        <f t="shared" si="19"/>
        <v>15</v>
      </c>
      <c r="AU59" s="36" t="s">
        <v>199</v>
      </c>
      <c r="AV59" s="36">
        <f t="shared" si="20"/>
        <v>15</v>
      </c>
      <c r="AW59" s="36" t="s">
        <v>200</v>
      </c>
      <c r="AX59" s="36">
        <f t="shared" si="21"/>
        <v>15</v>
      </c>
      <c r="AY59" s="36" t="s">
        <v>201</v>
      </c>
      <c r="AZ59" s="36">
        <f t="shared" si="22"/>
        <v>15</v>
      </c>
      <c r="BA59" s="145">
        <f t="shared" si="32"/>
        <v>105</v>
      </c>
      <c r="BB59" s="36" t="str">
        <f t="shared" si="33"/>
        <v>Fuerte</v>
      </c>
      <c r="BC59" s="36" t="s">
        <v>202</v>
      </c>
      <c r="BD59" s="36">
        <f t="shared" si="34"/>
        <v>100</v>
      </c>
      <c r="BE59" s="29" t="str">
        <f t="shared" si="35"/>
        <v>Fuerte</v>
      </c>
      <c r="BF59" s="417"/>
      <c r="BG59" s="417"/>
      <c r="BH59" s="417"/>
      <c r="BI59" s="417"/>
      <c r="BJ59" s="417"/>
      <c r="BK59" s="417"/>
      <c r="BL59" s="417"/>
      <c r="BM59" s="417"/>
      <c r="BN59" s="29" t="s">
        <v>241</v>
      </c>
      <c r="BO59" s="34" t="s">
        <v>353</v>
      </c>
      <c r="BP59" s="30" t="s">
        <v>342</v>
      </c>
      <c r="BQ59" s="30" t="s">
        <v>354</v>
      </c>
      <c r="BR59" s="30" t="s">
        <v>344</v>
      </c>
      <c r="BS59" s="30" t="s">
        <v>345</v>
      </c>
      <c r="BT59" s="30" t="s">
        <v>355</v>
      </c>
      <c r="BU59" s="30" t="s">
        <v>356</v>
      </c>
      <c r="BV59" s="61"/>
      <c r="BW59" s="30"/>
      <c r="BX59" s="131"/>
      <c r="BY59" s="131"/>
      <c r="BZ59" s="131"/>
      <c r="CA59" s="131"/>
      <c r="CB59" s="131"/>
      <c r="CC59" s="131"/>
      <c r="CD59" s="131"/>
      <c r="CE59" s="131"/>
      <c r="CF59" s="131"/>
      <c r="CG59" s="131"/>
      <c r="CH59" s="131"/>
      <c r="CI59" s="131"/>
      <c r="CJ59" s="131"/>
      <c r="CK59" s="131"/>
      <c r="CL59" s="131"/>
      <c r="CM59" s="131"/>
      <c r="CN59" s="131"/>
      <c r="CO59" s="131"/>
      <c r="CP59" s="131"/>
      <c r="CQ59" s="131"/>
    </row>
    <row r="60" spans="1:95" ht="78.75" customHeight="1">
      <c r="A60" s="417"/>
      <c r="B60" s="417"/>
      <c r="C60" s="417"/>
      <c r="D60" s="417"/>
      <c r="E60" s="132" t="s">
        <v>357</v>
      </c>
      <c r="F60" s="148" t="s">
        <v>358</v>
      </c>
      <c r="G60" s="417"/>
      <c r="H60" s="417"/>
      <c r="I60" s="62"/>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63">
        <f t="shared" si="31"/>
        <v>5</v>
      </c>
      <c r="AH60" s="417"/>
      <c r="AI60" s="417"/>
      <c r="AJ60" s="417"/>
      <c r="AK60" s="30">
        <v>4</v>
      </c>
      <c r="AL60" s="26" t="s">
        <v>359</v>
      </c>
      <c r="AM60" s="36" t="s">
        <v>195</v>
      </c>
      <c r="AN60" s="36">
        <f t="shared" si="16"/>
        <v>15</v>
      </c>
      <c r="AO60" s="36" t="s">
        <v>196</v>
      </c>
      <c r="AP60" s="36">
        <f t="shared" si="17"/>
        <v>15</v>
      </c>
      <c r="AQ60" s="36" t="s">
        <v>197</v>
      </c>
      <c r="AR60" s="36">
        <f t="shared" si="18"/>
        <v>15</v>
      </c>
      <c r="AS60" s="36" t="s">
        <v>230</v>
      </c>
      <c r="AT60" s="36">
        <f t="shared" si="19"/>
        <v>15</v>
      </c>
      <c r="AU60" s="36" t="s">
        <v>199</v>
      </c>
      <c r="AV60" s="36">
        <f t="shared" si="20"/>
        <v>15</v>
      </c>
      <c r="AW60" s="36" t="s">
        <v>200</v>
      </c>
      <c r="AX60" s="36">
        <f t="shared" si="21"/>
        <v>15</v>
      </c>
      <c r="AY60" s="36" t="s">
        <v>201</v>
      </c>
      <c r="AZ60" s="36">
        <f t="shared" si="22"/>
        <v>15</v>
      </c>
      <c r="BA60" s="145">
        <f t="shared" si="32"/>
        <v>105</v>
      </c>
      <c r="BB60" s="36" t="str">
        <f t="shared" si="33"/>
        <v>Fuerte</v>
      </c>
      <c r="BC60" s="36" t="s">
        <v>202</v>
      </c>
      <c r="BD60" s="36">
        <f t="shared" si="34"/>
        <v>100</v>
      </c>
      <c r="BE60" s="29" t="str">
        <f t="shared" si="35"/>
        <v>Fuerte</v>
      </c>
      <c r="BF60" s="417"/>
      <c r="BG60" s="417"/>
      <c r="BH60" s="417"/>
      <c r="BI60" s="417"/>
      <c r="BJ60" s="417"/>
      <c r="BK60" s="417"/>
      <c r="BL60" s="417"/>
      <c r="BM60" s="417"/>
      <c r="BN60" s="29" t="s">
        <v>241</v>
      </c>
      <c r="BO60" s="34" t="s">
        <v>360</v>
      </c>
      <c r="BP60" s="30" t="s">
        <v>342</v>
      </c>
      <c r="BQ60" s="30" t="s">
        <v>354</v>
      </c>
      <c r="BR60" s="30" t="s">
        <v>344</v>
      </c>
      <c r="BS60" s="30" t="s">
        <v>345</v>
      </c>
      <c r="BT60" s="30" t="s">
        <v>361</v>
      </c>
      <c r="BU60" s="30" t="s">
        <v>362</v>
      </c>
      <c r="BV60" s="30"/>
      <c r="BW60" s="30"/>
      <c r="BX60" s="131"/>
      <c r="BY60" s="131"/>
      <c r="BZ60" s="131"/>
      <c r="CA60" s="131"/>
      <c r="CB60" s="131"/>
      <c r="CC60" s="131"/>
      <c r="CD60" s="131"/>
      <c r="CE60" s="131"/>
      <c r="CF60" s="131"/>
      <c r="CG60" s="131"/>
      <c r="CH60" s="131"/>
      <c r="CI60" s="131"/>
      <c r="CJ60" s="131"/>
      <c r="CK60" s="131"/>
      <c r="CL60" s="131"/>
      <c r="CM60" s="131"/>
      <c r="CN60" s="131"/>
      <c r="CO60" s="131"/>
      <c r="CP60" s="131"/>
      <c r="CQ60" s="131"/>
    </row>
    <row r="61" spans="1:95" ht="78.75" customHeight="1">
      <c r="A61" s="417"/>
      <c r="B61" s="417"/>
      <c r="C61" s="417"/>
      <c r="D61" s="417"/>
      <c r="E61" s="134" t="s">
        <v>363</v>
      </c>
      <c r="F61" s="148" t="s">
        <v>364</v>
      </c>
      <c r="G61" s="417"/>
      <c r="H61" s="417"/>
      <c r="I61" s="62"/>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63">
        <f t="shared" si="31"/>
        <v>5</v>
      </c>
      <c r="AH61" s="417"/>
      <c r="AI61" s="417"/>
      <c r="AJ61" s="417"/>
      <c r="AK61" s="30">
        <v>5</v>
      </c>
      <c r="AL61" s="161"/>
      <c r="AM61" s="36"/>
      <c r="AN61" s="36" t="str">
        <f t="shared" si="16"/>
        <v/>
      </c>
      <c r="AO61" s="36"/>
      <c r="AP61" s="36" t="str">
        <f t="shared" si="17"/>
        <v/>
      </c>
      <c r="AQ61" s="36"/>
      <c r="AR61" s="36" t="str">
        <f t="shared" si="18"/>
        <v/>
      </c>
      <c r="AS61" s="36"/>
      <c r="AT61" s="36" t="str">
        <f t="shared" si="19"/>
        <v/>
      </c>
      <c r="AU61" s="36"/>
      <c r="AV61" s="36" t="str">
        <f t="shared" si="20"/>
        <v/>
      </c>
      <c r="AW61" s="36"/>
      <c r="AX61" s="36" t="str">
        <f t="shared" si="21"/>
        <v/>
      </c>
      <c r="AY61" s="36"/>
      <c r="AZ61" s="36" t="str">
        <f t="shared" si="22"/>
        <v/>
      </c>
      <c r="BA61" s="145"/>
      <c r="BB61" s="36"/>
      <c r="BC61" s="36"/>
      <c r="BD61" s="36"/>
      <c r="BE61" s="29"/>
      <c r="BF61" s="417"/>
      <c r="BG61" s="417"/>
      <c r="BH61" s="417"/>
      <c r="BI61" s="417"/>
      <c r="BJ61" s="417"/>
      <c r="BK61" s="417"/>
      <c r="BL61" s="417"/>
      <c r="BM61" s="417"/>
      <c r="BN61" s="29"/>
      <c r="BO61" s="31"/>
      <c r="BP61" s="31"/>
      <c r="BQ61" s="31"/>
      <c r="BR61" s="31"/>
      <c r="BS61" s="31"/>
      <c r="BT61" s="31"/>
      <c r="BU61" s="31"/>
      <c r="BV61" s="30"/>
      <c r="BW61" s="30"/>
      <c r="BX61" s="131"/>
      <c r="BY61" s="131"/>
      <c r="BZ61" s="131"/>
      <c r="CA61" s="131"/>
      <c r="CB61" s="131"/>
      <c r="CC61" s="131"/>
      <c r="CD61" s="131"/>
      <c r="CE61" s="131"/>
      <c r="CF61" s="131"/>
      <c r="CG61" s="131"/>
      <c r="CH61" s="131"/>
      <c r="CI61" s="131"/>
      <c r="CJ61" s="131"/>
      <c r="CK61" s="131"/>
      <c r="CL61" s="131"/>
      <c r="CM61" s="131"/>
      <c r="CN61" s="131"/>
      <c r="CO61" s="131"/>
      <c r="CP61" s="131"/>
      <c r="CQ61" s="131"/>
    </row>
    <row r="62" spans="1:95" ht="78.75" customHeight="1">
      <c r="A62" s="418"/>
      <c r="B62" s="418"/>
      <c r="C62" s="418"/>
      <c r="D62" s="418"/>
      <c r="E62" s="149"/>
      <c r="F62" s="149"/>
      <c r="G62" s="418"/>
      <c r="H62" s="418"/>
      <c r="I62" s="62"/>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63">
        <f t="shared" si="31"/>
        <v>5</v>
      </c>
      <c r="AH62" s="418"/>
      <c r="AI62" s="418"/>
      <c r="AJ62" s="418"/>
      <c r="AK62" s="30">
        <v>6</v>
      </c>
      <c r="AL62" s="26" t="s">
        <v>365</v>
      </c>
      <c r="AM62" s="36"/>
      <c r="AN62" s="36" t="str">
        <f t="shared" si="16"/>
        <v/>
      </c>
      <c r="AO62" s="36"/>
      <c r="AP62" s="36" t="str">
        <f t="shared" si="17"/>
        <v/>
      </c>
      <c r="AQ62" s="36"/>
      <c r="AR62" s="36" t="str">
        <f t="shared" si="18"/>
        <v/>
      </c>
      <c r="AS62" s="36"/>
      <c r="AT62" s="36" t="str">
        <f t="shared" si="19"/>
        <v/>
      </c>
      <c r="AU62" s="36"/>
      <c r="AV62" s="36" t="str">
        <f t="shared" si="20"/>
        <v/>
      </c>
      <c r="AW62" s="36"/>
      <c r="AX62" s="36" t="str">
        <f t="shared" si="21"/>
        <v/>
      </c>
      <c r="AY62" s="36"/>
      <c r="AZ62" s="36" t="str">
        <f t="shared" si="22"/>
        <v/>
      </c>
      <c r="BA62" s="145"/>
      <c r="BB62" s="36"/>
      <c r="BC62" s="36"/>
      <c r="BD62" s="36"/>
      <c r="BE62" s="29"/>
      <c r="BF62" s="418"/>
      <c r="BG62" s="418"/>
      <c r="BH62" s="418"/>
      <c r="BI62" s="418"/>
      <c r="BJ62" s="418"/>
      <c r="BK62" s="418"/>
      <c r="BL62" s="418"/>
      <c r="BM62" s="418"/>
      <c r="BN62" s="29"/>
      <c r="BO62" s="30"/>
      <c r="BP62" s="30"/>
      <c r="BQ62" s="30"/>
      <c r="BR62" s="30"/>
      <c r="BS62" s="30"/>
      <c r="BT62" s="146"/>
      <c r="BU62" s="146"/>
      <c r="BV62" s="30"/>
      <c r="BW62" s="30"/>
      <c r="BX62" s="131"/>
      <c r="BY62" s="131"/>
      <c r="BZ62" s="131"/>
      <c r="CA62" s="131"/>
      <c r="CB62" s="131"/>
      <c r="CC62" s="131"/>
      <c r="CD62" s="131"/>
      <c r="CE62" s="131"/>
      <c r="CF62" s="131"/>
      <c r="CG62" s="131"/>
      <c r="CH62" s="131"/>
      <c r="CI62" s="131"/>
      <c r="CJ62" s="131"/>
      <c r="CK62" s="131"/>
      <c r="CL62" s="131"/>
      <c r="CM62" s="131"/>
      <c r="CN62" s="131"/>
      <c r="CO62" s="131"/>
      <c r="CP62" s="131"/>
      <c r="CQ62" s="131"/>
    </row>
    <row r="63" spans="1:95" ht="15.75" customHeight="1">
      <c r="A63" s="452">
        <v>10</v>
      </c>
      <c r="B63" s="452" t="s">
        <v>366</v>
      </c>
      <c r="C63" s="452" t="s">
        <v>367</v>
      </c>
      <c r="D63" s="452" t="s">
        <v>368</v>
      </c>
      <c r="E63" s="30" t="s">
        <v>369</v>
      </c>
      <c r="F63" s="62" t="s">
        <v>370</v>
      </c>
      <c r="G63" s="452" t="s">
        <v>371</v>
      </c>
      <c r="H63" s="452" t="s">
        <v>190</v>
      </c>
      <c r="I63" s="62" t="s">
        <v>191</v>
      </c>
      <c r="J63" s="452">
        <v>1</v>
      </c>
      <c r="K63" s="419" t="str">
        <f>IF(J63&lt;=0,"",IF(J63=1,"Rara vez",IF(J63=2,"Improbable",IF(J63=3,"Posible",IF(J63=4,"Probable",IF(J63=5,"Casi Seguro"))))))</f>
        <v>Rara vez</v>
      </c>
      <c r="L63" s="416">
        <f>IF(K63="","",IF(K63="Rara vez",0.2,IF(K63="Improbable",0.4,IF(K63="Posible",0.6,IF(K63="Probable",0.8,IF(K63="Casi seguro",1,))))))</f>
        <v>0.2</v>
      </c>
      <c r="M63" s="416" t="s">
        <v>192</v>
      </c>
      <c r="N63" s="416" t="s">
        <v>193</v>
      </c>
      <c r="O63" s="416" t="s">
        <v>193</v>
      </c>
      <c r="P63" s="416" t="s">
        <v>193</v>
      </c>
      <c r="Q63" s="416" t="s">
        <v>193</v>
      </c>
      <c r="R63" s="416" t="s">
        <v>192</v>
      </c>
      <c r="S63" s="416" t="s">
        <v>192</v>
      </c>
      <c r="T63" s="416" t="s">
        <v>192</v>
      </c>
      <c r="U63" s="416" t="s">
        <v>193</v>
      </c>
      <c r="V63" s="416" t="s">
        <v>192</v>
      </c>
      <c r="W63" s="416" t="s">
        <v>192</v>
      </c>
      <c r="X63" s="416" t="s">
        <v>192</v>
      </c>
      <c r="Y63" s="416" t="s">
        <v>192</v>
      </c>
      <c r="Z63" s="416" t="s">
        <v>192</v>
      </c>
      <c r="AA63" s="416" t="s">
        <v>193</v>
      </c>
      <c r="AB63" s="416" t="s">
        <v>193</v>
      </c>
      <c r="AC63" s="416" t="s">
        <v>193</v>
      </c>
      <c r="AD63" s="416" t="s">
        <v>193</v>
      </c>
      <c r="AE63" s="416" t="s">
        <v>193</v>
      </c>
      <c r="AF63" s="425">
        <f>IF(AB63="Si","19",COUNTIF(M63:AE64,"si"))</f>
        <v>9</v>
      </c>
      <c r="AG63" s="63">
        <f t="shared" si="31"/>
        <v>10</v>
      </c>
      <c r="AH63" s="419" t="str">
        <f>IF(AG63=5,"Moderado",IF(AG63=10,"Mayor",IF(AG63=20,"Catastrófico",0)))</f>
        <v>Mayor</v>
      </c>
      <c r="AI63" s="416">
        <f>IF(AH63="","",IF(AH63="Leve",0.2,IF(AH63="Menor",0.4,IF(AH63="Moderado",0.6,IF(AH63="Mayor",0.8,IF(AH63="Catastrófico",1,))))))</f>
        <v>0.8</v>
      </c>
      <c r="AJ63" s="419"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Alta</v>
      </c>
      <c r="AK63" s="30">
        <v>1</v>
      </c>
      <c r="AL63" s="26" t="s">
        <v>372</v>
      </c>
      <c r="AM63" s="36" t="s">
        <v>195</v>
      </c>
      <c r="AN63" s="36">
        <f t="shared" si="16"/>
        <v>15</v>
      </c>
      <c r="AO63" s="36" t="s">
        <v>196</v>
      </c>
      <c r="AP63" s="36">
        <f t="shared" si="17"/>
        <v>15</v>
      </c>
      <c r="AQ63" s="36" t="s">
        <v>197</v>
      </c>
      <c r="AR63" s="36">
        <f t="shared" si="18"/>
        <v>15</v>
      </c>
      <c r="AS63" s="36" t="s">
        <v>230</v>
      </c>
      <c r="AT63" s="36">
        <f t="shared" si="19"/>
        <v>15</v>
      </c>
      <c r="AU63" s="36" t="s">
        <v>199</v>
      </c>
      <c r="AV63" s="36">
        <f t="shared" si="20"/>
        <v>15</v>
      </c>
      <c r="AW63" s="36" t="s">
        <v>200</v>
      </c>
      <c r="AX63" s="36">
        <f t="shared" si="21"/>
        <v>15</v>
      </c>
      <c r="AY63" s="36" t="s">
        <v>201</v>
      </c>
      <c r="AZ63" s="36">
        <f t="shared" si="22"/>
        <v>15</v>
      </c>
      <c r="BA63" s="145">
        <f t="shared" ref="BA63:BA66" si="36">SUM(AN63,AP63,AR63,AT63,AV63,AX63,AZ63)</f>
        <v>105</v>
      </c>
      <c r="BB63" s="36" t="str">
        <f t="shared" ref="BB63:BB66" si="37">IF(BA63&gt;=96,"Fuerte",IF(AND(BA63&gt;=86, BA63&lt;96),"Moderado",IF(BA63&lt;86,"Débil")))</f>
        <v>Fuerte</v>
      </c>
      <c r="BC63" s="36" t="s">
        <v>202</v>
      </c>
      <c r="BD63" s="36">
        <f t="shared" ref="BD63:BD66" si="38">VALUE(IF(OR(AND(BB63="Fuerte",BC63="Fuerte")),"100",IF(OR(AND(BB63="Fuerte",BC63="Moderado"),AND(BB63="Moderado",BC63="Fuerte"),AND(BB63="Moderado",BC63="Moderado")),"50",IF(OR(AND(BB63="Fuerte",BC63="Débil"),AND(BB63="Moderado",BC63="Débil"),AND(BB63="Débil",BC63="Fuerte"),AND(BB63="Débil",BC63="Moderado"),AND(BB63="Débil",BC63="Débil")),"0",))))</f>
        <v>100</v>
      </c>
      <c r="BE63" s="29" t="str">
        <f t="shared" ref="BE63:BE66" si="39">IF(BD63=100,"Fuerte",IF(BD63=50,"Moderado",IF(BD63=0,"Débil")))</f>
        <v>Fuerte</v>
      </c>
      <c r="BF63" s="423">
        <f>AVERAGE(BD63:BD68)</f>
        <v>75</v>
      </c>
      <c r="BG63" s="423" t="str">
        <f>IF(BF63=100,"Fuerte",IF(AND(BF63&lt;=99, BF63&gt;=50),"Moderado",IF(BF63&lt;50,"Débil")))</f>
        <v>Moderado</v>
      </c>
      <c r="BH63" s="440">
        <f>IF(BG63="Fuerte",(J63-2),IF(BG63="Moderado",(J63-1), IF(BG63="Débil",((J63-0)))))</f>
        <v>0</v>
      </c>
      <c r="BI63" s="440" t="str">
        <f>IF(BH63&lt;=0,"Rara vez",IF(BH63=1,"Rara vez",IF(BH63=2,"Improbable",IF(BH63=3,"Posible",IF(BH63=4,"Probable",IF(BH63=5,"Casi Seguro"))))))</f>
        <v>Rara vez</v>
      </c>
      <c r="BJ63" s="416">
        <f>IF(BI63="","",IF(BI63="Rara vez",0.2,IF(BI63="Improbable",0.4,IF(BI63="Posible",0.6,IF(BI63="Probable",0.8,IF(BI63="Casi seguro",1,))))))</f>
        <v>0.2</v>
      </c>
      <c r="BK63" s="440" t="str">
        <f>IFERROR(IF(AG63=5,"Moderado",IF(AG63=10,"Mayor",IF(AG63=20,"Catastrófico",0))),"")</f>
        <v>Mayor</v>
      </c>
      <c r="BL63" s="416">
        <f>IF(AH63="","",IF(AH63="Moderado",0.6,IF(AH63="Mayor",0.8,IF(AH63="Catastrófico",1,))))</f>
        <v>0.8</v>
      </c>
      <c r="BM63" s="440"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Alta</v>
      </c>
      <c r="BN63" s="29" t="s">
        <v>241</v>
      </c>
      <c r="BO63" s="34" t="s">
        <v>373</v>
      </c>
      <c r="BP63" s="30" t="s">
        <v>374</v>
      </c>
      <c r="BQ63" s="30" t="s">
        <v>375</v>
      </c>
      <c r="BR63" s="30" t="s">
        <v>376</v>
      </c>
      <c r="BS63" s="30" t="s">
        <v>377</v>
      </c>
      <c r="BT63" s="146" t="s">
        <v>378</v>
      </c>
      <c r="BU63" s="146" t="s">
        <v>379</v>
      </c>
      <c r="BV63" s="144"/>
      <c r="BW63" s="30"/>
      <c r="BX63" s="131"/>
      <c r="BY63" s="131"/>
      <c r="BZ63" s="131"/>
      <c r="CA63" s="131"/>
      <c r="CB63" s="131"/>
      <c r="CC63" s="131"/>
      <c r="CD63" s="131"/>
      <c r="CE63" s="131"/>
      <c r="CF63" s="131"/>
      <c r="CG63" s="131"/>
      <c r="CH63" s="131"/>
      <c r="CI63" s="131"/>
      <c r="CJ63" s="131"/>
      <c r="CK63" s="131"/>
      <c r="CL63" s="131"/>
      <c r="CM63" s="131"/>
      <c r="CN63" s="131"/>
      <c r="CO63" s="131"/>
      <c r="CP63" s="131"/>
      <c r="CQ63" s="131"/>
    </row>
    <row r="64" spans="1:95" ht="78.75" customHeight="1">
      <c r="A64" s="417"/>
      <c r="B64" s="417"/>
      <c r="C64" s="417"/>
      <c r="D64" s="417"/>
      <c r="E64" s="30" t="s">
        <v>380</v>
      </c>
      <c r="F64" s="64"/>
      <c r="G64" s="417"/>
      <c r="H64" s="417"/>
      <c r="I64" s="62" t="s">
        <v>303</v>
      </c>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63">
        <f t="shared" si="31"/>
        <v>5</v>
      </c>
      <c r="AH64" s="417"/>
      <c r="AI64" s="417"/>
      <c r="AJ64" s="417"/>
      <c r="AK64" s="30">
        <v>2</v>
      </c>
      <c r="AL64" s="26" t="s">
        <v>381</v>
      </c>
      <c r="AM64" s="36" t="s">
        <v>195</v>
      </c>
      <c r="AN64" s="36">
        <f t="shared" si="16"/>
        <v>15</v>
      </c>
      <c r="AO64" s="36" t="s">
        <v>196</v>
      </c>
      <c r="AP64" s="36">
        <f t="shared" si="17"/>
        <v>15</v>
      </c>
      <c r="AQ64" s="36" t="s">
        <v>197</v>
      </c>
      <c r="AR64" s="36">
        <f t="shared" si="18"/>
        <v>15</v>
      </c>
      <c r="AS64" s="36" t="s">
        <v>230</v>
      </c>
      <c r="AT64" s="36">
        <f t="shared" si="19"/>
        <v>15</v>
      </c>
      <c r="AU64" s="36" t="s">
        <v>199</v>
      </c>
      <c r="AV64" s="36">
        <f t="shared" si="20"/>
        <v>15</v>
      </c>
      <c r="AW64" s="36" t="s">
        <v>200</v>
      </c>
      <c r="AX64" s="36">
        <f t="shared" si="21"/>
        <v>15</v>
      </c>
      <c r="AY64" s="36" t="s">
        <v>201</v>
      </c>
      <c r="AZ64" s="36">
        <f t="shared" si="22"/>
        <v>15</v>
      </c>
      <c r="BA64" s="145">
        <f t="shared" si="36"/>
        <v>105</v>
      </c>
      <c r="BB64" s="36" t="str">
        <f t="shared" si="37"/>
        <v>Fuerte</v>
      </c>
      <c r="BC64" s="36" t="s">
        <v>202</v>
      </c>
      <c r="BD64" s="36">
        <f t="shared" si="38"/>
        <v>100</v>
      </c>
      <c r="BE64" s="29" t="str">
        <f t="shared" si="39"/>
        <v>Fuerte</v>
      </c>
      <c r="BF64" s="417"/>
      <c r="BG64" s="417"/>
      <c r="BH64" s="417"/>
      <c r="BI64" s="417"/>
      <c r="BJ64" s="417"/>
      <c r="BK64" s="417"/>
      <c r="BL64" s="417"/>
      <c r="BM64" s="417"/>
      <c r="BN64" s="29" t="s">
        <v>241</v>
      </c>
      <c r="BO64" s="34" t="s">
        <v>382</v>
      </c>
      <c r="BP64" s="30" t="s">
        <v>383</v>
      </c>
      <c r="BQ64" s="30" t="s">
        <v>212</v>
      </c>
      <c r="BR64" s="30" t="s">
        <v>384</v>
      </c>
      <c r="BS64" s="30" t="s">
        <v>385</v>
      </c>
      <c r="BT64" s="146" t="s">
        <v>378</v>
      </c>
      <c r="BU64" s="146" t="s">
        <v>379</v>
      </c>
      <c r="BV64" s="148"/>
      <c r="BW64" s="30"/>
      <c r="BX64" s="131"/>
      <c r="BY64" s="131"/>
      <c r="BZ64" s="131"/>
      <c r="CA64" s="131"/>
      <c r="CB64" s="131"/>
      <c r="CC64" s="131"/>
      <c r="CD64" s="131"/>
      <c r="CE64" s="131"/>
      <c r="CF64" s="131"/>
      <c r="CG64" s="131"/>
      <c r="CH64" s="131"/>
      <c r="CI64" s="131"/>
      <c r="CJ64" s="131"/>
      <c r="CK64" s="131"/>
      <c r="CL64" s="131"/>
      <c r="CM64" s="131"/>
      <c r="CN64" s="131"/>
      <c r="CO64" s="131"/>
      <c r="CP64" s="131"/>
      <c r="CQ64" s="131"/>
    </row>
    <row r="65" spans="1:95" ht="78.75" customHeight="1">
      <c r="A65" s="417"/>
      <c r="B65" s="417"/>
      <c r="C65" s="417"/>
      <c r="D65" s="417"/>
      <c r="E65" s="30" t="s">
        <v>386</v>
      </c>
      <c r="F65" s="64"/>
      <c r="G65" s="417"/>
      <c r="H65" s="417"/>
      <c r="I65" s="62" t="s">
        <v>214</v>
      </c>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63">
        <f t="shared" si="31"/>
        <v>5</v>
      </c>
      <c r="AH65" s="417"/>
      <c r="AI65" s="417"/>
      <c r="AJ65" s="417"/>
      <c r="AK65" s="30">
        <v>3</v>
      </c>
      <c r="AL65" s="26" t="s">
        <v>387</v>
      </c>
      <c r="AM65" s="36" t="s">
        <v>195</v>
      </c>
      <c r="AN65" s="36">
        <f t="shared" si="16"/>
        <v>15</v>
      </c>
      <c r="AO65" s="36" t="s">
        <v>196</v>
      </c>
      <c r="AP65" s="36">
        <f t="shared" si="17"/>
        <v>15</v>
      </c>
      <c r="AQ65" s="36" t="s">
        <v>388</v>
      </c>
      <c r="AR65" s="36">
        <f t="shared" si="18"/>
        <v>0</v>
      </c>
      <c r="AS65" s="36" t="s">
        <v>230</v>
      </c>
      <c r="AT65" s="36">
        <f t="shared" si="19"/>
        <v>15</v>
      </c>
      <c r="AU65" s="36" t="s">
        <v>199</v>
      </c>
      <c r="AV65" s="36">
        <f t="shared" si="20"/>
        <v>15</v>
      </c>
      <c r="AW65" s="36" t="s">
        <v>200</v>
      </c>
      <c r="AX65" s="36">
        <f t="shared" si="21"/>
        <v>15</v>
      </c>
      <c r="AY65" s="36" t="s">
        <v>201</v>
      </c>
      <c r="AZ65" s="36">
        <f t="shared" si="22"/>
        <v>15</v>
      </c>
      <c r="BA65" s="145">
        <f t="shared" si="36"/>
        <v>90</v>
      </c>
      <c r="BB65" s="36" t="str">
        <f t="shared" si="37"/>
        <v>Moderado</v>
      </c>
      <c r="BC65" s="36" t="s">
        <v>292</v>
      </c>
      <c r="BD65" s="36">
        <f t="shared" si="38"/>
        <v>50</v>
      </c>
      <c r="BE65" s="29" t="str">
        <f t="shared" si="39"/>
        <v>Moderado</v>
      </c>
      <c r="BF65" s="417"/>
      <c r="BG65" s="417"/>
      <c r="BH65" s="417"/>
      <c r="BI65" s="417"/>
      <c r="BJ65" s="417"/>
      <c r="BK65" s="417"/>
      <c r="BL65" s="417"/>
      <c r="BM65" s="417"/>
      <c r="BN65" s="29" t="s">
        <v>241</v>
      </c>
      <c r="BO65" s="34" t="s">
        <v>389</v>
      </c>
      <c r="BP65" s="30" t="s">
        <v>390</v>
      </c>
      <c r="BQ65" s="30" t="s">
        <v>391</v>
      </c>
      <c r="BR65" s="30" t="s">
        <v>384</v>
      </c>
      <c r="BS65" s="30" t="s">
        <v>385</v>
      </c>
      <c r="BT65" s="146" t="s">
        <v>378</v>
      </c>
      <c r="BU65" s="146" t="s">
        <v>379</v>
      </c>
      <c r="BV65" s="148"/>
      <c r="BW65" s="30"/>
      <c r="BX65" s="131"/>
      <c r="BY65" s="131"/>
      <c r="BZ65" s="131"/>
      <c r="CA65" s="131"/>
      <c r="CB65" s="131"/>
      <c r="CC65" s="131"/>
      <c r="CD65" s="131"/>
      <c r="CE65" s="131"/>
      <c r="CF65" s="131"/>
      <c r="CG65" s="131"/>
      <c r="CH65" s="131"/>
      <c r="CI65" s="131"/>
      <c r="CJ65" s="131"/>
      <c r="CK65" s="131"/>
      <c r="CL65" s="131"/>
      <c r="CM65" s="131"/>
      <c r="CN65" s="131"/>
      <c r="CO65" s="131"/>
      <c r="CP65" s="131"/>
      <c r="CQ65" s="131"/>
    </row>
    <row r="66" spans="1:95" ht="78.75" customHeight="1">
      <c r="A66" s="417"/>
      <c r="B66" s="417"/>
      <c r="C66" s="417"/>
      <c r="D66" s="417"/>
      <c r="E66" s="30" t="s">
        <v>392</v>
      </c>
      <c r="F66" s="64"/>
      <c r="G66" s="417"/>
      <c r="H66" s="417"/>
      <c r="I66" s="62"/>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63">
        <f t="shared" si="31"/>
        <v>5</v>
      </c>
      <c r="AH66" s="417"/>
      <c r="AI66" s="417"/>
      <c r="AJ66" s="417"/>
      <c r="AK66" s="30">
        <v>4</v>
      </c>
      <c r="AL66" s="26" t="s">
        <v>393</v>
      </c>
      <c r="AM66" s="36" t="s">
        <v>195</v>
      </c>
      <c r="AN66" s="36">
        <f t="shared" si="16"/>
        <v>15</v>
      </c>
      <c r="AO66" s="36" t="s">
        <v>196</v>
      </c>
      <c r="AP66" s="36">
        <f t="shared" si="17"/>
        <v>15</v>
      </c>
      <c r="AQ66" s="36" t="s">
        <v>388</v>
      </c>
      <c r="AR66" s="36">
        <f t="shared" si="18"/>
        <v>0</v>
      </c>
      <c r="AS66" s="36" t="s">
        <v>230</v>
      </c>
      <c r="AT66" s="36">
        <f t="shared" si="19"/>
        <v>15</v>
      </c>
      <c r="AU66" s="36" t="s">
        <v>199</v>
      </c>
      <c r="AV66" s="36">
        <f t="shared" si="20"/>
        <v>15</v>
      </c>
      <c r="AW66" s="36" t="s">
        <v>200</v>
      </c>
      <c r="AX66" s="36">
        <f t="shared" si="21"/>
        <v>15</v>
      </c>
      <c r="AY66" s="36" t="s">
        <v>201</v>
      </c>
      <c r="AZ66" s="36">
        <f t="shared" si="22"/>
        <v>15</v>
      </c>
      <c r="BA66" s="145">
        <f t="shared" si="36"/>
        <v>90</v>
      </c>
      <c r="BB66" s="36" t="str">
        <f t="shared" si="37"/>
        <v>Moderado</v>
      </c>
      <c r="BC66" s="36" t="s">
        <v>292</v>
      </c>
      <c r="BD66" s="36">
        <f t="shared" si="38"/>
        <v>50</v>
      </c>
      <c r="BE66" s="29" t="str">
        <f t="shared" si="39"/>
        <v>Moderado</v>
      </c>
      <c r="BF66" s="417"/>
      <c r="BG66" s="417"/>
      <c r="BH66" s="417"/>
      <c r="BI66" s="417"/>
      <c r="BJ66" s="417"/>
      <c r="BK66" s="417"/>
      <c r="BL66" s="417"/>
      <c r="BM66" s="417"/>
      <c r="BN66" s="29" t="s">
        <v>241</v>
      </c>
      <c r="BO66" s="34" t="s">
        <v>394</v>
      </c>
      <c r="BP66" s="30" t="s">
        <v>395</v>
      </c>
      <c r="BQ66" s="30" t="s">
        <v>212</v>
      </c>
      <c r="BR66" s="30" t="s">
        <v>376</v>
      </c>
      <c r="BS66" s="30" t="s">
        <v>385</v>
      </c>
      <c r="BT66" s="146" t="s">
        <v>378</v>
      </c>
      <c r="BU66" s="146" t="s">
        <v>379</v>
      </c>
      <c r="BV66" s="149"/>
      <c r="BW66" s="30"/>
      <c r="BX66" s="131"/>
      <c r="BY66" s="131"/>
      <c r="BZ66" s="131"/>
      <c r="CA66" s="131"/>
      <c r="CB66" s="131"/>
      <c r="CC66" s="131"/>
      <c r="CD66" s="131"/>
      <c r="CE66" s="131"/>
      <c r="CF66" s="131"/>
      <c r="CG66" s="131"/>
      <c r="CH66" s="131"/>
      <c r="CI66" s="131"/>
      <c r="CJ66" s="131"/>
      <c r="CK66" s="131"/>
      <c r="CL66" s="131"/>
      <c r="CM66" s="131"/>
      <c r="CN66" s="131"/>
      <c r="CO66" s="131"/>
      <c r="CP66" s="131"/>
      <c r="CQ66" s="131"/>
    </row>
    <row r="67" spans="1:95" ht="78.75" customHeight="1">
      <c r="A67" s="417"/>
      <c r="B67" s="417"/>
      <c r="C67" s="417"/>
      <c r="D67" s="417"/>
      <c r="E67" s="64"/>
      <c r="F67" s="64"/>
      <c r="G67" s="417"/>
      <c r="H67" s="417"/>
      <c r="I67" s="62"/>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63">
        <f t="shared" si="31"/>
        <v>5</v>
      </c>
      <c r="AH67" s="417"/>
      <c r="AI67" s="417"/>
      <c r="AJ67" s="417"/>
      <c r="AK67" s="30">
        <v>5</v>
      </c>
      <c r="AL67" s="26" t="s">
        <v>226</v>
      </c>
      <c r="AM67" s="36"/>
      <c r="AN67" s="36" t="str">
        <f t="shared" si="16"/>
        <v/>
      </c>
      <c r="AO67" s="36"/>
      <c r="AP67" s="36" t="str">
        <f t="shared" si="17"/>
        <v/>
      </c>
      <c r="AQ67" s="36"/>
      <c r="AR67" s="36" t="str">
        <f t="shared" si="18"/>
        <v/>
      </c>
      <c r="AS67" s="36"/>
      <c r="AT67" s="36" t="str">
        <f t="shared" si="19"/>
        <v/>
      </c>
      <c r="AU67" s="36"/>
      <c r="AV67" s="36" t="str">
        <f t="shared" si="20"/>
        <v/>
      </c>
      <c r="AW67" s="36"/>
      <c r="AX67" s="36" t="str">
        <f t="shared" si="21"/>
        <v/>
      </c>
      <c r="AY67" s="36"/>
      <c r="AZ67" s="36" t="str">
        <f t="shared" si="22"/>
        <v/>
      </c>
      <c r="BA67" s="145"/>
      <c r="BB67" s="36"/>
      <c r="BC67" s="36"/>
      <c r="BD67" s="36"/>
      <c r="BE67" s="29"/>
      <c r="BF67" s="417"/>
      <c r="BG67" s="417"/>
      <c r="BH67" s="417"/>
      <c r="BI67" s="417"/>
      <c r="BJ67" s="417"/>
      <c r="BK67" s="417"/>
      <c r="BL67" s="417"/>
      <c r="BM67" s="417"/>
      <c r="BN67" s="29"/>
      <c r="BO67" s="34"/>
      <c r="BP67" s="30"/>
      <c r="BQ67" s="30"/>
      <c r="BR67" s="30"/>
      <c r="BS67" s="30"/>
      <c r="BT67" s="146"/>
      <c r="BU67" s="146"/>
      <c r="BV67" s="30"/>
      <c r="BW67" s="30"/>
      <c r="BX67" s="131"/>
      <c r="BY67" s="131"/>
      <c r="BZ67" s="131"/>
      <c r="CA67" s="131"/>
      <c r="CB67" s="131"/>
      <c r="CC67" s="131"/>
      <c r="CD67" s="131"/>
      <c r="CE67" s="131"/>
      <c r="CF67" s="131"/>
      <c r="CG67" s="131"/>
      <c r="CH67" s="131"/>
      <c r="CI67" s="131"/>
      <c r="CJ67" s="131"/>
      <c r="CK67" s="131"/>
      <c r="CL67" s="131"/>
      <c r="CM67" s="131"/>
      <c r="CN67" s="131"/>
      <c r="CO67" s="131"/>
      <c r="CP67" s="131"/>
      <c r="CQ67" s="131"/>
    </row>
    <row r="68" spans="1:95" ht="78.75" customHeight="1">
      <c r="A68" s="418"/>
      <c r="B68" s="417"/>
      <c r="C68" s="418"/>
      <c r="D68" s="418"/>
      <c r="E68" s="32"/>
      <c r="F68" s="32"/>
      <c r="G68" s="418"/>
      <c r="H68" s="418"/>
      <c r="I68" s="62"/>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63">
        <f t="shared" si="31"/>
        <v>5</v>
      </c>
      <c r="AH68" s="418"/>
      <c r="AI68" s="418"/>
      <c r="AJ68" s="418"/>
      <c r="AK68" s="30">
        <v>6</v>
      </c>
      <c r="AL68" s="26" t="s">
        <v>226</v>
      </c>
      <c r="AM68" s="36"/>
      <c r="AN68" s="36" t="str">
        <f t="shared" si="16"/>
        <v/>
      </c>
      <c r="AO68" s="36"/>
      <c r="AP68" s="36" t="str">
        <f t="shared" si="17"/>
        <v/>
      </c>
      <c r="AQ68" s="36"/>
      <c r="AR68" s="36" t="str">
        <f t="shared" si="18"/>
        <v/>
      </c>
      <c r="AS68" s="36"/>
      <c r="AT68" s="36" t="str">
        <f t="shared" si="19"/>
        <v/>
      </c>
      <c r="AU68" s="36"/>
      <c r="AV68" s="36" t="str">
        <f t="shared" si="20"/>
        <v/>
      </c>
      <c r="AW68" s="36"/>
      <c r="AX68" s="36" t="str">
        <f t="shared" si="21"/>
        <v/>
      </c>
      <c r="AY68" s="36"/>
      <c r="AZ68" s="36" t="str">
        <f t="shared" si="22"/>
        <v/>
      </c>
      <c r="BA68" s="145"/>
      <c r="BB68" s="36"/>
      <c r="BC68" s="36"/>
      <c r="BD68" s="36"/>
      <c r="BE68" s="29"/>
      <c r="BF68" s="418"/>
      <c r="BG68" s="418"/>
      <c r="BH68" s="418"/>
      <c r="BI68" s="418"/>
      <c r="BJ68" s="418"/>
      <c r="BK68" s="418"/>
      <c r="BL68" s="418"/>
      <c r="BM68" s="418"/>
      <c r="BN68" s="29"/>
      <c r="BO68" s="34"/>
      <c r="BP68" s="30"/>
      <c r="BQ68" s="30"/>
      <c r="BR68" s="30"/>
      <c r="BS68" s="30"/>
      <c r="BT68" s="146"/>
      <c r="BU68" s="146"/>
      <c r="BV68" s="30"/>
      <c r="BW68" s="30"/>
      <c r="BX68" s="131"/>
      <c r="BY68" s="131"/>
      <c r="BZ68" s="131"/>
      <c r="CA68" s="131"/>
      <c r="CB68" s="131"/>
      <c r="CC68" s="131"/>
      <c r="CD68" s="131"/>
      <c r="CE68" s="131"/>
      <c r="CF68" s="131"/>
      <c r="CG68" s="131"/>
      <c r="CH68" s="131"/>
      <c r="CI68" s="131"/>
      <c r="CJ68" s="131"/>
      <c r="CK68" s="131"/>
      <c r="CL68" s="131"/>
      <c r="CM68" s="131"/>
      <c r="CN68" s="131"/>
      <c r="CO68" s="131"/>
      <c r="CP68" s="131"/>
      <c r="CQ68" s="131"/>
    </row>
    <row r="69" spans="1:95" ht="78.75" customHeight="1">
      <c r="A69" s="452">
        <v>11</v>
      </c>
      <c r="B69" s="452" t="s">
        <v>366</v>
      </c>
      <c r="C69" s="452" t="s">
        <v>367</v>
      </c>
      <c r="D69" s="452" t="s">
        <v>368</v>
      </c>
      <c r="E69" s="32" t="s">
        <v>396</v>
      </c>
      <c r="F69" s="32" t="s">
        <v>397</v>
      </c>
      <c r="G69" s="469" t="s">
        <v>398</v>
      </c>
      <c r="H69" s="32" t="s">
        <v>190</v>
      </c>
      <c r="I69" s="32" t="s">
        <v>191</v>
      </c>
      <c r="J69" s="470">
        <v>1</v>
      </c>
      <c r="K69" s="471" t="s">
        <v>399</v>
      </c>
      <c r="L69" s="472">
        <f>IF(K69="","",IF(K69="Rara vez",0.2,IF(K69="Improbable",0.4,IF(K69="Posible",0.6,IF(K69="Probable",0.8,IF(K69="Casi seguro",1,))))))</f>
        <v>0.2</v>
      </c>
      <c r="M69" s="416" t="s">
        <v>192</v>
      </c>
      <c r="N69" s="416" t="s">
        <v>193</v>
      </c>
      <c r="O69" s="416" t="s">
        <v>193</v>
      </c>
      <c r="P69" s="416" t="s">
        <v>193</v>
      </c>
      <c r="Q69" s="416" t="s">
        <v>193</v>
      </c>
      <c r="R69" s="416" t="s">
        <v>192</v>
      </c>
      <c r="S69" s="416" t="s">
        <v>192</v>
      </c>
      <c r="T69" s="416" t="s">
        <v>192</v>
      </c>
      <c r="U69" s="416" t="s">
        <v>193</v>
      </c>
      <c r="V69" s="416" t="s">
        <v>192</v>
      </c>
      <c r="W69" s="416" t="s">
        <v>192</v>
      </c>
      <c r="X69" s="416" t="s">
        <v>192</v>
      </c>
      <c r="Y69" s="416" t="s">
        <v>192</v>
      </c>
      <c r="Z69" s="416" t="s">
        <v>192</v>
      </c>
      <c r="AA69" s="416" t="s">
        <v>193</v>
      </c>
      <c r="AB69" s="416" t="s">
        <v>193</v>
      </c>
      <c r="AC69" s="416" t="s">
        <v>193</v>
      </c>
      <c r="AD69" s="416" t="s">
        <v>193</v>
      </c>
      <c r="AE69" s="416" t="s">
        <v>193</v>
      </c>
      <c r="AF69" s="468">
        <f>IF(AB69="Si","19",COUNTIF(M69:AE70,"si"))</f>
        <v>9</v>
      </c>
      <c r="AG69" s="63">
        <f t="shared" si="31"/>
        <v>10</v>
      </c>
      <c r="AH69" s="419" t="str">
        <f>IF(AG69=5,"Moderado",IF(AG69=10,"Mayor",IF(AG69=20,"Catastrófico",0)))</f>
        <v>Mayor</v>
      </c>
      <c r="AI69" s="416">
        <f>IF(AH69="","",IF(AH69="Moderado",0.6,IF(AH69="Mayor",0.8,IF(AH69="Catastrófico",1,))))</f>
        <v>0.8</v>
      </c>
      <c r="AJ69" s="419"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Alta</v>
      </c>
      <c r="AK69" s="25">
        <v>1</v>
      </c>
      <c r="AL69" s="26" t="s">
        <v>400</v>
      </c>
      <c r="AM69" s="27" t="s">
        <v>195</v>
      </c>
      <c r="AN69" s="27">
        <f t="shared" si="16"/>
        <v>15</v>
      </c>
      <c r="AO69" s="27" t="s">
        <v>196</v>
      </c>
      <c r="AP69" s="27">
        <f t="shared" si="17"/>
        <v>15</v>
      </c>
      <c r="AQ69" s="27" t="s">
        <v>197</v>
      </c>
      <c r="AR69" s="27">
        <f t="shared" si="18"/>
        <v>15</v>
      </c>
      <c r="AS69" s="27" t="s">
        <v>230</v>
      </c>
      <c r="AT69" s="27">
        <f t="shared" si="19"/>
        <v>15</v>
      </c>
      <c r="AU69" s="27" t="s">
        <v>199</v>
      </c>
      <c r="AV69" s="27">
        <f t="shared" si="20"/>
        <v>15</v>
      </c>
      <c r="AW69" s="36" t="s">
        <v>200</v>
      </c>
      <c r="AX69" s="27">
        <f t="shared" si="21"/>
        <v>15</v>
      </c>
      <c r="AY69" s="36" t="s">
        <v>201</v>
      </c>
      <c r="AZ69" s="27">
        <f t="shared" si="22"/>
        <v>15</v>
      </c>
      <c r="BA69" s="150">
        <f t="shared" ref="BA69:BA75" si="40">SUM(AN69,AP69,AR69,AT69,AV69,AX69,AZ69)</f>
        <v>105</v>
      </c>
      <c r="BB69" s="27" t="str">
        <f t="shared" ref="BB69:BB75" si="41">IF(BA69&gt;=96,"Fuerte",IF(AND(BA69&gt;=86, BA69&lt;96),"Moderado",IF(BA69&lt;86,"Débil")))</f>
        <v>Fuerte</v>
      </c>
      <c r="BC69" s="27" t="s">
        <v>202</v>
      </c>
      <c r="BD69" s="27">
        <f t="shared" ref="BD69:BD75" si="42">VALUE(IF(OR(AND(BB69="Fuerte",BC69="Fuerte")),"100",IF(OR(AND(BB69="Fuerte",BC69="Moderado"),AND(BB69="Moderado",BC69="Fuerte"),AND(BB69="Moderado",BC69="Moderado")),"50",IF(OR(AND(BB69="Fuerte",BC69="Débil"),AND(BB69="Moderado",BC69="Débil"),AND(BB69="Débil",BC69="Fuerte"),AND(BB69="Débil",BC69="Moderado"),AND(BB69="Débil",BC69="Débil")),"0",))))</f>
        <v>100</v>
      </c>
      <c r="BE69" s="65" t="str">
        <f t="shared" ref="BE69:BE75" si="43">IF(BD69=100,"Fuerte",IF(BD69=50,"Moderado",IF(BD69=0,"Débil")))</f>
        <v>Fuerte</v>
      </c>
      <c r="BF69" s="422">
        <f>AVERAGE(BD69:BD71)</f>
        <v>100</v>
      </c>
      <c r="BG69" s="422" t="str">
        <f>IF(BF69=100,"Fuerte",IF(AND(BF69&lt;=99, BF69&gt;=50),"Moderado",IF(BF69&lt;50,"Débil")))</f>
        <v>Fuerte</v>
      </c>
      <c r="BH69" s="440">
        <f>IF(BG69="Fuerte",(J69-2),IF(BG69="Moderado",(J69-1), IF(BG69="Débil",((J69-0)))))</f>
        <v>-1</v>
      </c>
      <c r="BI69" s="440" t="str">
        <f>IF(BH69&lt;=0,"",IF(BH69=1,"Rara vez",IF(BH69=2,"Improbable",IF(BH69=3,"Posible",IF(BH69=4,"Probable",IF(BH69=5,"Casi Seguro"))))))</f>
        <v/>
      </c>
      <c r="BJ69" s="457" t="str">
        <f>IF(BI69="","",IF(BI69="Rara vez",0.2,IF(BI69="Improbable",0.4,IF(BI69="Posible",0.6,IF(BI69="Probable",0.8,IF(BI69="Casi seguro",1,))))))</f>
        <v/>
      </c>
      <c r="BK69" s="440" t="str">
        <f>IFERROR(IF(AG69=5,"Moderado",IF(AG69=10,"Mayor",IF(AG69=20,"Catastrófico",0))),"")</f>
        <v>Mayor</v>
      </c>
      <c r="BL69" s="457">
        <f>IF(AH69="","",IF(AH69="Moderado",0.6,IF(AH69="Mayor",0.8,IF(AH69="Catastrófico",1,))))</f>
        <v>0.8</v>
      </c>
      <c r="BM69" s="458">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0</v>
      </c>
      <c r="BN69" s="29" t="s">
        <v>241</v>
      </c>
      <c r="BO69" s="34" t="s">
        <v>401</v>
      </c>
      <c r="BP69" s="30" t="s">
        <v>402</v>
      </c>
      <c r="BQ69" s="30" t="s">
        <v>403</v>
      </c>
      <c r="BR69" s="30" t="s">
        <v>404</v>
      </c>
      <c r="BS69" s="30" t="s">
        <v>403</v>
      </c>
      <c r="BT69" s="30" t="s">
        <v>405</v>
      </c>
      <c r="BU69" s="30" t="s">
        <v>406</v>
      </c>
      <c r="BV69" s="30"/>
      <c r="BW69" s="30"/>
      <c r="BX69" s="131"/>
      <c r="BY69" s="131"/>
      <c r="BZ69" s="131"/>
      <c r="CA69" s="131"/>
      <c r="CB69" s="131"/>
      <c r="CC69" s="131"/>
      <c r="CD69" s="131"/>
      <c r="CE69" s="131"/>
      <c r="CF69" s="131"/>
      <c r="CG69" s="131"/>
      <c r="CH69" s="131"/>
      <c r="CI69" s="131"/>
      <c r="CJ69" s="131"/>
      <c r="CK69" s="131"/>
      <c r="CL69" s="131"/>
      <c r="CM69" s="131"/>
      <c r="CN69" s="131"/>
      <c r="CO69" s="131"/>
      <c r="CP69" s="131"/>
      <c r="CQ69" s="131"/>
    </row>
    <row r="70" spans="1:95" ht="78.75" customHeight="1">
      <c r="A70" s="417"/>
      <c r="B70" s="417"/>
      <c r="C70" s="417"/>
      <c r="D70" s="417"/>
      <c r="E70" s="32" t="s">
        <v>407</v>
      </c>
      <c r="F70" s="32"/>
      <c r="G70" s="460"/>
      <c r="H70" s="32"/>
      <c r="I70" s="32" t="s">
        <v>303</v>
      </c>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63">
        <f t="shared" si="31"/>
        <v>5</v>
      </c>
      <c r="AH70" s="417"/>
      <c r="AI70" s="417"/>
      <c r="AJ70" s="417"/>
      <c r="AK70" s="25">
        <v>2</v>
      </c>
      <c r="AL70" s="26" t="s">
        <v>400</v>
      </c>
      <c r="AM70" s="27" t="s">
        <v>195</v>
      </c>
      <c r="AN70" s="27">
        <f t="shared" si="16"/>
        <v>15</v>
      </c>
      <c r="AO70" s="27" t="s">
        <v>196</v>
      </c>
      <c r="AP70" s="27">
        <f t="shared" si="17"/>
        <v>15</v>
      </c>
      <c r="AQ70" s="27" t="s">
        <v>197</v>
      </c>
      <c r="AR70" s="27">
        <f t="shared" si="18"/>
        <v>15</v>
      </c>
      <c r="AS70" s="27" t="s">
        <v>230</v>
      </c>
      <c r="AT70" s="27">
        <f t="shared" si="19"/>
        <v>15</v>
      </c>
      <c r="AU70" s="27" t="s">
        <v>199</v>
      </c>
      <c r="AV70" s="27">
        <f t="shared" si="20"/>
        <v>15</v>
      </c>
      <c r="AW70" s="36" t="s">
        <v>200</v>
      </c>
      <c r="AX70" s="27">
        <f t="shared" si="21"/>
        <v>15</v>
      </c>
      <c r="AY70" s="36" t="s">
        <v>201</v>
      </c>
      <c r="AZ70" s="27">
        <f t="shared" si="22"/>
        <v>15</v>
      </c>
      <c r="BA70" s="150">
        <f t="shared" si="40"/>
        <v>105</v>
      </c>
      <c r="BB70" s="27" t="str">
        <f t="shared" si="41"/>
        <v>Fuerte</v>
      </c>
      <c r="BC70" s="27" t="s">
        <v>202</v>
      </c>
      <c r="BD70" s="27">
        <f t="shared" si="42"/>
        <v>100</v>
      </c>
      <c r="BE70" s="65" t="str">
        <f t="shared" si="43"/>
        <v>Fuerte</v>
      </c>
      <c r="BF70" s="417"/>
      <c r="BG70" s="417"/>
      <c r="BH70" s="417"/>
      <c r="BI70" s="417"/>
      <c r="BJ70" s="417"/>
      <c r="BK70" s="417"/>
      <c r="BL70" s="417"/>
      <c r="BM70" s="417"/>
      <c r="BN70" s="29" t="s">
        <v>241</v>
      </c>
      <c r="BO70" s="34" t="s">
        <v>408</v>
      </c>
      <c r="BP70" s="30" t="s">
        <v>402</v>
      </c>
      <c r="BQ70" s="30" t="s">
        <v>403</v>
      </c>
      <c r="BR70" s="30" t="s">
        <v>404</v>
      </c>
      <c r="BS70" s="30" t="s">
        <v>403</v>
      </c>
      <c r="BT70" s="30" t="s">
        <v>405</v>
      </c>
      <c r="BU70" s="30" t="s">
        <v>406</v>
      </c>
      <c r="BV70" s="30"/>
      <c r="BW70" s="30"/>
      <c r="BX70" s="131"/>
      <c r="BY70" s="131"/>
      <c r="BZ70" s="131"/>
      <c r="CA70" s="131"/>
      <c r="CB70" s="131"/>
      <c r="CC70" s="131"/>
      <c r="CD70" s="131"/>
      <c r="CE70" s="131"/>
      <c r="CF70" s="131"/>
      <c r="CG70" s="131"/>
      <c r="CH70" s="131"/>
      <c r="CI70" s="131"/>
      <c r="CJ70" s="131"/>
      <c r="CK70" s="131"/>
      <c r="CL70" s="131"/>
      <c r="CM70" s="131"/>
      <c r="CN70" s="131"/>
      <c r="CO70" s="131"/>
      <c r="CP70" s="131"/>
      <c r="CQ70" s="131"/>
    </row>
    <row r="71" spans="1:95" ht="78.75" customHeight="1">
      <c r="A71" s="417"/>
      <c r="B71" s="417"/>
      <c r="C71" s="417"/>
      <c r="D71" s="417"/>
      <c r="E71" s="32" t="s">
        <v>409</v>
      </c>
      <c r="F71" s="32"/>
      <c r="G71" s="460"/>
      <c r="H71" s="32"/>
      <c r="I71" s="32" t="s">
        <v>214</v>
      </c>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63">
        <f t="shared" si="31"/>
        <v>5</v>
      </c>
      <c r="AH71" s="417"/>
      <c r="AI71" s="417"/>
      <c r="AJ71" s="417"/>
      <c r="AK71" s="25">
        <v>3</v>
      </c>
      <c r="AL71" s="26" t="s">
        <v>410</v>
      </c>
      <c r="AM71" s="27" t="s">
        <v>195</v>
      </c>
      <c r="AN71" s="27">
        <f t="shared" si="16"/>
        <v>15</v>
      </c>
      <c r="AO71" s="27" t="s">
        <v>196</v>
      </c>
      <c r="AP71" s="27">
        <f t="shared" si="17"/>
        <v>15</v>
      </c>
      <c r="AQ71" s="27" t="s">
        <v>197</v>
      </c>
      <c r="AR71" s="27">
        <f t="shared" si="18"/>
        <v>15</v>
      </c>
      <c r="AS71" s="27" t="s">
        <v>198</v>
      </c>
      <c r="AT71" s="27">
        <f t="shared" si="19"/>
        <v>10</v>
      </c>
      <c r="AU71" s="27" t="s">
        <v>199</v>
      </c>
      <c r="AV71" s="27">
        <f t="shared" si="20"/>
        <v>15</v>
      </c>
      <c r="AW71" s="36" t="s">
        <v>200</v>
      </c>
      <c r="AX71" s="27">
        <f t="shared" si="21"/>
        <v>15</v>
      </c>
      <c r="AY71" s="36" t="s">
        <v>201</v>
      </c>
      <c r="AZ71" s="27">
        <f t="shared" si="22"/>
        <v>15</v>
      </c>
      <c r="BA71" s="150">
        <f t="shared" si="40"/>
        <v>100</v>
      </c>
      <c r="BB71" s="27" t="str">
        <f t="shared" si="41"/>
        <v>Fuerte</v>
      </c>
      <c r="BC71" s="27" t="s">
        <v>202</v>
      </c>
      <c r="BD71" s="27">
        <f t="shared" si="42"/>
        <v>100</v>
      </c>
      <c r="BE71" s="65" t="str">
        <f t="shared" si="43"/>
        <v>Fuerte</v>
      </c>
      <c r="BF71" s="417"/>
      <c r="BG71" s="417"/>
      <c r="BH71" s="417"/>
      <c r="BI71" s="417"/>
      <c r="BJ71" s="417"/>
      <c r="BK71" s="417"/>
      <c r="BL71" s="417"/>
      <c r="BM71" s="417"/>
      <c r="BN71" s="30"/>
      <c r="BO71" s="34"/>
      <c r="BP71" s="30"/>
      <c r="BQ71" s="30"/>
      <c r="BR71" s="30"/>
      <c r="BS71" s="30"/>
      <c r="BT71" s="30"/>
      <c r="BU71" s="30"/>
      <c r="BV71" s="30"/>
      <c r="BW71" s="30"/>
      <c r="BX71" s="131"/>
      <c r="BY71" s="131"/>
      <c r="BZ71" s="131"/>
      <c r="CA71" s="131"/>
      <c r="CB71" s="131"/>
      <c r="CC71" s="131"/>
      <c r="CD71" s="131"/>
      <c r="CE71" s="131"/>
      <c r="CF71" s="131"/>
      <c r="CG71" s="131"/>
      <c r="CH71" s="131"/>
      <c r="CI71" s="131"/>
      <c r="CJ71" s="131"/>
      <c r="CK71" s="131"/>
      <c r="CL71" s="131"/>
      <c r="CM71" s="131"/>
      <c r="CN71" s="131"/>
      <c r="CO71" s="131"/>
      <c r="CP71" s="131"/>
      <c r="CQ71" s="131"/>
    </row>
    <row r="72" spans="1:95" ht="78.75" customHeight="1">
      <c r="A72" s="452">
        <v>12</v>
      </c>
      <c r="B72" s="452" t="s">
        <v>366</v>
      </c>
      <c r="C72" s="452" t="s">
        <v>367</v>
      </c>
      <c r="D72" s="452" t="s">
        <v>368</v>
      </c>
      <c r="E72" s="35" t="s">
        <v>369</v>
      </c>
      <c r="F72" s="144" t="s">
        <v>370</v>
      </c>
      <c r="G72" s="452" t="s">
        <v>411</v>
      </c>
      <c r="H72" s="452" t="s">
        <v>190</v>
      </c>
      <c r="I72" s="62" t="s">
        <v>191</v>
      </c>
      <c r="J72" s="452">
        <v>1</v>
      </c>
      <c r="K72" s="419" t="str">
        <f>IF(J72&lt;=0,"",IF(J72=1,"Rara vez",IF(J72=2,"Improbable",IF(J72=3,"Posible",IF(J72=4,"Probable",IF(J72=5,"Casi Seguro"))))))</f>
        <v>Rara vez</v>
      </c>
      <c r="L72" s="416">
        <f>IF(K72="","",IF(K72="Rara vez",0.2,IF(K72="Improbable",0.4,IF(K72="Posible",0.6,IF(K72="Probable",0.8,IF(K72="Casi seguro",1,))))))</f>
        <v>0.2</v>
      </c>
      <c r="M72" s="416" t="s">
        <v>192</v>
      </c>
      <c r="N72" s="416" t="s">
        <v>192</v>
      </c>
      <c r="O72" s="416" t="s">
        <v>192</v>
      </c>
      <c r="P72" s="416" t="s">
        <v>192</v>
      </c>
      <c r="Q72" s="416" t="s">
        <v>192</v>
      </c>
      <c r="R72" s="416" t="s">
        <v>192</v>
      </c>
      <c r="S72" s="416" t="s">
        <v>192</v>
      </c>
      <c r="T72" s="416" t="s">
        <v>192</v>
      </c>
      <c r="U72" s="416" t="s">
        <v>193</v>
      </c>
      <c r="V72" s="416" t="s">
        <v>192</v>
      </c>
      <c r="W72" s="416" t="s">
        <v>192</v>
      </c>
      <c r="X72" s="416" t="s">
        <v>192</v>
      </c>
      <c r="Y72" s="416" t="s">
        <v>192</v>
      </c>
      <c r="Z72" s="416" t="s">
        <v>192</v>
      </c>
      <c r="AA72" s="416" t="s">
        <v>192</v>
      </c>
      <c r="AB72" s="416" t="s">
        <v>193</v>
      </c>
      <c r="AC72" s="416" t="s">
        <v>192</v>
      </c>
      <c r="AD72" s="416" t="s">
        <v>192</v>
      </c>
      <c r="AE72" s="416" t="s">
        <v>193</v>
      </c>
      <c r="AF72" s="425">
        <f>IF(AB72="Si","19",COUNTIF(M72:AE73,"si"))</f>
        <v>16</v>
      </c>
      <c r="AG72" s="63">
        <f t="shared" si="31"/>
        <v>20</v>
      </c>
      <c r="AH72" s="419" t="str">
        <f>IF(AG72=5,"Moderado",IF(AG72=10,"Mayor",IF(AG72=20,"Catastrófico",0)))</f>
        <v>Catastrófico</v>
      </c>
      <c r="AI72" s="416">
        <f>IF(AH72="","",IF(AH72="Leve",0.2,IF(AH72="Menor",0.4,IF(AH72="Moderado",0.6,IF(AH72="Mayor",0.8,IF(AH72="Catastrófico",1,))))))</f>
        <v>1</v>
      </c>
      <c r="AJ72" s="419"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30">
        <v>1</v>
      </c>
      <c r="AL72" s="26" t="s">
        <v>412</v>
      </c>
      <c r="AM72" s="36" t="s">
        <v>195</v>
      </c>
      <c r="AN72" s="36">
        <f t="shared" si="16"/>
        <v>15</v>
      </c>
      <c r="AO72" s="36" t="s">
        <v>196</v>
      </c>
      <c r="AP72" s="36">
        <f t="shared" si="17"/>
        <v>15</v>
      </c>
      <c r="AQ72" s="36" t="s">
        <v>197</v>
      </c>
      <c r="AR72" s="36">
        <f t="shared" si="18"/>
        <v>15</v>
      </c>
      <c r="AS72" s="36" t="s">
        <v>230</v>
      </c>
      <c r="AT72" s="36">
        <f t="shared" si="19"/>
        <v>15</v>
      </c>
      <c r="AU72" s="36" t="s">
        <v>199</v>
      </c>
      <c r="AV72" s="36">
        <f t="shared" si="20"/>
        <v>15</v>
      </c>
      <c r="AW72" s="36" t="s">
        <v>200</v>
      </c>
      <c r="AX72" s="36">
        <f t="shared" si="21"/>
        <v>15</v>
      </c>
      <c r="AY72" s="36" t="s">
        <v>201</v>
      </c>
      <c r="AZ72" s="36">
        <f t="shared" si="22"/>
        <v>15</v>
      </c>
      <c r="BA72" s="145">
        <f t="shared" si="40"/>
        <v>105</v>
      </c>
      <c r="BB72" s="36" t="str">
        <f t="shared" si="41"/>
        <v>Fuerte</v>
      </c>
      <c r="BC72" s="36" t="s">
        <v>202</v>
      </c>
      <c r="BD72" s="36">
        <f t="shared" si="42"/>
        <v>100</v>
      </c>
      <c r="BE72" s="29" t="str">
        <f t="shared" si="43"/>
        <v>Fuerte</v>
      </c>
      <c r="BF72" s="423">
        <f>AVERAGE(BD72:BD77)</f>
        <v>75</v>
      </c>
      <c r="BG72" s="423" t="str">
        <f>IF(BF72=100,"Fuerte",IF(AND(BF72&lt;=99, BF72&gt;=50),"Moderado",IF(BF72&lt;50,"Débil")))</f>
        <v>Moderado</v>
      </c>
      <c r="BH72" s="440">
        <f>IF(BG72="Fuerte",(J72-2),IF(BG72="Moderado",(J72-1), IF(BG72="Débil",((J72-0)))))</f>
        <v>0</v>
      </c>
      <c r="BI72" s="440" t="str">
        <f>IF(BH72&lt;=0,"Rara vez",IF(BH72=1,"Rara vez",IF(BH72=2,"Improbable",IF(BH72=3,"Posible",IF(BH72=4,"Probable",IF(BH72=5,"Casi Seguro"))))))</f>
        <v>Rara vez</v>
      </c>
      <c r="BJ72" s="416">
        <f>IF(BI72="","",IF(BI72="Rara vez",0.2,IF(BI72="Improbable",0.4,IF(BI72="Posible",0.6,IF(BI72="Probable",0.8,IF(BI72="Casi seguro",1,))))))</f>
        <v>0.2</v>
      </c>
      <c r="BK72" s="440" t="str">
        <f>IFERROR(IF(AG72=5,"Moderado",IF(AG72=10,"Mayor",IF(AG72=20,"Catastrófico",0))),"")</f>
        <v>Catastrófico</v>
      </c>
      <c r="BL72" s="416">
        <f>IF(AH72="","",IF(AH72="Moderado",0.6,IF(AH72="Mayor",0.8,IF(AH72="Catastrófico",1,))))</f>
        <v>1</v>
      </c>
      <c r="BM72" s="440"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Extremo</v>
      </c>
      <c r="BN72" s="29" t="s">
        <v>241</v>
      </c>
      <c r="BO72" s="30" t="s">
        <v>413</v>
      </c>
      <c r="BP72" s="30" t="s">
        <v>374</v>
      </c>
      <c r="BQ72" s="30" t="s">
        <v>375</v>
      </c>
      <c r="BR72" s="30" t="s">
        <v>376</v>
      </c>
      <c r="BS72" s="30" t="s">
        <v>377</v>
      </c>
      <c r="BT72" s="146" t="s">
        <v>414</v>
      </c>
      <c r="BU72" s="146" t="s">
        <v>415</v>
      </c>
      <c r="BV72" s="144"/>
      <c r="BW72" s="30"/>
      <c r="BX72" s="131"/>
      <c r="BY72" s="131"/>
      <c r="BZ72" s="131"/>
      <c r="CA72" s="131"/>
      <c r="CB72" s="131"/>
      <c r="CC72" s="131"/>
      <c r="CD72" s="131"/>
      <c r="CE72" s="131"/>
      <c r="CF72" s="131"/>
      <c r="CG72" s="131"/>
      <c r="CH72" s="131"/>
      <c r="CI72" s="131"/>
      <c r="CJ72" s="131"/>
      <c r="CK72" s="131"/>
      <c r="CL72" s="131"/>
      <c r="CM72" s="131"/>
      <c r="CN72" s="131"/>
      <c r="CO72" s="131"/>
      <c r="CP72" s="131"/>
      <c r="CQ72" s="131"/>
    </row>
    <row r="73" spans="1:95" ht="78.75" customHeight="1">
      <c r="A73" s="417"/>
      <c r="B73" s="417"/>
      <c r="C73" s="417"/>
      <c r="D73" s="417"/>
      <c r="E73" s="35" t="s">
        <v>380</v>
      </c>
      <c r="F73" s="148"/>
      <c r="G73" s="417"/>
      <c r="H73" s="417"/>
      <c r="I73" s="62" t="s">
        <v>303</v>
      </c>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63">
        <f t="shared" si="31"/>
        <v>5</v>
      </c>
      <c r="AH73" s="417"/>
      <c r="AI73" s="417"/>
      <c r="AJ73" s="417"/>
      <c r="AK73" s="30">
        <v>2</v>
      </c>
      <c r="AL73" s="26" t="s">
        <v>416</v>
      </c>
      <c r="AM73" s="36" t="s">
        <v>195</v>
      </c>
      <c r="AN73" s="36">
        <f t="shared" si="16"/>
        <v>15</v>
      </c>
      <c r="AO73" s="36" t="s">
        <v>196</v>
      </c>
      <c r="AP73" s="36">
        <f t="shared" si="17"/>
        <v>15</v>
      </c>
      <c r="AQ73" s="36" t="s">
        <v>197</v>
      </c>
      <c r="AR73" s="36">
        <f t="shared" si="18"/>
        <v>15</v>
      </c>
      <c r="AS73" s="36" t="s">
        <v>230</v>
      </c>
      <c r="AT73" s="36">
        <f t="shared" si="19"/>
        <v>15</v>
      </c>
      <c r="AU73" s="36" t="s">
        <v>199</v>
      </c>
      <c r="AV73" s="36">
        <f t="shared" si="20"/>
        <v>15</v>
      </c>
      <c r="AW73" s="36" t="s">
        <v>200</v>
      </c>
      <c r="AX73" s="36">
        <f t="shared" si="21"/>
        <v>15</v>
      </c>
      <c r="AY73" s="36" t="s">
        <v>201</v>
      </c>
      <c r="AZ73" s="36">
        <f t="shared" si="22"/>
        <v>15</v>
      </c>
      <c r="BA73" s="145">
        <f t="shared" si="40"/>
        <v>105</v>
      </c>
      <c r="BB73" s="36" t="str">
        <f t="shared" si="41"/>
        <v>Fuerte</v>
      </c>
      <c r="BC73" s="36" t="s">
        <v>202</v>
      </c>
      <c r="BD73" s="36">
        <f t="shared" si="42"/>
        <v>100</v>
      </c>
      <c r="BE73" s="29" t="str">
        <f t="shared" si="43"/>
        <v>Fuerte</v>
      </c>
      <c r="BF73" s="417"/>
      <c r="BG73" s="417"/>
      <c r="BH73" s="417"/>
      <c r="BI73" s="417"/>
      <c r="BJ73" s="417"/>
      <c r="BK73" s="417"/>
      <c r="BL73" s="417"/>
      <c r="BM73" s="417"/>
      <c r="BN73" s="29" t="s">
        <v>241</v>
      </c>
      <c r="BO73" s="30" t="s">
        <v>417</v>
      </c>
      <c r="BP73" s="30" t="s">
        <v>383</v>
      </c>
      <c r="BQ73" s="30" t="s">
        <v>212</v>
      </c>
      <c r="BR73" s="30" t="s">
        <v>384</v>
      </c>
      <c r="BS73" s="30" t="s">
        <v>385</v>
      </c>
      <c r="BT73" s="146" t="s">
        <v>414</v>
      </c>
      <c r="BU73" s="146" t="s">
        <v>415</v>
      </c>
      <c r="BV73" s="148"/>
      <c r="BW73" s="30"/>
      <c r="BX73" s="131"/>
      <c r="BY73" s="131"/>
      <c r="BZ73" s="131"/>
      <c r="CA73" s="131"/>
      <c r="CB73" s="131"/>
      <c r="CC73" s="131"/>
      <c r="CD73" s="131"/>
      <c r="CE73" s="131"/>
      <c r="CF73" s="131"/>
      <c r="CG73" s="131"/>
      <c r="CH73" s="131"/>
      <c r="CI73" s="131"/>
      <c r="CJ73" s="131"/>
      <c r="CK73" s="131"/>
      <c r="CL73" s="131"/>
      <c r="CM73" s="131"/>
      <c r="CN73" s="131"/>
      <c r="CO73" s="131"/>
      <c r="CP73" s="131"/>
      <c r="CQ73" s="131"/>
    </row>
    <row r="74" spans="1:95" ht="78.75" customHeight="1">
      <c r="A74" s="417"/>
      <c r="B74" s="417"/>
      <c r="C74" s="417"/>
      <c r="D74" s="417"/>
      <c r="E74" s="35" t="s">
        <v>386</v>
      </c>
      <c r="F74" s="148"/>
      <c r="G74" s="417"/>
      <c r="H74" s="417"/>
      <c r="I74" s="62" t="s">
        <v>214</v>
      </c>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63">
        <f t="shared" si="31"/>
        <v>5</v>
      </c>
      <c r="AH74" s="417"/>
      <c r="AI74" s="417"/>
      <c r="AJ74" s="417"/>
      <c r="AK74" s="30">
        <v>3</v>
      </c>
      <c r="AL74" s="26" t="s">
        <v>418</v>
      </c>
      <c r="AM74" s="36" t="s">
        <v>195</v>
      </c>
      <c r="AN74" s="36">
        <f t="shared" si="16"/>
        <v>15</v>
      </c>
      <c r="AO74" s="36" t="s">
        <v>196</v>
      </c>
      <c r="AP74" s="36">
        <f t="shared" si="17"/>
        <v>15</v>
      </c>
      <c r="AQ74" s="36" t="s">
        <v>388</v>
      </c>
      <c r="AR74" s="36">
        <f t="shared" si="18"/>
        <v>0</v>
      </c>
      <c r="AS74" s="36" t="s">
        <v>230</v>
      </c>
      <c r="AT74" s="36">
        <f t="shared" si="19"/>
        <v>15</v>
      </c>
      <c r="AU74" s="36" t="s">
        <v>199</v>
      </c>
      <c r="AV74" s="36">
        <f t="shared" si="20"/>
        <v>15</v>
      </c>
      <c r="AW74" s="36" t="s">
        <v>200</v>
      </c>
      <c r="AX74" s="36">
        <f t="shared" si="21"/>
        <v>15</v>
      </c>
      <c r="AY74" s="36" t="s">
        <v>201</v>
      </c>
      <c r="AZ74" s="36">
        <f t="shared" si="22"/>
        <v>15</v>
      </c>
      <c r="BA74" s="145">
        <f t="shared" si="40"/>
        <v>90</v>
      </c>
      <c r="BB74" s="36" t="str">
        <f t="shared" si="41"/>
        <v>Moderado</v>
      </c>
      <c r="BC74" s="36" t="s">
        <v>292</v>
      </c>
      <c r="BD74" s="36">
        <f t="shared" si="42"/>
        <v>50</v>
      </c>
      <c r="BE74" s="29" t="str">
        <f t="shared" si="43"/>
        <v>Moderado</v>
      </c>
      <c r="BF74" s="417"/>
      <c r="BG74" s="417"/>
      <c r="BH74" s="417"/>
      <c r="BI74" s="417"/>
      <c r="BJ74" s="417"/>
      <c r="BK74" s="417"/>
      <c r="BL74" s="417"/>
      <c r="BM74" s="417"/>
      <c r="BN74" s="29" t="s">
        <v>241</v>
      </c>
      <c r="BO74" s="30" t="s">
        <v>419</v>
      </c>
      <c r="BP74" s="30" t="s">
        <v>390</v>
      </c>
      <c r="BQ74" s="30" t="s">
        <v>391</v>
      </c>
      <c r="BR74" s="30" t="s">
        <v>384</v>
      </c>
      <c r="BS74" s="30" t="s">
        <v>385</v>
      </c>
      <c r="BT74" s="146" t="s">
        <v>414</v>
      </c>
      <c r="BU74" s="146" t="s">
        <v>415</v>
      </c>
      <c r="BV74" s="148"/>
      <c r="BW74" s="30"/>
      <c r="BX74" s="131"/>
      <c r="BY74" s="131"/>
      <c r="BZ74" s="131"/>
      <c r="CA74" s="131"/>
      <c r="CB74" s="131"/>
      <c r="CC74" s="131"/>
      <c r="CD74" s="131"/>
      <c r="CE74" s="131"/>
      <c r="CF74" s="131"/>
      <c r="CG74" s="131"/>
      <c r="CH74" s="131"/>
      <c r="CI74" s="131"/>
      <c r="CJ74" s="131"/>
      <c r="CK74" s="131"/>
      <c r="CL74" s="131"/>
      <c r="CM74" s="131"/>
      <c r="CN74" s="131"/>
      <c r="CO74" s="131"/>
      <c r="CP74" s="131"/>
      <c r="CQ74" s="131"/>
    </row>
    <row r="75" spans="1:95" ht="78.75" customHeight="1">
      <c r="A75" s="417"/>
      <c r="B75" s="417"/>
      <c r="C75" s="417"/>
      <c r="D75" s="417"/>
      <c r="E75" s="35" t="s">
        <v>420</v>
      </c>
      <c r="F75" s="148"/>
      <c r="G75" s="417"/>
      <c r="H75" s="417"/>
      <c r="I75" s="62"/>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63">
        <f t="shared" si="31"/>
        <v>5</v>
      </c>
      <c r="AH75" s="417"/>
      <c r="AI75" s="417"/>
      <c r="AJ75" s="417"/>
      <c r="AK75" s="30">
        <v>4</v>
      </c>
      <c r="AL75" s="26" t="s">
        <v>421</v>
      </c>
      <c r="AM75" s="36" t="s">
        <v>195</v>
      </c>
      <c r="AN75" s="36">
        <f t="shared" si="16"/>
        <v>15</v>
      </c>
      <c r="AO75" s="36" t="s">
        <v>196</v>
      </c>
      <c r="AP75" s="36">
        <f t="shared" si="17"/>
        <v>15</v>
      </c>
      <c r="AQ75" s="36" t="s">
        <v>388</v>
      </c>
      <c r="AR75" s="36">
        <f t="shared" si="18"/>
        <v>0</v>
      </c>
      <c r="AS75" s="36" t="s">
        <v>230</v>
      </c>
      <c r="AT75" s="36">
        <f t="shared" si="19"/>
        <v>15</v>
      </c>
      <c r="AU75" s="36" t="s">
        <v>199</v>
      </c>
      <c r="AV75" s="36">
        <f t="shared" si="20"/>
        <v>15</v>
      </c>
      <c r="AW75" s="36" t="s">
        <v>200</v>
      </c>
      <c r="AX75" s="36">
        <f t="shared" si="21"/>
        <v>15</v>
      </c>
      <c r="AY75" s="36" t="s">
        <v>201</v>
      </c>
      <c r="AZ75" s="36">
        <f t="shared" si="22"/>
        <v>15</v>
      </c>
      <c r="BA75" s="145">
        <f t="shared" si="40"/>
        <v>90</v>
      </c>
      <c r="BB75" s="36" t="str">
        <f t="shared" si="41"/>
        <v>Moderado</v>
      </c>
      <c r="BC75" s="36" t="s">
        <v>292</v>
      </c>
      <c r="BD75" s="36">
        <f t="shared" si="42"/>
        <v>50</v>
      </c>
      <c r="BE75" s="29" t="str">
        <f t="shared" si="43"/>
        <v>Moderado</v>
      </c>
      <c r="BF75" s="417"/>
      <c r="BG75" s="417"/>
      <c r="BH75" s="417"/>
      <c r="BI75" s="417"/>
      <c r="BJ75" s="417"/>
      <c r="BK75" s="417"/>
      <c r="BL75" s="417"/>
      <c r="BM75" s="417"/>
      <c r="BN75" s="29" t="s">
        <v>241</v>
      </c>
      <c r="BO75" s="30" t="s">
        <v>422</v>
      </c>
      <c r="BP75" s="30" t="s">
        <v>395</v>
      </c>
      <c r="BQ75" s="30" t="s">
        <v>212</v>
      </c>
      <c r="BR75" s="30" t="s">
        <v>376</v>
      </c>
      <c r="BS75" s="30" t="s">
        <v>385</v>
      </c>
      <c r="BT75" s="146" t="s">
        <v>414</v>
      </c>
      <c r="BU75" s="146" t="s">
        <v>415</v>
      </c>
      <c r="BV75" s="149"/>
      <c r="BW75" s="30"/>
      <c r="BX75" s="131"/>
      <c r="BY75" s="131"/>
      <c r="BZ75" s="131"/>
      <c r="CA75" s="131"/>
      <c r="CB75" s="131"/>
      <c r="CC75" s="131"/>
      <c r="CD75" s="131"/>
      <c r="CE75" s="131"/>
      <c r="CF75" s="131"/>
      <c r="CG75" s="131"/>
      <c r="CH75" s="131"/>
      <c r="CI75" s="131"/>
      <c r="CJ75" s="131"/>
      <c r="CK75" s="131"/>
      <c r="CL75" s="131"/>
      <c r="CM75" s="131"/>
      <c r="CN75" s="131"/>
      <c r="CO75" s="131"/>
      <c r="CP75" s="131"/>
      <c r="CQ75" s="131"/>
    </row>
    <row r="76" spans="1:95" ht="78.75" customHeight="1">
      <c r="A76" s="417"/>
      <c r="B76" s="417"/>
      <c r="C76" s="417"/>
      <c r="D76" s="417"/>
      <c r="E76" s="148"/>
      <c r="F76" s="148"/>
      <c r="G76" s="417"/>
      <c r="H76" s="417"/>
      <c r="I76" s="62"/>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63">
        <f t="shared" si="31"/>
        <v>5</v>
      </c>
      <c r="AH76" s="417"/>
      <c r="AI76" s="417"/>
      <c r="AJ76" s="417"/>
      <c r="AK76" s="30">
        <v>5</v>
      </c>
      <c r="AL76" s="26" t="s">
        <v>226</v>
      </c>
      <c r="AM76" s="36"/>
      <c r="AN76" s="36" t="str">
        <f t="shared" si="16"/>
        <v/>
      </c>
      <c r="AO76" s="36"/>
      <c r="AP76" s="36" t="str">
        <f t="shared" si="17"/>
        <v/>
      </c>
      <c r="AQ76" s="36"/>
      <c r="AR76" s="36" t="str">
        <f t="shared" si="18"/>
        <v/>
      </c>
      <c r="AS76" s="36"/>
      <c r="AT76" s="36" t="str">
        <f t="shared" si="19"/>
        <v/>
      </c>
      <c r="AU76" s="36"/>
      <c r="AV76" s="36" t="str">
        <f t="shared" si="20"/>
        <v/>
      </c>
      <c r="AW76" s="36"/>
      <c r="AX76" s="36" t="str">
        <f t="shared" si="21"/>
        <v/>
      </c>
      <c r="AY76" s="36"/>
      <c r="AZ76" s="36" t="str">
        <f t="shared" si="22"/>
        <v/>
      </c>
      <c r="BA76" s="145"/>
      <c r="BB76" s="36"/>
      <c r="BC76" s="36"/>
      <c r="BD76" s="36"/>
      <c r="BE76" s="29"/>
      <c r="BF76" s="417"/>
      <c r="BG76" s="417"/>
      <c r="BH76" s="417"/>
      <c r="BI76" s="417"/>
      <c r="BJ76" s="417"/>
      <c r="BK76" s="417"/>
      <c r="BL76" s="417"/>
      <c r="BM76" s="417"/>
      <c r="BN76" s="29"/>
      <c r="BO76" s="30"/>
      <c r="BP76" s="30"/>
      <c r="BQ76" s="30"/>
      <c r="BR76" s="30"/>
      <c r="BS76" s="30"/>
      <c r="BT76" s="146"/>
      <c r="BU76" s="146"/>
      <c r="BV76" s="30"/>
      <c r="BW76" s="30"/>
      <c r="BX76" s="131"/>
      <c r="BY76" s="131"/>
      <c r="BZ76" s="131"/>
      <c r="CA76" s="131"/>
      <c r="CB76" s="131"/>
      <c r="CC76" s="131"/>
      <c r="CD76" s="131"/>
      <c r="CE76" s="131"/>
      <c r="CF76" s="131"/>
      <c r="CG76" s="131"/>
      <c r="CH76" s="131"/>
      <c r="CI76" s="131"/>
      <c r="CJ76" s="131"/>
      <c r="CK76" s="131"/>
      <c r="CL76" s="131"/>
      <c r="CM76" s="131"/>
      <c r="CN76" s="131"/>
      <c r="CO76" s="131"/>
      <c r="CP76" s="131"/>
      <c r="CQ76" s="131"/>
    </row>
    <row r="77" spans="1:95" ht="78.75" customHeight="1">
      <c r="A77" s="418"/>
      <c r="B77" s="418"/>
      <c r="C77" s="418"/>
      <c r="D77" s="418"/>
      <c r="E77" s="149"/>
      <c r="F77" s="149"/>
      <c r="G77" s="418"/>
      <c r="H77" s="418"/>
      <c r="I77" s="62"/>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63">
        <f t="shared" si="31"/>
        <v>5</v>
      </c>
      <c r="AH77" s="418"/>
      <c r="AI77" s="418"/>
      <c r="AJ77" s="418"/>
      <c r="AK77" s="30">
        <v>6</v>
      </c>
      <c r="AL77" s="26" t="s">
        <v>226</v>
      </c>
      <c r="AM77" s="36"/>
      <c r="AN77" s="36" t="str">
        <f t="shared" si="16"/>
        <v/>
      </c>
      <c r="AO77" s="36"/>
      <c r="AP77" s="36" t="str">
        <f t="shared" si="17"/>
        <v/>
      </c>
      <c r="AQ77" s="36"/>
      <c r="AR77" s="36" t="str">
        <f t="shared" si="18"/>
        <v/>
      </c>
      <c r="AS77" s="36"/>
      <c r="AT77" s="36" t="str">
        <f t="shared" si="19"/>
        <v/>
      </c>
      <c r="AU77" s="36"/>
      <c r="AV77" s="36" t="str">
        <f t="shared" si="20"/>
        <v/>
      </c>
      <c r="AW77" s="36"/>
      <c r="AX77" s="36" t="str">
        <f t="shared" si="21"/>
        <v/>
      </c>
      <c r="AY77" s="36"/>
      <c r="AZ77" s="36" t="str">
        <f t="shared" si="22"/>
        <v/>
      </c>
      <c r="BA77" s="145"/>
      <c r="BB77" s="36"/>
      <c r="BC77" s="36"/>
      <c r="BD77" s="36"/>
      <c r="BE77" s="29"/>
      <c r="BF77" s="418"/>
      <c r="BG77" s="418"/>
      <c r="BH77" s="418"/>
      <c r="BI77" s="418"/>
      <c r="BJ77" s="418"/>
      <c r="BK77" s="418"/>
      <c r="BL77" s="418"/>
      <c r="BM77" s="418"/>
      <c r="BN77" s="29"/>
      <c r="BO77" s="30"/>
      <c r="BP77" s="30"/>
      <c r="BQ77" s="30"/>
      <c r="BR77" s="30"/>
      <c r="BS77" s="30"/>
      <c r="BT77" s="146"/>
      <c r="BU77" s="146"/>
      <c r="BV77" s="30"/>
      <c r="BW77" s="30"/>
      <c r="BX77" s="131"/>
      <c r="BY77" s="131"/>
      <c r="BZ77" s="131"/>
      <c r="CA77" s="131"/>
      <c r="CB77" s="131"/>
      <c r="CC77" s="131"/>
      <c r="CD77" s="131"/>
      <c r="CE77" s="131"/>
      <c r="CF77" s="131"/>
      <c r="CG77" s="131"/>
      <c r="CH77" s="131"/>
      <c r="CI77" s="131"/>
      <c r="CJ77" s="131"/>
      <c r="CK77" s="131"/>
      <c r="CL77" s="131"/>
      <c r="CM77" s="131"/>
      <c r="CN77" s="131"/>
      <c r="CO77" s="131"/>
      <c r="CP77" s="131"/>
      <c r="CQ77" s="131"/>
    </row>
    <row r="78" spans="1:95" ht="78.75" customHeight="1">
      <c r="A78" s="452">
        <v>13</v>
      </c>
      <c r="B78" s="452" t="s">
        <v>423</v>
      </c>
      <c r="C78" s="452" t="s">
        <v>424</v>
      </c>
      <c r="D78" s="452" t="s">
        <v>425</v>
      </c>
      <c r="E78" s="148" t="s">
        <v>426</v>
      </c>
      <c r="F78" s="148" t="s">
        <v>427</v>
      </c>
      <c r="G78" s="452" t="s">
        <v>428</v>
      </c>
      <c r="H78" s="452" t="s">
        <v>190</v>
      </c>
      <c r="I78" s="452" t="s">
        <v>429</v>
      </c>
      <c r="J78" s="452">
        <v>2</v>
      </c>
      <c r="K78" s="419" t="str">
        <f>IF(J78&lt;=0,"",IF(J78=1,"Rara vez",IF(J78=2,"Improbable",IF(J78=3,"Posible",IF(J78=4,"Probable",IF(J78=5,"Casi Seguro"))))))</f>
        <v>Improbable</v>
      </c>
      <c r="L78" s="416">
        <f>IF(K78="","",IF(K78="Rara vez",0.2,IF(K78="Improbable",0.4,IF(K78="Posible",0.6,IF(K78="Probable",0.8,IF(K78="Casi seguro",1,))))))</f>
        <v>0.4</v>
      </c>
      <c r="M78" s="416" t="s">
        <v>192</v>
      </c>
      <c r="N78" s="416" t="s">
        <v>193</v>
      </c>
      <c r="O78" s="416" t="s">
        <v>193</v>
      </c>
      <c r="P78" s="416" t="s">
        <v>192</v>
      </c>
      <c r="Q78" s="416" t="s">
        <v>192</v>
      </c>
      <c r="R78" s="416" t="s">
        <v>193</v>
      </c>
      <c r="S78" s="416" t="s">
        <v>192</v>
      </c>
      <c r="T78" s="416" t="s">
        <v>193</v>
      </c>
      <c r="U78" s="416" t="s">
        <v>192</v>
      </c>
      <c r="V78" s="416" t="s">
        <v>192</v>
      </c>
      <c r="W78" s="416" t="s">
        <v>192</v>
      </c>
      <c r="X78" s="416" t="s">
        <v>192</v>
      </c>
      <c r="Y78" s="416" t="s">
        <v>192</v>
      </c>
      <c r="Z78" s="416" t="s">
        <v>192</v>
      </c>
      <c r="AA78" s="416" t="s">
        <v>192</v>
      </c>
      <c r="AB78" s="416" t="s">
        <v>193</v>
      </c>
      <c r="AC78" s="416" t="s">
        <v>193</v>
      </c>
      <c r="AD78" s="416" t="s">
        <v>193</v>
      </c>
      <c r="AE78" s="416" t="s">
        <v>193</v>
      </c>
      <c r="AF78" s="425">
        <f>IF(AB78="Si","19",COUNTIF(M78:AE79,"si"))</f>
        <v>11</v>
      </c>
      <c r="AG78" s="63">
        <f t="shared" si="31"/>
        <v>10</v>
      </c>
      <c r="AH78" s="419" t="str">
        <f>IF(AG78=5,"Moderado",IF(AG78=10,"Mayor",IF(AG78=20,"Catastrófico",0)))</f>
        <v>Mayor</v>
      </c>
      <c r="AI78" s="416">
        <f>IF(AH78="","",IF(AH78="Leve",0.2,IF(AH78="Menor",0.4,IF(AH78="Moderado",0.6,IF(AH78="Mayor",0.8,IF(AH78="Catastrófico",1,))))))</f>
        <v>0.8</v>
      </c>
      <c r="AJ78" s="419"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30">
        <v>1</v>
      </c>
      <c r="AL78" s="26" t="s">
        <v>430</v>
      </c>
      <c r="AM78" s="36" t="s">
        <v>195</v>
      </c>
      <c r="AN78" s="36">
        <f t="shared" si="16"/>
        <v>15</v>
      </c>
      <c r="AO78" s="36" t="s">
        <v>196</v>
      </c>
      <c r="AP78" s="36">
        <f t="shared" si="17"/>
        <v>15</v>
      </c>
      <c r="AQ78" s="36" t="s">
        <v>197</v>
      </c>
      <c r="AR78" s="36">
        <f t="shared" si="18"/>
        <v>15</v>
      </c>
      <c r="AS78" s="36" t="s">
        <v>198</v>
      </c>
      <c r="AT78" s="36">
        <f t="shared" si="19"/>
        <v>10</v>
      </c>
      <c r="AU78" s="36" t="s">
        <v>199</v>
      </c>
      <c r="AV78" s="36">
        <f t="shared" si="20"/>
        <v>15</v>
      </c>
      <c r="AW78" s="36" t="s">
        <v>200</v>
      </c>
      <c r="AX78" s="36">
        <f t="shared" si="21"/>
        <v>15</v>
      </c>
      <c r="AY78" s="36" t="s">
        <v>201</v>
      </c>
      <c r="AZ78" s="36">
        <f t="shared" si="22"/>
        <v>15</v>
      </c>
      <c r="BA78" s="145">
        <f t="shared" ref="BA78:BA79" si="44">SUM(AN78,AP78,AR78,AT78,AV78,AX78,AZ78)</f>
        <v>100</v>
      </c>
      <c r="BB78" s="36" t="str">
        <f t="shared" ref="BB78:BB79" si="45">IF(BA78&gt;=96,"Fuerte",IF(AND(BA78&gt;=86, BA78&lt;96),"Moderado",IF(BA78&lt;86,"Débil")))</f>
        <v>Fuerte</v>
      </c>
      <c r="BC78" s="36" t="s">
        <v>292</v>
      </c>
      <c r="BD78" s="36">
        <f t="shared" ref="BD78:BD79" si="46">VALUE(IF(OR(AND(BB78="Fuerte",BC78="Fuerte")),"100",IF(OR(AND(BB78="Fuerte",BC78="Moderado"),AND(BB78="Moderado",BC78="Fuerte"),AND(BB78="Moderado",BC78="Moderado")),"50",IF(OR(AND(BB78="Fuerte",BC78="Débil"),AND(BB78="Moderado",BC78="Débil"),AND(BB78="Débil",BC78="Fuerte"),AND(BB78="Débil",BC78="Moderado"),AND(BB78="Débil",BC78="Débil")),"0",))))</f>
        <v>50</v>
      </c>
      <c r="BE78" s="29" t="str">
        <f t="shared" ref="BE78:BE79" si="47">IF(BD78=100,"Fuerte",IF(BD78=50,"Moderado",IF(BD78=0,"Débil")))</f>
        <v>Moderado</v>
      </c>
      <c r="BF78" s="423">
        <f>AVERAGE(BD78:BD83)</f>
        <v>75</v>
      </c>
      <c r="BG78" s="423" t="str">
        <f>IF(BF78=100,"Fuerte",IF(AND(BF78&lt;=99, BF78&gt;=50),"Moderado",IF(BF78&lt;50,"Débil")))</f>
        <v>Moderado</v>
      </c>
      <c r="BH78" s="440">
        <f>IF(BG78="Fuerte",(J78-2),IF(BG78="Moderado",(J78-1), IF(BG78="Débil",((J78-0)))))</f>
        <v>1</v>
      </c>
      <c r="BI78" s="440" t="str">
        <f>IF(BH78&lt;=0,"Rara vez",IF(BH78=1,"Rara vez",IF(BH78=2,"Improbable",IF(BH78=3,"Posible",IF(BH78=4,"Probable",IF(BH78=5,"Casi Seguro"))))))</f>
        <v>Rara vez</v>
      </c>
      <c r="BJ78" s="416">
        <f>IF(BI78="","",IF(BI78="Rara vez",0.2,IF(BI78="Improbable",0.4,IF(BI78="Posible",0.6,IF(BI78="Probable",0.8,IF(BI78="Casi seguro",1,))))))</f>
        <v>0.2</v>
      </c>
      <c r="BK78" s="440" t="str">
        <f>IFERROR(IF(AG78=5,"Moderado",IF(AG78=10,"Mayor",IF(AG78=20,"Catastrófico",0))),"")</f>
        <v>Mayor</v>
      </c>
      <c r="BL78" s="416">
        <f>IF(AH78="","",IF(AH78="Moderado",0.6,IF(AH78="Mayor",0.8,IF(AH78="Catastrófico",1,))))</f>
        <v>0.8</v>
      </c>
      <c r="BM78" s="440"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29" t="s">
        <v>241</v>
      </c>
      <c r="BO78" s="162" t="s">
        <v>431</v>
      </c>
      <c r="BP78" s="30" t="s">
        <v>432</v>
      </c>
      <c r="BQ78" s="30" t="s">
        <v>433</v>
      </c>
      <c r="BR78" s="30" t="s">
        <v>434</v>
      </c>
      <c r="BS78" s="30" t="s">
        <v>435</v>
      </c>
      <c r="BT78" s="146" t="s">
        <v>436</v>
      </c>
      <c r="BU78" s="146" t="s">
        <v>437</v>
      </c>
      <c r="BV78" s="144"/>
      <c r="BW78" s="30"/>
      <c r="BX78" s="131"/>
      <c r="BY78" s="131"/>
      <c r="BZ78" s="131"/>
      <c r="CA78" s="131"/>
      <c r="CB78" s="131"/>
      <c r="CC78" s="131"/>
      <c r="CD78" s="131"/>
      <c r="CE78" s="131"/>
      <c r="CF78" s="131"/>
      <c r="CG78" s="131"/>
      <c r="CH78" s="131"/>
      <c r="CI78" s="131"/>
      <c r="CJ78" s="131"/>
      <c r="CK78" s="131"/>
      <c r="CL78" s="131"/>
      <c r="CM78" s="131"/>
      <c r="CN78" s="131"/>
      <c r="CO78" s="131"/>
      <c r="CP78" s="131"/>
      <c r="CQ78" s="131"/>
    </row>
    <row r="79" spans="1:95" ht="78.75" customHeight="1">
      <c r="A79" s="417"/>
      <c r="B79" s="417"/>
      <c r="C79" s="417"/>
      <c r="D79" s="417"/>
      <c r="E79" s="148"/>
      <c r="F79" s="148"/>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63">
        <f t="shared" si="31"/>
        <v>5</v>
      </c>
      <c r="AH79" s="417"/>
      <c r="AI79" s="417"/>
      <c r="AJ79" s="417"/>
      <c r="AK79" s="30">
        <v>2</v>
      </c>
      <c r="AL79" s="26" t="s">
        <v>438</v>
      </c>
      <c r="AM79" s="36" t="s">
        <v>195</v>
      </c>
      <c r="AN79" s="36">
        <f t="shared" si="16"/>
        <v>15</v>
      </c>
      <c r="AO79" s="36" t="s">
        <v>196</v>
      </c>
      <c r="AP79" s="36">
        <f t="shared" si="17"/>
        <v>15</v>
      </c>
      <c r="AQ79" s="36" t="s">
        <v>197</v>
      </c>
      <c r="AR79" s="36">
        <f t="shared" si="18"/>
        <v>15</v>
      </c>
      <c r="AS79" s="36" t="s">
        <v>230</v>
      </c>
      <c r="AT79" s="36">
        <f t="shared" si="19"/>
        <v>15</v>
      </c>
      <c r="AU79" s="36" t="s">
        <v>199</v>
      </c>
      <c r="AV79" s="36">
        <f t="shared" si="20"/>
        <v>15</v>
      </c>
      <c r="AW79" s="36" t="s">
        <v>200</v>
      </c>
      <c r="AX79" s="36">
        <f t="shared" si="21"/>
        <v>15</v>
      </c>
      <c r="AY79" s="36" t="s">
        <v>201</v>
      </c>
      <c r="AZ79" s="36">
        <f t="shared" si="22"/>
        <v>15</v>
      </c>
      <c r="BA79" s="145">
        <f t="shared" si="44"/>
        <v>105</v>
      </c>
      <c r="BB79" s="36" t="str">
        <f t="shared" si="45"/>
        <v>Fuerte</v>
      </c>
      <c r="BC79" s="36" t="s">
        <v>202</v>
      </c>
      <c r="BD79" s="36">
        <f t="shared" si="46"/>
        <v>100</v>
      </c>
      <c r="BE79" s="29" t="str">
        <f t="shared" si="47"/>
        <v>Fuerte</v>
      </c>
      <c r="BF79" s="417"/>
      <c r="BG79" s="417"/>
      <c r="BH79" s="417"/>
      <c r="BI79" s="417"/>
      <c r="BJ79" s="417"/>
      <c r="BK79" s="417"/>
      <c r="BL79" s="417"/>
      <c r="BM79" s="417"/>
      <c r="BN79" s="29" t="s">
        <v>241</v>
      </c>
      <c r="BO79" s="34" t="s">
        <v>439</v>
      </c>
      <c r="BP79" s="30" t="s">
        <v>432</v>
      </c>
      <c r="BQ79" s="30" t="s">
        <v>433</v>
      </c>
      <c r="BR79" s="30" t="s">
        <v>434</v>
      </c>
      <c r="BS79" s="30" t="s">
        <v>435</v>
      </c>
      <c r="BT79" s="146" t="s">
        <v>436</v>
      </c>
      <c r="BU79" s="146" t="s">
        <v>437</v>
      </c>
      <c r="BV79" s="149"/>
      <c r="BW79" s="30"/>
      <c r="BX79" s="131"/>
      <c r="BY79" s="131"/>
      <c r="BZ79" s="131"/>
      <c r="CA79" s="131"/>
      <c r="CB79" s="131"/>
      <c r="CC79" s="131"/>
      <c r="CD79" s="131"/>
      <c r="CE79" s="131"/>
      <c r="CF79" s="131"/>
      <c r="CG79" s="131"/>
      <c r="CH79" s="131"/>
      <c r="CI79" s="131"/>
      <c r="CJ79" s="131"/>
      <c r="CK79" s="131"/>
      <c r="CL79" s="131"/>
      <c r="CM79" s="131"/>
      <c r="CN79" s="131"/>
      <c r="CO79" s="131"/>
      <c r="CP79" s="131"/>
      <c r="CQ79" s="131"/>
    </row>
    <row r="80" spans="1:95" ht="78.75" customHeight="1">
      <c r="A80" s="417"/>
      <c r="B80" s="417"/>
      <c r="C80" s="417"/>
      <c r="D80" s="417"/>
      <c r="E80" s="148"/>
      <c r="F80" s="148"/>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63">
        <f t="shared" si="31"/>
        <v>5</v>
      </c>
      <c r="AH80" s="417"/>
      <c r="AI80" s="417"/>
      <c r="AJ80" s="417"/>
      <c r="AK80" s="30">
        <v>3</v>
      </c>
      <c r="AL80" s="26" t="s">
        <v>226</v>
      </c>
      <c r="AM80" s="36"/>
      <c r="AN80" s="36" t="str">
        <f t="shared" si="16"/>
        <v/>
      </c>
      <c r="AO80" s="36"/>
      <c r="AP80" s="36" t="str">
        <f t="shared" si="17"/>
        <v/>
      </c>
      <c r="AQ80" s="36"/>
      <c r="AR80" s="36" t="str">
        <f t="shared" si="18"/>
        <v/>
      </c>
      <c r="AS80" s="36"/>
      <c r="AT80" s="36" t="str">
        <f t="shared" si="19"/>
        <v/>
      </c>
      <c r="AU80" s="36"/>
      <c r="AV80" s="36" t="str">
        <f t="shared" si="20"/>
        <v/>
      </c>
      <c r="AW80" s="36"/>
      <c r="AX80" s="36" t="str">
        <f t="shared" si="21"/>
        <v/>
      </c>
      <c r="AY80" s="36"/>
      <c r="AZ80" s="36" t="str">
        <f t="shared" si="22"/>
        <v/>
      </c>
      <c r="BA80" s="145"/>
      <c r="BB80" s="36"/>
      <c r="BC80" s="36"/>
      <c r="BD80" s="36"/>
      <c r="BE80" s="29"/>
      <c r="BF80" s="417"/>
      <c r="BG80" s="417"/>
      <c r="BH80" s="417"/>
      <c r="BI80" s="417"/>
      <c r="BJ80" s="417"/>
      <c r="BK80" s="417"/>
      <c r="BL80" s="417"/>
      <c r="BM80" s="417"/>
      <c r="BN80" s="29"/>
      <c r="BO80" s="30"/>
      <c r="BP80" s="30"/>
      <c r="BQ80" s="30"/>
      <c r="BR80" s="30"/>
      <c r="BS80" s="30"/>
      <c r="BT80" s="146"/>
      <c r="BU80" s="146"/>
      <c r="BV80" s="30"/>
      <c r="BW80" s="30"/>
      <c r="BX80" s="131"/>
      <c r="BY80" s="131"/>
      <c r="BZ80" s="131"/>
      <c r="CA80" s="131"/>
      <c r="CB80" s="131"/>
      <c r="CC80" s="131"/>
      <c r="CD80" s="131"/>
      <c r="CE80" s="131"/>
      <c r="CF80" s="131"/>
      <c r="CG80" s="131"/>
      <c r="CH80" s="131"/>
      <c r="CI80" s="131"/>
      <c r="CJ80" s="131"/>
      <c r="CK80" s="131"/>
      <c r="CL80" s="131"/>
      <c r="CM80" s="131"/>
      <c r="CN80" s="131"/>
      <c r="CO80" s="131"/>
      <c r="CP80" s="131"/>
      <c r="CQ80" s="131"/>
    </row>
    <row r="81" spans="1:95" ht="78.75" customHeight="1">
      <c r="A81" s="417"/>
      <c r="B81" s="417"/>
      <c r="C81" s="417"/>
      <c r="D81" s="417"/>
      <c r="E81" s="148"/>
      <c r="F81" s="148"/>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63">
        <f t="shared" si="31"/>
        <v>5</v>
      </c>
      <c r="AH81" s="417"/>
      <c r="AI81" s="417"/>
      <c r="AJ81" s="417"/>
      <c r="AK81" s="30">
        <v>4</v>
      </c>
      <c r="AL81" s="26" t="s">
        <v>226</v>
      </c>
      <c r="AM81" s="36"/>
      <c r="AN81" s="36" t="str">
        <f t="shared" si="16"/>
        <v/>
      </c>
      <c r="AO81" s="36"/>
      <c r="AP81" s="36" t="str">
        <f t="shared" si="17"/>
        <v/>
      </c>
      <c r="AQ81" s="36"/>
      <c r="AR81" s="36" t="str">
        <f t="shared" si="18"/>
        <v/>
      </c>
      <c r="AS81" s="36"/>
      <c r="AT81" s="36" t="str">
        <f t="shared" si="19"/>
        <v/>
      </c>
      <c r="AU81" s="36"/>
      <c r="AV81" s="36" t="str">
        <f t="shared" si="20"/>
        <v/>
      </c>
      <c r="AW81" s="36"/>
      <c r="AX81" s="36" t="str">
        <f t="shared" si="21"/>
        <v/>
      </c>
      <c r="AY81" s="36"/>
      <c r="AZ81" s="36" t="str">
        <f t="shared" si="22"/>
        <v/>
      </c>
      <c r="BA81" s="145"/>
      <c r="BB81" s="36"/>
      <c r="BC81" s="36"/>
      <c r="BD81" s="36"/>
      <c r="BE81" s="29"/>
      <c r="BF81" s="417"/>
      <c r="BG81" s="417"/>
      <c r="BH81" s="417"/>
      <c r="BI81" s="417"/>
      <c r="BJ81" s="417"/>
      <c r="BK81" s="417"/>
      <c r="BL81" s="417"/>
      <c r="BM81" s="417"/>
      <c r="BN81" s="29"/>
      <c r="BO81" s="30"/>
      <c r="BP81" s="30"/>
      <c r="BQ81" s="30"/>
      <c r="BR81" s="30"/>
      <c r="BS81" s="30"/>
      <c r="BT81" s="146"/>
      <c r="BU81" s="146"/>
      <c r="BV81" s="30"/>
      <c r="BW81" s="30"/>
      <c r="BX81" s="131"/>
      <c r="BY81" s="131"/>
      <c r="BZ81" s="131"/>
      <c r="CA81" s="131"/>
      <c r="CB81" s="131"/>
      <c r="CC81" s="131"/>
      <c r="CD81" s="131"/>
      <c r="CE81" s="131"/>
      <c r="CF81" s="131"/>
      <c r="CG81" s="131"/>
      <c r="CH81" s="131"/>
      <c r="CI81" s="131"/>
      <c r="CJ81" s="131"/>
      <c r="CK81" s="131"/>
      <c r="CL81" s="131"/>
      <c r="CM81" s="131"/>
      <c r="CN81" s="131"/>
      <c r="CO81" s="131"/>
      <c r="CP81" s="131"/>
      <c r="CQ81" s="131"/>
    </row>
    <row r="82" spans="1:95" ht="78.75" customHeight="1">
      <c r="A82" s="417"/>
      <c r="B82" s="417"/>
      <c r="C82" s="417"/>
      <c r="D82" s="417"/>
      <c r="E82" s="148"/>
      <c r="F82" s="148"/>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63">
        <f t="shared" si="31"/>
        <v>5</v>
      </c>
      <c r="AH82" s="417"/>
      <c r="AI82" s="417"/>
      <c r="AJ82" s="417"/>
      <c r="AK82" s="30">
        <v>5</v>
      </c>
      <c r="AL82" s="26" t="s">
        <v>226</v>
      </c>
      <c r="AM82" s="36"/>
      <c r="AN82" s="36" t="str">
        <f t="shared" si="16"/>
        <v/>
      </c>
      <c r="AO82" s="36"/>
      <c r="AP82" s="36" t="str">
        <f t="shared" si="17"/>
        <v/>
      </c>
      <c r="AQ82" s="36"/>
      <c r="AR82" s="36" t="str">
        <f t="shared" si="18"/>
        <v/>
      </c>
      <c r="AS82" s="36"/>
      <c r="AT82" s="36" t="str">
        <f t="shared" si="19"/>
        <v/>
      </c>
      <c r="AU82" s="36"/>
      <c r="AV82" s="36" t="str">
        <f t="shared" si="20"/>
        <v/>
      </c>
      <c r="AW82" s="36"/>
      <c r="AX82" s="36" t="str">
        <f t="shared" si="21"/>
        <v/>
      </c>
      <c r="AY82" s="36"/>
      <c r="AZ82" s="36" t="str">
        <f t="shared" si="22"/>
        <v/>
      </c>
      <c r="BA82" s="145"/>
      <c r="BB82" s="36"/>
      <c r="BC82" s="36"/>
      <c r="BD82" s="36"/>
      <c r="BE82" s="29"/>
      <c r="BF82" s="417"/>
      <c r="BG82" s="417"/>
      <c r="BH82" s="417"/>
      <c r="BI82" s="417"/>
      <c r="BJ82" s="417"/>
      <c r="BK82" s="417"/>
      <c r="BL82" s="417"/>
      <c r="BM82" s="417"/>
      <c r="BN82" s="29"/>
      <c r="BO82" s="30"/>
      <c r="BP82" s="30"/>
      <c r="BQ82" s="30"/>
      <c r="BR82" s="30"/>
      <c r="BS82" s="30"/>
      <c r="BT82" s="146"/>
      <c r="BU82" s="146"/>
      <c r="BV82" s="30"/>
      <c r="BW82" s="30"/>
      <c r="BX82" s="131"/>
      <c r="BY82" s="131"/>
      <c r="BZ82" s="131"/>
      <c r="CA82" s="131"/>
      <c r="CB82" s="131"/>
      <c r="CC82" s="131"/>
      <c r="CD82" s="131"/>
      <c r="CE82" s="131"/>
      <c r="CF82" s="131"/>
      <c r="CG82" s="131"/>
      <c r="CH82" s="131"/>
      <c r="CI82" s="131"/>
      <c r="CJ82" s="131"/>
      <c r="CK82" s="131"/>
      <c r="CL82" s="131"/>
      <c r="CM82" s="131"/>
      <c r="CN82" s="131"/>
      <c r="CO82" s="131"/>
      <c r="CP82" s="131"/>
      <c r="CQ82" s="131"/>
    </row>
    <row r="83" spans="1:95" ht="78.75" customHeight="1">
      <c r="A83" s="418"/>
      <c r="B83" s="418"/>
      <c r="C83" s="418"/>
      <c r="D83" s="418"/>
      <c r="E83" s="149"/>
      <c r="F83" s="149"/>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63">
        <f t="shared" si="31"/>
        <v>5</v>
      </c>
      <c r="AH83" s="418"/>
      <c r="AI83" s="418"/>
      <c r="AJ83" s="418"/>
      <c r="AK83" s="30">
        <v>6</v>
      </c>
      <c r="AL83" s="26" t="s">
        <v>226</v>
      </c>
      <c r="AM83" s="36"/>
      <c r="AN83" s="36" t="str">
        <f t="shared" si="16"/>
        <v/>
      </c>
      <c r="AO83" s="36"/>
      <c r="AP83" s="36" t="str">
        <f t="shared" si="17"/>
        <v/>
      </c>
      <c r="AQ83" s="36"/>
      <c r="AR83" s="36" t="str">
        <f t="shared" si="18"/>
        <v/>
      </c>
      <c r="AS83" s="36"/>
      <c r="AT83" s="36" t="str">
        <f t="shared" si="19"/>
        <v/>
      </c>
      <c r="AU83" s="36"/>
      <c r="AV83" s="36" t="str">
        <f t="shared" si="20"/>
        <v/>
      </c>
      <c r="AW83" s="36"/>
      <c r="AX83" s="36" t="str">
        <f t="shared" si="21"/>
        <v/>
      </c>
      <c r="AY83" s="36"/>
      <c r="AZ83" s="36" t="str">
        <f t="shared" si="22"/>
        <v/>
      </c>
      <c r="BA83" s="145"/>
      <c r="BB83" s="36"/>
      <c r="BC83" s="36"/>
      <c r="BD83" s="36"/>
      <c r="BE83" s="29"/>
      <c r="BF83" s="418"/>
      <c r="BG83" s="418"/>
      <c r="BH83" s="418"/>
      <c r="BI83" s="418"/>
      <c r="BJ83" s="418"/>
      <c r="BK83" s="418"/>
      <c r="BL83" s="418"/>
      <c r="BM83" s="418"/>
      <c r="BN83" s="29"/>
      <c r="BO83" s="30"/>
      <c r="BP83" s="30"/>
      <c r="BQ83" s="30"/>
      <c r="BR83" s="30"/>
      <c r="BS83" s="30"/>
      <c r="BT83" s="146"/>
      <c r="BU83" s="146"/>
      <c r="BV83" s="30"/>
      <c r="BW83" s="30"/>
      <c r="BX83" s="131"/>
      <c r="BY83" s="131"/>
      <c r="BZ83" s="131"/>
      <c r="CA83" s="131"/>
      <c r="CB83" s="131"/>
      <c r="CC83" s="131"/>
      <c r="CD83" s="131"/>
      <c r="CE83" s="131"/>
      <c r="CF83" s="131"/>
      <c r="CG83" s="131"/>
      <c r="CH83" s="131"/>
      <c r="CI83" s="131"/>
      <c r="CJ83" s="131"/>
      <c r="CK83" s="131"/>
      <c r="CL83" s="131"/>
      <c r="CM83" s="131"/>
      <c r="CN83" s="131"/>
      <c r="CO83" s="131"/>
      <c r="CP83" s="131"/>
      <c r="CQ83" s="131"/>
    </row>
    <row r="84" spans="1:95" ht="78.75" customHeight="1">
      <c r="A84" s="452">
        <v>14</v>
      </c>
      <c r="B84" s="452" t="s">
        <v>440</v>
      </c>
      <c r="C84" s="452" t="s">
        <v>441</v>
      </c>
      <c r="D84" s="452" t="s">
        <v>442</v>
      </c>
      <c r="E84" s="148" t="s">
        <v>443</v>
      </c>
      <c r="F84" s="148" t="s">
        <v>444</v>
      </c>
      <c r="G84" s="452" t="s">
        <v>445</v>
      </c>
      <c r="H84" s="452" t="s">
        <v>190</v>
      </c>
      <c r="I84" s="62" t="s">
        <v>191</v>
      </c>
      <c r="J84" s="452">
        <v>4</v>
      </c>
      <c r="K84" s="419" t="s">
        <v>446</v>
      </c>
      <c r="L84" s="416">
        <v>0.8</v>
      </c>
      <c r="M84" s="416" t="s">
        <v>193</v>
      </c>
      <c r="N84" s="416" t="s">
        <v>193</v>
      </c>
      <c r="O84" s="416" t="s">
        <v>193</v>
      </c>
      <c r="P84" s="416" t="s">
        <v>193</v>
      </c>
      <c r="Q84" s="416" t="s">
        <v>193</v>
      </c>
      <c r="R84" s="416" t="s">
        <v>193</v>
      </c>
      <c r="S84" s="416" t="s">
        <v>192</v>
      </c>
      <c r="T84" s="416" t="s">
        <v>193</v>
      </c>
      <c r="U84" s="416" t="s">
        <v>193</v>
      </c>
      <c r="V84" s="416" t="s">
        <v>193</v>
      </c>
      <c r="W84" s="416" t="s">
        <v>192</v>
      </c>
      <c r="X84" s="416" t="s">
        <v>192</v>
      </c>
      <c r="Y84" s="416" t="s">
        <v>192</v>
      </c>
      <c r="Z84" s="416" t="s">
        <v>193</v>
      </c>
      <c r="AA84" s="416" t="s">
        <v>192</v>
      </c>
      <c r="AB84" s="416" t="s">
        <v>193</v>
      </c>
      <c r="AC84" s="416" t="s">
        <v>193</v>
      </c>
      <c r="AD84" s="416" t="s">
        <v>193</v>
      </c>
      <c r="AE84" s="416" t="s">
        <v>193</v>
      </c>
      <c r="AF84" s="425">
        <f>IF(AB84="Si","19",COUNTIF(M84:AE85,"si"))</f>
        <v>5</v>
      </c>
      <c r="AG84" s="63">
        <v>5</v>
      </c>
      <c r="AH84" s="419" t="str">
        <f>IF(AG84=5,"Moderado",IF(AG84=10,"Mayor",IF(AG84=20,"Catastrófico",0)))</f>
        <v>Moderado</v>
      </c>
      <c r="AI84" s="416">
        <v>0.6</v>
      </c>
      <c r="AJ84" s="419" t="str">
        <f>IF(OR(AND(K84="Rara vez",AH84="Moderado"),AND(K84="Improbable",AH84="Moderado")),"Moderado",IF(OR(AND(K84="Rara vez",AH84="Mayor"),AND(K84="Improbable",AH84="Mayor"),AND(K84="Posible",AH84="Moderado"),AND(K84="Probable",AH84="Moderado")),"Alta",IF(OR(AND(K84="Rara vez",AH84="Catastrófico"),AND(K84="Improbable",AH84="Catastrófico"),AND(K84="Posible",AH84="Catastrófico"),AND(K84="Probable",AH84="Catastrófico"),AND(K84="Casi seguro",AH84="Catastrófico"),AND(K84="Posible",AH84="Moderado"),AND(K84="Probable",AH84="Moderado"),AND(K84="Casi seguro",AH84="Moderado"),AND(K84="Posible",AH84="Mayor"),AND(K84="Probable",AH84="Mayor"),AND(K84="Casi seguro",AH84="Mayor")),"Extremo",)))</f>
        <v>Alta</v>
      </c>
      <c r="AK84" s="30">
        <v>1</v>
      </c>
      <c r="AL84" s="26" t="s">
        <v>447</v>
      </c>
      <c r="AM84" s="36" t="s">
        <v>195</v>
      </c>
      <c r="AN84" s="36"/>
      <c r="AO84" s="36"/>
      <c r="AP84" s="36"/>
      <c r="AQ84" s="36"/>
      <c r="AR84" s="36"/>
      <c r="AS84" s="36" t="s">
        <v>230</v>
      </c>
      <c r="AT84" s="36">
        <v>15</v>
      </c>
      <c r="AU84" s="36"/>
      <c r="AV84" s="36"/>
      <c r="AW84" s="36"/>
      <c r="AX84" s="36"/>
      <c r="AY84" s="36"/>
      <c r="AZ84" s="36"/>
      <c r="BA84" s="145">
        <v>15</v>
      </c>
      <c r="BB84" s="36" t="s">
        <v>448</v>
      </c>
      <c r="BC84" s="36"/>
      <c r="BD84" s="36">
        <v>0</v>
      </c>
      <c r="BE84" s="29" t="s">
        <v>448</v>
      </c>
      <c r="BF84" s="423">
        <v>0</v>
      </c>
      <c r="BG84" s="423" t="str">
        <f>IF(BF84=100,"Fuerte",IF(AND(BF84&lt;=99, BF84&gt;=50),"Moderado",IF(BF84&lt;50,"Débil")))</f>
        <v>Débil</v>
      </c>
      <c r="BH84" s="440">
        <v>4</v>
      </c>
      <c r="BI84" s="440" t="str">
        <f>IF(BH84&lt;=0,"Rara vez",IF(BH84=1,"Rara vez",IF(BH84=2,"Improbable",IF(BH84=3,"Posible",IF(BH84=4,"Probable",IF(BH84=5,"Casi Seguro"))))))</f>
        <v>Probable</v>
      </c>
      <c r="BJ84" s="416">
        <v>0.8</v>
      </c>
      <c r="BK84" s="440" t="str">
        <f>IFERROR(IF(AG84=5,"Moderado",IF(AG84=10,"Mayor",IF(AG84=20,"Catastrófico",0))),"")</f>
        <v>Moderado</v>
      </c>
      <c r="BL84" s="416">
        <v>0.6</v>
      </c>
      <c r="BM84" s="440" t="str">
        <f>IF(OR(AND(KBI84="Rara vez",BK84="Moderado"),AND(BI84="Improbable",BK84="Moderado")),"Moderado",IF(OR(AND(BI84="Rara vez",BK84="Mayor"),AND(BI84="Improbable",BK84="Mayor"),AND(BI84="Posible",BK84="Moderado"),AND(BI84="Probable",BK84="Moderado")),"Alta",IF(OR(AND(BI84="Rara vez",BK84="Catastrófico"),AND(BI84="Improbable",BK84="Catastrófico"),AND(BI84="Posible",BK84="Catastrófico"),AND(BI84="Probable",BK84="Catastrófico"),AND(BI84="Casi seguro",BK84="Catastrófico"),AND(BI84="Posible",BK84="Moderado"),AND(BI84="Probable",BK84="Moderado"),AND(BI84="Casi seguro",BK84="Moderado"),AND(BI84="Posible",BK84="Mayor"),AND(BI84="Probable",BK84="Mayor"),AND(BI84="Casi seguro",BK84="Mayor")),"Extremo",)))</f>
        <v>Alta</v>
      </c>
      <c r="BN84" s="29" t="s">
        <v>241</v>
      </c>
      <c r="BO84" s="30" t="s">
        <v>449</v>
      </c>
      <c r="BP84" s="30" t="s">
        <v>450</v>
      </c>
      <c r="BQ84" s="30" t="s">
        <v>451</v>
      </c>
      <c r="BR84" s="30" t="s">
        <v>452</v>
      </c>
      <c r="BS84" s="30" t="s">
        <v>450</v>
      </c>
      <c r="BT84" s="146">
        <v>44771</v>
      </c>
      <c r="BU84" s="146">
        <v>44926</v>
      </c>
      <c r="BV84" s="144"/>
      <c r="BW84" s="30"/>
      <c r="BX84" s="131"/>
      <c r="BY84" s="131"/>
      <c r="BZ84" s="131"/>
      <c r="CA84" s="131"/>
      <c r="CB84" s="131"/>
      <c r="CC84" s="131"/>
      <c r="CD84" s="131"/>
      <c r="CE84" s="131"/>
      <c r="CF84" s="131"/>
      <c r="CG84" s="131"/>
      <c r="CH84" s="131"/>
      <c r="CI84" s="131"/>
      <c r="CJ84" s="131"/>
      <c r="CK84" s="131"/>
      <c r="CL84" s="131"/>
      <c r="CM84" s="131"/>
      <c r="CN84" s="131"/>
      <c r="CO84" s="131"/>
      <c r="CP84" s="131"/>
      <c r="CQ84" s="131"/>
    </row>
    <row r="85" spans="1:95" ht="78.75" customHeight="1">
      <c r="A85" s="417"/>
      <c r="B85" s="417"/>
      <c r="C85" s="417"/>
      <c r="D85" s="417"/>
      <c r="E85" s="148" t="s">
        <v>453</v>
      </c>
      <c r="F85" s="148" t="s">
        <v>454</v>
      </c>
      <c r="G85" s="417"/>
      <c r="H85" s="417"/>
      <c r="I85" s="62" t="s">
        <v>208</v>
      </c>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63">
        <v>5</v>
      </c>
      <c r="AH85" s="417"/>
      <c r="AI85" s="417"/>
      <c r="AJ85" s="417"/>
      <c r="AK85" s="30">
        <v>2</v>
      </c>
      <c r="AL85" s="26" t="s">
        <v>455</v>
      </c>
      <c r="AM85" s="36" t="s">
        <v>456</v>
      </c>
      <c r="AN85" s="36">
        <v>0</v>
      </c>
      <c r="AO85" s="36" t="s">
        <v>327</v>
      </c>
      <c r="AP85" s="36">
        <v>0</v>
      </c>
      <c r="AQ85" s="36" t="s">
        <v>388</v>
      </c>
      <c r="AR85" s="36">
        <v>0</v>
      </c>
      <c r="AS85" s="36" t="s">
        <v>230</v>
      </c>
      <c r="AT85" s="36">
        <v>15</v>
      </c>
      <c r="AU85" s="36"/>
      <c r="AV85" s="36"/>
      <c r="AW85" s="36"/>
      <c r="AX85" s="36"/>
      <c r="AY85" s="36"/>
      <c r="AZ85" s="36"/>
      <c r="BA85" s="145">
        <v>15</v>
      </c>
      <c r="BB85" s="36" t="s">
        <v>448</v>
      </c>
      <c r="BC85" s="36"/>
      <c r="BD85" s="36">
        <v>0</v>
      </c>
      <c r="BE85" s="29" t="s">
        <v>448</v>
      </c>
      <c r="BF85" s="417"/>
      <c r="BG85" s="417"/>
      <c r="BH85" s="417"/>
      <c r="BI85" s="417"/>
      <c r="BJ85" s="417"/>
      <c r="BK85" s="417"/>
      <c r="BL85" s="417"/>
      <c r="BM85" s="417"/>
      <c r="BN85" s="29" t="s">
        <v>241</v>
      </c>
      <c r="BO85" s="30" t="s">
        <v>457</v>
      </c>
      <c r="BP85" s="30" t="s">
        <v>458</v>
      </c>
      <c r="BQ85" s="30" t="s">
        <v>459</v>
      </c>
      <c r="BR85" s="30" t="s">
        <v>460</v>
      </c>
      <c r="BS85" s="30" t="s">
        <v>458</v>
      </c>
      <c r="BT85" s="146">
        <v>44771</v>
      </c>
      <c r="BU85" s="146">
        <v>44926</v>
      </c>
      <c r="BV85" s="148"/>
      <c r="BW85" s="30"/>
      <c r="BX85" s="131"/>
      <c r="BY85" s="131"/>
      <c r="BZ85" s="131"/>
      <c r="CA85" s="131"/>
      <c r="CB85" s="131"/>
      <c r="CC85" s="131"/>
      <c r="CD85" s="131"/>
      <c r="CE85" s="131"/>
      <c r="CF85" s="131"/>
      <c r="CG85" s="131"/>
      <c r="CH85" s="131"/>
      <c r="CI85" s="131"/>
      <c r="CJ85" s="131"/>
      <c r="CK85" s="131"/>
      <c r="CL85" s="131"/>
      <c r="CM85" s="131"/>
      <c r="CN85" s="131"/>
      <c r="CO85" s="131"/>
      <c r="CP85" s="131"/>
      <c r="CQ85" s="131"/>
    </row>
    <row r="86" spans="1:95" ht="78.75" customHeight="1">
      <c r="A86" s="417"/>
      <c r="B86" s="417"/>
      <c r="C86" s="417"/>
      <c r="D86" s="417"/>
      <c r="E86" s="148"/>
      <c r="F86" s="148"/>
      <c r="G86" s="417"/>
      <c r="H86" s="417"/>
      <c r="I86" s="62" t="s">
        <v>298</v>
      </c>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63">
        <v>5</v>
      </c>
      <c r="AH86" s="417"/>
      <c r="AI86" s="417"/>
      <c r="AJ86" s="417"/>
      <c r="AK86" s="30">
        <v>3</v>
      </c>
      <c r="AL86" s="26" t="s">
        <v>461</v>
      </c>
      <c r="AM86" s="36"/>
      <c r="AN86" s="36"/>
      <c r="AO86" s="36"/>
      <c r="AP86" s="36"/>
      <c r="AQ86" s="36"/>
      <c r="AR86" s="36"/>
      <c r="AS86" s="36"/>
      <c r="AT86" s="36"/>
      <c r="AU86" s="36"/>
      <c r="AV86" s="36"/>
      <c r="AW86" s="36"/>
      <c r="AX86" s="36"/>
      <c r="AY86" s="36"/>
      <c r="AZ86" s="36"/>
      <c r="BA86" s="145"/>
      <c r="BB86" s="36"/>
      <c r="BC86" s="36"/>
      <c r="BD86" s="36"/>
      <c r="BE86" s="29"/>
      <c r="BF86" s="417"/>
      <c r="BG86" s="417"/>
      <c r="BH86" s="417"/>
      <c r="BI86" s="417"/>
      <c r="BJ86" s="417"/>
      <c r="BK86" s="417"/>
      <c r="BL86" s="417"/>
      <c r="BM86" s="417"/>
      <c r="BN86" s="29" t="s">
        <v>241</v>
      </c>
      <c r="BO86" s="30" t="s">
        <v>462</v>
      </c>
      <c r="BP86" s="30" t="s">
        <v>463</v>
      </c>
      <c r="BQ86" s="30" t="s">
        <v>464</v>
      </c>
      <c r="BR86" s="30" t="s">
        <v>465</v>
      </c>
      <c r="BS86" s="30" t="s">
        <v>466</v>
      </c>
      <c r="BT86" s="146">
        <v>44771</v>
      </c>
      <c r="BU86" s="146">
        <v>44926</v>
      </c>
      <c r="BV86" s="148"/>
      <c r="BW86" s="30"/>
      <c r="BX86" s="131"/>
      <c r="BY86" s="131"/>
      <c r="BZ86" s="131"/>
      <c r="CA86" s="131"/>
      <c r="CB86" s="131"/>
      <c r="CC86" s="131"/>
      <c r="CD86" s="131"/>
      <c r="CE86" s="131"/>
      <c r="CF86" s="131"/>
      <c r="CG86" s="131"/>
      <c r="CH86" s="131"/>
      <c r="CI86" s="131"/>
      <c r="CJ86" s="131"/>
      <c r="CK86" s="131"/>
      <c r="CL86" s="131"/>
      <c r="CM86" s="131"/>
      <c r="CN86" s="131"/>
      <c r="CO86" s="131"/>
      <c r="CP86" s="131"/>
      <c r="CQ86" s="131"/>
    </row>
    <row r="87" spans="1:95" ht="78.75" customHeight="1">
      <c r="A87" s="417"/>
      <c r="B87" s="417"/>
      <c r="C87" s="417"/>
      <c r="D87" s="417"/>
      <c r="E87" s="148"/>
      <c r="F87" s="148"/>
      <c r="G87" s="417"/>
      <c r="H87" s="417"/>
      <c r="I87" s="62" t="s">
        <v>214</v>
      </c>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63">
        <v>5</v>
      </c>
      <c r="AH87" s="417"/>
      <c r="AI87" s="417"/>
      <c r="AJ87" s="417"/>
      <c r="AK87" s="30">
        <v>4</v>
      </c>
      <c r="AL87" s="26" t="s">
        <v>461</v>
      </c>
      <c r="AM87" s="36"/>
      <c r="AN87" s="36"/>
      <c r="AO87" s="36"/>
      <c r="AP87" s="36"/>
      <c r="AQ87" s="36"/>
      <c r="AR87" s="36"/>
      <c r="AS87" s="36"/>
      <c r="AT87" s="36"/>
      <c r="AU87" s="36"/>
      <c r="AV87" s="36"/>
      <c r="AW87" s="36"/>
      <c r="AX87" s="36"/>
      <c r="AY87" s="36"/>
      <c r="AZ87" s="36"/>
      <c r="BA87" s="145"/>
      <c r="BB87" s="36"/>
      <c r="BC87" s="36"/>
      <c r="BD87" s="36"/>
      <c r="BE87" s="29"/>
      <c r="BF87" s="417"/>
      <c r="BG87" s="417"/>
      <c r="BH87" s="417"/>
      <c r="BI87" s="417"/>
      <c r="BJ87" s="417"/>
      <c r="BK87" s="417"/>
      <c r="BL87" s="417"/>
      <c r="BM87" s="417"/>
      <c r="BN87" s="29" t="s">
        <v>241</v>
      </c>
      <c r="BO87" s="30" t="s">
        <v>467</v>
      </c>
      <c r="BP87" s="30" t="s">
        <v>468</v>
      </c>
      <c r="BQ87" s="30" t="s">
        <v>469</v>
      </c>
      <c r="BR87" s="30" t="s">
        <v>470</v>
      </c>
      <c r="BS87" s="30" t="s">
        <v>468</v>
      </c>
      <c r="BT87" s="146">
        <v>44771</v>
      </c>
      <c r="BU87" s="146">
        <v>44926</v>
      </c>
      <c r="BV87" s="149"/>
      <c r="BW87" s="30"/>
      <c r="BX87" s="131"/>
      <c r="BY87" s="131"/>
      <c r="BZ87" s="131"/>
      <c r="CA87" s="131"/>
      <c r="CB87" s="131"/>
      <c r="CC87" s="131"/>
      <c r="CD87" s="131"/>
      <c r="CE87" s="131"/>
      <c r="CF87" s="131"/>
      <c r="CG87" s="131"/>
      <c r="CH87" s="131"/>
      <c r="CI87" s="131"/>
      <c r="CJ87" s="131"/>
      <c r="CK87" s="131"/>
      <c r="CL87" s="131"/>
      <c r="CM87" s="131"/>
      <c r="CN87" s="131"/>
      <c r="CO87" s="131"/>
      <c r="CP87" s="131"/>
      <c r="CQ87" s="131"/>
    </row>
    <row r="88" spans="1:95" ht="78.75" customHeight="1">
      <c r="A88" s="417"/>
      <c r="B88" s="417"/>
      <c r="C88" s="417"/>
      <c r="D88" s="417"/>
      <c r="E88" s="148"/>
      <c r="F88" s="148"/>
      <c r="G88" s="417"/>
      <c r="H88" s="417"/>
      <c r="I88" s="62"/>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63">
        <v>5</v>
      </c>
      <c r="AH88" s="417"/>
      <c r="AI88" s="417"/>
      <c r="AJ88" s="417"/>
      <c r="AK88" s="30">
        <v>5</v>
      </c>
      <c r="AL88" s="26" t="s">
        <v>461</v>
      </c>
      <c r="AM88" s="36"/>
      <c r="AN88" s="36"/>
      <c r="AO88" s="36"/>
      <c r="AP88" s="36"/>
      <c r="AQ88" s="36"/>
      <c r="AR88" s="36"/>
      <c r="AS88" s="36"/>
      <c r="AT88" s="36"/>
      <c r="AU88" s="36"/>
      <c r="AV88" s="36"/>
      <c r="AW88" s="36"/>
      <c r="AX88" s="36"/>
      <c r="AY88" s="36"/>
      <c r="AZ88" s="36"/>
      <c r="BA88" s="145"/>
      <c r="BB88" s="36"/>
      <c r="BC88" s="36"/>
      <c r="BD88" s="36"/>
      <c r="BE88" s="29"/>
      <c r="BF88" s="417"/>
      <c r="BG88" s="417"/>
      <c r="BH88" s="417"/>
      <c r="BI88" s="417"/>
      <c r="BJ88" s="417"/>
      <c r="BK88" s="417"/>
      <c r="BL88" s="417"/>
      <c r="BM88" s="417"/>
      <c r="BN88" s="29"/>
      <c r="BO88" s="30"/>
      <c r="BP88" s="30"/>
      <c r="BQ88" s="30"/>
      <c r="BR88" s="30"/>
      <c r="BS88" s="30"/>
      <c r="BT88" s="146"/>
      <c r="BU88" s="146"/>
      <c r="BV88" s="155"/>
      <c r="BW88" s="30"/>
      <c r="BX88" s="131"/>
      <c r="BY88" s="131"/>
      <c r="BZ88" s="131"/>
      <c r="CA88" s="131"/>
      <c r="CB88" s="131"/>
      <c r="CC88" s="131"/>
      <c r="CD88" s="131"/>
      <c r="CE88" s="131"/>
      <c r="CF88" s="131"/>
      <c r="CG88" s="131"/>
      <c r="CH88" s="131"/>
      <c r="CI88" s="131"/>
      <c r="CJ88" s="131"/>
      <c r="CK88" s="131"/>
      <c r="CL88" s="131"/>
      <c r="CM88" s="131"/>
      <c r="CN88" s="131"/>
      <c r="CO88" s="131"/>
      <c r="CP88" s="131"/>
      <c r="CQ88" s="131"/>
    </row>
    <row r="89" spans="1:95" ht="78.75" customHeight="1">
      <c r="A89" s="418"/>
      <c r="B89" s="418"/>
      <c r="C89" s="418"/>
      <c r="D89" s="418"/>
      <c r="E89" s="149"/>
      <c r="F89" s="149"/>
      <c r="G89" s="418"/>
      <c r="H89" s="418"/>
      <c r="I89" s="62"/>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63">
        <v>5</v>
      </c>
      <c r="AH89" s="418"/>
      <c r="AI89" s="418"/>
      <c r="AJ89" s="418"/>
      <c r="AK89" s="30">
        <v>6</v>
      </c>
      <c r="AL89" s="26" t="s">
        <v>461</v>
      </c>
      <c r="AM89" s="36"/>
      <c r="AN89" s="36"/>
      <c r="AO89" s="36"/>
      <c r="AP89" s="36"/>
      <c r="AQ89" s="36"/>
      <c r="AR89" s="36"/>
      <c r="AS89" s="36"/>
      <c r="AT89" s="36"/>
      <c r="AU89" s="36"/>
      <c r="AV89" s="36"/>
      <c r="AW89" s="36"/>
      <c r="AX89" s="36"/>
      <c r="AY89" s="36"/>
      <c r="AZ89" s="36"/>
      <c r="BA89" s="145"/>
      <c r="BB89" s="36"/>
      <c r="BC89" s="36"/>
      <c r="BD89" s="36"/>
      <c r="BE89" s="29"/>
      <c r="BF89" s="418"/>
      <c r="BG89" s="418"/>
      <c r="BH89" s="418"/>
      <c r="BI89" s="418"/>
      <c r="BJ89" s="418"/>
      <c r="BK89" s="418"/>
      <c r="BL89" s="418"/>
      <c r="BM89" s="418"/>
      <c r="BN89" s="29"/>
      <c r="BO89" s="30"/>
      <c r="BP89" s="30"/>
      <c r="BQ89" s="30"/>
      <c r="BR89" s="30"/>
      <c r="BS89" s="30"/>
      <c r="BT89" s="146"/>
      <c r="BU89" s="146"/>
      <c r="BV89" s="155"/>
      <c r="BW89" s="30"/>
      <c r="BX89" s="131"/>
      <c r="BY89" s="131"/>
      <c r="BZ89" s="131"/>
      <c r="CA89" s="131"/>
      <c r="CB89" s="131"/>
      <c r="CC89" s="131"/>
      <c r="CD89" s="131"/>
      <c r="CE89" s="131"/>
      <c r="CF89" s="131"/>
      <c r="CG89" s="131"/>
      <c r="CH89" s="131"/>
      <c r="CI89" s="131"/>
      <c r="CJ89" s="131"/>
      <c r="CK89" s="131"/>
      <c r="CL89" s="131"/>
      <c r="CM89" s="131"/>
      <c r="CN89" s="131"/>
      <c r="CO89" s="131"/>
      <c r="CP89" s="131"/>
      <c r="CQ89" s="131"/>
    </row>
    <row r="90" spans="1:95" ht="78.75" customHeight="1">
      <c r="A90" s="452">
        <v>15</v>
      </c>
      <c r="B90" s="452" t="s">
        <v>471</v>
      </c>
      <c r="C90" s="452" t="s">
        <v>472</v>
      </c>
      <c r="D90" s="452" t="s">
        <v>473</v>
      </c>
      <c r="E90" s="148" t="s">
        <v>474</v>
      </c>
      <c r="F90" s="148" t="s">
        <v>475</v>
      </c>
      <c r="G90" s="452" t="s">
        <v>476</v>
      </c>
      <c r="H90" s="452" t="s">
        <v>190</v>
      </c>
      <c r="I90" s="62" t="s">
        <v>191</v>
      </c>
      <c r="J90" s="452">
        <v>4</v>
      </c>
      <c r="K90" s="419" t="s">
        <v>446</v>
      </c>
      <c r="L90" s="416">
        <v>0.8</v>
      </c>
      <c r="M90" s="416" t="s">
        <v>192</v>
      </c>
      <c r="N90" s="416" t="s">
        <v>193</v>
      </c>
      <c r="O90" s="416" t="s">
        <v>193</v>
      </c>
      <c r="P90" s="416" t="s">
        <v>193</v>
      </c>
      <c r="Q90" s="416" t="s">
        <v>193</v>
      </c>
      <c r="R90" s="416" t="s">
        <v>192</v>
      </c>
      <c r="S90" s="416" t="s">
        <v>192</v>
      </c>
      <c r="T90" s="416" t="s">
        <v>192</v>
      </c>
      <c r="U90" s="416" t="s">
        <v>193</v>
      </c>
      <c r="V90" s="416" t="s">
        <v>193</v>
      </c>
      <c r="W90" s="416" t="s">
        <v>192</v>
      </c>
      <c r="X90" s="416" t="s">
        <v>193</v>
      </c>
      <c r="Y90" s="416" t="s">
        <v>193</v>
      </c>
      <c r="Z90" s="416" t="s">
        <v>193</v>
      </c>
      <c r="AA90" s="416" t="s">
        <v>193</v>
      </c>
      <c r="AB90" s="416" t="s">
        <v>193</v>
      </c>
      <c r="AC90" s="416" t="s">
        <v>193</v>
      </c>
      <c r="AD90" s="416" t="s">
        <v>193</v>
      </c>
      <c r="AE90" s="416" t="s">
        <v>193</v>
      </c>
      <c r="AF90" s="425">
        <f>IF(AB90="Si","19",COUNTIF(M90:AE91,"si"))</f>
        <v>5</v>
      </c>
      <c r="AG90" s="63">
        <v>5</v>
      </c>
      <c r="AH90" s="419" t="str">
        <f>IF(AG90=5,"Moderado",IF(AG90=10,"Mayor",IF(AG90=20,"Catastrófico",0)))</f>
        <v>Moderado</v>
      </c>
      <c r="AI90" s="416">
        <v>0.6</v>
      </c>
      <c r="AJ90" s="419"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Alta</v>
      </c>
      <c r="AK90" s="155">
        <v>1</v>
      </c>
      <c r="AL90" s="163" t="s">
        <v>477</v>
      </c>
      <c r="AM90" s="36" t="s">
        <v>195</v>
      </c>
      <c r="AN90" s="36">
        <v>15</v>
      </c>
      <c r="AO90" s="36" t="s">
        <v>196</v>
      </c>
      <c r="AP90" s="36">
        <v>15</v>
      </c>
      <c r="AQ90" s="36" t="s">
        <v>197</v>
      </c>
      <c r="AR90" s="36">
        <v>15</v>
      </c>
      <c r="AS90" s="36" t="s">
        <v>230</v>
      </c>
      <c r="AT90" s="36">
        <v>15</v>
      </c>
      <c r="AU90" s="36"/>
      <c r="AV90" s="36"/>
      <c r="AW90" s="36"/>
      <c r="AX90" s="36"/>
      <c r="AY90" s="36"/>
      <c r="AZ90" s="36"/>
      <c r="BA90" s="145">
        <v>60</v>
      </c>
      <c r="BB90" s="36" t="s">
        <v>448</v>
      </c>
      <c r="BC90" s="36"/>
      <c r="BD90" s="36">
        <v>0</v>
      </c>
      <c r="BE90" s="29" t="s">
        <v>448</v>
      </c>
      <c r="BF90" s="423">
        <v>0</v>
      </c>
      <c r="BG90" s="423" t="str">
        <f>IF(BF90=100,"Fuerte",IF(AND(BF90&lt;=99, BF90&gt;=50),"Moderado",IF(BF90&lt;50,"Débil")))</f>
        <v>Débil</v>
      </c>
      <c r="BH90" s="440">
        <v>4</v>
      </c>
      <c r="BI90" s="440" t="str">
        <f>IF(BH90&lt;=0,"Rara vez",IF(BH90=1,"Rara vez",IF(BH90=2,"Improbable",IF(BH90=3,"Posible",IF(BH90=4,"Probable",IF(BH90=5,"Casi Seguro"))))))</f>
        <v>Probable</v>
      </c>
      <c r="BJ90" s="416">
        <v>0.8</v>
      </c>
      <c r="BK90" s="440" t="str">
        <f>IFERROR(IF(AG90=5,"Moderado",IF(AG90=10,"Mayor",IF(AG90=20,"Catastrófico",0))),"")</f>
        <v>Moderado</v>
      </c>
      <c r="BL90" s="416">
        <v>0.6</v>
      </c>
      <c r="BM90" s="440" t="str">
        <f>IF(OR(AND(KBI90="Rara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29"/>
      <c r="BO90" s="30"/>
      <c r="BP90" s="30"/>
      <c r="BQ90" s="30"/>
      <c r="BR90" s="30"/>
      <c r="BS90" s="30"/>
      <c r="BT90" s="146"/>
      <c r="BU90" s="146"/>
      <c r="BV90" s="155"/>
      <c r="BW90" s="30"/>
      <c r="BX90" s="131"/>
      <c r="BY90" s="131"/>
      <c r="BZ90" s="131"/>
      <c r="CA90" s="131"/>
      <c r="CB90" s="131"/>
      <c r="CC90" s="131"/>
      <c r="CD90" s="131"/>
      <c r="CE90" s="131"/>
      <c r="CF90" s="131"/>
      <c r="CG90" s="131"/>
      <c r="CH90" s="131"/>
      <c r="CI90" s="131"/>
      <c r="CJ90" s="131"/>
      <c r="CK90" s="131"/>
      <c r="CL90" s="131"/>
      <c r="CM90" s="131"/>
      <c r="CN90" s="131"/>
      <c r="CO90" s="131"/>
      <c r="CP90" s="131"/>
      <c r="CQ90" s="131"/>
    </row>
    <row r="91" spans="1:95" ht="78.75" customHeight="1">
      <c r="A91" s="417"/>
      <c r="B91" s="417"/>
      <c r="C91" s="417"/>
      <c r="D91" s="417"/>
      <c r="E91" s="148" t="s">
        <v>478</v>
      </c>
      <c r="F91" s="148"/>
      <c r="G91" s="417"/>
      <c r="H91" s="417"/>
      <c r="I91" s="62" t="s">
        <v>298</v>
      </c>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63">
        <v>5</v>
      </c>
      <c r="AH91" s="417"/>
      <c r="AI91" s="417"/>
      <c r="AJ91" s="417"/>
      <c r="AK91" s="155">
        <v>2</v>
      </c>
      <c r="AL91" s="163" t="s">
        <v>479</v>
      </c>
      <c r="AM91" s="36" t="s">
        <v>195</v>
      </c>
      <c r="AN91" s="36">
        <v>15</v>
      </c>
      <c r="AO91" s="36" t="s">
        <v>196</v>
      </c>
      <c r="AP91" s="36">
        <v>15</v>
      </c>
      <c r="AQ91" s="36" t="s">
        <v>197</v>
      </c>
      <c r="AR91" s="36">
        <v>15</v>
      </c>
      <c r="AS91" s="36" t="s">
        <v>230</v>
      </c>
      <c r="AT91" s="36">
        <v>15</v>
      </c>
      <c r="AU91" s="36"/>
      <c r="AV91" s="36"/>
      <c r="AW91" s="36"/>
      <c r="AX91" s="36"/>
      <c r="AY91" s="36"/>
      <c r="AZ91" s="36"/>
      <c r="BA91" s="145">
        <v>60</v>
      </c>
      <c r="BB91" s="36" t="s">
        <v>448</v>
      </c>
      <c r="BC91" s="36"/>
      <c r="BD91" s="36">
        <v>0</v>
      </c>
      <c r="BE91" s="29" t="s">
        <v>448</v>
      </c>
      <c r="BF91" s="417"/>
      <c r="BG91" s="417"/>
      <c r="BH91" s="417"/>
      <c r="BI91" s="417"/>
      <c r="BJ91" s="417"/>
      <c r="BK91" s="417"/>
      <c r="BL91" s="417"/>
      <c r="BM91" s="417"/>
      <c r="BN91" s="29"/>
      <c r="BO91" s="30"/>
      <c r="BP91" s="30"/>
      <c r="BQ91" s="30"/>
      <c r="BR91" s="30"/>
      <c r="BS91" s="30"/>
      <c r="BT91" s="146"/>
      <c r="BU91" s="146"/>
      <c r="BV91" s="155"/>
      <c r="BW91" s="30"/>
      <c r="BX91" s="131"/>
      <c r="BY91" s="131"/>
      <c r="BZ91" s="131"/>
      <c r="CA91" s="131"/>
      <c r="CB91" s="131"/>
      <c r="CC91" s="131"/>
      <c r="CD91" s="131"/>
      <c r="CE91" s="131"/>
      <c r="CF91" s="131"/>
      <c r="CG91" s="131"/>
      <c r="CH91" s="131"/>
      <c r="CI91" s="131"/>
      <c r="CJ91" s="131"/>
      <c r="CK91" s="131"/>
      <c r="CL91" s="131"/>
      <c r="CM91" s="131"/>
      <c r="CN91" s="131"/>
      <c r="CO91" s="131"/>
      <c r="CP91" s="131"/>
      <c r="CQ91" s="131"/>
    </row>
    <row r="92" spans="1:95" ht="78.75" customHeight="1">
      <c r="A92" s="417"/>
      <c r="B92" s="417"/>
      <c r="C92" s="417"/>
      <c r="D92" s="417"/>
      <c r="E92" s="148"/>
      <c r="F92" s="148"/>
      <c r="G92" s="417"/>
      <c r="H92" s="417"/>
      <c r="I92" s="62" t="s">
        <v>208</v>
      </c>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63">
        <v>5</v>
      </c>
      <c r="AH92" s="417"/>
      <c r="AI92" s="417"/>
      <c r="AJ92" s="417"/>
      <c r="AK92" s="155">
        <v>3</v>
      </c>
      <c r="AL92" s="163" t="s">
        <v>480</v>
      </c>
      <c r="AM92" s="36" t="s">
        <v>195</v>
      </c>
      <c r="AN92" s="36">
        <v>15</v>
      </c>
      <c r="AO92" s="36" t="s">
        <v>196</v>
      </c>
      <c r="AP92" s="36">
        <v>15</v>
      </c>
      <c r="AQ92" s="36" t="s">
        <v>197</v>
      </c>
      <c r="AR92" s="36">
        <v>15</v>
      </c>
      <c r="AS92" s="36" t="s">
        <v>230</v>
      </c>
      <c r="AT92" s="36">
        <v>15</v>
      </c>
      <c r="AU92" s="36"/>
      <c r="AV92" s="36"/>
      <c r="AW92" s="36"/>
      <c r="AX92" s="36"/>
      <c r="AY92" s="36"/>
      <c r="AZ92" s="36"/>
      <c r="BA92" s="145">
        <v>60</v>
      </c>
      <c r="BB92" s="36" t="s">
        <v>448</v>
      </c>
      <c r="BC92" s="36"/>
      <c r="BD92" s="36">
        <v>0</v>
      </c>
      <c r="BE92" s="29" t="s">
        <v>448</v>
      </c>
      <c r="BF92" s="417"/>
      <c r="BG92" s="417"/>
      <c r="BH92" s="417"/>
      <c r="BI92" s="417"/>
      <c r="BJ92" s="417"/>
      <c r="BK92" s="417"/>
      <c r="BL92" s="417"/>
      <c r="BM92" s="417"/>
      <c r="BN92" s="29"/>
      <c r="BO92" s="30"/>
      <c r="BP92" s="30"/>
      <c r="BQ92" s="30"/>
      <c r="BR92" s="30"/>
      <c r="BS92" s="30"/>
      <c r="BT92" s="146"/>
      <c r="BU92" s="146"/>
      <c r="BV92" s="155"/>
      <c r="BW92" s="30"/>
      <c r="BX92" s="131"/>
      <c r="BY92" s="131"/>
      <c r="BZ92" s="131"/>
      <c r="CA92" s="131"/>
      <c r="CB92" s="131"/>
      <c r="CC92" s="131"/>
      <c r="CD92" s="131"/>
      <c r="CE92" s="131"/>
      <c r="CF92" s="131"/>
      <c r="CG92" s="131"/>
      <c r="CH92" s="131"/>
      <c r="CI92" s="131"/>
      <c r="CJ92" s="131"/>
      <c r="CK92" s="131"/>
      <c r="CL92" s="131"/>
      <c r="CM92" s="131"/>
      <c r="CN92" s="131"/>
      <c r="CO92" s="131"/>
      <c r="CP92" s="131"/>
      <c r="CQ92" s="131"/>
    </row>
    <row r="93" spans="1:95" ht="78.75" customHeight="1">
      <c r="A93" s="417"/>
      <c r="B93" s="417"/>
      <c r="C93" s="417"/>
      <c r="D93" s="417"/>
      <c r="E93" s="148"/>
      <c r="F93" s="148"/>
      <c r="G93" s="417"/>
      <c r="H93" s="417"/>
      <c r="I93" s="62" t="s">
        <v>214</v>
      </c>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63">
        <v>5</v>
      </c>
      <c r="AH93" s="417"/>
      <c r="AI93" s="417"/>
      <c r="AJ93" s="417"/>
      <c r="AK93" s="155">
        <v>4</v>
      </c>
      <c r="AL93" s="163" t="s">
        <v>481</v>
      </c>
      <c r="AM93" s="36" t="s">
        <v>195</v>
      </c>
      <c r="AN93" s="36">
        <v>15</v>
      </c>
      <c r="AO93" s="36" t="s">
        <v>196</v>
      </c>
      <c r="AP93" s="36">
        <v>15</v>
      </c>
      <c r="AQ93" s="36" t="s">
        <v>197</v>
      </c>
      <c r="AR93" s="36">
        <v>15</v>
      </c>
      <c r="AS93" s="36" t="s">
        <v>230</v>
      </c>
      <c r="AT93" s="36">
        <v>15</v>
      </c>
      <c r="AU93" s="36"/>
      <c r="AV93" s="36"/>
      <c r="AW93" s="36"/>
      <c r="AX93" s="36"/>
      <c r="AY93" s="36"/>
      <c r="AZ93" s="36"/>
      <c r="BA93" s="145">
        <v>60</v>
      </c>
      <c r="BB93" s="36" t="s">
        <v>448</v>
      </c>
      <c r="BC93" s="36"/>
      <c r="BD93" s="36">
        <v>0</v>
      </c>
      <c r="BE93" s="29" t="s">
        <v>448</v>
      </c>
      <c r="BF93" s="417"/>
      <c r="BG93" s="417"/>
      <c r="BH93" s="417"/>
      <c r="BI93" s="417"/>
      <c r="BJ93" s="417"/>
      <c r="BK93" s="417"/>
      <c r="BL93" s="417"/>
      <c r="BM93" s="417"/>
      <c r="BN93" s="29"/>
      <c r="BO93" s="30"/>
      <c r="BP93" s="30"/>
      <c r="BQ93" s="30"/>
      <c r="BR93" s="30"/>
      <c r="BS93" s="30"/>
      <c r="BT93" s="146"/>
      <c r="BU93" s="146"/>
      <c r="BV93" s="155"/>
      <c r="BW93" s="30"/>
      <c r="BX93" s="131"/>
      <c r="BY93" s="131"/>
      <c r="BZ93" s="131"/>
      <c r="CA93" s="131"/>
      <c r="CB93" s="131"/>
      <c r="CC93" s="131"/>
      <c r="CD93" s="131"/>
      <c r="CE93" s="131"/>
      <c r="CF93" s="131"/>
      <c r="CG93" s="131"/>
      <c r="CH93" s="131"/>
      <c r="CI93" s="131"/>
      <c r="CJ93" s="131"/>
      <c r="CK93" s="131"/>
      <c r="CL93" s="131"/>
      <c r="CM93" s="131"/>
      <c r="CN93" s="131"/>
      <c r="CO93" s="131"/>
      <c r="CP93" s="131"/>
      <c r="CQ93" s="131"/>
    </row>
    <row r="94" spans="1:95" ht="78.75" customHeight="1">
      <c r="A94" s="417"/>
      <c r="B94" s="417"/>
      <c r="C94" s="417"/>
      <c r="D94" s="417"/>
      <c r="E94" s="148"/>
      <c r="F94" s="148"/>
      <c r="G94" s="417"/>
      <c r="H94" s="417"/>
      <c r="I94" s="62"/>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63">
        <v>5</v>
      </c>
      <c r="AH94" s="417"/>
      <c r="AI94" s="417"/>
      <c r="AJ94" s="417"/>
      <c r="AK94" s="155">
        <v>5</v>
      </c>
      <c r="AL94" s="164" t="s">
        <v>482</v>
      </c>
      <c r="AM94" s="36" t="s">
        <v>195</v>
      </c>
      <c r="AN94" s="36">
        <v>15</v>
      </c>
      <c r="AO94" s="36" t="s">
        <v>196</v>
      </c>
      <c r="AP94" s="36">
        <v>15</v>
      </c>
      <c r="AQ94" s="36" t="s">
        <v>197</v>
      </c>
      <c r="AR94" s="36">
        <v>15</v>
      </c>
      <c r="AS94" s="36" t="s">
        <v>230</v>
      </c>
      <c r="AT94" s="36">
        <v>15</v>
      </c>
      <c r="AU94" s="36"/>
      <c r="AV94" s="36"/>
      <c r="AW94" s="36"/>
      <c r="AX94" s="36"/>
      <c r="AY94" s="36"/>
      <c r="AZ94" s="36"/>
      <c r="BA94" s="145">
        <v>60</v>
      </c>
      <c r="BB94" s="36" t="s">
        <v>448</v>
      </c>
      <c r="BC94" s="36"/>
      <c r="BD94" s="36">
        <v>0</v>
      </c>
      <c r="BE94" s="29" t="s">
        <v>448</v>
      </c>
      <c r="BF94" s="417"/>
      <c r="BG94" s="417"/>
      <c r="BH94" s="417"/>
      <c r="BI94" s="417"/>
      <c r="BJ94" s="417"/>
      <c r="BK94" s="417"/>
      <c r="BL94" s="417"/>
      <c r="BM94" s="417"/>
      <c r="BN94" s="29"/>
      <c r="BO94" s="30"/>
      <c r="BP94" s="30"/>
      <c r="BQ94" s="30"/>
      <c r="BR94" s="30"/>
      <c r="BS94" s="30"/>
      <c r="BT94" s="146"/>
      <c r="BU94" s="146"/>
      <c r="BV94" s="155"/>
      <c r="BW94" s="30"/>
      <c r="BX94" s="131"/>
      <c r="BY94" s="131"/>
      <c r="BZ94" s="131"/>
      <c r="CA94" s="131"/>
      <c r="CB94" s="131"/>
      <c r="CC94" s="131"/>
      <c r="CD94" s="131"/>
      <c r="CE94" s="131"/>
      <c r="CF94" s="131"/>
      <c r="CG94" s="131"/>
      <c r="CH94" s="131"/>
      <c r="CI94" s="131"/>
      <c r="CJ94" s="131"/>
      <c r="CK94" s="131"/>
      <c r="CL94" s="131"/>
      <c r="CM94" s="131"/>
      <c r="CN94" s="131"/>
      <c r="CO94" s="131"/>
      <c r="CP94" s="131"/>
      <c r="CQ94" s="131"/>
    </row>
    <row r="95" spans="1:95" ht="78.75" customHeight="1">
      <c r="A95" s="418"/>
      <c r="B95" s="418"/>
      <c r="C95" s="418"/>
      <c r="D95" s="418"/>
      <c r="E95" s="149"/>
      <c r="F95" s="149"/>
      <c r="G95" s="418"/>
      <c r="H95" s="418"/>
      <c r="I95" s="62"/>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63">
        <v>5</v>
      </c>
      <c r="AH95" s="418"/>
      <c r="AI95" s="418"/>
      <c r="AJ95" s="418"/>
      <c r="AK95" s="155">
        <v>6</v>
      </c>
      <c r="AL95" s="163" t="s">
        <v>461</v>
      </c>
      <c r="AM95" s="36"/>
      <c r="AN95" s="36"/>
      <c r="AO95" s="36"/>
      <c r="AP95" s="36"/>
      <c r="AQ95" s="36"/>
      <c r="AR95" s="36"/>
      <c r="AS95" s="36"/>
      <c r="AT95" s="36"/>
      <c r="AU95" s="36"/>
      <c r="AV95" s="36"/>
      <c r="AW95" s="36"/>
      <c r="AX95" s="36"/>
      <c r="AY95" s="36"/>
      <c r="AZ95" s="36"/>
      <c r="BA95" s="145"/>
      <c r="BB95" s="36"/>
      <c r="BC95" s="36"/>
      <c r="BD95" s="36"/>
      <c r="BE95" s="29"/>
      <c r="BF95" s="418"/>
      <c r="BG95" s="418"/>
      <c r="BH95" s="418"/>
      <c r="BI95" s="418"/>
      <c r="BJ95" s="418"/>
      <c r="BK95" s="418"/>
      <c r="BL95" s="418"/>
      <c r="BM95" s="418"/>
      <c r="BN95" s="29"/>
      <c r="BO95" s="30"/>
      <c r="BP95" s="30"/>
      <c r="BQ95" s="30"/>
      <c r="BR95" s="30"/>
      <c r="BS95" s="30"/>
      <c r="BT95" s="146"/>
      <c r="BU95" s="146"/>
      <c r="BV95" s="155"/>
      <c r="BW95" s="30"/>
      <c r="BX95" s="131"/>
      <c r="BY95" s="131"/>
      <c r="BZ95" s="131"/>
      <c r="CA95" s="131"/>
      <c r="CB95" s="131"/>
      <c r="CC95" s="131"/>
      <c r="CD95" s="131"/>
      <c r="CE95" s="131"/>
      <c r="CF95" s="131"/>
      <c r="CG95" s="131"/>
      <c r="CH95" s="131"/>
      <c r="CI95" s="131"/>
      <c r="CJ95" s="131"/>
      <c r="CK95" s="131"/>
      <c r="CL95" s="131"/>
      <c r="CM95" s="131"/>
      <c r="CN95" s="131"/>
      <c r="CO95" s="131"/>
      <c r="CP95" s="131"/>
      <c r="CQ95" s="131"/>
    </row>
    <row r="96" spans="1:95" ht="78.75" customHeight="1">
      <c r="A96" s="452">
        <v>16</v>
      </c>
      <c r="B96" s="452" t="s">
        <v>471</v>
      </c>
      <c r="C96" s="452" t="s">
        <v>472</v>
      </c>
      <c r="D96" s="452" t="s">
        <v>473</v>
      </c>
      <c r="E96" s="148" t="s">
        <v>483</v>
      </c>
      <c r="F96" s="148" t="s">
        <v>484</v>
      </c>
      <c r="G96" s="452" t="s">
        <v>485</v>
      </c>
      <c r="H96" s="452" t="s">
        <v>190</v>
      </c>
      <c r="I96" s="62" t="s">
        <v>191</v>
      </c>
      <c r="J96" s="452">
        <v>4</v>
      </c>
      <c r="K96" s="419" t="s">
        <v>446</v>
      </c>
      <c r="L96" s="416">
        <v>0.8</v>
      </c>
      <c r="M96" s="416" t="s">
        <v>192</v>
      </c>
      <c r="N96" s="416" t="s">
        <v>192</v>
      </c>
      <c r="O96" s="416" t="s">
        <v>192</v>
      </c>
      <c r="P96" s="416" t="s">
        <v>193</v>
      </c>
      <c r="Q96" s="416" t="s">
        <v>193</v>
      </c>
      <c r="R96" s="416" t="s">
        <v>192</v>
      </c>
      <c r="S96" s="416" t="s">
        <v>192</v>
      </c>
      <c r="T96" s="416" t="s">
        <v>193</v>
      </c>
      <c r="U96" s="416" t="s">
        <v>193</v>
      </c>
      <c r="V96" s="416" t="s">
        <v>193</v>
      </c>
      <c r="W96" s="416" t="s">
        <v>192</v>
      </c>
      <c r="X96" s="416" t="s">
        <v>192</v>
      </c>
      <c r="Y96" s="416" t="s">
        <v>192</v>
      </c>
      <c r="Z96" s="416" t="s">
        <v>193</v>
      </c>
      <c r="AA96" s="416" t="s">
        <v>192</v>
      </c>
      <c r="AB96" s="416" t="s">
        <v>193</v>
      </c>
      <c r="AC96" s="416" t="s">
        <v>193</v>
      </c>
      <c r="AD96" s="416" t="s">
        <v>193</v>
      </c>
      <c r="AE96" s="416" t="s">
        <v>193</v>
      </c>
      <c r="AF96" s="425">
        <f>IF(AB96="Si","19",COUNTIF(M96:AE97,"si"))</f>
        <v>9</v>
      </c>
      <c r="AG96" s="63">
        <v>10</v>
      </c>
      <c r="AH96" s="419" t="str">
        <f>IF(AG96=5,"Moderado",IF(AG96=10,"Mayor",IF(AG96=20,"Catastrófico",0)))</f>
        <v>Mayor</v>
      </c>
      <c r="AI96" s="416">
        <v>0.8</v>
      </c>
      <c r="AJ96" s="419"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Extremo</v>
      </c>
      <c r="AK96" s="155">
        <v>1</v>
      </c>
      <c r="AL96" s="163" t="s">
        <v>486</v>
      </c>
      <c r="AM96" s="36"/>
      <c r="AN96" s="36"/>
      <c r="AO96" s="36"/>
      <c r="AP96" s="36"/>
      <c r="AQ96" s="36"/>
      <c r="AR96" s="36"/>
      <c r="AS96" s="36"/>
      <c r="AT96" s="36"/>
      <c r="AU96" s="36"/>
      <c r="AV96" s="36"/>
      <c r="AW96" s="36"/>
      <c r="AX96" s="36"/>
      <c r="AY96" s="36"/>
      <c r="AZ96" s="36"/>
      <c r="BA96" s="145">
        <v>0</v>
      </c>
      <c r="BB96" s="36" t="s">
        <v>448</v>
      </c>
      <c r="BC96" s="36"/>
      <c r="BD96" s="36">
        <v>0</v>
      </c>
      <c r="BE96" s="29" t="s">
        <v>448</v>
      </c>
      <c r="BF96" s="423">
        <v>0</v>
      </c>
      <c r="BG96" s="423" t="str">
        <f>IF(BF96=100,"Fuerte",IF(AND(BF96&lt;=99, BF96&gt;=50),"Moderado",IF(BF96&lt;50,"Débil")))</f>
        <v>Débil</v>
      </c>
      <c r="BH96" s="440">
        <v>4</v>
      </c>
      <c r="BI96" s="440" t="str">
        <f>IF(BH96&lt;=0,"Rara vez",IF(BH96=1,"Rara vez",IF(BH96=2,"Improbable",IF(BH96=3,"Posible",IF(BH96=4,"Probable",IF(BH96=5,"Casi Seguro"))))))</f>
        <v>Probable</v>
      </c>
      <c r="BJ96" s="416">
        <v>0.8</v>
      </c>
      <c r="BK96" s="440" t="str">
        <f>IFERROR(IF(AG96=5,"Moderado",IF(AG96=10,"Mayor",IF(AG96=20,"Catastrófico",0))),"")</f>
        <v>Mayor</v>
      </c>
      <c r="BL96" s="416">
        <v>0.8</v>
      </c>
      <c r="BM96" s="440" t="str">
        <f>IF(OR(AND(KBI96="Rara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Extremo</v>
      </c>
      <c r="BN96" s="29"/>
      <c r="BO96" s="30"/>
      <c r="BP96" s="30"/>
      <c r="BQ96" s="30"/>
      <c r="BR96" s="30"/>
      <c r="BS96" s="30"/>
      <c r="BT96" s="30"/>
      <c r="BU96" s="30"/>
      <c r="BV96" s="30"/>
      <c r="BW96" s="30"/>
      <c r="BX96" s="131"/>
      <c r="BY96" s="131"/>
      <c r="BZ96" s="131"/>
      <c r="CA96" s="131"/>
      <c r="CB96" s="131"/>
      <c r="CC96" s="131"/>
      <c r="CD96" s="131"/>
      <c r="CE96" s="131"/>
      <c r="CF96" s="131"/>
      <c r="CG96" s="131"/>
      <c r="CH96" s="131"/>
      <c r="CI96" s="131"/>
      <c r="CJ96" s="131"/>
      <c r="CK96" s="131"/>
      <c r="CL96" s="131"/>
      <c r="CM96" s="131"/>
      <c r="CN96" s="131"/>
      <c r="CO96" s="131"/>
      <c r="CP96" s="131"/>
      <c r="CQ96" s="131"/>
    </row>
    <row r="97" spans="1:95" ht="78.75" customHeight="1">
      <c r="A97" s="417"/>
      <c r="B97" s="417"/>
      <c r="C97" s="417"/>
      <c r="D97" s="417"/>
      <c r="E97" s="148"/>
      <c r="F97" s="148"/>
      <c r="G97" s="417"/>
      <c r="H97" s="417"/>
      <c r="I97" s="62" t="s">
        <v>298</v>
      </c>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63">
        <v>5</v>
      </c>
      <c r="AH97" s="417"/>
      <c r="AI97" s="417"/>
      <c r="AJ97" s="417"/>
      <c r="AK97" s="155">
        <v>2</v>
      </c>
      <c r="AL97" s="163" t="s">
        <v>487</v>
      </c>
      <c r="AM97" s="36"/>
      <c r="AN97" s="36"/>
      <c r="AO97" s="36"/>
      <c r="AP97" s="36"/>
      <c r="AQ97" s="36"/>
      <c r="AR97" s="36"/>
      <c r="AS97" s="36"/>
      <c r="AT97" s="36"/>
      <c r="AU97" s="36"/>
      <c r="AV97" s="36"/>
      <c r="AW97" s="36"/>
      <c r="AX97" s="36"/>
      <c r="AY97" s="36"/>
      <c r="AZ97" s="36"/>
      <c r="BA97" s="145">
        <v>0</v>
      </c>
      <c r="BB97" s="36" t="s">
        <v>448</v>
      </c>
      <c r="BC97" s="36"/>
      <c r="BD97" s="36">
        <v>0</v>
      </c>
      <c r="BE97" s="29" t="s">
        <v>448</v>
      </c>
      <c r="BF97" s="417"/>
      <c r="BG97" s="417"/>
      <c r="BH97" s="417"/>
      <c r="BI97" s="417"/>
      <c r="BJ97" s="417"/>
      <c r="BK97" s="417"/>
      <c r="BL97" s="417"/>
      <c r="BM97" s="417"/>
      <c r="BN97" s="29"/>
      <c r="BO97" s="30"/>
      <c r="BP97" s="30"/>
      <c r="BQ97" s="30"/>
      <c r="BR97" s="30"/>
      <c r="BS97" s="30"/>
      <c r="BT97" s="30"/>
      <c r="BU97" s="30"/>
      <c r="BV97" s="30"/>
      <c r="BW97" s="30"/>
      <c r="BX97" s="131"/>
      <c r="BY97" s="131"/>
      <c r="BZ97" s="131"/>
      <c r="CA97" s="131"/>
      <c r="CB97" s="131"/>
      <c r="CC97" s="131"/>
      <c r="CD97" s="131"/>
      <c r="CE97" s="131"/>
      <c r="CF97" s="131"/>
      <c r="CG97" s="131"/>
      <c r="CH97" s="131"/>
      <c r="CI97" s="131"/>
      <c r="CJ97" s="131"/>
      <c r="CK97" s="131"/>
      <c r="CL97" s="131"/>
      <c r="CM97" s="131"/>
      <c r="CN97" s="131"/>
      <c r="CO97" s="131"/>
      <c r="CP97" s="131"/>
      <c r="CQ97" s="131"/>
    </row>
    <row r="98" spans="1:95" ht="78.75" customHeight="1">
      <c r="A98" s="417"/>
      <c r="B98" s="417"/>
      <c r="C98" s="417"/>
      <c r="D98" s="417"/>
      <c r="E98" s="148"/>
      <c r="F98" s="148"/>
      <c r="G98" s="417"/>
      <c r="H98" s="417"/>
      <c r="I98" s="62" t="s">
        <v>208</v>
      </c>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63">
        <v>5</v>
      </c>
      <c r="AH98" s="417"/>
      <c r="AI98" s="417"/>
      <c r="AJ98" s="417"/>
      <c r="AK98" s="155">
        <v>3</v>
      </c>
      <c r="AL98" s="163" t="s">
        <v>488</v>
      </c>
      <c r="AM98" s="36"/>
      <c r="AN98" s="36"/>
      <c r="AO98" s="36"/>
      <c r="AP98" s="36"/>
      <c r="AQ98" s="36"/>
      <c r="AR98" s="36"/>
      <c r="AS98" s="36"/>
      <c r="AT98" s="36"/>
      <c r="AU98" s="36"/>
      <c r="AV98" s="36"/>
      <c r="AW98" s="36"/>
      <c r="AX98" s="36"/>
      <c r="AY98" s="36"/>
      <c r="AZ98" s="36"/>
      <c r="BA98" s="145">
        <v>0</v>
      </c>
      <c r="BB98" s="36" t="s">
        <v>448</v>
      </c>
      <c r="BC98" s="36"/>
      <c r="BD98" s="36">
        <v>0</v>
      </c>
      <c r="BE98" s="29" t="s">
        <v>448</v>
      </c>
      <c r="BF98" s="417"/>
      <c r="BG98" s="417"/>
      <c r="BH98" s="417"/>
      <c r="BI98" s="417"/>
      <c r="BJ98" s="417"/>
      <c r="BK98" s="417"/>
      <c r="BL98" s="417"/>
      <c r="BM98" s="417"/>
      <c r="BN98" s="29"/>
      <c r="BO98" s="30"/>
      <c r="BP98" s="30"/>
      <c r="BQ98" s="30"/>
      <c r="BR98" s="30"/>
      <c r="BS98" s="30"/>
      <c r="BT98" s="30"/>
      <c r="BU98" s="30"/>
      <c r="BV98" s="30"/>
      <c r="BW98" s="30"/>
      <c r="BX98" s="131"/>
      <c r="BY98" s="131"/>
      <c r="BZ98" s="131"/>
      <c r="CA98" s="131"/>
      <c r="CB98" s="131"/>
      <c r="CC98" s="131"/>
      <c r="CD98" s="131"/>
      <c r="CE98" s="131"/>
      <c r="CF98" s="131"/>
      <c r="CG98" s="131"/>
      <c r="CH98" s="131"/>
      <c r="CI98" s="131"/>
      <c r="CJ98" s="131"/>
      <c r="CK98" s="131"/>
      <c r="CL98" s="131"/>
      <c r="CM98" s="131"/>
      <c r="CN98" s="131"/>
      <c r="CO98" s="131"/>
      <c r="CP98" s="131"/>
      <c r="CQ98" s="131"/>
    </row>
    <row r="99" spans="1:95" ht="78.75" customHeight="1">
      <c r="A99" s="417"/>
      <c r="B99" s="417"/>
      <c r="C99" s="417"/>
      <c r="D99" s="417"/>
      <c r="E99" s="148"/>
      <c r="F99" s="148"/>
      <c r="G99" s="417"/>
      <c r="H99" s="417"/>
      <c r="I99" s="62" t="s">
        <v>489</v>
      </c>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63">
        <v>5</v>
      </c>
      <c r="AH99" s="417"/>
      <c r="AI99" s="417"/>
      <c r="AJ99" s="417"/>
      <c r="AK99" s="155">
        <v>4</v>
      </c>
      <c r="AL99" s="163" t="s">
        <v>490</v>
      </c>
      <c r="AM99" s="36"/>
      <c r="AN99" s="36"/>
      <c r="AO99" s="36"/>
      <c r="AP99" s="36"/>
      <c r="AQ99" s="36"/>
      <c r="AR99" s="36"/>
      <c r="AS99" s="36"/>
      <c r="AT99" s="36"/>
      <c r="AU99" s="36"/>
      <c r="AV99" s="36"/>
      <c r="AW99" s="36"/>
      <c r="AX99" s="36"/>
      <c r="AY99" s="36"/>
      <c r="AZ99" s="36"/>
      <c r="BA99" s="145">
        <v>0</v>
      </c>
      <c r="BB99" s="36" t="s">
        <v>448</v>
      </c>
      <c r="BC99" s="36"/>
      <c r="BD99" s="36">
        <v>0</v>
      </c>
      <c r="BE99" s="29" t="s">
        <v>448</v>
      </c>
      <c r="BF99" s="417"/>
      <c r="BG99" s="417"/>
      <c r="BH99" s="417"/>
      <c r="BI99" s="417"/>
      <c r="BJ99" s="417"/>
      <c r="BK99" s="417"/>
      <c r="BL99" s="417"/>
      <c r="BM99" s="417"/>
      <c r="BN99" s="29"/>
      <c r="BO99" s="30"/>
      <c r="BP99" s="30"/>
      <c r="BQ99" s="30"/>
      <c r="BR99" s="30"/>
      <c r="BS99" s="30"/>
      <c r="BT99" s="30"/>
      <c r="BU99" s="30"/>
      <c r="BV99" s="30"/>
      <c r="BW99" s="30"/>
      <c r="BX99" s="131"/>
      <c r="BY99" s="131"/>
      <c r="BZ99" s="131"/>
      <c r="CA99" s="131"/>
      <c r="CB99" s="131"/>
      <c r="CC99" s="131"/>
      <c r="CD99" s="131"/>
      <c r="CE99" s="131"/>
      <c r="CF99" s="131"/>
      <c r="CG99" s="131"/>
      <c r="CH99" s="131"/>
      <c r="CI99" s="131"/>
      <c r="CJ99" s="131"/>
      <c r="CK99" s="131"/>
      <c r="CL99" s="131"/>
      <c r="CM99" s="131"/>
      <c r="CN99" s="131"/>
      <c r="CO99" s="131"/>
      <c r="CP99" s="131"/>
      <c r="CQ99" s="131"/>
    </row>
    <row r="100" spans="1:95" ht="78.75" customHeight="1">
      <c r="A100" s="417"/>
      <c r="B100" s="417"/>
      <c r="C100" s="417"/>
      <c r="D100" s="417"/>
      <c r="E100" s="148"/>
      <c r="F100" s="148"/>
      <c r="G100" s="417"/>
      <c r="H100" s="417"/>
      <c r="I100" s="62"/>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63">
        <v>5</v>
      </c>
      <c r="AH100" s="417"/>
      <c r="AI100" s="417"/>
      <c r="AJ100" s="417"/>
      <c r="AK100" s="155">
        <v>5</v>
      </c>
      <c r="AL100" s="163" t="s">
        <v>461</v>
      </c>
      <c r="AM100" s="36"/>
      <c r="AN100" s="36"/>
      <c r="AO100" s="36"/>
      <c r="AP100" s="36"/>
      <c r="AQ100" s="36"/>
      <c r="AR100" s="36"/>
      <c r="AS100" s="36"/>
      <c r="AT100" s="36"/>
      <c r="AU100" s="36"/>
      <c r="AV100" s="36"/>
      <c r="AW100" s="36"/>
      <c r="AX100" s="36"/>
      <c r="AY100" s="36"/>
      <c r="AZ100" s="36"/>
      <c r="BA100" s="145"/>
      <c r="BB100" s="36"/>
      <c r="BC100" s="36"/>
      <c r="BD100" s="36"/>
      <c r="BE100" s="29"/>
      <c r="BF100" s="417"/>
      <c r="BG100" s="417"/>
      <c r="BH100" s="417"/>
      <c r="BI100" s="417"/>
      <c r="BJ100" s="417"/>
      <c r="BK100" s="417"/>
      <c r="BL100" s="417"/>
      <c r="BM100" s="417"/>
      <c r="BN100" s="29"/>
      <c r="BO100" s="30"/>
      <c r="BP100" s="30"/>
      <c r="BQ100" s="30"/>
      <c r="BR100" s="30"/>
      <c r="BS100" s="30"/>
      <c r="BT100" s="30"/>
      <c r="BU100" s="30"/>
      <c r="BV100" s="30"/>
      <c r="BW100" s="30"/>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row>
    <row r="101" spans="1:95" ht="78.75" customHeight="1">
      <c r="A101" s="418"/>
      <c r="B101" s="418"/>
      <c r="C101" s="418"/>
      <c r="D101" s="418"/>
      <c r="E101" s="149"/>
      <c r="F101" s="149"/>
      <c r="G101" s="418"/>
      <c r="H101" s="418"/>
      <c r="I101" s="149"/>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63">
        <v>5</v>
      </c>
      <c r="AH101" s="418"/>
      <c r="AI101" s="418"/>
      <c r="AJ101" s="418"/>
      <c r="AK101" s="155">
        <v>6</v>
      </c>
      <c r="AL101" s="163" t="s">
        <v>461</v>
      </c>
      <c r="AM101" s="36"/>
      <c r="AN101" s="36"/>
      <c r="AO101" s="36"/>
      <c r="AP101" s="36"/>
      <c r="AQ101" s="36"/>
      <c r="AR101" s="36"/>
      <c r="AS101" s="36"/>
      <c r="AT101" s="36"/>
      <c r="AU101" s="36"/>
      <c r="AV101" s="36"/>
      <c r="AW101" s="36"/>
      <c r="AX101" s="36"/>
      <c r="AY101" s="36"/>
      <c r="AZ101" s="36"/>
      <c r="BA101" s="145"/>
      <c r="BB101" s="36"/>
      <c r="BC101" s="36"/>
      <c r="BD101" s="36"/>
      <c r="BE101" s="29"/>
      <c r="BF101" s="418"/>
      <c r="BG101" s="418"/>
      <c r="BH101" s="418"/>
      <c r="BI101" s="418"/>
      <c r="BJ101" s="418"/>
      <c r="BK101" s="418"/>
      <c r="BL101" s="418"/>
      <c r="BM101" s="418"/>
      <c r="BN101" s="29"/>
      <c r="BO101" s="30"/>
      <c r="BP101" s="30"/>
      <c r="BQ101" s="30"/>
      <c r="BR101" s="30"/>
      <c r="BS101" s="30"/>
      <c r="BT101" s="30"/>
      <c r="BU101" s="30"/>
      <c r="BV101" s="30"/>
      <c r="BW101" s="30"/>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row>
    <row r="102" spans="1:95" ht="94.5" customHeight="1">
      <c r="A102" s="452">
        <v>17</v>
      </c>
      <c r="B102" s="452" t="s">
        <v>491</v>
      </c>
      <c r="C102" s="473" t="s">
        <v>492</v>
      </c>
      <c r="D102" s="473" t="s">
        <v>493</v>
      </c>
      <c r="E102" s="148" t="s">
        <v>494</v>
      </c>
      <c r="F102" s="475" t="s">
        <v>495</v>
      </c>
      <c r="G102" s="469" t="s">
        <v>496</v>
      </c>
      <c r="H102" s="452" t="s">
        <v>190</v>
      </c>
      <c r="I102" s="165" t="s">
        <v>214</v>
      </c>
      <c r="J102" s="473">
        <v>1</v>
      </c>
      <c r="K102" s="419" t="str">
        <f>IF(J102&lt;=0,"",IF(J102=1,"Rara vez",IF(J102=2,"Improbable",IF(J102=3,"Posible",IF(J102=4,"Probable",IF(J102=5,"Casi Seguro"))))))</f>
        <v>Rara vez</v>
      </c>
      <c r="L102" s="416">
        <f>IF(K102="","",IF(K102="Rara vez",0.2,IF(K102="Improbable",0.4,IF(K102="Posible",0.6,IF(K102="Probable",0.8,IF(K102="Casi seguro",1,))))))</f>
        <v>0.2</v>
      </c>
      <c r="M102" s="473" t="s">
        <v>192</v>
      </c>
      <c r="N102" s="473" t="s">
        <v>192</v>
      </c>
      <c r="O102" s="473" t="s">
        <v>192</v>
      </c>
      <c r="P102" s="473" t="s">
        <v>193</v>
      </c>
      <c r="Q102" s="473" t="s">
        <v>192</v>
      </c>
      <c r="R102" s="473" t="s">
        <v>192</v>
      </c>
      <c r="S102" s="473" t="s">
        <v>193</v>
      </c>
      <c r="T102" s="473" t="s">
        <v>193</v>
      </c>
      <c r="U102" s="473" t="s">
        <v>193</v>
      </c>
      <c r="V102" s="473" t="s">
        <v>192</v>
      </c>
      <c r="W102" s="473" t="s">
        <v>192</v>
      </c>
      <c r="X102" s="473" t="s">
        <v>192</v>
      </c>
      <c r="Y102" s="473" t="s">
        <v>192</v>
      </c>
      <c r="Z102" s="473" t="s">
        <v>192</v>
      </c>
      <c r="AA102" s="473" t="s">
        <v>192</v>
      </c>
      <c r="AB102" s="473" t="s">
        <v>193</v>
      </c>
      <c r="AC102" s="473" t="s">
        <v>193</v>
      </c>
      <c r="AD102" s="473" t="s">
        <v>193</v>
      </c>
      <c r="AE102" s="473" t="s">
        <v>193</v>
      </c>
      <c r="AF102" s="425">
        <f>IF(AB102="Si","19",COUNTIF(M102:AE103,"si"))</f>
        <v>11</v>
      </c>
      <c r="AG102" s="63">
        <f t="shared" ref="AG102:AG150" si="48">VALUE(IF(AF102&lt;=5,5,IF(AND(AF102&gt;5,AF102&lt;=11),10,IF(AF102&gt;11,20,0))))</f>
        <v>10</v>
      </c>
      <c r="AH102" s="419" t="str">
        <f>IF(AG102=5,"Moderado",IF(AG102=10,"Mayor",IF(AG102=20,"Catastrófico",0)))</f>
        <v>Mayor</v>
      </c>
      <c r="AI102" s="416">
        <f>IF(AH102="","",IF(AH102="Leve",0.2,IF(AH102="Menor",0.4,IF(AH102="Moderado",0.6,IF(AH102="Mayor",0.8,IF(AH102="Catastrófico",1,))))))</f>
        <v>0.8</v>
      </c>
      <c r="AJ102" s="419"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Alta</v>
      </c>
      <c r="AK102" s="30">
        <v>1</v>
      </c>
      <c r="AL102" s="166" t="s">
        <v>497</v>
      </c>
      <c r="AM102" s="36" t="s">
        <v>195</v>
      </c>
      <c r="AN102" s="36">
        <f t="shared" ref="AN102:AN109" si="49">IF(AM102="","",IF(AM102="Asignado",15,IF(AM102="No asignado",0,)))</f>
        <v>15</v>
      </c>
      <c r="AO102" s="36" t="s">
        <v>196</v>
      </c>
      <c r="AP102" s="36">
        <f t="shared" ref="AP102:AP109" si="50">IF(AO102="","",IF(AO102="Adecuado",15,IF(AO102="Inadecuado",0,)))</f>
        <v>15</v>
      </c>
      <c r="AQ102" s="36" t="s">
        <v>197</v>
      </c>
      <c r="AR102" s="36">
        <f t="shared" ref="AR102:AR109" si="51">IF(AQ102="","",IF(AQ102="Oportuna",15,IF(AQ102="Inoportuna",0,)))</f>
        <v>15</v>
      </c>
      <c r="AS102" s="36" t="s">
        <v>230</v>
      </c>
      <c r="AT102" s="36">
        <f t="shared" ref="AT102:AT109" si="52">IF(AS102="","",IF(AS102="Prevenir",15,IF(AS102="Detectar",10,IF(AS102="No es un control",0,))))</f>
        <v>15</v>
      </c>
      <c r="AU102" s="36" t="s">
        <v>199</v>
      </c>
      <c r="AV102" s="36">
        <f t="shared" ref="AV102:AV109" si="53">IF(AU102="","",IF(AU102="Confiable",15,IF(AU102="No confiable",0,)))</f>
        <v>15</v>
      </c>
      <c r="AW102" s="36" t="s">
        <v>200</v>
      </c>
      <c r="AX102" s="36">
        <f t="shared" ref="AX102:AX109" si="54">IF(AW102="","",IF(AW102="Se investigan y  resuelven oportunamente",15,IF(AW102="No se investigan y resuelven oportunamente",0,)))</f>
        <v>15</v>
      </c>
      <c r="AY102" s="36" t="s">
        <v>201</v>
      </c>
      <c r="AZ102" s="36">
        <f t="shared" ref="AZ102:AZ109" si="55">IF(AY102="","",IF(AY102="Completa",15,IF(AY102="Incompleta",10,IF(AY102="No existe",0,))))</f>
        <v>15</v>
      </c>
      <c r="BA102" s="145">
        <f>SUM(AN102,AP102,AR102,AT102,AV102,AX102,AZ102)</f>
        <v>105</v>
      </c>
      <c r="BB102" s="36" t="str">
        <f>IF(BA102&gt;=96,"Fuerte",IF(AND(BA102&gt;=86, BA102&lt;96),"Moderado",IF(BA102&lt;86,"Débil")))</f>
        <v>Fuerte</v>
      </c>
      <c r="BC102" s="36" t="s">
        <v>202</v>
      </c>
      <c r="BD102" s="36">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29" t="str">
        <f>IF(BD102=100,"Fuerte",IF(BD102=50,"Moderado",IF(BD102=0,"Débil")))</f>
        <v>Fuerte</v>
      </c>
      <c r="BF102" s="423">
        <f>AVERAGE(BD102:BD107)</f>
        <v>100</v>
      </c>
      <c r="BG102" s="423" t="str">
        <f>IF(BF102=100,"Fuerte",IF(AND(BF102&lt;=99, BF102&gt;=50),"Moderado",IF(BF102&lt;50,"Débil")))</f>
        <v>Fuerte</v>
      </c>
      <c r="BH102" s="440">
        <f>IF(BG102="Fuerte",(J102-2),IF(BG102="Moderado",(J102-1), IF(BG102="Débil",((J102-0)))))</f>
        <v>-1</v>
      </c>
      <c r="BI102" s="440" t="str">
        <f>IF(BH102&lt;=0,"Rara vez",IF(BH102=1,"Rara vez",IF(BH102=2,"Improbable",IF(BH102=3,"Posible",IF(BH102=4,"Probable",IF(BH102=5,"Casi Seguro"))))))</f>
        <v>Rara vez</v>
      </c>
      <c r="BJ102" s="416">
        <f>IF(BI102="","",IF(BI102="Rara vez",0.2,IF(BI102="Improbable",0.4,IF(BI102="Posible",0.6,IF(BI102="Probable",0.8,IF(BI102="Casi seguro",1,))))))</f>
        <v>0.2</v>
      </c>
      <c r="BK102" s="440" t="str">
        <f>IFERROR(IF(AG102=5,"Moderado",IF(AG102=10,"Mayor",IF(AG102=20,"Catastrófico",0))),"")</f>
        <v>Mayor</v>
      </c>
      <c r="BL102" s="416">
        <f>IF(AH102="","",IF(AH102="Moderado",0.6,IF(AH102="Mayor",0.8,IF(AH102="Catastrófico",1,))))</f>
        <v>0.8</v>
      </c>
      <c r="BM102" s="440"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Alta</v>
      </c>
      <c r="BN102" s="29" t="s">
        <v>241</v>
      </c>
      <c r="BO102" s="167" t="s">
        <v>498</v>
      </c>
      <c r="BP102" s="165" t="s">
        <v>499</v>
      </c>
      <c r="BQ102" s="165" t="s">
        <v>500</v>
      </c>
      <c r="BR102" s="165" t="s">
        <v>501</v>
      </c>
      <c r="BS102" s="165" t="s">
        <v>502</v>
      </c>
      <c r="BT102" s="146"/>
      <c r="BU102" s="168"/>
      <c r="BV102" s="30"/>
      <c r="BW102" s="25"/>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row>
    <row r="103" spans="1:95" ht="96" customHeight="1">
      <c r="A103" s="417"/>
      <c r="B103" s="417"/>
      <c r="C103" s="460"/>
      <c r="D103" s="460"/>
      <c r="E103" s="148"/>
      <c r="F103" s="417"/>
      <c r="G103" s="460"/>
      <c r="H103" s="417"/>
      <c r="I103" s="165" t="s">
        <v>191</v>
      </c>
      <c r="J103" s="460"/>
      <c r="K103" s="417"/>
      <c r="L103" s="417"/>
      <c r="M103" s="460"/>
      <c r="N103" s="460"/>
      <c r="O103" s="460"/>
      <c r="P103" s="460"/>
      <c r="Q103" s="460"/>
      <c r="R103" s="460"/>
      <c r="S103" s="460"/>
      <c r="T103" s="460"/>
      <c r="U103" s="460"/>
      <c r="V103" s="460"/>
      <c r="W103" s="460"/>
      <c r="X103" s="460"/>
      <c r="Y103" s="460"/>
      <c r="Z103" s="460"/>
      <c r="AA103" s="460"/>
      <c r="AB103" s="460"/>
      <c r="AC103" s="460"/>
      <c r="AD103" s="460"/>
      <c r="AE103" s="460"/>
      <c r="AF103" s="417"/>
      <c r="AG103" s="63">
        <f t="shared" si="48"/>
        <v>5</v>
      </c>
      <c r="AH103" s="417"/>
      <c r="AI103" s="417"/>
      <c r="AJ103" s="417"/>
      <c r="AK103" s="30">
        <v>2</v>
      </c>
      <c r="AL103" s="163" t="s">
        <v>226</v>
      </c>
      <c r="AM103" s="36"/>
      <c r="AN103" s="36" t="str">
        <f t="shared" si="49"/>
        <v/>
      </c>
      <c r="AO103" s="36"/>
      <c r="AP103" s="36" t="str">
        <f t="shared" si="50"/>
        <v/>
      </c>
      <c r="AQ103" s="36"/>
      <c r="AR103" s="36" t="str">
        <f t="shared" si="51"/>
        <v/>
      </c>
      <c r="AS103" s="36"/>
      <c r="AT103" s="36" t="str">
        <f t="shared" si="52"/>
        <v/>
      </c>
      <c r="AU103" s="36"/>
      <c r="AV103" s="36" t="str">
        <f t="shared" si="53"/>
        <v/>
      </c>
      <c r="AW103" s="36"/>
      <c r="AX103" s="36" t="str">
        <f t="shared" si="54"/>
        <v/>
      </c>
      <c r="AY103" s="36"/>
      <c r="AZ103" s="36" t="str">
        <f t="shared" si="55"/>
        <v/>
      </c>
      <c r="BA103" s="145"/>
      <c r="BB103" s="36"/>
      <c r="BC103" s="36"/>
      <c r="BD103" s="36"/>
      <c r="BE103" s="29"/>
      <c r="BF103" s="417"/>
      <c r="BG103" s="417"/>
      <c r="BH103" s="417"/>
      <c r="BI103" s="417"/>
      <c r="BJ103" s="417"/>
      <c r="BK103" s="417"/>
      <c r="BL103" s="417"/>
      <c r="BM103" s="417"/>
      <c r="BN103" s="29"/>
      <c r="BO103" s="169"/>
      <c r="BP103" s="165"/>
      <c r="BQ103" s="165"/>
      <c r="BR103" s="165"/>
      <c r="BS103" s="165"/>
      <c r="BT103" s="146"/>
      <c r="BU103" s="168"/>
      <c r="BV103" s="30"/>
      <c r="BW103" s="25"/>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row>
    <row r="104" spans="1:95" ht="78.75" customHeight="1">
      <c r="A104" s="417"/>
      <c r="B104" s="417"/>
      <c r="C104" s="460"/>
      <c r="D104" s="460"/>
      <c r="E104" s="148"/>
      <c r="F104" s="417"/>
      <c r="G104" s="460"/>
      <c r="H104" s="417"/>
      <c r="I104" s="165" t="s">
        <v>208</v>
      </c>
      <c r="J104" s="460"/>
      <c r="K104" s="417"/>
      <c r="L104" s="417"/>
      <c r="M104" s="460"/>
      <c r="N104" s="460"/>
      <c r="O104" s="460"/>
      <c r="P104" s="460"/>
      <c r="Q104" s="460"/>
      <c r="R104" s="460"/>
      <c r="S104" s="460"/>
      <c r="T104" s="460"/>
      <c r="U104" s="460"/>
      <c r="V104" s="460"/>
      <c r="W104" s="460"/>
      <c r="X104" s="460"/>
      <c r="Y104" s="460"/>
      <c r="Z104" s="460"/>
      <c r="AA104" s="460"/>
      <c r="AB104" s="460"/>
      <c r="AC104" s="460"/>
      <c r="AD104" s="460"/>
      <c r="AE104" s="460"/>
      <c r="AF104" s="417"/>
      <c r="AG104" s="63">
        <f t="shared" si="48"/>
        <v>5</v>
      </c>
      <c r="AH104" s="417"/>
      <c r="AI104" s="417"/>
      <c r="AJ104" s="417"/>
      <c r="AK104" s="30">
        <v>3</v>
      </c>
      <c r="AL104" s="26" t="s">
        <v>226</v>
      </c>
      <c r="AM104" s="36"/>
      <c r="AN104" s="36" t="str">
        <f t="shared" si="49"/>
        <v/>
      </c>
      <c r="AO104" s="36"/>
      <c r="AP104" s="36" t="str">
        <f t="shared" si="50"/>
        <v/>
      </c>
      <c r="AQ104" s="36"/>
      <c r="AR104" s="36" t="str">
        <f t="shared" si="51"/>
        <v/>
      </c>
      <c r="AS104" s="36"/>
      <c r="AT104" s="36" t="str">
        <f t="shared" si="52"/>
        <v/>
      </c>
      <c r="AU104" s="36"/>
      <c r="AV104" s="36" t="str">
        <f t="shared" si="53"/>
        <v/>
      </c>
      <c r="AW104" s="36"/>
      <c r="AX104" s="36" t="str">
        <f t="shared" si="54"/>
        <v/>
      </c>
      <c r="AY104" s="36"/>
      <c r="AZ104" s="36" t="str">
        <f t="shared" si="55"/>
        <v/>
      </c>
      <c r="BA104" s="145"/>
      <c r="BB104" s="36"/>
      <c r="BC104" s="36"/>
      <c r="BD104" s="36"/>
      <c r="BE104" s="29"/>
      <c r="BF104" s="417"/>
      <c r="BG104" s="417"/>
      <c r="BH104" s="417"/>
      <c r="BI104" s="417"/>
      <c r="BJ104" s="417"/>
      <c r="BK104" s="417"/>
      <c r="BL104" s="417"/>
      <c r="BM104" s="417"/>
      <c r="BN104" s="29"/>
      <c r="BO104" s="30"/>
      <c r="BP104" s="30"/>
      <c r="BQ104" s="30"/>
      <c r="BR104" s="30"/>
      <c r="BS104" s="30"/>
      <c r="BT104" s="146"/>
      <c r="BU104" s="146"/>
      <c r="BV104" s="30"/>
      <c r="BW104" s="25"/>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row>
    <row r="105" spans="1:95" ht="78.75" customHeight="1">
      <c r="A105" s="417"/>
      <c r="B105" s="417"/>
      <c r="C105" s="460"/>
      <c r="D105" s="460"/>
      <c r="E105" s="148"/>
      <c r="F105" s="417"/>
      <c r="G105" s="460"/>
      <c r="H105" s="417"/>
      <c r="I105" s="165"/>
      <c r="J105" s="460"/>
      <c r="K105" s="417"/>
      <c r="L105" s="417"/>
      <c r="M105" s="460"/>
      <c r="N105" s="460"/>
      <c r="O105" s="460"/>
      <c r="P105" s="460"/>
      <c r="Q105" s="460"/>
      <c r="R105" s="460"/>
      <c r="S105" s="460"/>
      <c r="T105" s="460"/>
      <c r="U105" s="460"/>
      <c r="V105" s="460"/>
      <c r="W105" s="460"/>
      <c r="X105" s="460"/>
      <c r="Y105" s="460"/>
      <c r="Z105" s="460"/>
      <c r="AA105" s="460"/>
      <c r="AB105" s="460"/>
      <c r="AC105" s="460"/>
      <c r="AD105" s="460"/>
      <c r="AE105" s="460"/>
      <c r="AF105" s="417"/>
      <c r="AG105" s="63">
        <f t="shared" si="48"/>
        <v>5</v>
      </c>
      <c r="AH105" s="417"/>
      <c r="AI105" s="417"/>
      <c r="AJ105" s="417"/>
      <c r="AK105" s="30">
        <v>4</v>
      </c>
      <c r="AL105" s="26" t="s">
        <v>226</v>
      </c>
      <c r="AM105" s="36"/>
      <c r="AN105" s="36" t="str">
        <f t="shared" si="49"/>
        <v/>
      </c>
      <c r="AO105" s="36"/>
      <c r="AP105" s="36" t="str">
        <f t="shared" si="50"/>
        <v/>
      </c>
      <c r="AQ105" s="36"/>
      <c r="AR105" s="36" t="str">
        <f t="shared" si="51"/>
        <v/>
      </c>
      <c r="AS105" s="36"/>
      <c r="AT105" s="36" t="str">
        <f t="shared" si="52"/>
        <v/>
      </c>
      <c r="AU105" s="36"/>
      <c r="AV105" s="36" t="str">
        <f t="shared" si="53"/>
        <v/>
      </c>
      <c r="AW105" s="36"/>
      <c r="AX105" s="36" t="str">
        <f t="shared" si="54"/>
        <v/>
      </c>
      <c r="AY105" s="36"/>
      <c r="AZ105" s="36" t="str">
        <f t="shared" si="55"/>
        <v/>
      </c>
      <c r="BA105" s="145"/>
      <c r="BB105" s="36"/>
      <c r="BC105" s="36"/>
      <c r="BD105" s="36"/>
      <c r="BE105" s="29"/>
      <c r="BF105" s="417"/>
      <c r="BG105" s="417"/>
      <c r="BH105" s="417"/>
      <c r="BI105" s="417"/>
      <c r="BJ105" s="417"/>
      <c r="BK105" s="417"/>
      <c r="BL105" s="417"/>
      <c r="BM105" s="417"/>
      <c r="BN105" s="29"/>
      <c r="BO105" s="30"/>
      <c r="BP105" s="30"/>
      <c r="BQ105" s="30"/>
      <c r="BR105" s="30"/>
      <c r="BS105" s="30"/>
      <c r="BT105" s="146"/>
      <c r="BU105" s="146"/>
      <c r="BV105" s="30"/>
      <c r="BW105" s="25"/>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row>
    <row r="106" spans="1:95" ht="78.75" customHeight="1">
      <c r="A106" s="417"/>
      <c r="B106" s="417"/>
      <c r="C106" s="460"/>
      <c r="D106" s="460"/>
      <c r="E106" s="148"/>
      <c r="F106" s="417"/>
      <c r="G106" s="460"/>
      <c r="H106" s="417"/>
      <c r="I106" s="165"/>
      <c r="J106" s="460"/>
      <c r="K106" s="417"/>
      <c r="L106" s="417"/>
      <c r="M106" s="460"/>
      <c r="N106" s="460"/>
      <c r="O106" s="460"/>
      <c r="P106" s="460"/>
      <c r="Q106" s="460"/>
      <c r="R106" s="460"/>
      <c r="S106" s="460"/>
      <c r="T106" s="460"/>
      <c r="U106" s="460"/>
      <c r="V106" s="460"/>
      <c r="W106" s="460"/>
      <c r="X106" s="460"/>
      <c r="Y106" s="460"/>
      <c r="Z106" s="460"/>
      <c r="AA106" s="460"/>
      <c r="AB106" s="460"/>
      <c r="AC106" s="460"/>
      <c r="AD106" s="460"/>
      <c r="AE106" s="460"/>
      <c r="AF106" s="417"/>
      <c r="AG106" s="63">
        <f t="shared" si="48"/>
        <v>5</v>
      </c>
      <c r="AH106" s="417"/>
      <c r="AI106" s="417"/>
      <c r="AJ106" s="417"/>
      <c r="AK106" s="30">
        <v>5</v>
      </c>
      <c r="AL106" s="26" t="s">
        <v>226</v>
      </c>
      <c r="AM106" s="36"/>
      <c r="AN106" s="36" t="str">
        <f t="shared" si="49"/>
        <v/>
      </c>
      <c r="AO106" s="36"/>
      <c r="AP106" s="36" t="str">
        <f t="shared" si="50"/>
        <v/>
      </c>
      <c r="AQ106" s="36"/>
      <c r="AR106" s="36" t="str">
        <f t="shared" si="51"/>
        <v/>
      </c>
      <c r="AS106" s="36"/>
      <c r="AT106" s="36" t="str">
        <f t="shared" si="52"/>
        <v/>
      </c>
      <c r="AU106" s="36"/>
      <c r="AV106" s="36" t="str">
        <f t="shared" si="53"/>
        <v/>
      </c>
      <c r="AW106" s="36"/>
      <c r="AX106" s="36" t="str">
        <f t="shared" si="54"/>
        <v/>
      </c>
      <c r="AY106" s="36"/>
      <c r="AZ106" s="36" t="str">
        <f t="shared" si="55"/>
        <v/>
      </c>
      <c r="BA106" s="145"/>
      <c r="BB106" s="36"/>
      <c r="BC106" s="36"/>
      <c r="BD106" s="36"/>
      <c r="BE106" s="29"/>
      <c r="BF106" s="417"/>
      <c r="BG106" s="417"/>
      <c r="BH106" s="417"/>
      <c r="BI106" s="417"/>
      <c r="BJ106" s="417"/>
      <c r="BK106" s="417"/>
      <c r="BL106" s="417"/>
      <c r="BM106" s="417"/>
      <c r="BN106" s="29"/>
      <c r="BO106" s="30"/>
      <c r="BP106" s="30"/>
      <c r="BQ106" s="30"/>
      <c r="BR106" s="30"/>
      <c r="BS106" s="30"/>
      <c r="BT106" s="146"/>
      <c r="BU106" s="146"/>
      <c r="BV106" s="30"/>
      <c r="BW106" s="25"/>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row>
    <row r="107" spans="1:95" ht="84" customHeight="1">
      <c r="A107" s="418"/>
      <c r="B107" s="418"/>
      <c r="C107" s="474"/>
      <c r="D107" s="474"/>
      <c r="E107" s="149"/>
      <c r="F107" s="418"/>
      <c r="G107" s="474"/>
      <c r="H107" s="418"/>
      <c r="I107" s="165"/>
      <c r="J107" s="474"/>
      <c r="K107" s="418"/>
      <c r="L107" s="418"/>
      <c r="M107" s="474"/>
      <c r="N107" s="474"/>
      <c r="O107" s="474"/>
      <c r="P107" s="474"/>
      <c r="Q107" s="474"/>
      <c r="R107" s="474"/>
      <c r="S107" s="474"/>
      <c r="T107" s="474"/>
      <c r="U107" s="474"/>
      <c r="V107" s="474"/>
      <c r="W107" s="474"/>
      <c r="X107" s="474"/>
      <c r="Y107" s="474"/>
      <c r="Z107" s="474"/>
      <c r="AA107" s="474"/>
      <c r="AB107" s="474"/>
      <c r="AC107" s="474"/>
      <c r="AD107" s="474"/>
      <c r="AE107" s="474"/>
      <c r="AF107" s="418"/>
      <c r="AG107" s="63">
        <f t="shared" si="48"/>
        <v>5</v>
      </c>
      <c r="AH107" s="418"/>
      <c r="AI107" s="418"/>
      <c r="AJ107" s="418"/>
      <c r="AK107" s="30">
        <v>6</v>
      </c>
      <c r="AL107" s="26" t="s">
        <v>226</v>
      </c>
      <c r="AM107" s="36"/>
      <c r="AN107" s="36" t="str">
        <f t="shared" si="49"/>
        <v/>
      </c>
      <c r="AO107" s="36"/>
      <c r="AP107" s="36" t="str">
        <f t="shared" si="50"/>
        <v/>
      </c>
      <c r="AQ107" s="36"/>
      <c r="AR107" s="36" t="str">
        <f t="shared" si="51"/>
        <v/>
      </c>
      <c r="AS107" s="36"/>
      <c r="AT107" s="36" t="str">
        <f t="shared" si="52"/>
        <v/>
      </c>
      <c r="AU107" s="36"/>
      <c r="AV107" s="36" t="str">
        <f t="shared" si="53"/>
        <v/>
      </c>
      <c r="AW107" s="36"/>
      <c r="AX107" s="36" t="str">
        <f t="shared" si="54"/>
        <v/>
      </c>
      <c r="AY107" s="36"/>
      <c r="AZ107" s="36" t="str">
        <f t="shared" si="55"/>
        <v/>
      </c>
      <c r="BA107" s="145"/>
      <c r="BB107" s="36"/>
      <c r="BC107" s="36"/>
      <c r="BD107" s="36"/>
      <c r="BE107" s="29"/>
      <c r="BF107" s="418"/>
      <c r="BG107" s="418"/>
      <c r="BH107" s="418"/>
      <c r="BI107" s="418"/>
      <c r="BJ107" s="418"/>
      <c r="BK107" s="418"/>
      <c r="BL107" s="418"/>
      <c r="BM107" s="418"/>
      <c r="BN107" s="29"/>
      <c r="BO107" s="30"/>
      <c r="BP107" s="30"/>
      <c r="BQ107" s="30"/>
      <c r="BR107" s="30"/>
      <c r="BS107" s="30"/>
      <c r="BT107" s="146"/>
      <c r="BU107" s="146"/>
      <c r="BV107" s="30"/>
      <c r="BW107" s="25"/>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row>
    <row r="108" spans="1:95" ht="87" customHeight="1">
      <c r="A108" s="452">
        <v>18</v>
      </c>
      <c r="B108" s="452" t="s">
        <v>491</v>
      </c>
      <c r="C108" s="473" t="s">
        <v>492</v>
      </c>
      <c r="D108" s="473" t="s">
        <v>493</v>
      </c>
      <c r="E108" s="149" t="s">
        <v>503</v>
      </c>
      <c r="F108" s="475" t="s">
        <v>504</v>
      </c>
      <c r="G108" s="469" t="s">
        <v>505</v>
      </c>
      <c r="H108" s="473" t="s">
        <v>190</v>
      </c>
      <c r="I108" s="32" t="s">
        <v>214</v>
      </c>
      <c r="J108" s="473">
        <v>1</v>
      </c>
      <c r="K108" s="419" t="str">
        <f>IF(J108&lt;=0,"",IF(J108=1,"Rara vez",IF(J108=2,"Improbable",IF(J108=3,"Posible",IF(J108=4,"Probable",IF(J108=5,"Casi Seguro"))))))</f>
        <v>Rara vez</v>
      </c>
      <c r="L108" s="416">
        <f>IF(K108="","",IF(K108="Rara vez",0.2,IF(K108="Improbable",0.4,IF(K108="Posible",0.6,IF(K108="Probable",0.8,IF(K108="Casi seguro",1,))))))</f>
        <v>0.2</v>
      </c>
      <c r="M108" s="473" t="s">
        <v>192</v>
      </c>
      <c r="N108" s="473" t="s">
        <v>192</v>
      </c>
      <c r="O108" s="473" t="s">
        <v>193</v>
      </c>
      <c r="P108" s="473" t="s">
        <v>193</v>
      </c>
      <c r="Q108" s="473" t="s">
        <v>192</v>
      </c>
      <c r="R108" s="473" t="s">
        <v>192</v>
      </c>
      <c r="S108" s="473" t="s">
        <v>193</v>
      </c>
      <c r="T108" s="473" t="s">
        <v>193</v>
      </c>
      <c r="U108" s="473" t="s">
        <v>193</v>
      </c>
      <c r="V108" s="473" t="s">
        <v>192</v>
      </c>
      <c r="W108" s="473" t="s">
        <v>192</v>
      </c>
      <c r="X108" s="473" t="s">
        <v>192</v>
      </c>
      <c r="Y108" s="473" t="s">
        <v>192</v>
      </c>
      <c r="Z108" s="473" t="s">
        <v>192</v>
      </c>
      <c r="AA108" s="473" t="s">
        <v>192</v>
      </c>
      <c r="AB108" s="473" t="s">
        <v>193</v>
      </c>
      <c r="AC108" s="473" t="s">
        <v>192</v>
      </c>
      <c r="AD108" s="473" t="s">
        <v>193</v>
      </c>
      <c r="AE108" s="473" t="s">
        <v>193</v>
      </c>
      <c r="AF108" s="425">
        <f>IF(AB108="Si","19",COUNTIF(M108:AE109,"si"))</f>
        <v>11</v>
      </c>
      <c r="AG108" s="63">
        <f t="shared" si="48"/>
        <v>10</v>
      </c>
      <c r="AH108" s="419" t="str">
        <f>IF(AG108=5,"Moderado",IF(AG108=10,"Mayor",IF(AG108=20,"Catastrófico",0)))</f>
        <v>Mayor</v>
      </c>
      <c r="AI108" s="416">
        <f>IF(AH108="","",IF(AH108="Leve",0.2,IF(AH108="Menor",0.4,IF(AH108="Moderado",0.6,IF(AH108="Mayor",0.8,IF(AH108="Catastrófico",1,))))))</f>
        <v>0.8</v>
      </c>
      <c r="AJ108" s="419"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Alta</v>
      </c>
      <c r="AK108" s="30">
        <v>1</v>
      </c>
      <c r="AL108" s="163" t="s">
        <v>506</v>
      </c>
      <c r="AM108" s="36" t="s">
        <v>195</v>
      </c>
      <c r="AN108" s="36">
        <f t="shared" si="49"/>
        <v>15</v>
      </c>
      <c r="AO108" s="36" t="s">
        <v>196</v>
      </c>
      <c r="AP108" s="36">
        <f t="shared" si="50"/>
        <v>15</v>
      </c>
      <c r="AQ108" s="36" t="s">
        <v>197</v>
      </c>
      <c r="AR108" s="36">
        <f t="shared" si="51"/>
        <v>15</v>
      </c>
      <c r="AS108" s="36" t="s">
        <v>198</v>
      </c>
      <c r="AT108" s="36">
        <f t="shared" si="52"/>
        <v>10</v>
      </c>
      <c r="AU108" s="36" t="s">
        <v>199</v>
      </c>
      <c r="AV108" s="36">
        <f t="shared" si="53"/>
        <v>15</v>
      </c>
      <c r="AW108" s="36" t="s">
        <v>200</v>
      </c>
      <c r="AX108" s="36">
        <f t="shared" si="54"/>
        <v>15</v>
      </c>
      <c r="AY108" s="36" t="s">
        <v>201</v>
      </c>
      <c r="AZ108" s="36">
        <f t="shared" si="55"/>
        <v>15</v>
      </c>
      <c r="BA108" s="145">
        <f t="shared" ref="BA108:BA109" si="56">SUM(AN108,AP108,AR108,AT108,AV108,AX108,AZ108)</f>
        <v>100</v>
      </c>
      <c r="BB108" s="36" t="str">
        <f t="shared" ref="BB108:BB109" si="57">IF(BA108&gt;=96,"Fuerte",IF(AND(BA108&gt;=86, BA108&lt;96),"Moderado",IF(BA108&lt;86,"Débil")))</f>
        <v>Fuerte</v>
      </c>
      <c r="BC108" s="36" t="s">
        <v>202</v>
      </c>
      <c r="BD108" s="36">
        <f t="shared" ref="BD108:BD109" si="58">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29" t="str">
        <f t="shared" ref="BE108:BE109" si="59">IF(BD108=100,"Fuerte",IF(BD108=50,"Moderado",IF(BD108=0,"Débil")))</f>
        <v>Fuerte</v>
      </c>
      <c r="BF108" s="423">
        <f>AVERAGE(BD108:BD113)</f>
        <v>100</v>
      </c>
      <c r="BG108" s="423" t="str">
        <f>IF(BF108=100,"Fuerte",IF(AND(BF108&lt;=99, BF108&gt;=50),"Moderado",IF(BF108&lt;50,"Débil")))</f>
        <v>Fuerte</v>
      </c>
      <c r="BH108" s="440">
        <f>IF(BG108="Fuerte",(J108-2),IF(BG108="Moderado",(J108-1), IF(BG108="Débil",((J108-0)))))</f>
        <v>-1</v>
      </c>
      <c r="BI108" s="440" t="str">
        <f>IF(BH108&lt;=0,"Rara vez",IF(BH108=1,"Rara vez",IF(BH108=2,"Improbable",IF(BH108=3,"Posible",IF(BH108=4,"Probable",IF(BH108=5,"Casi Seguro"))))))</f>
        <v>Rara vez</v>
      </c>
      <c r="BJ108" s="416">
        <f>IF(BI108="","",IF(BI108="Rara vez",0.2,IF(BI108="Improbable",0.4,IF(BI108="Posible",0.6,IF(BI108="Probable",0.8,IF(BI108="Casi seguro",1,))))))</f>
        <v>0.2</v>
      </c>
      <c r="BK108" s="440" t="str">
        <f>IFERROR(IF(AG108=5,"Moderado",IF(AG108=10,"Mayor",IF(AG108=20,"Catastrófico",0))),"")</f>
        <v>Mayor</v>
      </c>
      <c r="BL108" s="416">
        <f>IF(AH108="","",IF(AH108="Moderado",0.6,IF(AH108="Mayor",0.8,IF(AH108="Catastrófico",1,))))</f>
        <v>0.8</v>
      </c>
      <c r="BM108" s="440"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Alta</v>
      </c>
      <c r="BN108" s="29" t="s">
        <v>241</v>
      </c>
      <c r="BO108" s="452" t="s">
        <v>507</v>
      </c>
      <c r="BP108" s="476" t="s">
        <v>499</v>
      </c>
      <c r="BQ108" s="476" t="s">
        <v>500</v>
      </c>
      <c r="BR108" s="476" t="s">
        <v>501</v>
      </c>
      <c r="BS108" s="477" t="s">
        <v>502</v>
      </c>
      <c r="BT108" s="146"/>
      <c r="BU108" s="168"/>
      <c r="BV108" s="30"/>
      <c r="BW108" s="25"/>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row>
    <row r="109" spans="1:95" ht="64.5" customHeight="1">
      <c r="A109" s="417"/>
      <c r="B109" s="417"/>
      <c r="C109" s="460"/>
      <c r="D109" s="460"/>
      <c r="E109" s="148" t="s">
        <v>508</v>
      </c>
      <c r="F109" s="417"/>
      <c r="G109" s="460"/>
      <c r="H109" s="460"/>
      <c r="I109" s="165" t="s">
        <v>191</v>
      </c>
      <c r="J109" s="460"/>
      <c r="K109" s="417"/>
      <c r="L109" s="417"/>
      <c r="M109" s="460"/>
      <c r="N109" s="460"/>
      <c r="O109" s="460"/>
      <c r="P109" s="460"/>
      <c r="Q109" s="460"/>
      <c r="R109" s="460"/>
      <c r="S109" s="460"/>
      <c r="T109" s="460"/>
      <c r="U109" s="460"/>
      <c r="V109" s="460"/>
      <c r="W109" s="460"/>
      <c r="X109" s="460"/>
      <c r="Y109" s="460"/>
      <c r="Z109" s="460"/>
      <c r="AA109" s="460"/>
      <c r="AB109" s="460"/>
      <c r="AC109" s="460"/>
      <c r="AD109" s="460"/>
      <c r="AE109" s="460"/>
      <c r="AF109" s="417"/>
      <c r="AG109" s="63">
        <f t="shared" si="48"/>
        <v>5</v>
      </c>
      <c r="AH109" s="417"/>
      <c r="AI109" s="417"/>
      <c r="AJ109" s="417"/>
      <c r="AK109" s="30">
        <v>2</v>
      </c>
      <c r="AL109" s="163" t="s">
        <v>509</v>
      </c>
      <c r="AM109" s="36" t="s">
        <v>195</v>
      </c>
      <c r="AN109" s="36">
        <f t="shared" si="49"/>
        <v>15</v>
      </c>
      <c r="AO109" s="36" t="s">
        <v>196</v>
      </c>
      <c r="AP109" s="36">
        <f t="shared" si="50"/>
        <v>15</v>
      </c>
      <c r="AQ109" s="36" t="s">
        <v>197</v>
      </c>
      <c r="AR109" s="36">
        <f t="shared" si="51"/>
        <v>15</v>
      </c>
      <c r="AS109" s="36" t="s">
        <v>230</v>
      </c>
      <c r="AT109" s="36">
        <f t="shared" si="52"/>
        <v>15</v>
      </c>
      <c r="AU109" s="36" t="s">
        <v>199</v>
      </c>
      <c r="AV109" s="36">
        <f t="shared" si="53"/>
        <v>15</v>
      </c>
      <c r="AW109" s="36" t="s">
        <v>200</v>
      </c>
      <c r="AX109" s="36">
        <f t="shared" si="54"/>
        <v>15</v>
      </c>
      <c r="AY109" s="36" t="s">
        <v>201</v>
      </c>
      <c r="AZ109" s="36">
        <f t="shared" si="55"/>
        <v>15</v>
      </c>
      <c r="BA109" s="145">
        <f t="shared" si="56"/>
        <v>105</v>
      </c>
      <c r="BB109" s="36" t="str">
        <f t="shared" si="57"/>
        <v>Fuerte</v>
      </c>
      <c r="BC109" s="36" t="s">
        <v>202</v>
      </c>
      <c r="BD109" s="36">
        <f t="shared" si="58"/>
        <v>100</v>
      </c>
      <c r="BE109" s="29" t="str">
        <f t="shared" si="59"/>
        <v>Fuerte</v>
      </c>
      <c r="BF109" s="417"/>
      <c r="BG109" s="417"/>
      <c r="BH109" s="417"/>
      <c r="BI109" s="417"/>
      <c r="BJ109" s="417"/>
      <c r="BK109" s="417"/>
      <c r="BL109" s="417"/>
      <c r="BM109" s="417"/>
      <c r="BN109" s="29" t="s">
        <v>241</v>
      </c>
      <c r="BO109" s="479"/>
      <c r="BP109" s="430"/>
      <c r="BQ109" s="430"/>
      <c r="BR109" s="430"/>
      <c r="BS109" s="460"/>
      <c r="BT109" s="146"/>
      <c r="BU109" s="168"/>
      <c r="BV109" s="30"/>
      <c r="BW109" s="25"/>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row>
    <row r="110" spans="1:95" ht="57" customHeight="1">
      <c r="A110" s="417"/>
      <c r="B110" s="417"/>
      <c r="C110" s="460"/>
      <c r="D110" s="460"/>
      <c r="E110" s="148" t="s">
        <v>510</v>
      </c>
      <c r="F110" s="417"/>
      <c r="G110" s="460"/>
      <c r="H110" s="460"/>
      <c r="I110" s="165" t="s">
        <v>208</v>
      </c>
      <c r="J110" s="460"/>
      <c r="K110" s="417"/>
      <c r="L110" s="417"/>
      <c r="M110" s="460"/>
      <c r="N110" s="460"/>
      <c r="O110" s="460"/>
      <c r="P110" s="460"/>
      <c r="Q110" s="460"/>
      <c r="R110" s="460"/>
      <c r="S110" s="460"/>
      <c r="T110" s="460"/>
      <c r="U110" s="460"/>
      <c r="V110" s="460"/>
      <c r="W110" s="460"/>
      <c r="X110" s="460"/>
      <c r="Y110" s="460"/>
      <c r="Z110" s="460"/>
      <c r="AA110" s="460"/>
      <c r="AB110" s="460"/>
      <c r="AC110" s="460"/>
      <c r="AD110" s="460"/>
      <c r="AE110" s="460"/>
      <c r="AF110" s="417"/>
      <c r="AG110" s="63">
        <f t="shared" si="48"/>
        <v>5</v>
      </c>
      <c r="AH110" s="417"/>
      <c r="AI110" s="417"/>
      <c r="AJ110" s="417"/>
      <c r="AK110" s="30">
        <v>3</v>
      </c>
      <c r="AL110" s="26" t="s">
        <v>226</v>
      </c>
      <c r="AM110" s="36"/>
      <c r="AN110" s="36"/>
      <c r="AO110" s="36"/>
      <c r="AP110" s="36"/>
      <c r="AQ110" s="36"/>
      <c r="AR110" s="36"/>
      <c r="AS110" s="36"/>
      <c r="AT110" s="36"/>
      <c r="AU110" s="36"/>
      <c r="AV110" s="36"/>
      <c r="AW110" s="36"/>
      <c r="AX110" s="36"/>
      <c r="AY110" s="36"/>
      <c r="AZ110" s="36"/>
      <c r="BA110" s="145"/>
      <c r="BB110" s="36"/>
      <c r="BC110" s="36"/>
      <c r="BD110" s="36"/>
      <c r="BE110" s="29"/>
      <c r="BF110" s="417"/>
      <c r="BG110" s="417"/>
      <c r="BH110" s="417"/>
      <c r="BI110" s="417"/>
      <c r="BJ110" s="417"/>
      <c r="BK110" s="417"/>
      <c r="BL110" s="417"/>
      <c r="BM110" s="417"/>
      <c r="BN110" s="29" t="s">
        <v>241</v>
      </c>
      <c r="BO110" s="170"/>
      <c r="BP110" s="165"/>
      <c r="BQ110" s="165"/>
      <c r="BR110" s="165"/>
      <c r="BS110" s="165"/>
      <c r="BT110" s="146"/>
      <c r="BU110" s="168"/>
      <c r="BV110" s="30"/>
      <c r="BW110" s="25"/>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row>
    <row r="111" spans="1:95" ht="15.75" customHeight="1">
      <c r="A111" s="417"/>
      <c r="B111" s="417"/>
      <c r="C111" s="460"/>
      <c r="D111" s="460"/>
      <c r="E111" s="148" t="s">
        <v>511</v>
      </c>
      <c r="F111" s="417"/>
      <c r="G111" s="460"/>
      <c r="H111" s="460"/>
      <c r="I111" s="165" t="s">
        <v>303</v>
      </c>
      <c r="J111" s="460"/>
      <c r="K111" s="417"/>
      <c r="L111" s="417"/>
      <c r="M111" s="460"/>
      <c r="N111" s="460"/>
      <c r="O111" s="460"/>
      <c r="P111" s="460"/>
      <c r="Q111" s="460"/>
      <c r="R111" s="460"/>
      <c r="S111" s="460"/>
      <c r="T111" s="460"/>
      <c r="U111" s="460"/>
      <c r="V111" s="460"/>
      <c r="W111" s="460"/>
      <c r="X111" s="460"/>
      <c r="Y111" s="460"/>
      <c r="Z111" s="460"/>
      <c r="AA111" s="460"/>
      <c r="AB111" s="460"/>
      <c r="AC111" s="460"/>
      <c r="AD111" s="460"/>
      <c r="AE111" s="460"/>
      <c r="AF111" s="417"/>
      <c r="AG111" s="63">
        <f t="shared" si="48"/>
        <v>5</v>
      </c>
      <c r="AH111" s="417"/>
      <c r="AI111" s="417"/>
      <c r="AJ111" s="417"/>
      <c r="AK111" s="30">
        <v>4</v>
      </c>
      <c r="AL111" s="26" t="s">
        <v>226</v>
      </c>
      <c r="AM111" s="36"/>
      <c r="AN111" s="36" t="str">
        <f t="shared" ref="AN111:AN138" si="60">IF(AM111="","",IF(AM111="Asignado",15,IF(AM111="No asignado",0,)))</f>
        <v/>
      </c>
      <c r="AO111" s="36"/>
      <c r="AP111" s="36" t="str">
        <f t="shared" ref="AP111:AP138" si="61">IF(AO111="","",IF(AO111="Adecuado",15,IF(AO111="Inadecuado",0,)))</f>
        <v/>
      </c>
      <c r="AQ111" s="36"/>
      <c r="AR111" s="36" t="str">
        <f t="shared" ref="AR111:AR138" si="62">IF(AQ111="","",IF(AQ111="Oportuna",15,IF(AQ111="Inoportuna",0,)))</f>
        <v/>
      </c>
      <c r="AS111" s="36"/>
      <c r="AT111" s="36" t="str">
        <f t="shared" ref="AT111:AT138" si="63">IF(AS111="","",IF(AS111="Prevenir",15,IF(AS111="Detectar",10,IF(AS111="No es un control",0,))))</f>
        <v/>
      </c>
      <c r="AU111" s="36"/>
      <c r="AV111" s="36" t="str">
        <f t="shared" ref="AV111:AV138" si="64">IF(AU111="","",IF(AU111="Confiable",15,IF(AU111="No confiable",0,)))</f>
        <v/>
      </c>
      <c r="AW111" s="36"/>
      <c r="AX111" s="36" t="str">
        <f t="shared" ref="AX111:AX138" si="65">IF(AW111="","",IF(AW111="Se investigan y  resuelven oportunamente",15,IF(AW111="No se investigan y resuelven oportunamente",0,)))</f>
        <v/>
      </c>
      <c r="AY111" s="36"/>
      <c r="AZ111" s="36" t="str">
        <f t="shared" ref="AZ111:AZ138" si="66">IF(AY111="","",IF(AY111="Completa",15,IF(AY111="Incompleta",10,IF(AY111="No existe",0,))))</f>
        <v/>
      </c>
      <c r="BA111" s="145"/>
      <c r="BB111" s="36"/>
      <c r="BC111" s="36"/>
      <c r="BD111" s="36"/>
      <c r="BE111" s="29"/>
      <c r="BF111" s="417"/>
      <c r="BG111" s="417"/>
      <c r="BH111" s="417"/>
      <c r="BI111" s="417"/>
      <c r="BJ111" s="417"/>
      <c r="BK111" s="417"/>
      <c r="BL111" s="417"/>
      <c r="BM111" s="417"/>
      <c r="BN111" s="29"/>
      <c r="BO111" s="30"/>
      <c r="BP111" s="30"/>
      <c r="BQ111" s="30"/>
      <c r="BR111" s="30"/>
      <c r="BS111" s="30"/>
      <c r="BT111" s="146"/>
      <c r="BU111" s="146"/>
      <c r="BV111" s="30"/>
      <c r="BW111" s="25"/>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row>
    <row r="112" spans="1:95" ht="49.5" customHeight="1">
      <c r="A112" s="417"/>
      <c r="B112" s="417"/>
      <c r="C112" s="460"/>
      <c r="D112" s="460"/>
      <c r="E112" s="148"/>
      <c r="F112" s="417"/>
      <c r="G112" s="460"/>
      <c r="H112" s="460"/>
      <c r="I112" s="165" t="s">
        <v>429</v>
      </c>
      <c r="J112" s="460"/>
      <c r="K112" s="417"/>
      <c r="L112" s="417"/>
      <c r="M112" s="460"/>
      <c r="N112" s="460"/>
      <c r="O112" s="460"/>
      <c r="P112" s="460"/>
      <c r="Q112" s="460"/>
      <c r="R112" s="460"/>
      <c r="S112" s="460"/>
      <c r="T112" s="460"/>
      <c r="U112" s="460"/>
      <c r="V112" s="460"/>
      <c r="W112" s="460"/>
      <c r="X112" s="460"/>
      <c r="Y112" s="460"/>
      <c r="Z112" s="460"/>
      <c r="AA112" s="460"/>
      <c r="AB112" s="460"/>
      <c r="AC112" s="460"/>
      <c r="AD112" s="460"/>
      <c r="AE112" s="460"/>
      <c r="AF112" s="417"/>
      <c r="AG112" s="63">
        <f t="shared" si="48"/>
        <v>5</v>
      </c>
      <c r="AH112" s="417"/>
      <c r="AI112" s="417"/>
      <c r="AJ112" s="417"/>
      <c r="AK112" s="30">
        <v>5</v>
      </c>
      <c r="AL112" s="26" t="s">
        <v>226</v>
      </c>
      <c r="AM112" s="36"/>
      <c r="AN112" s="36" t="str">
        <f t="shared" si="60"/>
        <v/>
      </c>
      <c r="AO112" s="36"/>
      <c r="AP112" s="36" t="str">
        <f t="shared" si="61"/>
        <v/>
      </c>
      <c r="AQ112" s="36"/>
      <c r="AR112" s="36" t="str">
        <f t="shared" si="62"/>
        <v/>
      </c>
      <c r="AS112" s="36"/>
      <c r="AT112" s="36" t="str">
        <f t="shared" si="63"/>
        <v/>
      </c>
      <c r="AU112" s="36"/>
      <c r="AV112" s="36" t="str">
        <f t="shared" si="64"/>
        <v/>
      </c>
      <c r="AW112" s="36"/>
      <c r="AX112" s="36" t="str">
        <f t="shared" si="65"/>
        <v/>
      </c>
      <c r="AY112" s="36"/>
      <c r="AZ112" s="36" t="str">
        <f t="shared" si="66"/>
        <v/>
      </c>
      <c r="BA112" s="145"/>
      <c r="BB112" s="36"/>
      <c r="BC112" s="36"/>
      <c r="BD112" s="36"/>
      <c r="BE112" s="29"/>
      <c r="BF112" s="417"/>
      <c r="BG112" s="417"/>
      <c r="BH112" s="417"/>
      <c r="BI112" s="417"/>
      <c r="BJ112" s="417"/>
      <c r="BK112" s="417"/>
      <c r="BL112" s="417"/>
      <c r="BM112" s="417"/>
      <c r="BN112" s="29"/>
      <c r="BO112" s="30"/>
      <c r="BP112" s="30"/>
      <c r="BQ112" s="30"/>
      <c r="BR112" s="30"/>
      <c r="BS112" s="30"/>
      <c r="BT112" s="146"/>
      <c r="BU112" s="146"/>
      <c r="BV112" s="30"/>
      <c r="BW112" s="25"/>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row>
    <row r="113" spans="1:95" ht="49.5" customHeight="1">
      <c r="A113" s="418"/>
      <c r="B113" s="418"/>
      <c r="C113" s="474"/>
      <c r="D113" s="474"/>
      <c r="E113" s="149"/>
      <c r="F113" s="418"/>
      <c r="G113" s="474"/>
      <c r="H113" s="474"/>
      <c r="I113" s="165"/>
      <c r="J113" s="474"/>
      <c r="K113" s="418"/>
      <c r="L113" s="418"/>
      <c r="M113" s="474"/>
      <c r="N113" s="474"/>
      <c r="O113" s="474"/>
      <c r="P113" s="474"/>
      <c r="Q113" s="474"/>
      <c r="R113" s="474"/>
      <c r="S113" s="474"/>
      <c r="T113" s="474"/>
      <c r="U113" s="474"/>
      <c r="V113" s="474"/>
      <c r="W113" s="474"/>
      <c r="X113" s="474"/>
      <c r="Y113" s="474"/>
      <c r="Z113" s="474"/>
      <c r="AA113" s="474"/>
      <c r="AB113" s="474"/>
      <c r="AC113" s="474"/>
      <c r="AD113" s="474"/>
      <c r="AE113" s="474"/>
      <c r="AF113" s="418"/>
      <c r="AG113" s="63">
        <f t="shared" si="48"/>
        <v>5</v>
      </c>
      <c r="AH113" s="418"/>
      <c r="AI113" s="418"/>
      <c r="AJ113" s="418"/>
      <c r="AK113" s="30">
        <v>6</v>
      </c>
      <c r="AL113" s="26" t="s">
        <v>226</v>
      </c>
      <c r="AM113" s="36"/>
      <c r="AN113" s="36" t="str">
        <f t="shared" si="60"/>
        <v/>
      </c>
      <c r="AO113" s="36"/>
      <c r="AP113" s="36" t="str">
        <f t="shared" si="61"/>
        <v/>
      </c>
      <c r="AQ113" s="36"/>
      <c r="AR113" s="36" t="str">
        <f t="shared" si="62"/>
        <v/>
      </c>
      <c r="AS113" s="36"/>
      <c r="AT113" s="36" t="str">
        <f t="shared" si="63"/>
        <v/>
      </c>
      <c r="AU113" s="36"/>
      <c r="AV113" s="36" t="str">
        <f t="shared" si="64"/>
        <v/>
      </c>
      <c r="AW113" s="36"/>
      <c r="AX113" s="36" t="str">
        <f t="shared" si="65"/>
        <v/>
      </c>
      <c r="AY113" s="36"/>
      <c r="AZ113" s="36" t="str">
        <f t="shared" si="66"/>
        <v/>
      </c>
      <c r="BA113" s="145"/>
      <c r="BB113" s="36"/>
      <c r="BC113" s="36"/>
      <c r="BD113" s="36"/>
      <c r="BE113" s="29"/>
      <c r="BF113" s="418"/>
      <c r="BG113" s="418"/>
      <c r="BH113" s="418"/>
      <c r="BI113" s="418"/>
      <c r="BJ113" s="418"/>
      <c r="BK113" s="418"/>
      <c r="BL113" s="418"/>
      <c r="BM113" s="418"/>
      <c r="BN113" s="29"/>
      <c r="BO113" s="30"/>
      <c r="BP113" s="30"/>
      <c r="BQ113" s="30"/>
      <c r="BR113" s="30"/>
      <c r="BS113" s="30"/>
      <c r="BT113" s="146"/>
      <c r="BU113" s="146"/>
      <c r="BV113" s="30"/>
      <c r="BW113" s="25"/>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row>
    <row r="114" spans="1:95" ht="58.5" customHeight="1">
      <c r="A114" s="452">
        <v>19</v>
      </c>
      <c r="B114" s="452" t="s">
        <v>512</v>
      </c>
      <c r="C114" s="452" t="s">
        <v>513</v>
      </c>
      <c r="D114" s="478" t="s">
        <v>514</v>
      </c>
      <c r="E114" s="171" t="s">
        <v>515</v>
      </c>
      <c r="F114" s="148" t="s">
        <v>516</v>
      </c>
      <c r="G114" s="452" t="s">
        <v>517</v>
      </c>
      <c r="H114" s="452" t="s">
        <v>190</v>
      </c>
      <c r="I114" s="62" t="s">
        <v>191</v>
      </c>
      <c r="J114" s="452">
        <v>1</v>
      </c>
      <c r="K114" s="419" t="str">
        <f>IF(J114&lt;=0,"",IF(J114=1,"Rara vez",IF(J114=2,"Improbable",IF(J114=3,"Posible",IF(J114=4,"Probable",IF(J114=5,"Casi Seguro"))))))</f>
        <v>Rara vez</v>
      </c>
      <c r="L114" s="416">
        <f>IF(K114="","",IF(K114="Rara vez",0.2,IF(K114="Improbable",0.4,IF(K114="Posible",0.6,IF(K114="Probable",0.8,IF(K114="Casi seguro",1,))))))</f>
        <v>0.2</v>
      </c>
      <c r="M114" s="452" t="s">
        <v>192</v>
      </c>
      <c r="N114" s="452" t="s">
        <v>192</v>
      </c>
      <c r="O114" s="452" t="s">
        <v>192</v>
      </c>
      <c r="P114" s="452" t="s">
        <v>192</v>
      </c>
      <c r="Q114" s="452" t="s">
        <v>192</v>
      </c>
      <c r="R114" s="452" t="s">
        <v>193</v>
      </c>
      <c r="S114" s="452" t="s">
        <v>192</v>
      </c>
      <c r="T114" s="452" t="s">
        <v>192</v>
      </c>
      <c r="U114" s="452" t="s">
        <v>193</v>
      </c>
      <c r="V114" s="452" t="s">
        <v>192</v>
      </c>
      <c r="W114" s="452" t="s">
        <v>192</v>
      </c>
      <c r="X114" s="452" t="s">
        <v>192</v>
      </c>
      <c r="Y114" s="452" t="s">
        <v>193</v>
      </c>
      <c r="Z114" s="452" t="s">
        <v>192</v>
      </c>
      <c r="AA114" s="452" t="s">
        <v>192</v>
      </c>
      <c r="AB114" s="452" t="s">
        <v>193</v>
      </c>
      <c r="AC114" s="452" t="s">
        <v>192</v>
      </c>
      <c r="AD114" s="452" t="s">
        <v>192</v>
      </c>
      <c r="AE114" s="452" t="s">
        <v>193</v>
      </c>
      <c r="AF114" s="425">
        <f>IF(AB114="Si","19",COUNTIF(M114:AE115,"si"))</f>
        <v>14</v>
      </c>
      <c r="AG114" s="63">
        <f t="shared" si="48"/>
        <v>20</v>
      </c>
      <c r="AH114" s="419" t="str">
        <f>IF(AG114=5,"Moderado",IF(AG114=10,"Mayor",IF(AG114=20,"Catastrófico",0)))</f>
        <v>Catastrófico</v>
      </c>
      <c r="AI114" s="416">
        <f>IF(AH114="","",IF(AH114="Leve",0.2,IF(AH114="Menor",0.4,IF(AH114="Moderado",0.6,IF(AH114="Mayor",0.8,IF(AH114="Catastrófico",1,))))))</f>
        <v>1</v>
      </c>
      <c r="AJ114" s="419"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Extremo</v>
      </c>
      <c r="AK114" s="30">
        <v>1</v>
      </c>
      <c r="AL114" s="26" t="s">
        <v>518</v>
      </c>
      <c r="AM114" s="36" t="s">
        <v>195</v>
      </c>
      <c r="AN114" s="36">
        <f t="shared" si="60"/>
        <v>15</v>
      </c>
      <c r="AO114" s="36" t="s">
        <v>196</v>
      </c>
      <c r="AP114" s="36">
        <f t="shared" si="61"/>
        <v>15</v>
      </c>
      <c r="AQ114" s="36" t="s">
        <v>197</v>
      </c>
      <c r="AR114" s="36">
        <f t="shared" si="62"/>
        <v>15</v>
      </c>
      <c r="AS114" s="36" t="s">
        <v>230</v>
      </c>
      <c r="AT114" s="36">
        <f t="shared" si="63"/>
        <v>15</v>
      </c>
      <c r="AU114" s="36" t="s">
        <v>199</v>
      </c>
      <c r="AV114" s="36">
        <f t="shared" si="64"/>
        <v>15</v>
      </c>
      <c r="AW114" s="36" t="s">
        <v>200</v>
      </c>
      <c r="AX114" s="36">
        <f t="shared" si="65"/>
        <v>15</v>
      </c>
      <c r="AY114" s="36" t="s">
        <v>201</v>
      </c>
      <c r="AZ114" s="36">
        <f t="shared" si="66"/>
        <v>15</v>
      </c>
      <c r="BA114" s="145">
        <f t="shared" ref="BA114:BA115" si="67">SUM(AN114,AP114,AR114,AT114,AV114,AX114,AZ114)</f>
        <v>105</v>
      </c>
      <c r="BB114" s="36" t="str">
        <f t="shared" ref="BB114:BB115" si="68">IF(BA114&gt;=96,"Fuerte",IF(AND(BA114&gt;=86, BA114&lt;96),"Moderado",IF(BA114&lt;86,"Débil")))</f>
        <v>Fuerte</v>
      </c>
      <c r="BC114" s="36" t="s">
        <v>202</v>
      </c>
      <c r="BD114" s="36">
        <f t="shared" ref="BD114:BD115" si="69">VALUE(IF(OR(AND(BB114="Fuerte",BC114="Fuerte")),"100",IF(OR(AND(BB114="Fuerte",BC114="Moderado"),AND(BB114="Moderado",BC114="Fuerte"),AND(BB114="Moderado",BC114="Moderado")),"50",IF(OR(AND(BB114="Fuerte",BC114="Débil"),AND(BB114="Moderado",BC114="Débil"),AND(BB114="Débil",BC114="Fuerte"),AND(BB114="Débil",BC114="Moderado"),AND(BB114="Débil",BC114="Débil")),"0",))))</f>
        <v>100</v>
      </c>
      <c r="BE114" s="29" t="str">
        <f t="shared" ref="BE114:BE115" si="70">IF(BD114=100,"Fuerte",IF(BD114=50,"Moderado",IF(BD114=0,"Débil")))</f>
        <v>Fuerte</v>
      </c>
      <c r="BF114" s="423">
        <f>AVERAGE(BD114:BD119)</f>
        <v>100</v>
      </c>
      <c r="BG114" s="423" t="str">
        <f>IF(BF114=100,"Fuerte",IF(AND(BF114&lt;=99, BF114&gt;=50),"Moderado",IF(BF114&lt;50,"Débil")))</f>
        <v>Fuerte</v>
      </c>
      <c r="BH114" s="440">
        <f>IF(BG114="Fuerte",(J114-2),IF(BG114="Moderado",(J114-1), IF(BG114="Débil",((J114-0)))))</f>
        <v>-1</v>
      </c>
      <c r="BI114" s="440" t="str">
        <f>IF(BH114&lt;=0,"Rara vez",IF(BH114=1,"Rara vez",IF(BH114=2,"Improbable",IF(BH114=3,"Posible",IF(BH114=4,"Probable",IF(BH114=5,"Casi Seguro"))))))</f>
        <v>Rara vez</v>
      </c>
      <c r="BJ114" s="416">
        <f>IF(BI114="","",IF(BI114="Rara vez",0.2,IF(BI114="Improbable",0.4,IF(BI114="Posible",0.6,IF(BI114="Probable",0.8,IF(BI114="Casi seguro",1,))))))</f>
        <v>0.2</v>
      </c>
      <c r="BK114" s="440" t="str">
        <f>IFERROR(IF(AG114=5,"Moderado",IF(AG114=10,"Mayor",IF(AG114=20,"Catastrófico",0))),"")</f>
        <v>Catastrófico</v>
      </c>
      <c r="BL114" s="416">
        <f>IF(AH114="","",IF(AH114="Moderado",0.6,IF(AH114="Mayor",0.8,IF(AH114="Catastrófico",1,))))</f>
        <v>1</v>
      </c>
      <c r="BM114" s="440"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Extremo</v>
      </c>
      <c r="BN114" s="29" t="s">
        <v>241</v>
      </c>
      <c r="BO114" s="162" t="s">
        <v>519</v>
      </c>
      <c r="BP114" s="30" t="s">
        <v>520</v>
      </c>
      <c r="BQ114" s="30" t="s">
        <v>521</v>
      </c>
      <c r="BR114" s="30" t="s">
        <v>522</v>
      </c>
      <c r="BS114" s="30" t="s">
        <v>523</v>
      </c>
      <c r="BT114" s="146" t="s">
        <v>524</v>
      </c>
      <c r="BU114" s="146" t="s">
        <v>437</v>
      </c>
      <c r="BV114" s="30"/>
      <c r="BW114" s="30"/>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row>
    <row r="115" spans="1:95" ht="60" customHeight="1">
      <c r="A115" s="417"/>
      <c r="B115" s="417"/>
      <c r="C115" s="417"/>
      <c r="D115" s="417"/>
      <c r="E115" s="132"/>
      <c r="F115" s="148"/>
      <c r="G115" s="417"/>
      <c r="H115" s="417"/>
      <c r="I115" s="62" t="s">
        <v>208</v>
      </c>
      <c r="J115" s="417"/>
      <c r="K115" s="417"/>
      <c r="L115" s="417"/>
      <c r="M115" s="417"/>
      <c r="N115" s="417"/>
      <c r="O115" s="417"/>
      <c r="P115" s="417"/>
      <c r="Q115" s="417"/>
      <c r="R115" s="417"/>
      <c r="S115" s="417"/>
      <c r="T115" s="417"/>
      <c r="U115" s="417"/>
      <c r="V115" s="417"/>
      <c r="W115" s="417"/>
      <c r="X115" s="417"/>
      <c r="Y115" s="417"/>
      <c r="Z115" s="417"/>
      <c r="AA115" s="417"/>
      <c r="AB115" s="417"/>
      <c r="AC115" s="417"/>
      <c r="AD115" s="417"/>
      <c r="AE115" s="417"/>
      <c r="AF115" s="417"/>
      <c r="AG115" s="63">
        <f t="shared" si="48"/>
        <v>5</v>
      </c>
      <c r="AH115" s="417"/>
      <c r="AI115" s="417"/>
      <c r="AJ115" s="417"/>
      <c r="AK115" s="30">
        <v>2</v>
      </c>
      <c r="AL115" s="26" t="s">
        <v>525</v>
      </c>
      <c r="AM115" s="36" t="s">
        <v>195</v>
      </c>
      <c r="AN115" s="36">
        <f t="shared" si="60"/>
        <v>15</v>
      </c>
      <c r="AO115" s="36" t="s">
        <v>196</v>
      </c>
      <c r="AP115" s="36">
        <f t="shared" si="61"/>
        <v>15</v>
      </c>
      <c r="AQ115" s="36" t="s">
        <v>197</v>
      </c>
      <c r="AR115" s="36">
        <f t="shared" si="62"/>
        <v>15</v>
      </c>
      <c r="AS115" s="36" t="s">
        <v>198</v>
      </c>
      <c r="AT115" s="36">
        <f t="shared" si="63"/>
        <v>10</v>
      </c>
      <c r="AU115" s="36" t="s">
        <v>199</v>
      </c>
      <c r="AV115" s="36">
        <f t="shared" si="64"/>
        <v>15</v>
      </c>
      <c r="AW115" s="36" t="s">
        <v>200</v>
      </c>
      <c r="AX115" s="36">
        <f t="shared" si="65"/>
        <v>15</v>
      </c>
      <c r="AY115" s="36" t="s">
        <v>201</v>
      </c>
      <c r="AZ115" s="36">
        <f t="shared" si="66"/>
        <v>15</v>
      </c>
      <c r="BA115" s="145">
        <f t="shared" si="67"/>
        <v>100</v>
      </c>
      <c r="BB115" s="36" t="str">
        <f t="shared" si="68"/>
        <v>Fuerte</v>
      </c>
      <c r="BC115" s="36" t="s">
        <v>202</v>
      </c>
      <c r="BD115" s="36">
        <f t="shared" si="69"/>
        <v>100</v>
      </c>
      <c r="BE115" s="29" t="str">
        <f t="shared" si="70"/>
        <v>Fuerte</v>
      </c>
      <c r="BF115" s="417"/>
      <c r="BG115" s="417"/>
      <c r="BH115" s="417"/>
      <c r="BI115" s="417"/>
      <c r="BJ115" s="417"/>
      <c r="BK115" s="417"/>
      <c r="BL115" s="417"/>
      <c r="BM115" s="417"/>
      <c r="BN115" s="29"/>
      <c r="BO115" s="30"/>
      <c r="BP115" s="30"/>
      <c r="BQ115" s="30"/>
      <c r="BR115" s="30"/>
      <c r="BS115" s="30"/>
      <c r="BT115" s="146"/>
      <c r="BU115" s="146"/>
      <c r="BV115" s="30"/>
      <c r="BW115" s="30"/>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row>
    <row r="116" spans="1:95" ht="49.5" customHeight="1">
      <c r="A116" s="417"/>
      <c r="B116" s="417"/>
      <c r="C116" s="417"/>
      <c r="D116" s="417"/>
      <c r="E116" s="148"/>
      <c r="F116" s="148"/>
      <c r="G116" s="417"/>
      <c r="H116" s="417"/>
      <c r="I116" s="62" t="s">
        <v>429</v>
      </c>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63">
        <f t="shared" si="48"/>
        <v>5</v>
      </c>
      <c r="AH116" s="417"/>
      <c r="AI116" s="417"/>
      <c r="AJ116" s="417"/>
      <c r="AK116" s="30">
        <v>3</v>
      </c>
      <c r="AL116" s="26" t="s">
        <v>226</v>
      </c>
      <c r="AM116" s="36"/>
      <c r="AN116" s="36" t="str">
        <f t="shared" si="60"/>
        <v/>
      </c>
      <c r="AO116" s="36"/>
      <c r="AP116" s="36" t="str">
        <f t="shared" si="61"/>
        <v/>
      </c>
      <c r="AQ116" s="36"/>
      <c r="AR116" s="36" t="str">
        <f t="shared" si="62"/>
        <v/>
      </c>
      <c r="AS116" s="36"/>
      <c r="AT116" s="36" t="str">
        <f t="shared" si="63"/>
        <v/>
      </c>
      <c r="AU116" s="36"/>
      <c r="AV116" s="36" t="str">
        <f t="shared" si="64"/>
        <v/>
      </c>
      <c r="AW116" s="36"/>
      <c r="AX116" s="36" t="str">
        <f t="shared" si="65"/>
        <v/>
      </c>
      <c r="AY116" s="36"/>
      <c r="AZ116" s="36" t="str">
        <f t="shared" si="66"/>
        <v/>
      </c>
      <c r="BA116" s="145"/>
      <c r="BB116" s="36"/>
      <c r="BC116" s="36"/>
      <c r="BD116" s="36"/>
      <c r="BE116" s="29"/>
      <c r="BF116" s="417"/>
      <c r="BG116" s="417"/>
      <c r="BH116" s="417"/>
      <c r="BI116" s="417"/>
      <c r="BJ116" s="417"/>
      <c r="BK116" s="417"/>
      <c r="BL116" s="417"/>
      <c r="BM116" s="417"/>
      <c r="BN116" s="29"/>
      <c r="BO116" s="30"/>
      <c r="BP116" s="30"/>
      <c r="BQ116" s="30"/>
      <c r="BR116" s="30"/>
      <c r="BS116" s="30"/>
      <c r="BT116" s="146"/>
      <c r="BU116" s="146"/>
      <c r="BV116" s="30"/>
      <c r="BW116" s="30"/>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row>
    <row r="117" spans="1:95" ht="49.5" customHeight="1">
      <c r="A117" s="417"/>
      <c r="B117" s="417"/>
      <c r="C117" s="417"/>
      <c r="D117" s="417"/>
      <c r="E117" s="148"/>
      <c r="F117" s="148"/>
      <c r="G117" s="417"/>
      <c r="H117" s="417"/>
      <c r="I117" s="62"/>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63">
        <f t="shared" si="48"/>
        <v>5</v>
      </c>
      <c r="AH117" s="417"/>
      <c r="AI117" s="417"/>
      <c r="AJ117" s="417"/>
      <c r="AK117" s="30">
        <v>4</v>
      </c>
      <c r="AL117" s="26" t="s">
        <v>226</v>
      </c>
      <c r="AM117" s="36"/>
      <c r="AN117" s="36" t="str">
        <f t="shared" si="60"/>
        <v/>
      </c>
      <c r="AO117" s="36"/>
      <c r="AP117" s="36" t="str">
        <f t="shared" si="61"/>
        <v/>
      </c>
      <c r="AQ117" s="36"/>
      <c r="AR117" s="36" t="str">
        <f t="shared" si="62"/>
        <v/>
      </c>
      <c r="AS117" s="36"/>
      <c r="AT117" s="36" t="str">
        <f t="shared" si="63"/>
        <v/>
      </c>
      <c r="AU117" s="36"/>
      <c r="AV117" s="36" t="str">
        <f t="shared" si="64"/>
        <v/>
      </c>
      <c r="AW117" s="36"/>
      <c r="AX117" s="36" t="str">
        <f t="shared" si="65"/>
        <v/>
      </c>
      <c r="AY117" s="36"/>
      <c r="AZ117" s="36" t="str">
        <f t="shared" si="66"/>
        <v/>
      </c>
      <c r="BA117" s="145"/>
      <c r="BB117" s="36"/>
      <c r="BC117" s="36"/>
      <c r="BD117" s="36"/>
      <c r="BE117" s="29"/>
      <c r="BF117" s="417"/>
      <c r="BG117" s="417"/>
      <c r="BH117" s="417"/>
      <c r="BI117" s="417"/>
      <c r="BJ117" s="417"/>
      <c r="BK117" s="417"/>
      <c r="BL117" s="417"/>
      <c r="BM117" s="417"/>
      <c r="BN117" s="29"/>
      <c r="BO117" s="30"/>
      <c r="BP117" s="30"/>
      <c r="BQ117" s="30"/>
      <c r="BR117" s="30"/>
      <c r="BS117" s="30"/>
      <c r="BT117" s="146"/>
      <c r="BU117" s="146"/>
      <c r="BV117" s="30"/>
      <c r="BW117" s="30"/>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row>
    <row r="118" spans="1:95" ht="49.5" customHeight="1">
      <c r="A118" s="417"/>
      <c r="B118" s="417"/>
      <c r="C118" s="417"/>
      <c r="D118" s="417"/>
      <c r="E118" s="148"/>
      <c r="F118" s="148"/>
      <c r="G118" s="417"/>
      <c r="H118" s="417"/>
      <c r="I118" s="62"/>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63">
        <f t="shared" si="48"/>
        <v>5</v>
      </c>
      <c r="AH118" s="417"/>
      <c r="AI118" s="417"/>
      <c r="AJ118" s="417"/>
      <c r="AK118" s="30">
        <v>5</v>
      </c>
      <c r="AL118" s="26" t="s">
        <v>226</v>
      </c>
      <c r="AM118" s="36"/>
      <c r="AN118" s="36" t="str">
        <f t="shared" si="60"/>
        <v/>
      </c>
      <c r="AO118" s="36"/>
      <c r="AP118" s="36" t="str">
        <f t="shared" si="61"/>
        <v/>
      </c>
      <c r="AQ118" s="36"/>
      <c r="AR118" s="36" t="str">
        <f t="shared" si="62"/>
        <v/>
      </c>
      <c r="AS118" s="36"/>
      <c r="AT118" s="36" t="str">
        <f t="shared" si="63"/>
        <v/>
      </c>
      <c r="AU118" s="36"/>
      <c r="AV118" s="36" t="str">
        <f t="shared" si="64"/>
        <v/>
      </c>
      <c r="AW118" s="36"/>
      <c r="AX118" s="36" t="str">
        <f t="shared" si="65"/>
        <v/>
      </c>
      <c r="AY118" s="36"/>
      <c r="AZ118" s="36" t="str">
        <f t="shared" si="66"/>
        <v/>
      </c>
      <c r="BA118" s="145"/>
      <c r="BB118" s="36"/>
      <c r="BC118" s="36"/>
      <c r="BD118" s="36"/>
      <c r="BE118" s="29"/>
      <c r="BF118" s="417"/>
      <c r="BG118" s="417"/>
      <c r="BH118" s="417"/>
      <c r="BI118" s="417"/>
      <c r="BJ118" s="417"/>
      <c r="BK118" s="417"/>
      <c r="BL118" s="417"/>
      <c r="BM118" s="417"/>
      <c r="BN118" s="29"/>
      <c r="BO118" s="30"/>
      <c r="BP118" s="30"/>
      <c r="BQ118" s="30"/>
      <c r="BR118" s="30"/>
      <c r="BS118" s="30"/>
      <c r="BT118" s="146"/>
      <c r="BU118" s="146"/>
      <c r="BV118" s="30"/>
      <c r="BW118" s="30"/>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row>
    <row r="119" spans="1:95" ht="141" customHeight="1">
      <c r="A119" s="418"/>
      <c r="B119" s="418"/>
      <c r="C119" s="418"/>
      <c r="D119" s="418"/>
      <c r="E119" s="149"/>
      <c r="F119" s="149"/>
      <c r="G119" s="418"/>
      <c r="H119" s="418"/>
      <c r="I119" s="62"/>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63">
        <f t="shared" si="48"/>
        <v>5</v>
      </c>
      <c r="AH119" s="418"/>
      <c r="AI119" s="418"/>
      <c r="AJ119" s="418"/>
      <c r="AK119" s="30">
        <v>6</v>
      </c>
      <c r="AL119" s="26" t="s">
        <v>226</v>
      </c>
      <c r="AM119" s="36"/>
      <c r="AN119" s="36" t="str">
        <f t="shared" si="60"/>
        <v/>
      </c>
      <c r="AO119" s="36"/>
      <c r="AP119" s="36" t="str">
        <f t="shared" si="61"/>
        <v/>
      </c>
      <c r="AQ119" s="36"/>
      <c r="AR119" s="36" t="str">
        <f t="shared" si="62"/>
        <v/>
      </c>
      <c r="AS119" s="36"/>
      <c r="AT119" s="36" t="str">
        <f t="shared" si="63"/>
        <v/>
      </c>
      <c r="AU119" s="36"/>
      <c r="AV119" s="36" t="str">
        <f t="shared" si="64"/>
        <v/>
      </c>
      <c r="AW119" s="36"/>
      <c r="AX119" s="36" t="str">
        <f t="shared" si="65"/>
        <v/>
      </c>
      <c r="AY119" s="36"/>
      <c r="AZ119" s="36" t="str">
        <f t="shared" si="66"/>
        <v/>
      </c>
      <c r="BA119" s="145"/>
      <c r="BB119" s="36"/>
      <c r="BC119" s="36"/>
      <c r="BD119" s="36"/>
      <c r="BE119" s="29"/>
      <c r="BF119" s="418"/>
      <c r="BG119" s="418"/>
      <c r="BH119" s="418"/>
      <c r="BI119" s="418"/>
      <c r="BJ119" s="418"/>
      <c r="BK119" s="418"/>
      <c r="BL119" s="418"/>
      <c r="BM119" s="418"/>
      <c r="BN119" s="29"/>
      <c r="BO119" s="30"/>
      <c r="BP119" s="30"/>
      <c r="BQ119" s="30"/>
      <c r="BR119" s="30"/>
      <c r="BS119" s="30"/>
      <c r="BT119" s="146"/>
      <c r="BU119" s="146"/>
      <c r="BV119" s="30"/>
      <c r="BW119" s="30"/>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row>
    <row r="120" spans="1:95" ht="49.5" customHeight="1">
      <c r="A120" s="452">
        <v>20</v>
      </c>
      <c r="B120" s="452" t="s">
        <v>526</v>
      </c>
      <c r="C120" s="473" t="s">
        <v>527</v>
      </c>
      <c r="D120" s="473" t="s">
        <v>528</v>
      </c>
      <c r="E120" s="148" t="s">
        <v>529</v>
      </c>
      <c r="F120" s="148" t="s">
        <v>530</v>
      </c>
      <c r="G120" s="452" t="s">
        <v>531</v>
      </c>
      <c r="H120" s="452" t="s">
        <v>190</v>
      </c>
      <c r="I120" s="165" t="s">
        <v>208</v>
      </c>
      <c r="J120" s="452">
        <v>1</v>
      </c>
      <c r="K120" s="419" t="str">
        <f>IF(J120&lt;=0,"",IF(J120=1,"Rara vez",IF(J120=2,"Improbable",IF(J120=3,"Posible",IF(J120=4,"Probable",IF(J120=5,"Casi Seguro"))))))</f>
        <v>Rara vez</v>
      </c>
      <c r="L120" s="416">
        <f>IF(K120="","",IF(K120="Rara vez",0.2,IF(K120="Improbable",0.4,IF(K120="Posible",0.6,IF(K120="Probable",0.8,IF(K120="Casi seguro",1,))))))</f>
        <v>0.2</v>
      </c>
      <c r="M120" s="473" t="s">
        <v>192</v>
      </c>
      <c r="N120" s="473" t="s">
        <v>192</v>
      </c>
      <c r="O120" s="473" t="s">
        <v>192</v>
      </c>
      <c r="P120" s="473" t="s">
        <v>192</v>
      </c>
      <c r="Q120" s="473" t="s">
        <v>192</v>
      </c>
      <c r="R120" s="473" t="s">
        <v>192</v>
      </c>
      <c r="S120" s="473" t="s">
        <v>193</v>
      </c>
      <c r="T120" s="473" t="s">
        <v>192</v>
      </c>
      <c r="U120" s="473" t="s">
        <v>193</v>
      </c>
      <c r="V120" s="473" t="s">
        <v>192</v>
      </c>
      <c r="W120" s="473" t="s">
        <v>192</v>
      </c>
      <c r="X120" s="473" t="s">
        <v>192</v>
      </c>
      <c r="Y120" s="473" t="s">
        <v>192</v>
      </c>
      <c r="Z120" s="473" t="s">
        <v>192</v>
      </c>
      <c r="AA120" s="473" t="s">
        <v>192</v>
      </c>
      <c r="AB120" s="473" t="s">
        <v>193</v>
      </c>
      <c r="AC120" s="473" t="s">
        <v>192</v>
      </c>
      <c r="AD120" s="473" t="s">
        <v>193</v>
      </c>
      <c r="AE120" s="473" t="s">
        <v>193</v>
      </c>
      <c r="AF120" s="425">
        <f>IF(AB120="Si","19",COUNTIF(M120:AE121,"si"))</f>
        <v>14</v>
      </c>
      <c r="AG120" s="63">
        <f t="shared" si="48"/>
        <v>20</v>
      </c>
      <c r="AH120" s="419" t="str">
        <f>IF(AG120=5,"Moderado",IF(AG120=10,"Mayor",IF(AG120=20,"Catastrófico",0)))</f>
        <v>Catastrófico</v>
      </c>
      <c r="AI120" s="416">
        <f>IF(AH120="","",IF(AH120="Leve",0.2,IF(AH120="Menor",0.4,IF(AH120="Moderado",0.6,IF(AH120="Mayor",0.8,IF(AH120="Catastrófico",1,))))))</f>
        <v>1</v>
      </c>
      <c r="AJ120" s="419" t="str">
        <f>IF(OR(AND(K120="Rara vez",AH120="Moderado"),AND(K120="Improbable",AH120="Moderado")),"Moderado",IF(OR(AND(K120="Rara vez",AH120="Mayor"),AND(K120="Improbable",AH120="Mayor"),AND(K120="Posible",AH120="Moderado"),AND(K120="Probable",AH120="Moderado")),"Alta",IF(OR(AND(K120="Rara vez",AH120="Catastrófico"),AND(K120="Improbable",AH120="Catastrófico"),AND(K120="Posible",AH120="Catastrófico"),AND(K120="Probable",AH120="Catastrófico"),AND(K120="Casi seguro",AH120="Catastrófico"),AND(K120="Posible",AH120="Moderado"),AND(K120="Probable",AH120="Moderado"),AND(K120="Casi seguro",AH120="Moderado"),AND(K120="Posible",AH120="Mayor"),AND(K120="Probable",AH120="Mayor"),AND(K120="Casi seguro",AH120="Mayor")),"Extremo",)))</f>
        <v>Extremo</v>
      </c>
      <c r="AK120" s="30">
        <v>1</v>
      </c>
      <c r="AL120" s="26" t="s">
        <v>532</v>
      </c>
      <c r="AM120" s="36" t="s">
        <v>195</v>
      </c>
      <c r="AN120" s="36">
        <f t="shared" si="60"/>
        <v>15</v>
      </c>
      <c r="AO120" s="36" t="s">
        <v>196</v>
      </c>
      <c r="AP120" s="36">
        <f t="shared" si="61"/>
        <v>15</v>
      </c>
      <c r="AQ120" s="36" t="s">
        <v>197</v>
      </c>
      <c r="AR120" s="36">
        <f t="shared" si="62"/>
        <v>15</v>
      </c>
      <c r="AS120" s="36" t="s">
        <v>230</v>
      </c>
      <c r="AT120" s="36">
        <f t="shared" si="63"/>
        <v>15</v>
      </c>
      <c r="AU120" s="36" t="s">
        <v>199</v>
      </c>
      <c r="AV120" s="36">
        <f t="shared" si="64"/>
        <v>15</v>
      </c>
      <c r="AW120" s="36" t="s">
        <v>200</v>
      </c>
      <c r="AX120" s="36">
        <f t="shared" si="65"/>
        <v>15</v>
      </c>
      <c r="AY120" s="36" t="s">
        <v>201</v>
      </c>
      <c r="AZ120" s="36">
        <f t="shared" si="66"/>
        <v>15</v>
      </c>
      <c r="BA120" s="145">
        <f t="shared" ref="BA120:BA124" si="71">SUM(AN120,AP120,AR120,AT120,AV120,AX120,AZ120)</f>
        <v>105</v>
      </c>
      <c r="BB120" s="36" t="str">
        <f t="shared" ref="BB120:BB124" si="72">IF(BA120&gt;=96,"Fuerte",IF(AND(BA120&gt;=86, BA120&lt;96),"Moderado",IF(BA120&lt;86,"Débil")))</f>
        <v>Fuerte</v>
      </c>
      <c r="BC120" s="36" t="s">
        <v>202</v>
      </c>
      <c r="BD120" s="36">
        <f t="shared" ref="BD120:BD124" si="73">VALUE(IF(OR(AND(BB120="Fuerte",BC120="Fuerte")),"100",IF(OR(AND(BB120="Fuerte",BC120="Moderado"),AND(BB120="Moderado",BC120="Fuerte"),AND(BB120="Moderado",BC120="Moderado")),"50",IF(OR(AND(BB120="Fuerte",BC120="Débil"),AND(BB120="Moderado",BC120="Débil"),AND(BB120="Débil",BC120="Fuerte"),AND(BB120="Débil",BC120="Moderado"),AND(BB120="Débil",BC120="Débil")),"0",))))</f>
        <v>100</v>
      </c>
      <c r="BE120" s="29" t="str">
        <f t="shared" ref="BE120:BE124" si="74">IF(BD120=100,"Fuerte",IF(BD120=50,"Moderado",IF(BD120=0,"Débil")))</f>
        <v>Fuerte</v>
      </c>
      <c r="BF120" s="423">
        <f>AVERAGE(BD120:BD121)</f>
        <v>100</v>
      </c>
      <c r="BG120" s="423" t="str">
        <f>IF(BF120=100,"Fuerte",IF(AND(BF120&lt;=99, BF120&gt;=50),"Moderado",IF(BF120&lt;50,"Débil")))</f>
        <v>Fuerte</v>
      </c>
      <c r="BH120" s="440">
        <f>IF(BG120="Fuerte",(J120-2),IF(BG120="Moderado",(J120-1), IF(BG120="Débil",((J120-0)))))</f>
        <v>-1</v>
      </c>
      <c r="BI120" s="440" t="str">
        <f>IF(BH120&lt;=0,"Rara vez",IF(BH120=1,"Rara vez",IF(BH120=2,"Improbable",IF(BH120=3,"Posible",IF(BH120=4,"Probable",IF(BH120=5,"Casi Seguro"))))))</f>
        <v>Rara vez</v>
      </c>
      <c r="BJ120" s="416">
        <f>IF(BI120="","",IF(BI120="Rara vez",0.2,IF(BI120="Improbable",0.4,IF(BI120="Posible",0.6,IF(BI120="Probable",0.8,IF(BI120="Casi seguro",1,))))))</f>
        <v>0.2</v>
      </c>
      <c r="BK120" s="440" t="str">
        <f>IFERROR(IF(AG120=5,"Moderado",IF(AG120=10,"Mayor",IF(AG120=20,"Catastrófico",0))),"")</f>
        <v>Catastrófico</v>
      </c>
      <c r="BL120" s="416">
        <f>IF(AH120="","",IF(AH120="Moderado",0.6,IF(AH120="Mayor",0.8,IF(AH120="Catastrófico",1,))))</f>
        <v>1</v>
      </c>
      <c r="BM120" s="440" t="str">
        <f>IF(OR(AND(KBI120="Rara vez",BK120="Moderado"),AND(BI120="Improbable",BK120="Moderado")),"Moderado",IF(OR(AND(BI120="Rara vez",BK120="Mayor"),AND(BI120="Improbable",BK120="Mayor"),AND(BI120="Posible",BK120="Moderado"),AND(BI120="Probable",BK120="Moderado")),"Alta",IF(OR(AND(BI120="Rara vez",BK120="Catastrófico"),AND(BI120="Improbable",BK120="Catastrófico"),AND(BI120="Posible",BK120="Catastrófico"),AND(BI120="Probable",BK120="Catastrófico"),AND(BI120="Casi seguro",BK120="Catastrófico"),AND(BI120="Posible",BK120="Moderado"),AND(BI120="Probable",BK120="Moderado"),AND(BI120="Casi seguro",BK120="Moderado"),AND(BI120="Posible",BK120="Mayor"),AND(BI120="Probable",BK120="Mayor"),AND(BI120="Casi seguro",BK120="Mayor")),"Extremo",)))</f>
        <v>Extremo</v>
      </c>
      <c r="BN120" s="29" t="s">
        <v>241</v>
      </c>
      <c r="BO120" s="30" t="s">
        <v>533</v>
      </c>
      <c r="BP120" s="30" t="s">
        <v>432</v>
      </c>
      <c r="BQ120" s="30" t="s">
        <v>534</v>
      </c>
      <c r="BR120" s="30" t="s">
        <v>434</v>
      </c>
      <c r="BS120" s="30" t="s">
        <v>435</v>
      </c>
      <c r="BT120" s="146">
        <v>45016</v>
      </c>
      <c r="BU120" s="146">
        <v>45260</v>
      </c>
      <c r="BV120" s="30"/>
      <c r="BW120" s="30"/>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row>
    <row r="121" spans="1:95" ht="49.5" customHeight="1">
      <c r="A121" s="417"/>
      <c r="B121" s="417"/>
      <c r="C121" s="460"/>
      <c r="D121" s="460"/>
      <c r="E121" s="148" t="s">
        <v>535</v>
      </c>
      <c r="F121" s="148"/>
      <c r="G121" s="417"/>
      <c r="H121" s="417"/>
      <c r="I121" s="165" t="s">
        <v>191</v>
      </c>
      <c r="J121" s="417"/>
      <c r="K121" s="417"/>
      <c r="L121" s="417"/>
      <c r="M121" s="460"/>
      <c r="N121" s="460"/>
      <c r="O121" s="460"/>
      <c r="P121" s="460"/>
      <c r="Q121" s="460"/>
      <c r="R121" s="460"/>
      <c r="S121" s="460"/>
      <c r="T121" s="460"/>
      <c r="U121" s="460"/>
      <c r="V121" s="460"/>
      <c r="W121" s="460"/>
      <c r="X121" s="460"/>
      <c r="Y121" s="460"/>
      <c r="Z121" s="460"/>
      <c r="AA121" s="460"/>
      <c r="AB121" s="460"/>
      <c r="AC121" s="460"/>
      <c r="AD121" s="460"/>
      <c r="AE121" s="460"/>
      <c r="AF121" s="417"/>
      <c r="AG121" s="63">
        <f t="shared" si="48"/>
        <v>5</v>
      </c>
      <c r="AH121" s="417"/>
      <c r="AI121" s="417"/>
      <c r="AJ121" s="417"/>
      <c r="AK121" s="30">
        <v>2</v>
      </c>
      <c r="AL121" s="26" t="s">
        <v>536</v>
      </c>
      <c r="AM121" s="36" t="s">
        <v>195</v>
      </c>
      <c r="AN121" s="36">
        <f t="shared" si="60"/>
        <v>15</v>
      </c>
      <c r="AO121" s="36" t="s">
        <v>196</v>
      </c>
      <c r="AP121" s="36">
        <f t="shared" si="61"/>
        <v>15</v>
      </c>
      <c r="AQ121" s="36" t="s">
        <v>197</v>
      </c>
      <c r="AR121" s="36">
        <f t="shared" si="62"/>
        <v>15</v>
      </c>
      <c r="AS121" s="36" t="s">
        <v>230</v>
      </c>
      <c r="AT121" s="36">
        <f t="shared" si="63"/>
        <v>15</v>
      </c>
      <c r="AU121" s="36" t="s">
        <v>199</v>
      </c>
      <c r="AV121" s="36">
        <f t="shared" si="64"/>
        <v>15</v>
      </c>
      <c r="AW121" s="36" t="s">
        <v>200</v>
      </c>
      <c r="AX121" s="36">
        <f t="shared" si="65"/>
        <v>15</v>
      </c>
      <c r="AY121" s="36" t="s">
        <v>201</v>
      </c>
      <c r="AZ121" s="36">
        <f t="shared" si="66"/>
        <v>15</v>
      </c>
      <c r="BA121" s="145">
        <f t="shared" si="71"/>
        <v>105</v>
      </c>
      <c r="BB121" s="36" t="str">
        <f t="shared" si="72"/>
        <v>Fuerte</v>
      </c>
      <c r="BC121" s="36" t="s">
        <v>202</v>
      </c>
      <c r="BD121" s="36">
        <f t="shared" si="73"/>
        <v>100</v>
      </c>
      <c r="BE121" s="29" t="str">
        <f t="shared" si="74"/>
        <v>Fuerte</v>
      </c>
      <c r="BF121" s="417"/>
      <c r="BG121" s="417"/>
      <c r="BH121" s="417"/>
      <c r="BI121" s="417"/>
      <c r="BJ121" s="417"/>
      <c r="BK121" s="417"/>
      <c r="BL121" s="417"/>
      <c r="BM121" s="417"/>
      <c r="BN121" s="29" t="s">
        <v>537</v>
      </c>
      <c r="BO121" s="30" t="s">
        <v>538</v>
      </c>
      <c r="BP121" s="30" t="s">
        <v>539</v>
      </c>
      <c r="BQ121" s="30" t="s">
        <v>540</v>
      </c>
      <c r="BR121" s="30" t="s">
        <v>434</v>
      </c>
      <c r="BS121" s="30" t="s">
        <v>435</v>
      </c>
      <c r="BT121" s="146">
        <v>45016</v>
      </c>
      <c r="BU121" s="146">
        <v>45260</v>
      </c>
      <c r="BV121" s="30"/>
      <c r="BW121" s="30"/>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row>
    <row r="122" spans="1:95" ht="49.5" customHeight="1">
      <c r="A122" s="417"/>
      <c r="B122" s="417"/>
      <c r="C122" s="460"/>
      <c r="D122" s="460"/>
      <c r="E122" s="148" t="s">
        <v>541</v>
      </c>
      <c r="F122" s="31"/>
      <c r="G122" s="417"/>
      <c r="H122" s="417"/>
      <c r="I122" s="165" t="s">
        <v>214</v>
      </c>
      <c r="J122" s="417"/>
      <c r="K122" s="417"/>
      <c r="L122" s="417"/>
      <c r="M122" s="460"/>
      <c r="N122" s="460"/>
      <c r="O122" s="460"/>
      <c r="P122" s="460"/>
      <c r="Q122" s="460"/>
      <c r="R122" s="460"/>
      <c r="S122" s="460"/>
      <c r="T122" s="460"/>
      <c r="U122" s="460"/>
      <c r="V122" s="460"/>
      <c r="W122" s="460"/>
      <c r="X122" s="460"/>
      <c r="Y122" s="460"/>
      <c r="Z122" s="460"/>
      <c r="AA122" s="460"/>
      <c r="AB122" s="460"/>
      <c r="AC122" s="460"/>
      <c r="AD122" s="460"/>
      <c r="AE122" s="460"/>
      <c r="AF122" s="417"/>
      <c r="AG122" s="63">
        <f t="shared" si="48"/>
        <v>5</v>
      </c>
      <c r="AH122" s="417"/>
      <c r="AI122" s="417"/>
      <c r="AJ122" s="417"/>
      <c r="AK122" s="30">
        <v>3</v>
      </c>
      <c r="AL122" s="26" t="s">
        <v>542</v>
      </c>
      <c r="AM122" s="36" t="s">
        <v>195</v>
      </c>
      <c r="AN122" s="36">
        <f t="shared" si="60"/>
        <v>15</v>
      </c>
      <c r="AO122" s="36" t="s">
        <v>196</v>
      </c>
      <c r="AP122" s="36">
        <f t="shared" si="61"/>
        <v>15</v>
      </c>
      <c r="AQ122" s="36" t="s">
        <v>197</v>
      </c>
      <c r="AR122" s="36">
        <f t="shared" si="62"/>
        <v>15</v>
      </c>
      <c r="AS122" s="36" t="s">
        <v>230</v>
      </c>
      <c r="AT122" s="36">
        <f t="shared" si="63"/>
        <v>15</v>
      </c>
      <c r="AU122" s="36" t="s">
        <v>199</v>
      </c>
      <c r="AV122" s="36">
        <f t="shared" si="64"/>
        <v>15</v>
      </c>
      <c r="AW122" s="36" t="s">
        <v>200</v>
      </c>
      <c r="AX122" s="36">
        <f t="shared" si="65"/>
        <v>15</v>
      </c>
      <c r="AY122" s="36" t="s">
        <v>201</v>
      </c>
      <c r="AZ122" s="36">
        <f t="shared" si="66"/>
        <v>15</v>
      </c>
      <c r="BA122" s="145">
        <f t="shared" si="71"/>
        <v>105</v>
      </c>
      <c r="BB122" s="36" t="str">
        <f t="shared" si="72"/>
        <v>Fuerte</v>
      </c>
      <c r="BC122" s="36" t="s">
        <v>202</v>
      </c>
      <c r="BD122" s="36">
        <f t="shared" si="73"/>
        <v>100</v>
      </c>
      <c r="BE122" s="29" t="str">
        <f t="shared" si="74"/>
        <v>Fuerte</v>
      </c>
      <c r="BF122" s="417"/>
      <c r="BG122" s="417"/>
      <c r="BH122" s="417"/>
      <c r="BI122" s="417"/>
      <c r="BJ122" s="417"/>
      <c r="BK122" s="417"/>
      <c r="BL122" s="417"/>
      <c r="BM122" s="417"/>
      <c r="BN122" s="29" t="s">
        <v>241</v>
      </c>
      <c r="BO122" s="30" t="s">
        <v>543</v>
      </c>
      <c r="BP122" s="30" t="s">
        <v>544</v>
      </c>
      <c r="BQ122" s="30" t="s">
        <v>545</v>
      </c>
      <c r="BR122" s="30" t="s">
        <v>434</v>
      </c>
      <c r="BS122" s="30" t="s">
        <v>435</v>
      </c>
      <c r="BT122" s="146">
        <v>45016</v>
      </c>
      <c r="BU122" s="146">
        <v>45260</v>
      </c>
      <c r="BV122" s="30"/>
      <c r="BW122" s="30"/>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row>
    <row r="123" spans="1:95" ht="49.5" customHeight="1">
      <c r="A123" s="417"/>
      <c r="B123" s="417"/>
      <c r="C123" s="460"/>
      <c r="D123" s="460"/>
      <c r="E123" s="148"/>
      <c r="F123" s="148"/>
      <c r="G123" s="417"/>
      <c r="H123" s="417"/>
      <c r="I123" s="165" t="s">
        <v>429</v>
      </c>
      <c r="J123" s="417"/>
      <c r="K123" s="417"/>
      <c r="L123" s="417"/>
      <c r="M123" s="460"/>
      <c r="N123" s="460"/>
      <c r="O123" s="460"/>
      <c r="P123" s="460"/>
      <c r="Q123" s="460"/>
      <c r="R123" s="460"/>
      <c r="S123" s="460"/>
      <c r="T123" s="460"/>
      <c r="U123" s="460"/>
      <c r="V123" s="460"/>
      <c r="W123" s="460"/>
      <c r="X123" s="460"/>
      <c r="Y123" s="460"/>
      <c r="Z123" s="460"/>
      <c r="AA123" s="460"/>
      <c r="AB123" s="460"/>
      <c r="AC123" s="460"/>
      <c r="AD123" s="460"/>
      <c r="AE123" s="460"/>
      <c r="AF123" s="417"/>
      <c r="AG123" s="63">
        <f t="shared" si="48"/>
        <v>5</v>
      </c>
      <c r="AH123" s="417"/>
      <c r="AI123" s="417"/>
      <c r="AJ123" s="417"/>
      <c r="AK123" s="30">
        <v>4</v>
      </c>
      <c r="AL123" s="26" t="s">
        <v>546</v>
      </c>
      <c r="AM123" s="36" t="s">
        <v>195</v>
      </c>
      <c r="AN123" s="36">
        <f t="shared" si="60"/>
        <v>15</v>
      </c>
      <c r="AO123" s="36" t="s">
        <v>196</v>
      </c>
      <c r="AP123" s="36">
        <f t="shared" si="61"/>
        <v>15</v>
      </c>
      <c r="AQ123" s="36" t="s">
        <v>197</v>
      </c>
      <c r="AR123" s="36">
        <f t="shared" si="62"/>
        <v>15</v>
      </c>
      <c r="AS123" s="36" t="s">
        <v>198</v>
      </c>
      <c r="AT123" s="36">
        <f t="shared" si="63"/>
        <v>10</v>
      </c>
      <c r="AU123" s="36" t="s">
        <v>199</v>
      </c>
      <c r="AV123" s="36">
        <f t="shared" si="64"/>
        <v>15</v>
      </c>
      <c r="AW123" s="36" t="s">
        <v>200</v>
      </c>
      <c r="AX123" s="36">
        <f t="shared" si="65"/>
        <v>15</v>
      </c>
      <c r="AY123" s="36" t="s">
        <v>201</v>
      </c>
      <c r="AZ123" s="36">
        <f t="shared" si="66"/>
        <v>15</v>
      </c>
      <c r="BA123" s="145">
        <f t="shared" si="71"/>
        <v>100</v>
      </c>
      <c r="BB123" s="36" t="str">
        <f t="shared" si="72"/>
        <v>Fuerte</v>
      </c>
      <c r="BC123" s="36" t="s">
        <v>202</v>
      </c>
      <c r="BD123" s="36">
        <f t="shared" si="73"/>
        <v>100</v>
      </c>
      <c r="BE123" s="29" t="str">
        <f t="shared" si="74"/>
        <v>Fuerte</v>
      </c>
      <c r="BF123" s="417"/>
      <c r="BG123" s="417"/>
      <c r="BH123" s="417"/>
      <c r="BI123" s="417"/>
      <c r="BJ123" s="417"/>
      <c r="BK123" s="417"/>
      <c r="BL123" s="417"/>
      <c r="BM123" s="417"/>
      <c r="BN123" s="29" t="s">
        <v>241</v>
      </c>
      <c r="BO123" s="30" t="s">
        <v>547</v>
      </c>
      <c r="BP123" s="172" t="s">
        <v>548</v>
      </c>
      <c r="BQ123" s="172" t="s">
        <v>549</v>
      </c>
      <c r="BR123" s="30" t="s">
        <v>434</v>
      </c>
      <c r="BS123" s="30" t="s">
        <v>435</v>
      </c>
      <c r="BT123" s="146">
        <v>45016</v>
      </c>
      <c r="BU123" s="146">
        <v>45260</v>
      </c>
      <c r="BV123" s="30"/>
      <c r="BW123" s="30"/>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row>
    <row r="124" spans="1:95" ht="49.5" customHeight="1">
      <c r="A124" s="417"/>
      <c r="B124" s="417"/>
      <c r="C124" s="460"/>
      <c r="D124" s="460"/>
      <c r="E124" s="148"/>
      <c r="F124" s="148"/>
      <c r="G124" s="417"/>
      <c r="H124" s="417"/>
      <c r="I124" s="165" t="s">
        <v>303</v>
      </c>
      <c r="J124" s="417"/>
      <c r="K124" s="417"/>
      <c r="L124" s="417"/>
      <c r="M124" s="460"/>
      <c r="N124" s="460"/>
      <c r="O124" s="460"/>
      <c r="P124" s="460"/>
      <c r="Q124" s="460"/>
      <c r="R124" s="460"/>
      <c r="S124" s="460"/>
      <c r="T124" s="460"/>
      <c r="U124" s="460"/>
      <c r="V124" s="460"/>
      <c r="W124" s="460"/>
      <c r="X124" s="460"/>
      <c r="Y124" s="460"/>
      <c r="Z124" s="460"/>
      <c r="AA124" s="460"/>
      <c r="AB124" s="460"/>
      <c r="AC124" s="460"/>
      <c r="AD124" s="460"/>
      <c r="AE124" s="460"/>
      <c r="AF124" s="417"/>
      <c r="AG124" s="63">
        <f t="shared" si="48"/>
        <v>5</v>
      </c>
      <c r="AH124" s="417"/>
      <c r="AI124" s="417"/>
      <c r="AJ124" s="417"/>
      <c r="AK124" s="30">
        <v>5</v>
      </c>
      <c r="AL124" s="26" t="s">
        <v>550</v>
      </c>
      <c r="AM124" s="36" t="s">
        <v>195</v>
      </c>
      <c r="AN124" s="36">
        <f t="shared" si="60"/>
        <v>15</v>
      </c>
      <c r="AO124" s="36" t="s">
        <v>196</v>
      </c>
      <c r="AP124" s="36">
        <f t="shared" si="61"/>
        <v>15</v>
      </c>
      <c r="AQ124" s="36" t="s">
        <v>197</v>
      </c>
      <c r="AR124" s="36">
        <f t="shared" si="62"/>
        <v>15</v>
      </c>
      <c r="AS124" s="36" t="s">
        <v>198</v>
      </c>
      <c r="AT124" s="36">
        <f t="shared" si="63"/>
        <v>10</v>
      </c>
      <c r="AU124" s="36" t="s">
        <v>199</v>
      </c>
      <c r="AV124" s="36">
        <f t="shared" si="64"/>
        <v>15</v>
      </c>
      <c r="AW124" s="36" t="s">
        <v>200</v>
      </c>
      <c r="AX124" s="36">
        <f t="shared" si="65"/>
        <v>15</v>
      </c>
      <c r="AY124" s="36" t="s">
        <v>201</v>
      </c>
      <c r="AZ124" s="36">
        <f t="shared" si="66"/>
        <v>15</v>
      </c>
      <c r="BA124" s="145">
        <f t="shared" si="71"/>
        <v>100</v>
      </c>
      <c r="BB124" s="36" t="str">
        <f t="shared" si="72"/>
        <v>Fuerte</v>
      </c>
      <c r="BC124" s="36" t="s">
        <v>202</v>
      </c>
      <c r="BD124" s="36">
        <f t="shared" si="73"/>
        <v>100</v>
      </c>
      <c r="BE124" s="29" t="str">
        <f t="shared" si="74"/>
        <v>Fuerte</v>
      </c>
      <c r="BF124" s="417"/>
      <c r="BG124" s="417"/>
      <c r="BH124" s="417"/>
      <c r="BI124" s="417"/>
      <c r="BJ124" s="417"/>
      <c r="BK124" s="417"/>
      <c r="BL124" s="417"/>
      <c r="BM124" s="417"/>
      <c r="BN124" s="29" t="s">
        <v>241</v>
      </c>
      <c r="BO124" s="173" t="s">
        <v>551</v>
      </c>
      <c r="BP124" s="30" t="s">
        <v>552</v>
      </c>
      <c r="BQ124" s="30" t="s">
        <v>553</v>
      </c>
      <c r="BR124" s="30" t="s">
        <v>434</v>
      </c>
      <c r="BS124" s="30" t="s">
        <v>435</v>
      </c>
      <c r="BT124" s="146">
        <v>45016</v>
      </c>
      <c r="BU124" s="146">
        <v>45260</v>
      </c>
      <c r="BV124" s="30"/>
      <c r="BW124" s="30"/>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row>
    <row r="125" spans="1:95" ht="49.5" customHeight="1">
      <c r="A125" s="418"/>
      <c r="B125" s="418"/>
      <c r="C125" s="474"/>
      <c r="D125" s="474"/>
      <c r="E125" s="149"/>
      <c r="F125" s="149"/>
      <c r="G125" s="418"/>
      <c r="H125" s="418"/>
      <c r="I125" s="62"/>
      <c r="J125" s="418"/>
      <c r="K125" s="418"/>
      <c r="L125" s="418"/>
      <c r="M125" s="474"/>
      <c r="N125" s="474"/>
      <c r="O125" s="474"/>
      <c r="P125" s="474"/>
      <c r="Q125" s="474"/>
      <c r="R125" s="474"/>
      <c r="S125" s="474"/>
      <c r="T125" s="474"/>
      <c r="U125" s="474"/>
      <c r="V125" s="474"/>
      <c r="W125" s="474"/>
      <c r="X125" s="474"/>
      <c r="Y125" s="474"/>
      <c r="Z125" s="474"/>
      <c r="AA125" s="474"/>
      <c r="AB125" s="474"/>
      <c r="AC125" s="474"/>
      <c r="AD125" s="474"/>
      <c r="AE125" s="474"/>
      <c r="AF125" s="418"/>
      <c r="AG125" s="63">
        <f t="shared" si="48"/>
        <v>5</v>
      </c>
      <c r="AH125" s="418"/>
      <c r="AI125" s="418"/>
      <c r="AJ125" s="418"/>
      <c r="AK125" s="30">
        <v>6</v>
      </c>
      <c r="AL125" s="26" t="s">
        <v>226</v>
      </c>
      <c r="AM125" s="36"/>
      <c r="AN125" s="36" t="str">
        <f t="shared" si="60"/>
        <v/>
      </c>
      <c r="AO125" s="36"/>
      <c r="AP125" s="36" t="str">
        <f t="shared" si="61"/>
        <v/>
      </c>
      <c r="AQ125" s="36"/>
      <c r="AR125" s="36" t="str">
        <f t="shared" si="62"/>
        <v/>
      </c>
      <c r="AS125" s="36"/>
      <c r="AT125" s="36" t="str">
        <f t="shared" si="63"/>
        <v/>
      </c>
      <c r="AU125" s="36"/>
      <c r="AV125" s="36" t="str">
        <f t="shared" si="64"/>
        <v/>
      </c>
      <c r="AW125" s="36"/>
      <c r="AX125" s="36" t="str">
        <f t="shared" si="65"/>
        <v/>
      </c>
      <c r="AY125" s="36"/>
      <c r="AZ125" s="36" t="str">
        <f t="shared" si="66"/>
        <v/>
      </c>
      <c r="BA125" s="145"/>
      <c r="BB125" s="36"/>
      <c r="BC125" s="36"/>
      <c r="BD125" s="36"/>
      <c r="BE125" s="29"/>
      <c r="BF125" s="418"/>
      <c r="BG125" s="418"/>
      <c r="BH125" s="418"/>
      <c r="BI125" s="418"/>
      <c r="BJ125" s="418"/>
      <c r="BK125" s="418"/>
      <c r="BL125" s="418"/>
      <c r="BM125" s="418"/>
      <c r="BN125" s="29"/>
      <c r="BO125" s="30"/>
      <c r="BP125" s="30"/>
      <c r="BQ125" s="30"/>
      <c r="BR125" s="30"/>
      <c r="BS125" s="30"/>
      <c r="BT125" s="146"/>
      <c r="BU125" s="146"/>
      <c r="BV125" s="30"/>
      <c r="BW125" s="30"/>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row>
    <row r="126" spans="1:95" ht="96" customHeight="1">
      <c r="A126" s="452">
        <v>21</v>
      </c>
      <c r="B126" s="452" t="s">
        <v>554</v>
      </c>
      <c r="C126" s="452" t="s">
        <v>555</v>
      </c>
      <c r="D126" s="452" t="s">
        <v>556</v>
      </c>
      <c r="E126" s="452" t="s">
        <v>557</v>
      </c>
      <c r="F126" s="452" t="s">
        <v>558</v>
      </c>
      <c r="G126" s="452" t="s">
        <v>559</v>
      </c>
      <c r="H126" s="452" t="s">
        <v>190</v>
      </c>
      <c r="I126" s="62" t="s">
        <v>191</v>
      </c>
      <c r="J126" s="456">
        <v>4</v>
      </c>
      <c r="K126" s="419" t="str">
        <f>IF(J126&lt;=0,"",IF(J126=1,"Rara vez",IF(J126=2,"Improbable",IF(J126=3,"Posible",IF(J126=4,"Probable",IF(J126=5,"Casi Seguro"))))))</f>
        <v>Probable</v>
      </c>
      <c r="L126" s="416">
        <f>IF(K126="","",IF(K126="Rara vez",0.2,IF(K126="Improbable",0.4,IF(K126="Posible",0.6,IF(K126="Probable",0.8,IF(K126="Casi seguro",1,))))))</f>
        <v>0.8</v>
      </c>
      <c r="M126" s="416" t="s">
        <v>192</v>
      </c>
      <c r="N126" s="416" t="s">
        <v>192</v>
      </c>
      <c r="O126" s="416" t="s">
        <v>193</v>
      </c>
      <c r="P126" s="416" t="s">
        <v>193</v>
      </c>
      <c r="Q126" s="416" t="s">
        <v>192</v>
      </c>
      <c r="R126" s="416" t="s">
        <v>193</v>
      </c>
      <c r="S126" s="416" t="s">
        <v>193</v>
      </c>
      <c r="T126" s="416" t="s">
        <v>193</v>
      </c>
      <c r="U126" s="416" t="s">
        <v>192</v>
      </c>
      <c r="V126" s="416" t="s">
        <v>193</v>
      </c>
      <c r="W126" s="416" t="s">
        <v>192</v>
      </c>
      <c r="X126" s="416" t="s">
        <v>192</v>
      </c>
      <c r="Y126" s="416" t="s">
        <v>193</v>
      </c>
      <c r="Z126" s="416" t="s">
        <v>192</v>
      </c>
      <c r="AA126" s="416" t="s">
        <v>193</v>
      </c>
      <c r="AB126" s="416" t="s">
        <v>193</v>
      </c>
      <c r="AC126" s="416" t="s">
        <v>193</v>
      </c>
      <c r="AD126" s="416" t="s">
        <v>193</v>
      </c>
      <c r="AE126" s="416" t="s">
        <v>193</v>
      </c>
      <c r="AF126" s="425">
        <f>IF(AB126="Si","19",COUNTIF(M126:AE127,"si"))</f>
        <v>7</v>
      </c>
      <c r="AG126" s="63">
        <f t="shared" si="48"/>
        <v>10</v>
      </c>
      <c r="AH126" s="419" t="str">
        <f>IF(AG126=5,"Moderado",IF(AG126=10,"Mayor",IF(AG126=20,"Catastrófico",0)))</f>
        <v>Mayor</v>
      </c>
      <c r="AI126" s="416">
        <f>IF(AH126="","",IF(AH126="Moderado",0.6,IF(AH126="Mayor",0.8,IF(AH126="Catastrófico",1,))))</f>
        <v>0.8</v>
      </c>
      <c r="AJ126" s="419" t="str">
        <f>IF(OR(AND(K126="Rara vez",AH126="Moderado"),AND(K126="Improbable",AH126="Moderado")),"Moderado",IF(OR(AND(K126="Rara vez",AH126="Mayor"),AND(K126="Improbable",AH126="Mayor"),AND(K126="Posible",AH126="Moderado"),AND(K126="Probable",AH126="Moderado")),"Alta",IF(OR(AND(K126="Rara vez",AH126="Catastrófico"),AND(K126="Improbable",AH126="Catastrófico"),AND(K126="Posible",AH126="Catastrófico"),AND(K126="Probable",AH126="Catastrófico"),AND(K126="Casi seguro",AH126="Catastrófico"),AND(K126="Posible",AH126="Moderado"),AND(K126="Probable",AH126="Moderado"),AND(K126="Casi seguro",AH126="Moderado"),AND(K126="Posible",AH126="Mayor"),AND(K126="Probable",AH126="Mayor"),AND(K126="Casi seguro",AH126="Mayor")),"Extremo",)))</f>
        <v>Extremo</v>
      </c>
      <c r="AK126" s="25">
        <v>1</v>
      </c>
      <c r="AL126" s="26" t="s">
        <v>560</v>
      </c>
      <c r="AM126" s="27" t="s">
        <v>195</v>
      </c>
      <c r="AN126" s="27">
        <f t="shared" si="60"/>
        <v>15</v>
      </c>
      <c r="AO126" s="27" t="s">
        <v>196</v>
      </c>
      <c r="AP126" s="27">
        <f t="shared" si="61"/>
        <v>15</v>
      </c>
      <c r="AQ126" s="27" t="s">
        <v>197</v>
      </c>
      <c r="AR126" s="27">
        <f t="shared" si="62"/>
        <v>15</v>
      </c>
      <c r="AS126" s="27" t="s">
        <v>230</v>
      </c>
      <c r="AT126" s="27">
        <f t="shared" si="63"/>
        <v>15</v>
      </c>
      <c r="AU126" s="27" t="s">
        <v>199</v>
      </c>
      <c r="AV126" s="27">
        <f t="shared" si="64"/>
        <v>15</v>
      </c>
      <c r="AW126" s="36" t="s">
        <v>200</v>
      </c>
      <c r="AX126" s="27">
        <f t="shared" si="65"/>
        <v>15</v>
      </c>
      <c r="AY126" s="36" t="s">
        <v>201</v>
      </c>
      <c r="AZ126" s="27">
        <f t="shared" si="66"/>
        <v>15</v>
      </c>
      <c r="BA126" s="150">
        <f>SUM(AN126,AP126,AR126,AT126,AV126,AX126,AZ126)</f>
        <v>105</v>
      </c>
      <c r="BB126" s="27" t="str">
        <f>IF(BA126&gt;=96,"Fuerte",IF(AND(BA126&gt;=86, BA126&lt;96),"Moderado",IF(BA126&lt;86,"Débil")))</f>
        <v>Fuerte</v>
      </c>
      <c r="BC126" s="27" t="s">
        <v>202</v>
      </c>
      <c r="BD126" s="27">
        <f>VALUE(IF(OR(AND(BB126="Fuerte",BC126="Fuerte")),"100",IF(OR(AND(BB126="Fuerte",BC126="Moderado"),AND(BB126="Moderado",BC126="Fuerte"),AND(BB126="Moderado",BC126="Moderado")),"50",IF(OR(AND(BB126="Fuerte",BC126="Débil"),AND(BB126="Moderado",BC126="Débil"),AND(BB126="Débil",BC126="Fuerte"),AND(BB126="Débil",BC126="Moderado"),AND(BB126="Débil",BC126="Débil")),"0",))))</f>
        <v>100</v>
      </c>
      <c r="BE126" s="65" t="str">
        <f>IF(BD126=100,"Fuerte",IF(BD126=50,"Moderado",IF(BD126=0,"Débil")))</f>
        <v>Fuerte</v>
      </c>
      <c r="BF126" s="422">
        <f>AVERAGE(BD126:BD131)</f>
        <v>100</v>
      </c>
      <c r="BG126" s="422" t="str">
        <f>IF(BF126=100,"Fuerte",IF(AND(BF126&lt;=99, BF126&gt;=50),"Moderado",IF(BF126&lt;50,"Débil")))</f>
        <v>Fuerte</v>
      </c>
      <c r="BH126" s="440">
        <f>IF(BG126="Fuerte",(J126-2),IF(BG126="Moderado",(J126-1), IF(BG126="Débil",((J126-0)))))</f>
        <v>2</v>
      </c>
      <c r="BI126" s="440" t="str">
        <f>IF(BH126&lt;=0,"",IF(BH126=1,"Rara vez",IF(BH126=2,"Improbable",IF(BH126=3,"Posible",IF(BH126=4,"Probable",IF(BH126=5,"Casi Seguro"))))))</f>
        <v>Improbable</v>
      </c>
      <c r="BJ126" s="457">
        <f>IF(BI126="","",IF(BI126="Rara vez",0.2,IF(BI126="Improbable",0.4,IF(BI126="Posible",0.6,IF(BI126="Probable",0.8,IF(BI126="Casi seguro",1,))))))</f>
        <v>0.4</v>
      </c>
      <c r="BK126" s="440" t="str">
        <f>IFERROR(IF(AG126=5,"Moderado",IF(AG126=10,"Mayor",IF(AG126=20,"Catastrófico",0))),"")</f>
        <v>Mayor</v>
      </c>
      <c r="BL126" s="457">
        <f>IF(AH126="","",IF(AH126="Moderado",0.6,IF(AH126="Mayor",0.8,IF(AH126="Catastrófico",1,))))</f>
        <v>0.8</v>
      </c>
      <c r="BM126" s="458" t="str">
        <f>IF(OR(AND(KBI126="Rara vez",BK126="Moderado"),AND(BI126="Improbable",BK126="Moderado")),"Moderado",IF(OR(AND(BI126="Rara vez",BK126="Mayor"),AND(BI126="Improbable",BK126="Mayor"),AND(BI126="Posible",BK126="Moderado"),AND(BI126="Probable",BK126="Moderado")),"Alta",IF(OR(AND(BI126="Rara vez",BK126="Catastrófico"),AND(BI126="Improbable",BK126="Catastrófico"),AND(BI126="Posible",BK126="Catastrófico"),AND(BI126="Probable",BK126="Catastrófico"),AND(BI126="Casi seguro",BK126="Catastrófico"),AND(BI126="Posible",BK126="Moderado"),AND(BI126="Probable",BK126="Moderado"),AND(BI126="Casi seguro",BK126="Moderado"),AND(BI126="Posible",BK126="Mayor"),AND(BI126="Probable",BK126="Mayor"),AND(BI126="Casi seguro",BK126="Mayor")),"Extremo",)))</f>
        <v>Alta</v>
      </c>
      <c r="BN126" s="65" t="s">
        <v>241</v>
      </c>
      <c r="BO126" s="30" t="s">
        <v>561</v>
      </c>
      <c r="BP126" s="30" t="s">
        <v>562</v>
      </c>
      <c r="BQ126" s="30" t="s">
        <v>563</v>
      </c>
      <c r="BR126" s="30" t="s">
        <v>554</v>
      </c>
      <c r="BS126" s="30" t="s">
        <v>564</v>
      </c>
      <c r="BT126" s="33" t="s">
        <v>565</v>
      </c>
      <c r="BU126" s="33" t="s">
        <v>566</v>
      </c>
      <c r="BV126" s="30"/>
      <c r="BW126" s="25"/>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row>
    <row r="127" spans="1:95" ht="82.5" customHeight="1">
      <c r="A127" s="417"/>
      <c r="B127" s="417"/>
      <c r="C127" s="417"/>
      <c r="D127" s="417"/>
      <c r="E127" s="417"/>
      <c r="F127" s="417"/>
      <c r="G127" s="417"/>
      <c r="H127" s="417"/>
      <c r="I127" s="62"/>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63">
        <f t="shared" si="48"/>
        <v>5</v>
      </c>
      <c r="AH127" s="417"/>
      <c r="AI127" s="417"/>
      <c r="AJ127" s="417"/>
      <c r="AK127" s="25">
        <v>2</v>
      </c>
      <c r="AL127" s="26" t="s">
        <v>226</v>
      </c>
      <c r="AM127" s="27"/>
      <c r="AN127" s="27" t="str">
        <f t="shared" si="60"/>
        <v/>
      </c>
      <c r="AO127" s="27"/>
      <c r="AP127" s="27" t="str">
        <f t="shared" si="61"/>
        <v/>
      </c>
      <c r="AQ127" s="27"/>
      <c r="AR127" s="27" t="str">
        <f t="shared" si="62"/>
        <v/>
      </c>
      <c r="AS127" s="27"/>
      <c r="AT127" s="27" t="str">
        <f t="shared" si="63"/>
        <v/>
      </c>
      <c r="AU127" s="27"/>
      <c r="AV127" s="27" t="str">
        <f t="shared" si="64"/>
        <v/>
      </c>
      <c r="AW127" s="36"/>
      <c r="AX127" s="27" t="str">
        <f t="shared" si="65"/>
        <v/>
      </c>
      <c r="AY127" s="36"/>
      <c r="AZ127" s="27" t="str">
        <f t="shared" si="66"/>
        <v/>
      </c>
      <c r="BA127" s="150"/>
      <c r="BB127" s="27"/>
      <c r="BC127" s="27"/>
      <c r="BD127" s="27"/>
      <c r="BE127" s="65"/>
      <c r="BF127" s="417"/>
      <c r="BG127" s="417"/>
      <c r="BH127" s="417"/>
      <c r="BI127" s="417"/>
      <c r="BJ127" s="417"/>
      <c r="BK127" s="417"/>
      <c r="BL127" s="417"/>
      <c r="BM127" s="417"/>
      <c r="BN127" s="65"/>
      <c r="BO127" s="30"/>
      <c r="BP127" s="30"/>
      <c r="BQ127" s="30"/>
      <c r="BR127" s="30"/>
      <c r="BS127" s="30"/>
      <c r="BT127" s="33"/>
      <c r="BU127" s="33"/>
      <c r="BV127" s="30"/>
      <c r="BW127" s="25"/>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row>
    <row r="128" spans="1:95" ht="49.5" customHeight="1">
      <c r="A128" s="417"/>
      <c r="B128" s="417"/>
      <c r="C128" s="417"/>
      <c r="D128" s="417"/>
      <c r="E128" s="417"/>
      <c r="F128" s="417"/>
      <c r="G128" s="417"/>
      <c r="H128" s="417"/>
      <c r="I128" s="62"/>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63">
        <f t="shared" si="48"/>
        <v>5</v>
      </c>
      <c r="AH128" s="417"/>
      <c r="AI128" s="417"/>
      <c r="AJ128" s="417"/>
      <c r="AK128" s="25">
        <v>3</v>
      </c>
      <c r="AL128" s="26" t="s">
        <v>226</v>
      </c>
      <c r="AM128" s="27"/>
      <c r="AN128" s="27" t="str">
        <f t="shared" si="60"/>
        <v/>
      </c>
      <c r="AO128" s="27"/>
      <c r="AP128" s="27" t="str">
        <f t="shared" si="61"/>
        <v/>
      </c>
      <c r="AQ128" s="27"/>
      <c r="AR128" s="27" t="str">
        <f t="shared" si="62"/>
        <v/>
      </c>
      <c r="AS128" s="27"/>
      <c r="AT128" s="27" t="str">
        <f t="shared" si="63"/>
        <v/>
      </c>
      <c r="AU128" s="27"/>
      <c r="AV128" s="27" t="str">
        <f t="shared" si="64"/>
        <v/>
      </c>
      <c r="AW128" s="36"/>
      <c r="AX128" s="27" t="str">
        <f t="shared" si="65"/>
        <v/>
      </c>
      <c r="AY128" s="36"/>
      <c r="AZ128" s="27" t="str">
        <f t="shared" si="66"/>
        <v/>
      </c>
      <c r="BA128" s="150"/>
      <c r="BB128" s="27"/>
      <c r="BC128" s="27"/>
      <c r="BD128" s="27"/>
      <c r="BE128" s="65"/>
      <c r="BF128" s="417"/>
      <c r="BG128" s="417"/>
      <c r="BH128" s="417"/>
      <c r="BI128" s="417"/>
      <c r="BJ128" s="417"/>
      <c r="BK128" s="417"/>
      <c r="BL128" s="417"/>
      <c r="BM128" s="417"/>
      <c r="BN128" s="65"/>
      <c r="BO128" s="30"/>
      <c r="BP128" s="30"/>
      <c r="BQ128" s="30"/>
      <c r="BR128" s="30"/>
      <c r="BS128" s="30"/>
      <c r="BT128" s="33"/>
      <c r="BU128" s="33"/>
      <c r="BV128" s="30"/>
      <c r="BW128" s="25"/>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row>
    <row r="129" spans="1:95" ht="49.5" customHeight="1">
      <c r="A129" s="417"/>
      <c r="B129" s="417"/>
      <c r="C129" s="417"/>
      <c r="D129" s="417"/>
      <c r="E129" s="417"/>
      <c r="F129" s="417"/>
      <c r="G129" s="417"/>
      <c r="H129" s="417"/>
      <c r="I129" s="62"/>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63">
        <f t="shared" si="48"/>
        <v>5</v>
      </c>
      <c r="AH129" s="417"/>
      <c r="AI129" s="417"/>
      <c r="AJ129" s="417"/>
      <c r="AK129" s="25">
        <v>4</v>
      </c>
      <c r="AL129" s="26" t="s">
        <v>226</v>
      </c>
      <c r="AM129" s="27"/>
      <c r="AN129" s="27" t="str">
        <f t="shared" si="60"/>
        <v/>
      </c>
      <c r="AO129" s="27"/>
      <c r="AP129" s="27" t="str">
        <f t="shared" si="61"/>
        <v/>
      </c>
      <c r="AQ129" s="27"/>
      <c r="AR129" s="27" t="str">
        <f t="shared" si="62"/>
        <v/>
      </c>
      <c r="AS129" s="27"/>
      <c r="AT129" s="27" t="str">
        <f t="shared" si="63"/>
        <v/>
      </c>
      <c r="AU129" s="27"/>
      <c r="AV129" s="27" t="str">
        <f t="shared" si="64"/>
        <v/>
      </c>
      <c r="AW129" s="36"/>
      <c r="AX129" s="27" t="str">
        <f t="shared" si="65"/>
        <v/>
      </c>
      <c r="AY129" s="36"/>
      <c r="AZ129" s="27" t="str">
        <f t="shared" si="66"/>
        <v/>
      </c>
      <c r="BA129" s="150"/>
      <c r="BB129" s="27"/>
      <c r="BC129" s="27"/>
      <c r="BD129" s="27"/>
      <c r="BE129" s="65"/>
      <c r="BF129" s="417"/>
      <c r="BG129" s="417"/>
      <c r="BH129" s="417"/>
      <c r="BI129" s="417"/>
      <c r="BJ129" s="417"/>
      <c r="BK129" s="417"/>
      <c r="BL129" s="417"/>
      <c r="BM129" s="417"/>
      <c r="BN129" s="65"/>
      <c r="BO129" s="30"/>
      <c r="BP129" s="30"/>
      <c r="BQ129" s="30"/>
      <c r="BR129" s="30"/>
      <c r="BS129" s="30"/>
      <c r="BT129" s="33"/>
      <c r="BU129" s="33"/>
      <c r="BV129" s="30"/>
      <c r="BW129" s="25"/>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row>
    <row r="130" spans="1:95" ht="49.5" customHeight="1">
      <c r="A130" s="417"/>
      <c r="B130" s="417"/>
      <c r="C130" s="417"/>
      <c r="D130" s="417"/>
      <c r="E130" s="417"/>
      <c r="F130" s="417"/>
      <c r="G130" s="417"/>
      <c r="H130" s="417"/>
      <c r="I130" s="62"/>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63">
        <f t="shared" si="48"/>
        <v>5</v>
      </c>
      <c r="AH130" s="417"/>
      <c r="AI130" s="417"/>
      <c r="AJ130" s="417"/>
      <c r="AK130" s="25">
        <v>5</v>
      </c>
      <c r="AL130" s="26" t="s">
        <v>226</v>
      </c>
      <c r="AM130" s="27"/>
      <c r="AN130" s="27" t="str">
        <f t="shared" si="60"/>
        <v/>
      </c>
      <c r="AO130" s="27"/>
      <c r="AP130" s="27" t="str">
        <f t="shared" si="61"/>
        <v/>
      </c>
      <c r="AQ130" s="27"/>
      <c r="AR130" s="27" t="str">
        <f t="shared" si="62"/>
        <v/>
      </c>
      <c r="AS130" s="27"/>
      <c r="AT130" s="27" t="str">
        <f t="shared" si="63"/>
        <v/>
      </c>
      <c r="AU130" s="27"/>
      <c r="AV130" s="27" t="str">
        <f t="shared" si="64"/>
        <v/>
      </c>
      <c r="AW130" s="36"/>
      <c r="AX130" s="27" t="str">
        <f t="shared" si="65"/>
        <v/>
      </c>
      <c r="AY130" s="36"/>
      <c r="AZ130" s="27" t="str">
        <f t="shared" si="66"/>
        <v/>
      </c>
      <c r="BA130" s="150"/>
      <c r="BB130" s="27"/>
      <c r="BC130" s="27"/>
      <c r="BD130" s="27"/>
      <c r="BE130" s="65"/>
      <c r="BF130" s="417"/>
      <c r="BG130" s="417"/>
      <c r="BH130" s="417"/>
      <c r="BI130" s="417"/>
      <c r="BJ130" s="417"/>
      <c r="BK130" s="417"/>
      <c r="BL130" s="417"/>
      <c r="BM130" s="417"/>
      <c r="BN130" s="65"/>
      <c r="BO130" s="30"/>
      <c r="BP130" s="30"/>
      <c r="BQ130" s="30"/>
      <c r="BR130" s="30"/>
      <c r="BS130" s="30"/>
      <c r="BT130" s="33"/>
      <c r="BU130" s="33"/>
      <c r="BV130" s="30"/>
      <c r="BW130" s="25"/>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row>
    <row r="131" spans="1:95" ht="49.5" customHeight="1">
      <c r="A131" s="418"/>
      <c r="B131" s="418"/>
      <c r="C131" s="418"/>
      <c r="D131" s="418"/>
      <c r="E131" s="418"/>
      <c r="F131" s="418"/>
      <c r="G131" s="418"/>
      <c r="H131" s="418"/>
      <c r="I131" s="62"/>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63">
        <f t="shared" si="48"/>
        <v>5</v>
      </c>
      <c r="AH131" s="418"/>
      <c r="AI131" s="418"/>
      <c r="AJ131" s="418"/>
      <c r="AK131" s="25">
        <v>6</v>
      </c>
      <c r="AL131" s="26" t="s">
        <v>226</v>
      </c>
      <c r="AM131" s="27"/>
      <c r="AN131" s="27" t="str">
        <f t="shared" si="60"/>
        <v/>
      </c>
      <c r="AO131" s="27"/>
      <c r="AP131" s="27" t="str">
        <f t="shared" si="61"/>
        <v/>
      </c>
      <c r="AQ131" s="27"/>
      <c r="AR131" s="27" t="str">
        <f t="shared" si="62"/>
        <v/>
      </c>
      <c r="AS131" s="27"/>
      <c r="AT131" s="27" t="str">
        <f t="shared" si="63"/>
        <v/>
      </c>
      <c r="AU131" s="27"/>
      <c r="AV131" s="27" t="str">
        <f t="shared" si="64"/>
        <v/>
      </c>
      <c r="AW131" s="36"/>
      <c r="AX131" s="27" t="str">
        <f t="shared" si="65"/>
        <v/>
      </c>
      <c r="AY131" s="36"/>
      <c r="AZ131" s="27" t="str">
        <f t="shared" si="66"/>
        <v/>
      </c>
      <c r="BA131" s="150"/>
      <c r="BB131" s="27"/>
      <c r="BC131" s="27"/>
      <c r="BD131" s="27"/>
      <c r="BE131" s="65"/>
      <c r="BF131" s="418"/>
      <c r="BG131" s="418"/>
      <c r="BH131" s="418"/>
      <c r="BI131" s="418"/>
      <c r="BJ131" s="418"/>
      <c r="BK131" s="418"/>
      <c r="BL131" s="418"/>
      <c r="BM131" s="418"/>
      <c r="BN131" s="65"/>
      <c r="BO131" s="30"/>
      <c r="BP131" s="30"/>
      <c r="BQ131" s="30"/>
      <c r="BR131" s="30"/>
      <c r="BS131" s="30"/>
      <c r="BT131" s="33"/>
      <c r="BU131" s="33"/>
      <c r="BV131" s="30"/>
      <c r="BW131" s="25"/>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row>
    <row r="132" spans="1:95" ht="49.5" customHeight="1">
      <c r="A132" s="452">
        <v>22</v>
      </c>
      <c r="B132" s="452" t="s">
        <v>567</v>
      </c>
      <c r="C132" s="452" t="s">
        <v>568</v>
      </c>
      <c r="D132" s="452" t="s">
        <v>569</v>
      </c>
      <c r="E132" s="148" t="s">
        <v>570</v>
      </c>
      <c r="F132" s="148" t="s">
        <v>571</v>
      </c>
      <c r="G132" s="452" t="s">
        <v>572</v>
      </c>
      <c r="H132" s="452" t="s">
        <v>190</v>
      </c>
      <c r="I132" s="62" t="s">
        <v>191</v>
      </c>
      <c r="J132" s="456">
        <v>5</v>
      </c>
      <c r="K132" s="419" t="str">
        <f>IF(J132&lt;=0,"",IF(J132=1,"Rara vez",IF(J132=2,"Improbable",IF(J132=3,"Posible",IF(J132=4,"Probable",IF(J132=5,"Casi Seguro"))))))</f>
        <v>Casi Seguro</v>
      </c>
      <c r="L132" s="416">
        <f>IF(K132="","",IF(K132="Rara vez",0.2,IF(K132="Improbable",0.4,IF(K132="Posible",0.6,IF(K132="Probable",0.8,IF(K132="Casi seguro",1,))))))</f>
        <v>1</v>
      </c>
      <c r="M132" s="416" t="s">
        <v>192</v>
      </c>
      <c r="N132" s="416" t="s">
        <v>192</v>
      </c>
      <c r="O132" s="416" t="s">
        <v>192</v>
      </c>
      <c r="P132" s="416" t="s">
        <v>192</v>
      </c>
      <c r="Q132" s="416" t="s">
        <v>192</v>
      </c>
      <c r="R132" s="416" t="s">
        <v>192</v>
      </c>
      <c r="S132" s="416" t="s">
        <v>192</v>
      </c>
      <c r="T132" s="416" t="s">
        <v>193</v>
      </c>
      <c r="U132" s="416" t="s">
        <v>192</v>
      </c>
      <c r="V132" s="416" t="s">
        <v>192</v>
      </c>
      <c r="W132" s="416" t="s">
        <v>192</v>
      </c>
      <c r="X132" s="416" t="s">
        <v>192</v>
      </c>
      <c r="Y132" s="416" t="s">
        <v>192</v>
      </c>
      <c r="Z132" s="416" t="s">
        <v>192</v>
      </c>
      <c r="AA132" s="416" t="s">
        <v>192</v>
      </c>
      <c r="AB132" s="416" t="s">
        <v>193</v>
      </c>
      <c r="AC132" s="416" t="s">
        <v>192</v>
      </c>
      <c r="AD132" s="416" t="s">
        <v>192</v>
      </c>
      <c r="AE132" s="416" t="s">
        <v>193</v>
      </c>
      <c r="AF132" s="425">
        <f>IF(AB132="Si","19",COUNTIF(M132:AE133,"si"))</f>
        <v>16</v>
      </c>
      <c r="AG132" s="63">
        <f t="shared" si="48"/>
        <v>20</v>
      </c>
      <c r="AH132" s="419" t="str">
        <f>IF(AG132=5,"Moderado",IF(AG132=10,"Mayor",IF(AG132=20,"Catastrófico",0)))</f>
        <v>Catastrófico</v>
      </c>
      <c r="AI132" s="416">
        <f>IF(AH132="","",IF(AH132="Moderado",0.6,IF(AH132="Mayor",0.8,IF(AH132="Catastrófico",1,))))</f>
        <v>1</v>
      </c>
      <c r="AJ132" s="419" t="str">
        <f>IF(OR(AND(K132="Rara vez",AH132="Moderado"),AND(K132="Improbable",AH132="Moderado")),"Moderado",IF(OR(AND(K132="Rara vez",AH132="Mayor"),AND(K132="Improbable",AH132="Mayor"),AND(K132="Posible",AH132="Moderado"),AND(K132="Probable",AH132="Moderado")),"Alta",IF(OR(AND(K132="Rara vez",AH132="Catastrófico"),AND(K132="Improbable",AH132="Catastrófico"),AND(K132="Posible",AH132="Catastrófico"),AND(K132="Probable",AH132="Catastrófico"),AND(K132="Casi seguro",AH132="Catastrófico"),AND(K132="Posible",AH132="Moderado"),AND(K132="Probable",AH132="Moderado"),AND(K132="Casi seguro",AH132="Moderado"),AND(K132="Posible",AH132="Mayor"),AND(K132="Probable",AH132="Mayor"),AND(K132="Casi seguro",AH132="Mayor")),"Extremo",)))</f>
        <v>Extremo</v>
      </c>
      <c r="AK132" s="25">
        <v>1</v>
      </c>
      <c r="AL132" s="26" t="s">
        <v>573</v>
      </c>
      <c r="AM132" s="27" t="s">
        <v>195</v>
      </c>
      <c r="AN132" s="27">
        <f t="shared" si="60"/>
        <v>15</v>
      </c>
      <c r="AO132" s="27" t="s">
        <v>196</v>
      </c>
      <c r="AP132" s="27">
        <f t="shared" si="61"/>
        <v>15</v>
      </c>
      <c r="AQ132" s="27" t="s">
        <v>197</v>
      </c>
      <c r="AR132" s="27">
        <f t="shared" si="62"/>
        <v>15</v>
      </c>
      <c r="AS132" s="27" t="s">
        <v>198</v>
      </c>
      <c r="AT132" s="27">
        <f t="shared" si="63"/>
        <v>10</v>
      </c>
      <c r="AU132" s="27" t="s">
        <v>199</v>
      </c>
      <c r="AV132" s="27">
        <f t="shared" si="64"/>
        <v>15</v>
      </c>
      <c r="AW132" s="36" t="s">
        <v>200</v>
      </c>
      <c r="AX132" s="27">
        <f t="shared" si="65"/>
        <v>15</v>
      </c>
      <c r="AY132" s="36" t="s">
        <v>201</v>
      </c>
      <c r="AZ132" s="27">
        <f t="shared" si="66"/>
        <v>15</v>
      </c>
      <c r="BA132" s="150">
        <f>SUM(AN132,AP132,AR132,AT132,AV132,AX132,AZ132)</f>
        <v>100</v>
      </c>
      <c r="BB132" s="27" t="str">
        <f>IF(BA132&gt;=96,"Fuerte",IF(AND(BA132&gt;=86, BA132&lt;96),"Moderado",IF(BA132&lt;86,"Débil")))</f>
        <v>Fuerte</v>
      </c>
      <c r="BC132" s="27" t="s">
        <v>202</v>
      </c>
      <c r="BD132" s="27">
        <f>VALUE(IF(OR(AND(BB132="Fuerte",BC132="Fuerte")),"100",IF(OR(AND(BB132="Fuerte",BC132="Moderado"),AND(BB132="Moderado",BC132="Fuerte"),AND(BB132="Moderado",BC132="Moderado")),"50",IF(OR(AND(BB132="Fuerte",BC132="Débil"),AND(BB132="Moderado",BC132="Débil"),AND(BB132="Débil",BC132="Fuerte"),AND(BB132="Débil",BC132="Moderado"),AND(BB132="Débil",BC132="Débil")),"0",))))</f>
        <v>100</v>
      </c>
      <c r="BE132" s="65" t="str">
        <f>IF(BD132=100,"Fuerte",IF(BD132=50,"Moderado",IF(BD132=0,"Débil")))</f>
        <v>Fuerte</v>
      </c>
      <c r="BF132" s="422">
        <f>AVERAGE(BD132:BD137)</f>
        <v>100</v>
      </c>
      <c r="BG132" s="422" t="str">
        <f>IF(BF132=100,"Fuerte",IF(AND(BF132&lt;=99, BF132&gt;=50),"Moderado",IF(BF132&lt;50,"Débil")))</f>
        <v>Fuerte</v>
      </c>
      <c r="BH132" s="440">
        <f>IF(BG132="Fuerte",(J132-2),IF(BG132="Moderado",(J132-1), IF(BG132="Débil",((J132-0)))))</f>
        <v>3</v>
      </c>
      <c r="BI132" s="440" t="str">
        <f>IF(BH132&lt;=0,"",IF(BH132=1,"Rara vez",IF(BH132=2,"Improbable",IF(BH132=3,"Posible",IF(BH132=4,"Probable",IF(BH132=5,"Casi Seguro"))))))</f>
        <v>Posible</v>
      </c>
      <c r="BJ132" s="457">
        <f>IF(BI132="","",IF(BI132="Rara vez",0.2,IF(BI132="Improbable",0.4,IF(BI132="Posible",0.6,IF(BI132="Probable",0.8,IF(BI132="Casi seguro",1,))))))</f>
        <v>0.6</v>
      </c>
      <c r="BK132" s="440" t="str">
        <f>IFERROR(IF(AG132=5,"Moderado",IF(AG132=10,"Mayor",IF(AG132=20,"Catastrófico",0))),"")</f>
        <v>Catastrófico</v>
      </c>
      <c r="BL132" s="457">
        <f>IF(AH132="","",IF(AH132="Moderado",0.6,IF(AH132="Mayor",0.8,IF(AH132="Catastrófico",1,))))</f>
        <v>1</v>
      </c>
      <c r="BM132" s="458" t="str">
        <f>IF(OR(AND(KBI132="Rara vez",BK132="Moderado"),AND(BI132="Improbable",BK132="Moderado")),"Moderado",IF(OR(AND(BI132="Rara vez",BK132="Mayor"),AND(BI132="Improbable",BK132="Mayor"),AND(BI132="Posible",BK132="Moderado"),AND(BI132="Probable",BK132="Moderado")),"Alta",IF(OR(AND(BI132="Rara vez",BK132="Catastrófico"),AND(BI132="Improbable",BK132="Catastrófico"),AND(BI132="Posible",BK132="Catastrófico"),AND(BI132="Probable",BK132="Catastrófico"),AND(BI132="Casi seguro",BK132="Catastrófico"),AND(BI132="Posible",BK132="Moderado"),AND(BI132="Probable",BK132="Moderado"),AND(BI132="Casi seguro",BK132="Moderado"),AND(BI132="Posible",BK132="Mayor"),AND(BI132="Probable",BK132="Mayor"),AND(BI132="Casi seguro",BK132="Mayor")),"Extremo",)))</f>
        <v>Extremo</v>
      </c>
      <c r="BN132" s="65"/>
      <c r="BO132" s="35" t="s">
        <v>574</v>
      </c>
      <c r="BP132" s="30" t="s">
        <v>575</v>
      </c>
      <c r="BQ132" s="30" t="s">
        <v>576</v>
      </c>
      <c r="BR132" s="30" t="s">
        <v>577</v>
      </c>
      <c r="BS132" s="30" t="s">
        <v>578</v>
      </c>
      <c r="BT132" s="33"/>
      <c r="BU132" s="33"/>
      <c r="BV132" s="30"/>
      <c r="BW132" s="25"/>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row>
    <row r="133" spans="1:95" ht="49.5" customHeight="1">
      <c r="A133" s="417"/>
      <c r="B133" s="417"/>
      <c r="C133" s="417"/>
      <c r="D133" s="417"/>
      <c r="E133" s="148"/>
      <c r="F133" s="148"/>
      <c r="G133" s="417"/>
      <c r="H133" s="417"/>
      <c r="I133" s="62" t="s">
        <v>298</v>
      </c>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63">
        <f t="shared" si="48"/>
        <v>5</v>
      </c>
      <c r="AH133" s="417"/>
      <c r="AI133" s="417"/>
      <c r="AJ133" s="417"/>
      <c r="AK133" s="25">
        <v>2</v>
      </c>
      <c r="AL133" s="26" t="s">
        <v>226</v>
      </c>
      <c r="AM133" s="27"/>
      <c r="AN133" s="27" t="str">
        <f t="shared" si="60"/>
        <v/>
      </c>
      <c r="AO133" s="27"/>
      <c r="AP133" s="27" t="str">
        <f t="shared" si="61"/>
        <v/>
      </c>
      <c r="AQ133" s="27"/>
      <c r="AR133" s="27" t="str">
        <f t="shared" si="62"/>
        <v/>
      </c>
      <c r="AS133" s="27"/>
      <c r="AT133" s="27" t="str">
        <f t="shared" si="63"/>
        <v/>
      </c>
      <c r="AU133" s="27"/>
      <c r="AV133" s="27" t="str">
        <f t="shared" si="64"/>
        <v/>
      </c>
      <c r="AW133" s="36"/>
      <c r="AX133" s="27" t="str">
        <f t="shared" si="65"/>
        <v/>
      </c>
      <c r="AY133" s="36"/>
      <c r="AZ133" s="27" t="str">
        <f t="shared" si="66"/>
        <v/>
      </c>
      <c r="BA133" s="150"/>
      <c r="BB133" s="27"/>
      <c r="BC133" s="27"/>
      <c r="BD133" s="27"/>
      <c r="BE133" s="65"/>
      <c r="BF133" s="417"/>
      <c r="BG133" s="417"/>
      <c r="BH133" s="417"/>
      <c r="BI133" s="417"/>
      <c r="BJ133" s="417"/>
      <c r="BK133" s="417"/>
      <c r="BL133" s="417"/>
      <c r="BM133" s="417"/>
      <c r="BN133" s="65"/>
      <c r="BO133" s="30"/>
      <c r="BP133" s="30"/>
      <c r="BQ133" s="30"/>
      <c r="BR133" s="30"/>
      <c r="BS133" s="30"/>
      <c r="BT133" s="33"/>
      <c r="BU133" s="33"/>
      <c r="BV133" s="30"/>
      <c r="BW133" s="25"/>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row>
    <row r="134" spans="1:95" ht="49.5" customHeight="1">
      <c r="A134" s="417"/>
      <c r="B134" s="417"/>
      <c r="C134" s="417"/>
      <c r="D134" s="417"/>
      <c r="E134" s="148"/>
      <c r="F134" s="148"/>
      <c r="G134" s="417"/>
      <c r="H134" s="417"/>
      <c r="I134" s="62" t="s">
        <v>208</v>
      </c>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63">
        <f t="shared" si="48"/>
        <v>5</v>
      </c>
      <c r="AH134" s="417"/>
      <c r="AI134" s="417"/>
      <c r="AJ134" s="417"/>
      <c r="AK134" s="25">
        <v>3</v>
      </c>
      <c r="AL134" s="26" t="s">
        <v>226</v>
      </c>
      <c r="AM134" s="27"/>
      <c r="AN134" s="27" t="str">
        <f t="shared" si="60"/>
        <v/>
      </c>
      <c r="AO134" s="27"/>
      <c r="AP134" s="27" t="str">
        <f t="shared" si="61"/>
        <v/>
      </c>
      <c r="AQ134" s="27"/>
      <c r="AR134" s="27" t="str">
        <f t="shared" si="62"/>
        <v/>
      </c>
      <c r="AS134" s="27"/>
      <c r="AT134" s="27" t="str">
        <f t="shared" si="63"/>
        <v/>
      </c>
      <c r="AU134" s="27"/>
      <c r="AV134" s="27" t="str">
        <f t="shared" si="64"/>
        <v/>
      </c>
      <c r="AW134" s="36"/>
      <c r="AX134" s="27" t="str">
        <f t="shared" si="65"/>
        <v/>
      </c>
      <c r="AY134" s="36"/>
      <c r="AZ134" s="27" t="str">
        <f t="shared" si="66"/>
        <v/>
      </c>
      <c r="BA134" s="150"/>
      <c r="BB134" s="27"/>
      <c r="BC134" s="27"/>
      <c r="BD134" s="27"/>
      <c r="BE134" s="65"/>
      <c r="BF134" s="417"/>
      <c r="BG134" s="417"/>
      <c r="BH134" s="417"/>
      <c r="BI134" s="417"/>
      <c r="BJ134" s="417"/>
      <c r="BK134" s="417"/>
      <c r="BL134" s="417"/>
      <c r="BM134" s="417"/>
      <c r="BN134" s="65"/>
      <c r="BO134" s="30"/>
      <c r="BP134" s="30"/>
      <c r="BQ134" s="30"/>
      <c r="BR134" s="30"/>
      <c r="BS134" s="30"/>
      <c r="BT134" s="33"/>
      <c r="BU134" s="33"/>
      <c r="BV134" s="30"/>
      <c r="BW134" s="25"/>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row>
    <row r="135" spans="1:95" ht="49.5" customHeight="1">
      <c r="A135" s="417"/>
      <c r="B135" s="417"/>
      <c r="C135" s="417"/>
      <c r="D135" s="417"/>
      <c r="E135" s="148"/>
      <c r="F135" s="148"/>
      <c r="G135" s="417"/>
      <c r="H135" s="417"/>
      <c r="I135" s="62" t="s">
        <v>214</v>
      </c>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63">
        <f t="shared" si="48"/>
        <v>5</v>
      </c>
      <c r="AH135" s="417"/>
      <c r="AI135" s="417"/>
      <c r="AJ135" s="417"/>
      <c r="AK135" s="25">
        <v>4</v>
      </c>
      <c r="AL135" s="26" t="s">
        <v>226</v>
      </c>
      <c r="AM135" s="27"/>
      <c r="AN135" s="27" t="str">
        <f t="shared" si="60"/>
        <v/>
      </c>
      <c r="AO135" s="27"/>
      <c r="AP135" s="27" t="str">
        <f t="shared" si="61"/>
        <v/>
      </c>
      <c r="AQ135" s="27"/>
      <c r="AR135" s="27" t="str">
        <f t="shared" si="62"/>
        <v/>
      </c>
      <c r="AS135" s="27"/>
      <c r="AT135" s="27" t="str">
        <f t="shared" si="63"/>
        <v/>
      </c>
      <c r="AU135" s="27"/>
      <c r="AV135" s="27" t="str">
        <f t="shared" si="64"/>
        <v/>
      </c>
      <c r="AW135" s="36"/>
      <c r="AX135" s="27" t="str">
        <f t="shared" si="65"/>
        <v/>
      </c>
      <c r="AY135" s="36"/>
      <c r="AZ135" s="27" t="str">
        <f t="shared" si="66"/>
        <v/>
      </c>
      <c r="BA135" s="150"/>
      <c r="BB135" s="27"/>
      <c r="BC135" s="27"/>
      <c r="BD135" s="27"/>
      <c r="BE135" s="65"/>
      <c r="BF135" s="417"/>
      <c r="BG135" s="417"/>
      <c r="BH135" s="417"/>
      <c r="BI135" s="417"/>
      <c r="BJ135" s="417"/>
      <c r="BK135" s="417"/>
      <c r="BL135" s="417"/>
      <c r="BM135" s="417"/>
      <c r="BN135" s="65"/>
      <c r="BO135" s="30"/>
      <c r="BP135" s="30"/>
      <c r="BQ135" s="30"/>
      <c r="BR135" s="30"/>
      <c r="BS135" s="30"/>
      <c r="BT135" s="33"/>
      <c r="BU135" s="33"/>
      <c r="BV135" s="30"/>
      <c r="BW135" s="25"/>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row>
    <row r="136" spans="1:95" ht="49.5" customHeight="1">
      <c r="A136" s="417"/>
      <c r="B136" s="417"/>
      <c r="C136" s="417"/>
      <c r="D136" s="417"/>
      <c r="E136" s="148"/>
      <c r="F136" s="148"/>
      <c r="G136" s="417"/>
      <c r="H136" s="417"/>
      <c r="I136" s="62"/>
      <c r="J136" s="417"/>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17"/>
      <c r="AG136" s="63">
        <f t="shared" si="48"/>
        <v>5</v>
      </c>
      <c r="AH136" s="417"/>
      <c r="AI136" s="417"/>
      <c r="AJ136" s="417"/>
      <c r="AK136" s="25">
        <v>5</v>
      </c>
      <c r="AL136" s="26" t="s">
        <v>226</v>
      </c>
      <c r="AM136" s="27"/>
      <c r="AN136" s="27" t="str">
        <f t="shared" si="60"/>
        <v/>
      </c>
      <c r="AO136" s="27"/>
      <c r="AP136" s="27" t="str">
        <f t="shared" si="61"/>
        <v/>
      </c>
      <c r="AQ136" s="27"/>
      <c r="AR136" s="27" t="str">
        <f t="shared" si="62"/>
        <v/>
      </c>
      <c r="AS136" s="27"/>
      <c r="AT136" s="27" t="str">
        <f t="shared" si="63"/>
        <v/>
      </c>
      <c r="AU136" s="27"/>
      <c r="AV136" s="27" t="str">
        <f t="shared" si="64"/>
        <v/>
      </c>
      <c r="AW136" s="36"/>
      <c r="AX136" s="27" t="str">
        <f t="shared" si="65"/>
        <v/>
      </c>
      <c r="AY136" s="36"/>
      <c r="AZ136" s="27" t="str">
        <f t="shared" si="66"/>
        <v/>
      </c>
      <c r="BA136" s="150"/>
      <c r="BB136" s="27"/>
      <c r="BC136" s="27"/>
      <c r="BD136" s="27"/>
      <c r="BE136" s="65"/>
      <c r="BF136" s="417"/>
      <c r="BG136" s="417"/>
      <c r="BH136" s="417"/>
      <c r="BI136" s="417"/>
      <c r="BJ136" s="417"/>
      <c r="BK136" s="417"/>
      <c r="BL136" s="417"/>
      <c r="BM136" s="417"/>
      <c r="BN136" s="65"/>
      <c r="BO136" s="30"/>
      <c r="BP136" s="30"/>
      <c r="BQ136" s="30"/>
      <c r="BR136" s="30"/>
      <c r="BS136" s="30"/>
      <c r="BT136" s="33"/>
      <c r="BU136" s="33"/>
      <c r="BV136" s="30"/>
      <c r="BW136" s="25"/>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row>
    <row r="137" spans="1:95" ht="49.5" customHeight="1">
      <c r="A137" s="418"/>
      <c r="B137" s="418"/>
      <c r="C137" s="418"/>
      <c r="D137" s="418"/>
      <c r="E137" s="149"/>
      <c r="F137" s="149"/>
      <c r="G137" s="418"/>
      <c r="H137" s="418"/>
      <c r="I137" s="62"/>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63">
        <f t="shared" si="48"/>
        <v>5</v>
      </c>
      <c r="AH137" s="418"/>
      <c r="AI137" s="418"/>
      <c r="AJ137" s="418"/>
      <c r="AK137" s="25">
        <v>6</v>
      </c>
      <c r="AL137" s="26" t="s">
        <v>226</v>
      </c>
      <c r="AM137" s="27"/>
      <c r="AN137" s="27" t="str">
        <f t="shared" si="60"/>
        <v/>
      </c>
      <c r="AO137" s="27"/>
      <c r="AP137" s="27" t="str">
        <f t="shared" si="61"/>
        <v/>
      </c>
      <c r="AQ137" s="27"/>
      <c r="AR137" s="27" t="str">
        <f t="shared" si="62"/>
        <v/>
      </c>
      <c r="AS137" s="27"/>
      <c r="AT137" s="27" t="str">
        <f t="shared" si="63"/>
        <v/>
      </c>
      <c r="AU137" s="27"/>
      <c r="AV137" s="27" t="str">
        <f t="shared" si="64"/>
        <v/>
      </c>
      <c r="AW137" s="36"/>
      <c r="AX137" s="27" t="str">
        <f t="shared" si="65"/>
        <v/>
      </c>
      <c r="AY137" s="36"/>
      <c r="AZ137" s="27" t="str">
        <f t="shared" si="66"/>
        <v/>
      </c>
      <c r="BA137" s="150"/>
      <c r="BB137" s="27"/>
      <c r="BC137" s="27"/>
      <c r="BD137" s="27"/>
      <c r="BE137" s="65"/>
      <c r="BF137" s="418"/>
      <c r="BG137" s="418"/>
      <c r="BH137" s="418"/>
      <c r="BI137" s="418"/>
      <c r="BJ137" s="418"/>
      <c r="BK137" s="418"/>
      <c r="BL137" s="418"/>
      <c r="BM137" s="418"/>
      <c r="BN137" s="65"/>
      <c r="BO137" s="30"/>
      <c r="BP137" s="30"/>
      <c r="BQ137" s="30"/>
      <c r="BR137" s="30"/>
      <c r="BS137" s="30"/>
      <c r="BT137" s="33"/>
      <c r="BU137" s="33"/>
      <c r="BV137" s="30"/>
      <c r="BW137" s="25"/>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row>
    <row r="138" spans="1:95" ht="270" customHeight="1">
      <c r="A138" s="452">
        <v>23</v>
      </c>
      <c r="B138" s="452" t="s">
        <v>579</v>
      </c>
      <c r="C138" s="452" t="s">
        <v>580</v>
      </c>
      <c r="D138" s="452" t="s">
        <v>581</v>
      </c>
      <c r="E138" s="64" t="s">
        <v>582</v>
      </c>
      <c r="F138" s="64" t="s">
        <v>583</v>
      </c>
      <c r="G138" s="452" t="s">
        <v>584</v>
      </c>
      <c r="H138" s="452" t="s">
        <v>190</v>
      </c>
      <c r="I138" s="62" t="s">
        <v>208</v>
      </c>
      <c r="J138" s="452">
        <v>2</v>
      </c>
      <c r="K138" s="419" t="str">
        <f>IF(J138&lt;=0,"",IF(J138=1,"Rara vez",IF(J138=2,"Improbable",IF(J138=3,"Posible",IF(J138=4,"Probable",IF(J138=5,"Casi Seguro"))))))</f>
        <v>Improbable</v>
      </c>
      <c r="L138" s="416">
        <f>IF(K138="","",IF(K138="Rara vez",0.2,IF(K138="Improbable",0.4,IF(K138="Posible",0.6,IF(K138="Probable",0.8,IF(K138="Casi seguro",1,))))))</f>
        <v>0.4</v>
      </c>
      <c r="M138" s="416" t="s">
        <v>193</v>
      </c>
      <c r="N138" s="416" t="s">
        <v>192</v>
      </c>
      <c r="O138" s="416" t="s">
        <v>193</v>
      </c>
      <c r="P138" s="416" t="s">
        <v>193</v>
      </c>
      <c r="Q138" s="416" t="s">
        <v>193</v>
      </c>
      <c r="R138" s="416" t="s">
        <v>193</v>
      </c>
      <c r="S138" s="416" t="s">
        <v>193</v>
      </c>
      <c r="T138" s="416" t="s">
        <v>193</v>
      </c>
      <c r="U138" s="416" t="s">
        <v>193</v>
      </c>
      <c r="V138" s="416" t="s">
        <v>192</v>
      </c>
      <c r="W138" s="416" t="s">
        <v>193</v>
      </c>
      <c r="X138" s="416" t="s">
        <v>192</v>
      </c>
      <c r="Y138" s="416" t="s">
        <v>193</v>
      </c>
      <c r="Z138" s="416" t="s">
        <v>192</v>
      </c>
      <c r="AA138" s="416" t="s">
        <v>192</v>
      </c>
      <c r="AB138" s="416" t="s">
        <v>193</v>
      </c>
      <c r="AC138" s="416" t="s">
        <v>192</v>
      </c>
      <c r="AD138" s="416" t="s">
        <v>193</v>
      </c>
      <c r="AE138" s="416" t="s">
        <v>193</v>
      </c>
      <c r="AF138" s="425">
        <f>IF(AB138="Si","19",COUNTIF(M138:AE139,"si"))</f>
        <v>6</v>
      </c>
      <c r="AG138" s="63">
        <f t="shared" si="48"/>
        <v>10</v>
      </c>
      <c r="AH138" s="419" t="str">
        <f>IF(AG138=5,"Moderado",IF(AG138=10,"Mayor",IF(AG138=20,"Catastrófico",0)))</f>
        <v>Mayor</v>
      </c>
      <c r="AI138" s="416">
        <v>0.6</v>
      </c>
      <c r="AJ138" s="419" t="str">
        <f>IF(OR(AND(K138="Rara vez",AH138="Moderado"),AND(K138="Improbable",AH138="Moderado")),"Moderado",IF(OR(AND(K138="Rara vez",AH138="Mayor"),AND(K138="Improbable",AH138="Mayor"),AND(K138="Posible",AH138="Moderado"),AND(K138="Probable",AH138="Moderado")),"Alta",IF(OR(AND(K138="Rara vez",AH138="Catastrófico"),AND(K138="Improbable",AH138="Catastrófico"),AND(K138="Posible",AH138="Catastrófico"),AND(K138="Probable",AH138="Catastrófico"),AND(K138="Casi seguro",AH138="Catastrófico"),AND(K138="Posible",AH138="Moderado"),AND(K138="Probable",AH138="Moderado"),AND(K138="Casi seguro",AH138="Moderado"),AND(K138="Posible",AH138="Mayor"),AND(K138="Probable",AH138="Mayor"),AND(K138="Casi seguro",AH138="Mayor")),"Extremo",)))</f>
        <v>Alta</v>
      </c>
      <c r="AK138" s="30">
        <v>1</v>
      </c>
      <c r="AL138" s="26" t="s">
        <v>585</v>
      </c>
      <c r="AM138" s="36" t="s">
        <v>195</v>
      </c>
      <c r="AN138" s="36">
        <f t="shared" si="60"/>
        <v>15</v>
      </c>
      <c r="AO138" s="36" t="s">
        <v>196</v>
      </c>
      <c r="AP138" s="36">
        <f t="shared" si="61"/>
        <v>15</v>
      </c>
      <c r="AQ138" s="36" t="s">
        <v>197</v>
      </c>
      <c r="AR138" s="36">
        <f t="shared" si="62"/>
        <v>15</v>
      </c>
      <c r="AS138" s="36" t="s">
        <v>230</v>
      </c>
      <c r="AT138" s="36">
        <f t="shared" si="63"/>
        <v>15</v>
      </c>
      <c r="AU138" s="36" t="s">
        <v>199</v>
      </c>
      <c r="AV138" s="36">
        <f t="shared" si="64"/>
        <v>15</v>
      </c>
      <c r="AW138" s="36" t="s">
        <v>200</v>
      </c>
      <c r="AX138" s="36">
        <f t="shared" si="65"/>
        <v>15</v>
      </c>
      <c r="AY138" s="36" t="s">
        <v>201</v>
      </c>
      <c r="AZ138" s="36">
        <f t="shared" si="66"/>
        <v>15</v>
      </c>
      <c r="BA138" s="145">
        <f>SUM(AN138,AP138,AR138,AT138,AV138,AX138,AZ138)</f>
        <v>105</v>
      </c>
      <c r="BB138" s="36" t="str">
        <f>IF(BA138&gt;=96,"Fuerte",IF(AND(BA138&gt;=86, BA138&lt;96),"Moderado",IF(BA138&lt;86,"Débil")))</f>
        <v>Fuerte</v>
      </c>
      <c r="BC138" s="36" t="s">
        <v>202</v>
      </c>
      <c r="BD138" s="36">
        <f>VALUE(IF(OR(AND(BB138="Fuerte",BC138="Fuerte")),"100",IF(OR(AND(BB138="Fuerte",BC138="Moderado"),AND(BB138="Moderado",BC138="Fuerte"),AND(BB138="Moderado",BC138="Moderado")),"50",IF(OR(AND(BB138="Fuerte",BC138="Débil"),AND(BB138="Moderado",BC138="Débil"),AND(BB138="Débil",BC138="Fuerte"),AND(BB138="Débil",BC138="Moderado"),AND(BB138="Débil",BC138="Débil")),"0",))))</f>
        <v>100</v>
      </c>
      <c r="BE138" s="29" t="str">
        <f>IF(BD138=100,"Fuerte",IF(BD138=50,"Moderado",IF(BD138=0,"Débil")))</f>
        <v>Fuerte</v>
      </c>
      <c r="BF138" s="423">
        <f>AVERAGE(BD138:BD143)</f>
        <v>100</v>
      </c>
      <c r="BG138" s="423" t="str">
        <f>IF(BF138=100,"Fuerte",IF(AND(BF138&lt;=99, BF138&gt;=50),"Moderado",IF(BF138&lt;50,"Débil")))</f>
        <v>Fuerte</v>
      </c>
      <c r="BH138" s="440">
        <f>IF(BG138="Fuerte",(J138-2),IF(BG138="Moderado",(J138-1), IF(BG138="Débil",((J138-0)))))</f>
        <v>0</v>
      </c>
      <c r="BI138" s="440" t="str">
        <f>IF(BH138&lt;=0,"Rara vez",IF(BH138=1,"Rara vez",IF(BH138=2,"Improbable",IF(BH138=3,"Posible",IF(BH138=4,"Probable",IF(BH138=5,"Casi Seguro"))))))</f>
        <v>Rara vez</v>
      </c>
      <c r="BJ138" s="416">
        <f>IF(BI138="","",IF(BI138="Rara vez",0.2,IF(BI138="Improbable",0.4,IF(BI138="Posible",0.6,IF(BI138="Probable",0.8,IF(BI138="Casi seguro",1,))))))</f>
        <v>0.2</v>
      </c>
      <c r="BK138" s="440" t="str">
        <f>IFERROR(IF(AG138=5,"Moderado",IF(AG138=10,"Mayor",IF(AG138=20,"Catastrófico",0))),"")</f>
        <v>Mayor</v>
      </c>
      <c r="BL138" s="416">
        <f>IF(AH138="","",IF(AH138="Moderado",0.6,IF(AH138="Mayor",0.8,IF(AH138="Catastrófico",1,))))</f>
        <v>0.8</v>
      </c>
      <c r="BM138" s="440" t="str">
        <f>IF(OR(AND(KBI138="Rara vez",BK138="Moderado"),AND(BI138="Improbable",BK138="Moderado")),"Moderado",IF(OR(AND(BI138="Rara vez",BK138="Mayor"),AND(BI138="Improbable",BK138="Mayor"),AND(BI138="Posible",BK138="Moderado"),AND(BI138="Probable",BK138="Moderado")),"Alta",IF(OR(AND(BI138="Rara vez",BK138="Catastrófico"),AND(BI138="Improbable",BK138="Catastrófico"),AND(BI138="Posible",BK138="Catastrófico"),AND(BI138="Probable",BK138="Catastrófico"),AND(BI138="Casi seguro",BK138="Catastrófico"),AND(BI138="Posible",BK138="Moderado"),AND(BI138="Probable",BK138="Moderado"),AND(BI138="Casi seguro",BK138="Moderado"),AND(BI138="Posible",BK138="Mayor"),AND(BI138="Probable",BK138="Mayor"),AND(BI138="Casi seguro",BK138="Mayor")),"Extremo",)))</f>
        <v>Alta</v>
      </c>
      <c r="BN138" s="29" t="s">
        <v>241</v>
      </c>
      <c r="BO138" s="174" t="s">
        <v>586</v>
      </c>
      <c r="BP138" s="30" t="s">
        <v>587</v>
      </c>
      <c r="BQ138" s="30" t="s">
        <v>587</v>
      </c>
      <c r="BR138" s="30" t="s">
        <v>460</v>
      </c>
      <c r="BS138" s="30" t="s">
        <v>588</v>
      </c>
      <c r="BT138" s="33">
        <v>44756</v>
      </c>
      <c r="BU138" s="33">
        <v>44926</v>
      </c>
      <c r="BV138" s="33"/>
      <c r="BW138" s="30"/>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row>
    <row r="139" spans="1:95" ht="78.75" customHeight="1">
      <c r="A139" s="417"/>
      <c r="B139" s="417"/>
      <c r="C139" s="417"/>
      <c r="D139" s="417"/>
      <c r="E139" s="148"/>
      <c r="F139" s="148"/>
      <c r="G139" s="417"/>
      <c r="H139" s="417"/>
      <c r="I139" s="62"/>
      <c r="J139" s="417"/>
      <c r="K139" s="417"/>
      <c r="L139" s="417"/>
      <c r="M139" s="417"/>
      <c r="N139" s="417"/>
      <c r="O139" s="417"/>
      <c r="P139" s="417"/>
      <c r="Q139" s="417"/>
      <c r="R139" s="417"/>
      <c r="S139" s="417"/>
      <c r="T139" s="417"/>
      <c r="U139" s="417"/>
      <c r="V139" s="417"/>
      <c r="W139" s="417"/>
      <c r="X139" s="417"/>
      <c r="Y139" s="417"/>
      <c r="Z139" s="417"/>
      <c r="AA139" s="417"/>
      <c r="AB139" s="417"/>
      <c r="AC139" s="417"/>
      <c r="AD139" s="417"/>
      <c r="AE139" s="417"/>
      <c r="AF139" s="417"/>
      <c r="AG139" s="63">
        <f t="shared" si="48"/>
        <v>5</v>
      </c>
      <c r="AH139" s="417"/>
      <c r="AI139" s="417"/>
      <c r="AJ139" s="417"/>
      <c r="AK139" s="30">
        <v>2</v>
      </c>
      <c r="AL139" s="26" t="s">
        <v>461</v>
      </c>
      <c r="AM139" s="36"/>
      <c r="AN139" s="36"/>
      <c r="AO139" s="36"/>
      <c r="AP139" s="36"/>
      <c r="AQ139" s="36"/>
      <c r="AR139" s="36"/>
      <c r="AS139" s="36"/>
      <c r="AT139" s="36"/>
      <c r="AU139" s="36"/>
      <c r="AV139" s="36"/>
      <c r="AW139" s="36"/>
      <c r="AX139" s="36"/>
      <c r="AY139" s="36"/>
      <c r="AZ139" s="36"/>
      <c r="BA139" s="145"/>
      <c r="BB139" s="36"/>
      <c r="BC139" s="36"/>
      <c r="BD139" s="36"/>
      <c r="BE139" s="29"/>
      <c r="BF139" s="417"/>
      <c r="BG139" s="417"/>
      <c r="BH139" s="417"/>
      <c r="BI139" s="417"/>
      <c r="BJ139" s="417"/>
      <c r="BK139" s="417"/>
      <c r="BL139" s="417"/>
      <c r="BM139" s="417"/>
      <c r="BN139" s="29"/>
      <c r="BO139" s="174"/>
      <c r="BP139" s="30"/>
      <c r="BQ139" s="30"/>
      <c r="BR139" s="30"/>
      <c r="BS139" s="30"/>
      <c r="BT139" s="146"/>
      <c r="BU139" s="146"/>
      <c r="BV139" s="146"/>
      <c r="BW139" s="30"/>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row>
    <row r="140" spans="1:95" ht="159.75" customHeight="1">
      <c r="A140" s="417"/>
      <c r="B140" s="417"/>
      <c r="C140" s="417"/>
      <c r="D140" s="417"/>
      <c r="E140" s="148"/>
      <c r="F140" s="148"/>
      <c r="G140" s="417"/>
      <c r="H140" s="417"/>
      <c r="I140" s="62"/>
      <c r="J140" s="417"/>
      <c r="K140" s="417"/>
      <c r="L140" s="417"/>
      <c r="M140" s="417"/>
      <c r="N140" s="417"/>
      <c r="O140" s="417"/>
      <c r="P140" s="417"/>
      <c r="Q140" s="417"/>
      <c r="R140" s="417"/>
      <c r="S140" s="417"/>
      <c r="T140" s="417"/>
      <c r="U140" s="417"/>
      <c r="V140" s="417"/>
      <c r="W140" s="417"/>
      <c r="X140" s="417"/>
      <c r="Y140" s="417"/>
      <c r="Z140" s="417"/>
      <c r="AA140" s="417"/>
      <c r="AB140" s="417"/>
      <c r="AC140" s="417"/>
      <c r="AD140" s="417"/>
      <c r="AE140" s="417"/>
      <c r="AF140" s="417"/>
      <c r="AG140" s="63">
        <f t="shared" si="48"/>
        <v>5</v>
      </c>
      <c r="AH140" s="417"/>
      <c r="AI140" s="417"/>
      <c r="AJ140" s="417"/>
      <c r="AK140" s="30">
        <v>3</v>
      </c>
      <c r="AL140" s="26" t="s">
        <v>461</v>
      </c>
      <c r="AM140" s="36"/>
      <c r="AN140" s="36"/>
      <c r="AO140" s="36"/>
      <c r="AP140" s="36"/>
      <c r="AQ140" s="36"/>
      <c r="AR140" s="36"/>
      <c r="AS140" s="36"/>
      <c r="AT140" s="36"/>
      <c r="AU140" s="36"/>
      <c r="AV140" s="36"/>
      <c r="AW140" s="36"/>
      <c r="AX140" s="36"/>
      <c r="AY140" s="36"/>
      <c r="AZ140" s="36"/>
      <c r="BA140" s="145"/>
      <c r="BB140" s="36"/>
      <c r="BC140" s="36"/>
      <c r="BD140" s="36"/>
      <c r="BE140" s="29"/>
      <c r="BF140" s="417"/>
      <c r="BG140" s="417"/>
      <c r="BH140" s="417"/>
      <c r="BI140" s="417"/>
      <c r="BJ140" s="417"/>
      <c r="BK140" s="417"/>
      <c r="BL140" s="417"/>
      <c r="BM140" s="417"/>
      <c r="BN140" s="29"/>
      <c r="BO140" s="34"/>
      <c r="BP140" s="175"/>
      <c r="BQ140" s="30"/>
      <c r="BR140" s="30"/>
      <c r="BS140" s="162"/>
      <c r="BT140" s="146"/>
      <c r="BU140" s="146"/>
      <c r="BV140" s="146"/>
      <c r="BW140" s="30"/>
      <c r="BX140" s="131"/>
      <c r="BY140" s="131"/>
      <c r="BZ140" s="131"/>
      <c r="CA140" s="131"/>
      <c r="CB140" s="131"/>
      <c r="CC140" s="131"/>
      <c r="CD140" s="131"/>
      <c r="CE140" s="131"/>
      <c r="CF140" s="131"/>
      <c r="CG140" s="131"/>
      <c r="CH140" s="131"/>
      <c r="CI140" s="131"/>
      <c r="CJ140" s="131"/>
      <c r="CK140" s="131"/>
      <c r="CL140" s="131"/>
      <c r="CM140" s="131"/>
      <c r="CN140" s="131"/>
      <c r="CO140" s="131"/>
      <c r="CP140" s="131"/>
      <c r="CQ140" s="131"/>
    </row>
    <row r="141" spans="1:95" ht="226.5" customHeight="1">
      <c r="A141" s="417"/>
      <c r="B141" s="417"/>
      <c r="C141" s="417"/>
      <c r="D141" s="417"/>
      <c r="E141" s="148"/>
      <c r="F141" s="148"/>
      <c r="G141" s="417"/>
      <c r="H141" s="417"/>
      <c r="I141" s="62"/>
      <c r="J141" s="417"/>
      <c r="K141" s="417"/>
      <c r="L141" s="417"/>
      <c r="M141" s="417"/>
      <c r="N141" s="417"/>
      <c r="O141" s="417"/>
      <c r="P141" s="417"/>
      <c r="Q141" s="417"/>
      <c r="R141" s="417"/>
      <c r="S141" s="417"/>
      <c r="T141" s="417"/>
      <c r="U141" s="417"/>
      <c r="V141" s="417"/>
      <c r="W141" s="417"/>
      <c r="X141" s="417"/>
      <c r="Y141" s="417"/>
      <c r="Z141" s="417"/>
      <c r="AA141" s="417"/>
      <c r="AB141" s="417"/>
      <c r="AC141" s="417"/>
      <c r="AD141" s="417"/>
      <c r="AE141" s="417"/>
      <c r="AF141" s="417"/>
      <c r="AG141" s="63">
        <f t="shared" si="48"/>
        <v>5</v>
      </c>
      <c r="AH141" s="417"/>
      <c r="AI141" s="417"/>
      <c r="AJ141" s="417"/>
      <c r="AK141" s="30">
        <v>4</v>
      </c>
      <c r="AL141" s="26" t="s">
        <v>461</v>
      </c>
      <c r="AM141" s="36"/>
      <c r="AN141" s="36"/>
      <c r="AO141" s="36"/>
      <c r="AP141" s="36"/>
      <c r="AQ141" s="36"/>
      <c r="AR141" s="36"/>
      <c r="AS141" s="36"/>
      <c r="AT141" s="36"/>
      <c r="AU141" s="36"/>
      <c r="AV141" s="36"/>
      <c r="AW141" s="36"/>
      <c r="AX141" s="36"/>
      <c r="AY141" s="36"/>
      <c r="AZ141" s="36"/>
      <c r="BA141" s="145"/>
      <c r="BB141" s="36"/>
      <c r="BC141" s="36"/>
      <c r="BD141" s="36"/>
      <c r="BE141" s="29"/>
      <c r="BF141" s="417"/>
      <c r="BG141" s="417"/>
      <c r="BH141" s="417"/>
      <c r="BI141" s="417"/>
      <c r="BJ141" s="417"/>
      <c r="BK141" s="417"/>
      <c r="BL141" s="417"/>
      <c r="BM141" s="417"/>
      <c r="BN141" s="29"/>
      <c r="BO141" s="34"/>
      <c r="BP141" s="175"/>
      <c r="BQ141" s="30"/>
      <c r="BR141" s="30"/>
      <c r="BS141" s="175"/>
      <c r="BT141" s="146"/>
      <c r="BU141" s="146"/>
      <c r="BV141" s="146"/>
      <c r="BW141" s="30"/>
      <c r="BX141" s="131"/>
      <c r="BY141" s="131"/>
      <c r="BZ141" s="131"/>
      <c r="CA141" s="131"/>
      <c r="CB141" s="131"/>
      <c r="CC141" s="131"/>
      <c r="CD141" s="131"/>
      <c r="CE141" s="131"/>
      <c r="CF141" s="131"/>
      <c r="CG141" s="131"/>
      <c r="CH141" s="131"/>
      <c r="CI141" s="131"/>
      <c r="CJ141" s="131"/>
      <c r="CK141" s="131"/>
      <c r="CL141" s="131"/>
      <c r="CM141" s="131"/>
      <c r="CN141" s="131"/>
      <c r="CO141" s="131"/>
      <c r="CP141" s="131"/>
      <c r="CQ141" s="131"/>
    </row>
    <row r="142" spans="1:95" ht="78.75" customHeight="1">
      <c r="A142" s="417"/>
      <c r="B142" s="417"/>
      <c r="C142" s="417"/>
      <c r="D142" s="417"/>
      <c r="E142" s="148"/>
      <c r="F142" s="148"/>
      <c r="G142" s="417"/>
      <c r="H142" s="417"/>
      <c r="I142" s="62"/>
      <c r="J142" s="417"/>
      <c r="K142" s="417"/>
      <c r="L142" s="417"/>
      <c r="M142" s="417"/>
      <c r="N142" s="417"/>
      <c r="O142" s="417"/>
      <c r="P142" s="417"/>
      <c r="Q142" s="417"/>
      <c r="R142" s="417"/>
      <c r="S142" s="417"/>
      <c r="T142" s="417"/>
      <c r="U142" s="417"/>
      <c r="V142" s="417"/>
      <c r="W142" s="417"/>
      <c r="X142" s="417"/>
      <c r="Y142" s="417"/>
      <c r="Z142" s="417"/>
      <c r="AA142" s="417"/>
      <c r="AB142" s="417"/>
      <c r="AC142" s="417"/>
      <c r="AD142" s="417"/>
      <c r="AE142" s="417"/>
      <c r="AF142" s="417"/>
      <c r="AG142" s="63">
        <f t="shared" si="48"/>
        <v>5</v>
      </c>
      <c r="AH142" s="417"/>
      <c r="AI142" s="417"/>
      <c r="AJ142" s="417"/>
      <c r="AK142" s="30">
        <v>5</v>
      </c>
      <c r="AL142" s="26" t="s">
        <v>461</v>
      </c>
      <c r="AM142" s="36"/>
      <c r="AN142" s="36"/>
      <c r="AO142" s="36"/>
      <c r="AP142" s="36"/>
      <c r="AQ142" s="36"/>
      <c r="AR142" s="36"/>
      <c r="AS142" s="36"/>
      <c r="AT142" s="36"/>
      <c r="AU142" s="36"/>
      <c r="AV142" s="36"/>
      <c r="AW142" s="36"/>
      <c r="AX142" s="36"/>
      <c r="AY142" s="36"/>
      <c r="AZ142" s="36"/>
      <c r="BA142" s="145"/>
      <c r="BB142" s="36"/>
      <c r="BC142" s="36"/>
      <c r="BD142" s="36"/>
      <c r="BE142" s="29"/>
      <c r="BF142" s="417"/>
      <c r="BG142" s="417"/>
      <c r="BH142" s="417"/>
      <c r="BI142" s="417"/>
      <c r="BJ142" s="417"/>
      <c r="BK142" s="417"/>
      <c r="BL142" s="417"/>
      <c r="BM142" s="417"/>
      <c r="BN142" s="29"/>
      <c r="BO142" s="30"/>
      <c r="BP142" s="30"/>
      <c r="BQ142" s="30"/>
      <c r="BR142" s="30"/>
      <c r="BS142" s="30"/>
      <c r="BT142" s="146"/>
      <c r="BU142" s="146"/>
      <c r="BV142" s="146"/>
      <c r="BW142" s="30"/>
      <c r="BX142" s="131"/>
      <c r="BY142" s="131"/>
      <c r="BZ142" s="131"/>
      <c r="CA142" s="131"/>
      <c r="CB142" s="131"/>
      <c r="CC142" s="131"/>
      <c r="CD142" s="131"/>
      <c r="CE142" s="131"/>
      <c r="CF142" s="131"/>
      <c r="CG142" s="131"/>
      <c r="CH142" s="131"/>
      <c r="CI142" s="131"/>
      <c r="CJ142" s="131"/>
      <c r="CK142" s="131"/>
      <c r="CL142" s="131"/>
      <c r="CM142" s="131"/>
      <c r="CN142" s="131"/>
      <c r="CO142" s="131"/>
      <c r="CP142" s="131"/>
      <c r="CQ142" s="131"/>
    </row>
    <row r="143" spans="1:95" ht="64.5" customHeight="1">
      <c r="A143" s="418"/>
      <c r="B143" s="418"/>
      <c r="C143" s="418"/>
      <c r="D143" s="418"/>
      <c r="E143" s="149"/>
      <c r="F143" s="149"/>
      <c r="G143" s="418"/>
      <c r="H143" s="418"/>
      <c r="I143" s="62"/>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63">
        <f t="shared" si="48"/>
        <v>5</v>
      </c>
      <c r="AH143" s="418"/>
      <c r="AI143" s="418"/>
      <c r="AJ143" s="418"/>
      <c r="AK143" s="30">
        <v>6</v>
      </c>
      <c r="AL143" s="26" t="s">
        <v>461</v>
      </c>
      <c r="AM143" s="36"/>
      <c r="AN143" s="36"/>
      <c r="AO143" s="36"/>
      <c r="AP143" s="36"/>
      <c r="AQ143" s="36"/>
      <c r="AR143" s="36"/>
      <c r="AS143" s="36"/>
      <c r="AT143" s="36"/>
      <c r="AU143" s="36"/>
      <c r="AV143" s="36"/>
      <c r="AW143" s="36"/>
      <c r="AX143" s="36"/>
      <c r="AY143" s="36"/>
      <c r="AZ143" s="36"/>
      <c r="BA143" s="145"/>
      <c r="BB143" s="36"/>
      <c r="BC143" s="36"/>
      <c r="BD143" s="36"/>
      <c r="BE143" s="29"/>
      <c r="BF143" s="418"/>
      <c r="BG143" s="418"/>
      <c r="BH143" s="418"/>
      <c r="BI143" s="418"/>
      <c r="BJ143" s="418"/>
      <c r="BK143" s="418"/>
      <c r="BL143" s="418"/>
      <c r="BM143" s="418"/>
      <c r="BN143" s="29"/>
      <c r="BO143" s="30"/>
      <c r="BP143" s="30"/>
      <c r="BQ143" s="30"/>
      <c r="BR143" s="30"/>
      <c r="BS143" s="30"/>
      <c r="BT143" s="146"/>
      <c r="BU143" s="146"/>
      <c r="BV143" s="146"/>
      <c r="BW143" s="30"/>
      <c r="BX143" s="131"/>
      <c r="BY143" s="131"/>
      <c r="BZ143" s="131"/>
      <c r="CA143" s="131"/>
      <c r="CB143" s="131"/>
      <c r="CC143" s="131"/>
      <c r="CD143" s="131"/>
      <c r="CE143" s="131"/>
      <c r="CF143" s="131"/>
      <c r="CG143" s="131"/>
      <c r="CH143" s="131"/>
      <c r="CI143" s="131"/>
      <c r="CJ143" s="131"/>
      <c r="CK143" s="131"/>
      <c r="CL143" s="131"/>
      <c r="CM143" s="131"/>
      <c r="CN143" s="131"/>
      <c r="CO143" s="131"/>
      <c r="CP143" s="131"/>
      <c r="CQ143" s="131"/>
    </row>
    <row r="144" spans="1:95" ht="105" customHeight="1">
      <c r="A144" s="456">
        <v>24</v>
      </c>
      <c r="B144" s="452" t="s">
        <v>589</v>
      </c>
      <c r="C144" s="452" t="s">
        <v>590</v>
      </c>
      <c r="D144" s="452" t="s">
        <v>591</v>
      </c>
      <c r="E144" s="144" t="s">
        <v>592</v>
      </c>
      <c r="F144" s="144" t="s">
        <v>593</v>
      </c>
      <c r="G144" s="452" t="s">
        <v>594</v>
      </c>
      <c r="H144" s="452" t="s">
        <v>190</v>
      </c>
      <c r="I144" s="62" t="s">
        <v>214</v>
      </c>
      <c r="J144" s="456">
        <v>4</v>
      </c>
      <c r="K144" s="419" t="str">
        <f>IF(J144&lt;=0,"",IF(J144=1,"Rara vez",IF(J144=2,"Improbable",IF(J144=3,"Posible",IF(J144=4,"Probable",IF(J144=5,"Casi Seguro"))))))</f>
        <v>Probable</v>
      </c>
      <c r="L144" s="416">
        <f>IF(K144="","",IF(K144="Rara vez",0.2,IF(K144="Improbable",0.4,IF(K144="Posible",0.6,IF(K144="Probable",0.8,IF(K144="Casi seguro",1,))))))</f>
        <v>0.8</v>
      </c>
      <c r="M144" s="416" t="s">
        <v>192</v>
      </c>
      <c r="N144" s="416" t="s">
        <v>192</v>
      </c>
      <c r="O144" s="416" t="s">
        <v>193</v>
      </c>
      <c r="P144" s="416" t="s">
        <v>193</v>
      </c>
      <c r="Q144" s="416" t="s">
        <v>192</v>
      </c>
      <c r="R144" s="416" t="s">
        <v>192</v>
      </c>
      <c r="S144" s="416" t="s">
        <v>193</v>
      </c>
      <c r="T144" s="416" t="s">
        <v>193</v>
      </c>
      <c r="U144" s="416" t="s">
        <v>193</v>
      </c>
      <c r="V144" s="416" t="s">
        <v>192</v>
      </c>
      <c r="W144" s="416" t="s">
        <v>192</v>
      </c>
      <c r="X144" s="416" t="s">
        <v>192</v>
      </c>
      <c r="Y144" s="416" t="s">
        <v>192</v>
      </c>
      <c r="Z144" s="416" t="s">
        <v>192</v>
      </c>
      <c r="AA144" s="416" t="s">
        <v>193</v>
      </c>
      <c r="AB144" s="416" t="s">
        <v>193</v>
      </c>
      <c r="AC144" s="416" t="s">
        <v>192</v>
      </c>
      <c r="AD144" s="416" t="s">
        <v>193</v>
      </c>
      <c r="AE144" s="416" t="s">
        <v>193</v>
      </c>
      <c r="AF144" s="425">
        <f>IF(AB144="Si","19",COUNTIF(M144:AE145,"si"))</f>
        <v>10</v>
      </c>
      <c r="AG144" s="63">
        <f t="shared" si="48"/>
        <v>10</v>
      </c>
      <c r="AH144" s="419" t="str">
        <f>IF(AG144=5,"Moderado",IF(AG144=10,"Mayor",IF(AG144=20,"Catastrófico",0)))</f>
        <v>Mayor</v>
      </c>
      <c r="AI144" s="416">
        <f>IF(AH144="","",IF(AH144="Moderado",0.6,IF(AH144="Mayor",0.8,IF(AH144="Catastrófico",1,))))</f>
        <v>0.8</v>
      </c>
      <c r="AJ144" s="419" t="str">
        <f>IF(OR(AND(K144="Rara vez",AH144="Moderado"),AND(K144="Improbable",AH144="Moderado")),"Moderado",IF(OR(AND(K144="Rara vez",AH144="Mayor"),AND(K144="Improbable",AH144="Mayor"),AND(K144="Posible",AH144="Moderado"),AND(K144="Probable",AH144="Moderado")),"Alta",IF(OR(AND(K144="Rara vez",AH144="Catastrófico"),AND(K144="Improbable",AH144="Catastrófico"),AND(K144="Posible",AH144="Catastrófico"),AND(K144="Probable",AH144="Catastrófico"),AND(K144="Casi seguro",AH144="Catastrófico"),AND(K144="Posible",AH144="Moderado"),AND(K144="Probable",AH144="Moderado"),AND(K144="Casi seguro",AH144="Moderado"),AND(K144="Posible",AH144="Mayor"),AND(K144="Probable",AH144="Mayor"),AND(K144="Casi seguro",AH144="Mayor")),"Extremo",)))</f>
        <v>Extremo</v>
      </c>
      <c r="AK144" s="25">
        <v>1</v>
      </c>
      <c r="AL144" s="26" t="s">
        <v>595</v>
      </c>
      <c r="AM144" s="27" t="s">
        <v>195</v>
      </c>
      <c r="AN144" s="27">
        <f t="shared" ref="AN144:AN149" si="75">IF(AM144="","",IF(AM144="Asignado",15,IF(AM144="No asignado",0,)))</f>
        <v>15</v>
      </c>
      <c r="AO144" s="27" t="s">
        <v>196</v>
      </c>
      <c r="AP144" s="27">
        <f t="shared" ref="AP144:AP149" si="76">IF(AO144="","",IF(AO144="Adecuado",15,IF(AO144="Inadecuado",0,)))</f>
        <v>15</v>
      </c>
      <c r="AQ144" s="27" t="s">
        <v>197</v>
      </c>
      <c r="AR144" s="27">
        <f t="shared" ref="AR144:AR149" si="77">IF(AQ144="","",IF(AQ144="Oportuna",15,IF(AQ144="Inoportuna",0,)))</f>
        <v>15</v>
      </c>
      <c r="AS144" s="27" t="s">
        <v>230</v>
      </c>
      <c r="AT144" s="27">
        <f t="shared" ref="AT144:AT149" si="78">IF(AS144="","",IF(AS144="Prevenir",15,IF(AS144="Detectar",10,IF(AS144="No es un control",0,))))</f>
        <v>15</v>
      </c>
      <c r="AU144" s="27" t="s">
        <v>199</v>
      </c>
      <c r="AV144" s="27">
        <f t="shared" ref="AV144:AV149" si="79">IF(AU144="","",IF(AU144="Confiable",15,IF(AU144="No confiable",0,)))</f>
        <v>15</v>
      </c>
      <c r="AW144" s="36" t="s">
        <v>200</v>
      </c>
      <c r="AX144" s="27">
        <f t="shared" ref="AX144:AX149" si="80">IF(AW144="","",IF(AW144="Se investigan y  resuelven oportunamente",15,IF(AW144="No se investigan y resuelven oportunamente",0,)))</f>
        <v>15</v>
      </c>
      <c r="AY144" s="36" t="s">
        <v>201</v>
      </c>
      <c r="AZ144" s="27">
        <f t="shared" ref="AZ144:AZ149" si="81">IF(AY144="","",IF(AY144="Completa",15,IF(AY144="Incompleta",10,IF(AY144="No existe",0,))))</f>
        <v>15</v>
      </c>
      <c r="BA144" s="150">
        <f t="shared" ref="BA144:BA145" si="82">SUM(AN144,AP144,AR144,AT144,AV144,AX144,AZ144)</f>
        <v>105</v>
      </c>
      <c r="BB144" s="27" t="str">
        <f t="shared" ref="BB144:BB145" si="83">IF(BA144&gt;=96,"Fuerte",IF(AND(BA144&gt;=86, BA144&lt;96),"Moderado",IF(BA144&lt;86,"Débil")))</f>
        <v>Fuerte</v>
      </c>
      <c r="BC144" s="27" t="s">
        <v>202</v>
      </c>
      <c r="BD144" s="27">
        <f t="shared" ref="BD144:BD145" si="84">VALUE(IF(OR(AND(BB144="Fuerte",BC144="Fuerte")),"100",IF(OR(AND(BB144="Fuerte",BC144="Moderado"),AND(BB144="Moderado",BC144="Fuerte"),AND(BB144="Moderado",BC144="Moderado")),"50",IF(OR(AND(BB144="Fuerte",BC144="Débil"),AND(BB144="Moderado",BC144="Débil"),AND(BB144="Débil",BC144="Fuerte"),AND(BB144="Débil",BC144="Moderado"),AND(BB144="Débil",BC144="Débil")),"0",))))</f>
        <v>100</v>
      </c>
      <c r="BE144" s="65" t="str">
        <f t="shared" ref="BE144:BE145" si="85">IF(BD144=100,"Fuerte",IF(BD144=50,"Moderado",IF(BD144=0,"Débil")))</f>
        <v>Fuerte</v>
      </c>
      <c r="BF144" s="422">
        <f>AVERAGE(BD144:BD149)</f>
        <v>100</v>
      </c>
      <c r="BG144" s="422" t="str">
        <f>IF(BF144=100,"Fuerte",IF(AND(BF144&lt;=99, BF144&gt;=50),"Moderado",IF(BF144&lt;50,"Débil")))</f>
        <v>Fuerte</v>
      </c>
      <c r="BH144" s="440">
        <f>IF(BG144="Fuerte",(J144-2),IF(BG144="Moderado",(J144-1), IF(BG144="Débil",((J144-0)))))</f>
        <v>2</v>
      </c>
      <c r="BI144" s="440" t="str">
        <f>IF(BH144&lt;=0,"",IF(BH144=1,"Rara vez",IF(BH144=2,"Improbable",IF(BH144=3,"Posible",IF(BH144=4,"Probable",IF(BH144=5,"Casi Seguro"))))))</f>
        <v>Improbable</v>
      </c>
      <c r="BJ144" s="457">
        <f>IF(BI144="","",IF(BI144="Rara vez",0.2,IF(BI144="Improbable",0.4,IF(BI144="Posible",0.6,IF(BI144="Probable",0.8,IF(BI144="Casi seguro",1,))))))</f>
        <v>0.4</v>
      </c>
      <c r="BK144" s="440" t="str">
        <f>IFERROR(IF(AG144=5,"Moderado",IF(AG144=10,"Mayor",IF(AG144=20,"Catastrófico",0))),"")</f>
        <v>Mayor</v>
      </c>
      <c r="BL144" s="457">
        <f>IF(AH144="","",IF(AH144="Moderado",0.6,IF(AH144="Mayor",0.8,IF(AH144="Catastrófico",1,))))</f>
        <v>0.8</v>
      </c>
      <c r="BM144" s="458" t="str">
        <f>IF(OR(AND(KBI144="Rara vez",BK144="Moderado"),AND(BI144="Improbable",BK144="Moderado")),"Moderado",IF(OR(AND(BI144="Rara vez",BK144="Mayor"),AND(BI144="Improbable",BK144="Mayor"),AND(BI144="Posible",BK144="Moderado"),AND(BI144="Probable",BK144="Moderado")),"Alta",IF(OR(AND(BI144="Rara vez",BK144="Catastrófico"),AND(BI144="Improbable",BK144="Catastrófico"),AND(BI144="Posible",BK144="Catastrófico"),AND(BI144="Probable",BK144="Catastrófico"),AND(BI144="Casi seguro",BK144="Catastrófico"),AND(BI144="Posible",BK144="Moderado"),AND(BI144="Probable",BK144="Moderado"),AND(BI144="Casi seguro",BK144="Moderado"),AND(BI144="Posible",BK144="Mayor"),AND(BI144="Probable",BK144="Mayor"),AND(BI144="Casi seguro",BK144="Mayor")),"Extremo",)))</f>
        <v>Alta</v>
      </c>
      <c r="BN144" s="65" t="s">
        <v>241</v>
      </c>
      <c r="BO144" s="30" t="s">
        <v>596</v>
      </c>
      <c r="BP144" s="30" t="s">
        <v>597</v>
      </c>
      <c r="BQ144" s="30" t="s">
        <v>598</v>
      </c>
      <c r="BR144" s="30" t="s">
        <v>599</v>
      </c>
      <c r="BS144" s="30" t="s">
        <v>600</v>
      </c>
      <c r="BT144" s="33" t="s">
        <v>601</v>
      </c>
      <c r="BU144" s="33" t="s">
        <v>602</v>
      </c>
      <c r="BV144" s="134"/>
      <c r="BW144" s="30"/>
      <c r="BX144" s="131"/>
      <c r="BY144" s="131"/>
      <c r="BZ144" s="131"/>
      <c r="CA144" s="131"/>
      <c r="CB144" s="131"/>
      <c r="CC144" s="131"/>
      <c r="CD144" s="131"/>
      <c r="CE144" s="131"/>
      <c r="CF144" s="131"/>
      <c r="CG144" s="131"/>
      <c r="CH144" s="131"/>
      <c r="CI144" s="131"/>
      <c r="CJ144" s="131"/>
      <c r="CK144" s="131"/>
      <c r="CL144" s="131"/>
      <c r="CM144" s="131"/>
      <c r="CN144" s="131"/>
      <c r="CO144" s="131"/>
      <c r="CP144" s="131"/>
      <c r="CQ144" s="131"/>
    </row>
    <row r="145" spans="1:95" ht="133.5" customHeight="1">
      <c r="A145" s="417"/>
      <c r="B145" s="417"/>
      <c r="C145" s="417"/>
      <c r="D145" s="417"/>
      <c r="E145" s="148" t="s">
        <v>603</v>
      </c>
      <c r="F145" s="148"/>
      <c r="G145" s="417"/>
      <c r="H145" s="417"/>
      <c r="I145" s="62" t="s">
        <v>303</v>
      </c>
      <c r="J145" s="417"/>
      <c r="K145" s="417"/>
      <c r="L145" s="417"/>
      <c r="M145" s="417"/>
      <c r="N145" s="417"/>
      <c r="O145" s="417"/>
      <c r="P145" s="417"/>
      <c r="Q145" s="417"/>
      <c r="R145" s="417"/>
      <c r="S145" s="417"/>
      <c r="T145" s="417"/>
      <c r="U145" s="417"/>
      <c r="V145" s="417"/>
      <c r="W145" s="417"/>
      <c r="X145" s="417"/>
      <c r="Y145" s="417"/>
      <c r="Z145" s="417"/>
      <c r="AA145" s="417"/>
      <c r="AB145" s="417"/>
      <c r="AC145" s="417"/>
      <c r="AD145" s="417"/>
      <c r="AE145" s="417"/>
      <c r="AF145" s="417"/>
      <c r="AG145" s="63">
        <f t="shared" si="48"/>
        <v>5</v>
      </c>
      <c r="AH145" s="417"/>
      <c r="AI145" s="417"/>
      <c r="AJ145" s="417"/>
      <c r="AK145" s="25">
        <v>2</v>
      </c>
      <c r="AL145" s="26" t="s">
        <v>604</v>
      </c>
      <c r="AM145" s="27" t="s">
        <v>195</v>
      </c>
      <c r="AN145" s="27">
        <f t="shared" si="75"/>
        <v>15</v>
      </c>
      <c r="AO145" s="27" t="s">
        <v>196</v>
      </c>
      <c r="AP145" s="27">
        <f t="shared" si="76"/>
        <v>15</v>
      </c>
      <c r="AQ145" s="27" t="s">
        <v>197</v>
      </c>
      <c r="AR145" s="27">
        <f t="shared" si="77"/>
        <v>15</v>
      </c>
      <c r="AS145" s="27" t="s">
        <v>230</v>
      </c>
      <c r="AT145" s="27">
        <f t="shared" si="78"/>
        <v>15</v>
      </c>
      <c r="AU145" s="27" t="s">
        <v>199</v>
      </c>
      <c r="AV145" s="27">
        <f t="shared" si="79"/>
        <v>15</v>
      </c>
      <c r="AW145" s="36" t="s">
        <v>200</v>
      </c>
      <c r="AX145" s="27">
        <f t="shared" si="80"/>
        <v>15</v>
      </c>
      <c r="AY145" s="36" t="s">
        <v>201</v>
      </c>
      <c r="AZ145" s="27">
        <f t="shared" si="81"/>
        <v>15</v>
      </c>
      <c r="BA145" s="150">
        <f t="shared" si="82"/>
        <v>105</v>
      </c>
      <c r="BB145" s="27" t="str">
        <f t="shared" si="83"/>
        <v>Fuerte</v>
      </c>
      <c r="BC145" s="27" t="s">
        <v>202</v>
      </c>
      <c r="BD145" s="27">
        <f t="shared" si="84"/>
        <v>100</v>
      </c>
      <c r="BE145" s="65" t="str">
        <f t="shared" si="85"/>
        <v>Fuerte</v>
      </c>
      <c r="BF145" s="417"/>
      <c r="BG145" s="417"/>
      <c r="BH145" s="417"/>
      <c r="BI145" s="417"/>
      <c r="BJ145" s="417"/>
      <c r="BK145" s="417"/>
      <c r="BL145" s="417"/>
      <c r="BM145" s="417"/>
      <c r="BN145" s="65"/>
      <c r="BO145" s="30"/>
      <c r="BP145" s="30"/>
      <c r="BQ145" s="30"/>
      <c r="BR145" s="30"/>
      <c r="BS145" s="30"/>
      <c r="BT145" s="33"/>
      <c r="BU145" s="33"/>
      <c r="BV145" s="30"/>
      <c r="BW145" s="30"/>
      <c r="BX145" s="131"/>
      <c r="BY145" s="131"/>
      <c r="BZ145" s="131"/>
      <c r="CA145" s="131"/>
      <c r="CB145" s="131"/>
      <c r="CC145" s="131"/>
      <c r="CD145" s="131"/>
      <c r="CE145" s="131"/>
      <c r="CF145" s="131"/>
      <c r="CG145" s="131"/>
      <c r="CH145" s="131"/>
      <c r="CI145" s="131"/>
      <c r="CJ145" s="131"/>
      <c r="CK145" s="131"/>
      <c r="CL145" s="131"/>
      <c r="CM145" s="131"/>
      <c r="CN145" s="131"/>
      <c r="CO145" s="131"/>
      <c r="CP145" s="131"/>
      <c r="CQ145" s="131"/>
    </row>
    <row r="146" spans="1:95" ht="15.75" customHeight="1">
      <c r="A146" s="417"/>
      <c r="B146" s="417"/>
      <c r="C146" s="417"/>
      <c r="D146" s="417"/>
      <c r="E146" s="148"/>
      <c r="F146" s="148"/>
      <c r="G146" s="417"/>
      <c r="H146" s="417"/>
      <c r="I146" s="62" t="s">
        <v>429</v>
      </c>
      <c r="J146" s="417"/>
      <c r="K146" s="417"/>
      <c r="L146" s="417"/>
      <c r="M146" s="417"/>
      <c r="N146" s="417"/>
      <c r="O146" s="417"/>
      <c r="P146" s="417"/>
      <c r="Q146" s="417"/>
      <c r="R146" s="417"/>
      <c r="S146" s="417"/>
      <c r="T146" s="417"/>
      <c r="U146" s="417"/>
      <c r="V146" s="417"/>
      <c r="W146" s="417"/>
      <c r="X146" s="417"/>
      <c r="Y146" s="417"/>
      <c r="Z146" s="417"/>
      <c r="AA146" s="417"/>
      <c r="AB146" s="417"/>
      <c r="AC146" s="417"/>
      <c r="AD146" s="417"/>
      <c r="AE146" s="417"/>
      <c r="AF146" s="417"/>
      <c r="AG146" s="63">
        <f t="shared" si="48"/>
        <v>5</v>
      </c>
      <c r="AH146" s="417"/>
      <c r="AI146" s="417"/>
      <c r="AJ146" s="417"/>
      <c r="AK146" s="25">
        <v>3</v>
      </c>
      <c r="AL146" s="26" t="s">
        <v>226</v>
      </c>
      <c r="AM146" s="27"/>
      <c r="AN146" s="27" t="str">
        <f t="shared" si="75"/>
        <v/>
      </c>
      <c r="AO146" s="27"/>
      <c r="AP146" s="27" t="str">
        <f t="shared" si="76"/>
        <v/>
      </c>
      <c r="AQ146" s="27"/>
      <c r="AR146" s="27" t="str">
        <f t="shared" si="77"/>
        <v/>
      </c>
      <c r="AS146" s="27"/>
      <c r="AT146" s="27" t="str">
        <f t="shared" si="78"/>
        <v/>
      </c>
      <c r="AU146" s="27"/>
      <c r="AV146" s="27" t="str">
        <f t="shared" si="79"/>
        <v/>
      </c>
      <c r="AW146" s="36"/>
      <c r="AX146" s="27" t="str">
        <f t="shared" si="80"/>
        <v/>
      </c>
      <c r="AY146" s="36"/>
      <c r="AZ146" s="27" t="str">
        <f t="shared" si="81"/>
        <v/>
      </c>
      <c r="BA146" s="150"/>
      <c r="BB146" s="27"/>
      <c r="BC146" s="27"/>
      <c r="BD146" s="27"/>
      <c r="BE146" s="65"/>
      <c r="BF146" s="417"/>
      <c r="BG146" s="417"/>
      <c r="BH146" s="417"/>
      <c r="BI146" s="417"/>
      <c r="BJ146" s="417"/>
      <c r="BK146" s="417"/>
      <c r="BL146" s="417"/>
      <c r="BM146" s="417"/>
      <c r="BN146" s="65"/>
      <c r="BO146" s="30"/>
      <c r="BP146" s="30"/>
      <c r="BQ146" s="30"/>
      <c r="BR146" s="30"/>
      <c r="BS146" s="30"/>
      <c r="BT146" s="33"/>
      <c r="BU146" s="33"/>
      <c r="BV146" s="30"/>
      <c r="BW146" s="30"/>
      <c r="BX146" s="131"/>
      <c r="BY146" s="131"/>
      <c r="BZ146" s="131"/>
      <c r="CA146" s="131"/>
      <c r="CB146" s="131"/>
      <c r="CC146" s="131"/>
      <c r="CD146" s="131"/>
      <c r="CE146" s="131"/>
      <c r="CF146" s="131"/>
      <c r="CG146" s="131"/>
      <c r="CH146" s="131"/>
      <c r="CI146" s="131"/>
      <c r="CJ146" s="131"/>
      <c r="CK146" s="131"/>
      <c r="CL146" s="131"/>
      <c r="CM146" s="131"/>
      <c r="CN146" s="131"/>
      <c r="CO146" s="131"/>
      <c r="CP146" s="131"/>
      <c r="CQ146" s="131"/>
    </row>
    <row r="147" spans="1:95" ht="15.75" customHeight="1">
      <c r="A147" s="417"/>
      <c r="B147" s="417"/>
      <c r="C147" s="417"/>
      <c r="D147" s="417"/>
      <c r="E147" s="148"/>
      <c r="F147" s="148"/>
      <c r="G147" s="417"/>
      <c r="H147" s="417"/>
      <c r="I147" s="62" t="s">
        <v>191</v>
      </c>
      <c r="J147" s="417"/>
      <c r="K147" s="417"/>
      <c r="L147" s="417"/>
      <c r="M147" s="417"/>
      <c r="N147" s="417"/>
      <c r="O147" s="417"/>
      <c r="P147" s="417"/>
      <c r="Q147" s="417"/>
      <c r="R147" s="417"/>
      <c r="S147" s="417"/>
      <c r="T147" s="417"/>
      <c r="U147" s="417"/>
      <c r="V147" s="417"/>
      <c r="W147" s="417"/>
      <c r="X147" s="417"/>
      <c r="Y147" s="417"/>
      <c r="Z147" s="417"/>
      <c r="AA147" s="417"/>
      <c r="AB147" s="417"/>
      <c r="AC147" s="417"/>
      <c r="AD147" s="417"/>
      <c r="AE147" s="417"/>
      <c r="AF147" s="417"/>
      <c r="AG147" s="63">
        <f t="shared" si="48"/>
        <v>5</v>
      </c>
      <c r="AH147" s="417"/>
      <c r="AI147" s="417"/>
      <c r="AJ147" s="417"/>
      <c r="AK147" s="25">
        <v>4</v>
      </c>
      <c r="AL147" s="26" t="s">
        <v>226</v>
      </c>
      <c r="AM147" s="27"/>
      <c r="AN147" s="27" t="str">
        <f t="shared" si="75"/>
        <v/>
      </c>
      <c r="AO147" s="27"/>
      <c r="AP147" s="27" t="str">
        <f t="shared" si="76"/>
        <v/>
      </c>
      <c r="AQ147" s="27"/>
      <c r="AR147" s="27" t="str">
        <f t="shared" si="77"/>
        <v/>
      </c>
      <c r="AS147" s="27"/>
      <c r="AT147" s="27" t="str">
        <f t="shared" si="78"/>
        <v/>
      </c>
      <c r="AU147" s="27"/>
      <c r="AV147" s="27" t="str">
        <f t="shared" si="79"/>
        <v/>
      </c>
      <c r="AW147" s="36"/>
      <c r="AX147" s="27" t="str">
        <f t="shared" si="80"/>
        <v/>
      </c>
      <c r="AY147" s="36"/>
      <c r="AZ147" s="27" t="str">
        <f t="shared" si="81"/>
        <v/>
      </c>
      <c r="BA147" s="150"/>
      <c r="BB147" s="27"/>
      <c r="BC147" s="27"/>
      <c r="BD147" s="27"/>
      <c r="BE147" s="65"/>
      <c r="BF147" s="417"/>
      <c r="BG147" s="417"/>
      <c r="BH147" s="417"/>
      <c r="BI147" s="417"/>
      <c r="BJ147" s="417"/>
      <c r="BK147" s="417"/>
      <c r="BL147" s="417"/>
      <c r="BM147" s="417"/>
      <c r="BN147" s="65"/>
      <c r="BO147" s="30"/>
      <c r="BP147" s="30"/>
      <c r="BQ147" s="30"/>
      <c r="BR147" s="30"/>
      <c r="BS147" s="30"/>
      <c r="BT147" s="33"/>
      <c r="BU147" s="33"/>
      <c r="BV147" s="30"/>
      <c r="BW147" s="30"/>
      <c r="BX147" s="131"/>
      <c r="BY147" s="131"/>
      <c r="BZ147" s="131"/>
      <c r="CA147" s="131"/>
      <c r="CB147" s="131"/>
      <c r="CC147" s="131"/>
      <c r="CD147" s="131"/>
      <c r="CE147" s="131"/>
      <c r="CF147" s="131"/>
      <c r="CG147" s="131"/>
      <c r="CH147" s="131"/>
      <c r="CI147" s="131"/>
      <c r="CJ147" s="131"/>
      <c r="CK147" s="131"/>
      <c r="CL147" s="131"/>
      <c r="CM147" s="131"/>
      <c r="CN147" s="131"/>
      <c r="CO147" s="131"/>
      <c r="CP147" s="131"/>
      <c r="CQ147" s="131"/>
    </row>
    <row r="148" spans="1:95" ht="16.5" customHeight="1">
      <c r="A148" s="417"/>
      <c r="B148" s="417"/>
      <c r="C148" s="417"/>
      <c r="D148" s="417"/>
      <c r="E148" s="148"/>
      <c r="F148" s="148"/>
      <c r="G148" s="417"/>
      <c r="H148" s="417"/>
      <c r="I148" s="62"/>
      <c r="J148" s="417"/>
      <c r="K148" s="417"/>
      <c r="L148" s="417"/>
      <c r="M148" s="417"/>
      <c r="N148" s="417"/>
      <c r="O148" s="417"/>
      <c r="P148" s="417"/>
      <c r="Q148" s="417"/>
      <c r="R148" s="417"/>
      <c r="S148" s="417"/>
      <c r="T148" s="417"/>
      <c r="U148" s="417"/>
      <c r="V148" s="417"/>
      <c r="W148" s="417"/>
      <c r="X148" s="417"/>
      <c r="Y148" s="417"/>
      <c r="Z148" s="417"/>
      <c r="AA148" s="417"/>
      <c r="AB148" s="417"/>
      <c r="AC148" s="417"/>
      <c r="AD148" s="417"/>
      <c r="AE148" s="417"/>
      <c r="AF148" s="417"/>
      <c r="AG148" s="63">
        <f t="shared" si="48"/>
        <v>5</v>
      </c>
      <c r="AH148" s="417"/>
      <c r="AI148" s="417"/>
      <c r="AJ148" s="417"/>
      <c r="AK148" s="25">
        <v>5</v>
      </c>
      <c r="AL148" s="26" t="s">
        <v>226</v>
      </c>
      <c r="AM148" s="27"/>
      <c r="AN148" s="27" t="str">
        <f t="shared" si="75"/>
        <v/>
      </c>
      <c r="AO148" s="27"/>
      <c r="AP148" s="27" t="str">
        <f t="shared" si="76"/>
        <v/>
      </c>
      <c r="AQ148" s="27"/>
      <c r="AR148" s="27" t="str">
        <f t="shared" si="77"/>
        <v/>
      </c>
      <c r="AS148" s="27"/>
      <c r="AT148" s="27" t="str">
        <f t="shared" si="78"/>
        <v/>
      </c>
      <c r="AU148" s="27"/>
      <c r="AV148" s="27" t="str">
        <f t="shared" si="79"/>
        <v/>
      </c>
      <c r="AW148" s="36"/>
      <c r="AX148" s="27" t="str">
        <f t="shared" si="80"/>
        <v/>
      </c>
      <c r="AY148" s="36"/>
      <c r="AZ148" s="27" t="str">
        <f t="shared" si="81"/>
        <v/>
      </c>
      <c r="BA148" s="150"/>
      <c r="BB148" s="27"/>
      <c r="BC148" s="27"/>
      <c r="BD148" s="27"/>
      <c r="BE148" s="65"/>
      <c r="BF148" s="417"/>
      <c r="BG148" s="417"/>
      <c r="BH148" s="417"/>
      <c r="BI148" s="417"/>
      <c r="BJ148" s="417"/>
      <c r="BK148" s="417"/>
      <c r="BL148" s="417"/>
      <c r="BM148" s="417"/>
      <c r="BN148" s="65"/>
      <c r="BO148" s="30"/>
      <c r="BP148" s="30"/>
      <c r="BQ148" s="30"/>
      <c r="BR148" s="30"/>
      <c r="BS148" s="30"/>
      <c r="BT148" s="33"/>
      <c r="BU148" s="33"/>
      <c r="BV148" s="30"/>
      <c r="BW148" s="30"/>
      <c r="BX148" s="131"/>
      <c r="BY148" s="131"/>
      <c r="BZ148" s="131"/>
      <c r="CA148" s="131"/>
      <c r="CB148" s="131"/>
      <c r="CC148" s="131"/>
      <c r="CD148" s="131"/>
      <c r="CE148" s="131"/>
      <c r="CF148" s="131"/>
      <c r="CG148" s="131"/>
      <c r="CH148" s="131"/>
      <c r="CI148" s="131"/>
      <c r="CJ148" s="131"/>
      <c r="CK148" s="131"/>
      <c r="CL148" s="131"/>
      <c r="CM148" s="131"/>
      <c r="CN148" s="131"/>
      <c r="CO148" s="131"/>
      <c r="CP148" s="131"/>
      <c r="CQ148" s="131"/>
    </row>
    <row r="149" spans="1:95" ht="117" customHeight="1">
      <c r="A149" s="418"/>
      <c r="B149" s="418"/>
      <c r="C149" s="418"/>
      <c r="D149" s="418"/>
      <c r="E149" s="149"/>
      <c r="F149" s="149"/>
      <c r="G149" s="418"/>
      <c r="H149" s="418"/>
      <c r="I149" s="62"/>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63">
        <f t="shared" si="48"/>
        <v>5</v>
      </c>
      <c r="AH149" s="418"/>
      <c r="AI149" s="418"/>
      <c r="AJ149" s="418"/>
      <c r="AK149" s="25">
        <v>6</v>
      </c>
      <c r="AL149" s="26" t="s">
        <v>226</v>
      </c>
      <c r="AM149" s="27"/>
      <c r="AN149" s="27" t="str">
        <f t="shared" si="75"/>
        <v/>
      </c>
      <c r="AO149" s="27"/>
      <c r="AP149" s="27" t="str">
        <f t="shared" si="76"/>
        <v/>
      </c>
      <c r="AQ149" s="27"/>
      <c r="AR149" s="27" t="str">
        <f t="shared" si="77"/>
        <v/>
      </c>
      <c r="AS149" s="27"/>
      <c r="AT149" s="27" t="str">
        <f t="shared" si="78"/>
        <v/>
      </c>
      <c r="AU149" s="27"/>
      <c r="AV149" s="27" t="str">
        <f t="shared" si="79"/>
        <v/>
      </c>
      <c r="AW149" s="36"/>
      <c r="AX149" s="27" t="str">
        <f t="shared" si="80"/>
        <v/>
      </c>
      <c r="AY149" s="36"/>
      <c r="AZ149" s="27" t="str">
        <f t="shared" si="81"/>
        <v/>
      </c>
      <c r="BA149" s="150"/>
      <c r="BB149" s="27"/>
      <c r="BC149" s="27"/>
      <c r="BD149" s="27"/>
      <c r="BE149" s="27"/>
      <c r="BF149" s="418"/>
      <c r="BG149" s="418"/>
      <c r="BH149" s="418"/>
      <c r="BI149" s="418"/>
      <c r="BJ149" s="418"/>
      <c r="BK149" s="418"/>
      <c r="BL149" s="418"/>
      <c r="BM149" s="418"/>
      <c r="BN149" s="65"/>
      <c r="BO149" s="30"/>
      <c r="BP149" s="30"/>
      <c r="BQ149" s="30"/>
      <c r="BR149" s="30"/>
      <c r="BS149" s="30"/>
      <c r="BT149" s="33"/>
      <c r="BU149" s="33"/>
      <c r="BV149" s="30"/>
      <c r="BW149" s="30"/>
      <c r="BX149" s="131"/>
      <c r="BY149" s="131"/>
      <c r="BZ149" s="131"/>
      <c r="CA149" s="131"/>
      <c r="CB149" s="131"/>
      <c r="CC149" s="131"/>
      <c r="CD149" s="131"/>
      <c r="CE149" s="131"/>
      <c r="CF149" s="131"/>
      <c r="CG149" s="131"/>
      <c r="CH149" s="131"/>
      <c r="CI149" s="131"/>
      <c r="CJ149" s="131"/>
      <c r="CK149" s="131"/>
      <c r="CL149" s="131"/>
      <c r="CM149" s="131"/>
      <c r="CN149" s="131"/>
      <c r="CO149" s="131"/>
      <c r="CP149" s="131"/>
      <c r="CQ149" s="131"/>
    </row>
    <row r="150" spans="1:95" ht="15.75" customHeight="1">
      <c r="A150" s="482">
        <v>25</v>
      </c>
      <c r="B150" s="452" t="s">
        <v>605</v>
      </c>
      <c r="C150" s="452" t="s">
        <v>606</v>
      </c>
      <c r="D150" s="452" t="s">
        <v>607</v>
      </c>
      <c r="E150" s="452" t="s">
        <v>608</v>
      </c>
      <c r="F150" s="452" t="s">
        <v>609</v>
      </c>
      <c r="G150" s="452" t="s">
        <v>610</v>
      </c>
      <c r="H150" s="452" t="s">
        <v>190</v>
      </c>
      <c r="I150" s="452" t="s">
        <v>214</v>
      </c>
      <c r="J150" s="456">
        <v>3</v>
      </c>
      <c r="K150" s="480" t="str">
        <f>IF(J150&lt;=0,"",IF(J150=1,"Rara vez",IF(J150=2,"Improbable",IF(J150=3,"Posible",IF(J150=4,"Probable",IF(J150=5,"Casi Seguro"))))))</f>
        <v>Posible</v>
      </c>
      <c r="L150" s="416">
        <f>IF(K150="","",IF(K150="Rara vez",0.2,IF(K150="Improbable",0.4,IF(K150="Posible",0.6,IF(K150="Probable",0.8,IF(K150="Casi seguro",1,))))))</f>
        <v>0.6</v>
      </c>
      <c r="M150" s="416" t="s">
        <v>192</v>
      </c>
      <c r="N150" s="416" t="s">
        <v>192</v>
      </c>
      <c r="O150" s="416" t="s">
        <v>192</v>
      </c>
      <c r="P150" s="416" t="s">
        <v>192</v>
      </c>
      <c r="Q150" s="416" t="s">
        <v>192</v>
      </c>
      <c r="R150" s="416" t="s">
        <v>193</v>
      </c>
      <c r="S150" s="416" t="s">
        <v>193</v>
      </c>
      <c r="T150" s="416" t="s">
        <v>192</v>
      </c>
      <c r="U150" s="416" t="s">
        <v>193</v>
      </c>
      <c r="V150" s="416" t="s">
        <v>192</v>
      </c>
      <c r="W150" s="416" t="s">
        <v>192</v>
      </c>
      <c r="X150" s="416" t="s">
        <v>192</v>
      </c>
      <c r="Y150" s="416" t="s">
        <v>192</v>
      </c>
      <c r="Z150" s="416" t="s">
        <v>192</v>
      </c>
      <c r="AA150" s="416" t="s">
        <v>192</v>
      </c>
      <c r="AB150" s="416" t="s">
        <v>192</v>
      </c>
      <c r="AC150" s="416" t="s">
        <v>192</v>
      </c>
      <c r="AD150" s="416" t="s">
        <v>192</v>
      </c>
      <c r="AE150" s="416" t="s">
        <v>193</v>
      </c>
      <c r="AF150" s="425" t="str">
        <f>IF(AB150="Si","19",COUNTIF(M150:AE151,"si"))</f>
        <v>19</v>
      </c>
      <c r="AG150" s="484">
        <f t="shared" si="48"/>
        <v>20</v>
      </c>
      <c r="AH150" s="480" t="str">
        <f>IF(AG150=5,"Moderado",IF(AG150=10,"Mayor",IF(AG150=20,"Catastrófico",0)))</f>
        <v>Catastrófico</v>
      </c>
      <c r="AI150" s="416">
        <f>IF(AH150="","",IF(AH150="Moderado",0.6,IF(AH150="Mayor",0.8,IF(AH150="Catastrófico",1,))))</f>
        <v>1</v>
      </c>
      <c r="AJ150" s="480" t="str">
        <f>IF(OR(AND(K150="Rara vez",AH150="Moderado"),AND(K150="Improbable",AH150="Moderado")),"Moderado",IF(OR(AND(K150="Rara vez",AH150="Mayor"),AND(K150="Improbable",AH150="Mayor"),AND(K150="Posible",AH150="Moderado"),AND(K150="Probable",AH150="Moderado")),"Alta",IF(OR(AND(K150="Rara vez",AH150="Catastrófico"),AND(K150="Improbable",AH150="Catastrófico"),AND(K150="Posible",AH150="Catastrófico"),AND(K150="Probable",AH150="Catastrófico"),AND(K150="Casi seguro",AH150="Catastrófico"),AND(K150="Posible",AH150="Moderado"),AND(K150="Probable",AH150="Moderado"),AND(K150="Casi seguro",AH150="Moderado"),AND(K150="Posible",AH150="Mayor"),AND(K150="Probable",AH150="Mayor"),AND(K150="Casi seguro",AH150="Mayor")),"Extremo",)))</f>
        <v>Extremo</v>
      </c>
      <c r="AK150" s="456">
        <v>1</v>
      </c>
      <c r="AL150" s="485" t="s">
        <v>611</v>
      </c>
      <c r="AM150" s="422" t="s">
        <v>195</v>
      </c>
      <c r="AN150" s="27">
        <v>15</v>
      </c>
      <c r="AO150" s="27" t="s">
        <v>196</v>
      </c>
      <c r="AP150" s="27">
        <v>15</v>
      </c>
      <c r="AQ150" s="27" t="s">
        <v>197</v>
      </c>
      <c r="AR150" s="27">
        <v>15</v>
      </c>
      <c r="AS150" s="27" t="s">
        <v>230</v>
      </c>
      <c r="AT150" s="27">
        <v>15</v>
      </c>
      <c r="AU150" s="27" t="s">
        <v>199</v>
      </c>
      <c r="AV150" s="27">
        <v>15</v>
      </c>
      <c r="AW150" s="36" t="s">
        <v>200</v>
      </c>
      <c r="AX150" s="27">
        <v>15</v>
      </c>
      <c r="AY150" s="36" t="s">
        <v>201</v>
      </c>
      <c r="AZ150" s="27">
        <v>15</v>
      </c>
      <c r="BA150" s="150">
        <f>SUM(AN150,AP150,AR150,AT150,AV150,AX150,AZ150)</f>
        <v>105</v>
      </c>
      <c r="BB150" s="27" t="str">
        <f>IF(BA150&gt;=96,"Fuerte",IF(AND(BA150&gt;=86, BA150&lt;96),"Moderado",IF(BA150&lt;86,"Débil")))</f>
        <v>Fuerte</v>
      </c>
      <c r="BC150" s="27" t="s">
        <v>202</v>
      </c>
      <c r="BD150" s="27">
        <f>VALUE(IF(OR(AND(BB150="Fuerte",BC150="Fuerte")),"100",IF(OR(AND(BB150="Fuerte",BC150="Moderado"),AND(BB150="Moderado",BC150="Fuerte"),AND(BB150="Moderado",BC150="Moderado")),"50",IF(OR(AND(BB150="Fuerte",BC150="Débil"),AND(BB150="Moderado",BC150="Débil"),AND(BB150="Débil",BC150="Fuerte"),AND(BB150="Débil",BC150="Moderado"),AND(BB150="Débil",BC150="Débil")),"0",))))</f>
        <v>100</v>
      </c>
      <c r="BE150" s="65" t="str">
        <f>IF(BD150=100,"Fuerte",IF(BD150=50,"Moderado",IF(BD150=0,"Débil")))</f>
        <v>Fuerte</v>
      </c>
      <c r="BF150" s="422">
        <f>AVERAGE(BD150:BD155)</f>
        <v>100</v>
      </c>
      <c r="BG150" s="422" t="str">
        <f>IF(BF150=100,"Fuerte",IF(AND(BF150&lt;=99, BF150&gt;=50),"Moderado",IF(BF150&lt;50,"Débil")))</f>
        <v>Fuerte</v>
      </c>
      <c r="BH150" s="440">
        <f>IF(BG150="Fuerte",(J150-2),IF(BG150="Moderado",(J150-1), IF(BG150="Débil",((J150-0)))))</f>
        <v>1</v>
      </c>
      <c r="BI150" s="440" t="str">
        <f>IF(BH150&lt;=0,"",IF(BH150=1,"Rara vez",IF(BH150=2,"Improbable",IF(BH150=3,"Posible",IF(BH150=4,"Probable",IF(BH150=5,"Casi Seguro"))))))</f>
        <v>Rara vez</v>
      </c>
      <c r="BJ150" s="457">
        <f>IF(BI150="","",IF(BI150="Rara vez",0.2,IF(BI150="Improbable",0.4,IF(BI150="Posible",0.6,IF(BI150="Probable",0.8,IF(BI150="Casi seguro",1,))))))</f>
        <v>0.2</v>
      </c>
      <c r="BK150" s="483" t="str">
        <f>IFERROR(IF(AG150=5,"Moderado",IF(AG150=10,"Mayor",IF(AG150=20,"Catastrófico",0))),"")</f>
        <v>Catastrófico</v>
      </c>
      <c r="BL150" s="457">
        <f>IF(AH150="","",IF(AH150="Moderado",0.6,IF(AH150="Mayor",0.8,IF(AH150="Catastrófico",1,))))</f>
        <v>1</v>
      </c>
      <c r="BM150" s="481" t="str">
        <f>IF(OR(AND(KBI150="Rara vez",BK150="Moderado"),AND(BI150="Improbable",BK150="Moderado")),"Moderado",IF(OR(AND(BI150="Rara vez",BK150="Mayor"),AND(BI150="Improbable",BK150="Mayor"),AND(BI150="Posible",BK150="Moderado"),AND(BI150="Probable",BK150="Moderado")),"Alta",IF(OR(AND(BI150="Rara vez",BK150="Catastrófico"),AND(BI150="Improbable",BK150="Catastrófico"),AND(BI150="Posible",BK150="Catastrófico"),AND(BI150="Probable",BK150="Catastrófico"),AND(BI150="Casi seguro",BK150="Catastrófico"),AND(BI150="Posible",BK150="Moderado"),AND(BI150="Probable",BK150="Moderado"),AND(BI150="Casi seguro",BK150="Moderado"),AND(BI150="Posible",BK150="Mayor"),AND(BI150="Probable",BK150="Mayor"),AND(BI150="Casi seguro",BK150="Mayor")),"Extremo",)))</f>
        <v>Extremo</v>
      </c>
      <c r="BN150" s="65" t="s">
        <v>241</v>
      </c>
      <c r="BO150" s="452" t="s">
        <v>612</v>
      </c>
      <c r="BP150" s="452" t="s">
        <v>613</v>
      </c>
      <c r="BQ150" s="452" t="s">
        <v>614</v>
      </c>
      <c r="BR150" s="452" t="s">
        <v>615</v>
      </c>
      <c r="BS150" s="452" t="s">
        <v>616</v>
      </c>
      <c r="BT150" s="33"/>
      <c r="BU150" s="33"/>
      <c r="BV150" s="30"/>
      <c r="BW150" s="25"/>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row>
    <row r="151" spans="1:95" ht="16.5" customHeight="1">
      <c r="A151" s="460"/>
      <c r="B151" s="417"/>
      <c r="C151" s="417"/>
      <c r="D151" s="417"/>
      <c r="E151" s="417"/>
      <c r="F151" s="417"/>
      <c r="G151" s="417"/>
      <c r="H151" s="417"/>
      <c r="I151" s="417"/>
      <c r="J151" s="417"/>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7"/>
      <c r="AN151" s="27" t="str">
        <f t="shared" ref="AN151:AN161" si="86">IF(AM151="","",IF(AM151="Asignado",15,IF(AM151="No asignado",0,)))</f>
        <v/>
      </c>
      <c r="AO151" s="27"/>
      <c r="AP151" s="27" t="str">
        <f t="shared" ref="AP151:AP161" si="87">IF(AO151="","",IF(AO151="Adecuado",15,IF(AO151="Inadecuado",0,)))</f>
        <v/>
      </c>
      <c r="AQ151" s="27"/>
      <c r="AR151" s="27" t="str">
        <f t="shared" ref="AR151:AR161" si="88">IF(AQ151="","",IF(AQ151="Oportuna",15,IF(AQ151="Inoportuna",0,)))</f>
        <v/>
      </c>
      <c r="AS151" s="27"/>
      <c r="AT151" s="27" t="str">
        <f t="shared" ref="AT151:AT161" si="89">IF(AS151="","",IF(AS151="Prevenir",15,IF(AS151="Detectar",10,IF(AS151="No es un control",0,))))</f>
        <v/>
      </c>
      <c r="AU151" s="27"/>
      <c r="AV151" s="27" t="str">
        <f t="shared" ref="AV151:AV161" si="90">IF(AU151="","",IF(AU151="Confiable",15,IF(AU151="No confiable",0,)))</f>
        <v/>
      </c>
      <c r="AW151" s="36"/>
      <c r="AX151" s="27" t="str">
        <f t="shared" ref="AX151:AX161" si="91">IF(AW151="","",IF(AW151="Se investigan y  resuelven oportunamente",15,IF(AW151="No se investigan y resuelven oportunamente",0,)))</f>
        <v/>
      </c>
      <c r="AY151" s="36"/>
      <c r="AZ151" s="27" t="str">
        <f t="shared" ref="AZ151:AZ161" si="92">IF(AY151="","",IF(AY151="Completa",15,IF(AY151="Incompleta",10,IF(AY151="No existe",0,))))</f>
        <v/>
      </c>
      <c r="BA151" s="150"/>
      <c r="BB151" s="27"/>
      <c r="BC151" s="27"/>
      <c r="BD151" s="27"/>
      <c r="BE151" s="65"/>
      <c r="BF151" s="417"/>
      <c r="BG151" s="417"/>
      <c r="BH151" s="417"/>
      <c r="BI151" s="417"/>
      <c r="BJ151" s="417"/>
      <c r="BK151" s="417"/>
      <c r="BL151" s="417"/>
      <c r="BM151" s="417"/>
      <c r="BN151" s="65"/>
      <c r="BO151" s="417"/>
      <c r="BP151" s="417"/>
      <c r="BQ151" s="417"/>
      <c r="BR151" s="417"/>
      <c r="BS151" s="417"/>
      <c r="BT151" s="33"/>
      <c r="BU151" s="33"/>
      <c r="BV151" s="30"/>
      <c r="BW151" s="25"/>
      <c r="BX151" s="131"/>
      <c r="BY151" s="131"/>
      <c r="BZ151" s="131"/>
      <c r="CA151" s="131"/>
      <c r="CB151" s="131"/>
      <c r="CC151" s="131"/>
      <c r="CD151" s="131"/>
      <c r="CE151" s="131"/>
      <c r="CF151" s="131"/>
      <c r="CG151" s="131"/>
      <c r="CH151" s="131"/>
      <c r="CI151" s="131"/>
      <c r="CJ151" s="131"/>
      <c r="CK151" s="131"/>
      <c r="CL151" s="131"/>
      <c r="CM151" s="131"/>
      <c r="CN151" s="131"/>
      <c r="CO151" s="131"/>
      <c r="CP151" s="131"/>
      <c r="CQ151" s="131"/>
    </row>
    <row r="152" spans="1:95" ht="16.5" customHeight="1">
      <c r="A152" s="460"/>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417"/>
      <c r="AM152" s="417"/>
      <c r="AN152" s="27" t="str">
        <f t="shared" si="86"/>
        <v/>
      </c>
      <c r="AO152" s="27"/>
      <c r="AP152" s="27" t="str">
        <f t="shared" si="87"/>
        <v/>
      </c>
      <c r="AQ152" s="27"/>
      <c r="AR152" s="27" t="str">
        <f t="shared" si="88"/>
        <v/>
      </c>
      <c r="AS152" s="27"/>
      <c r="AT152" s="27" t="str">
        <f t="shared" si="89"/>
        <v/>
      </c>
      <c r="AU152" s="27"/>
      <c r="AV152" s="27" t="str">
        <f t="shared" si="90"/>
        <v/>
      </c>
      <c r="AW152" s="36"/>
      <c r="AX152" s="27" t="str">
        <f t="shared" si="91"/>
        <v/>
      </c>
      <c r="AY152" s="36"/>
      <c r="AZ152" s="27" t="str">
        <f t="shared" si="92"/>
        <v/>
      </c>
      <c r="BA152" s="150"/>
      <c r="BB152" s="27"/>
      <c r="BC152" s="27"/>
      <c r="BD152" s="27"/>
      <c r="BE152" s="65"/>
      <c r="BF152" s="417"/>
      <c r="BG152" s="417"/>
      <c r="BH152" s="417"/>
      <c r="BI152" s="417"/>
      <c r="BJ152" s="417"/>
      <c r="BK152" s="417"/>
      <c r="BL152" s="417"/>
      <c r="BM152" s="417"/>
      <c r="BN152" s="65"/>
      <c r="BO152" s="417"/>
      <c r="BP152" s="417"/>
      <c r="BQ152" s="417"/>
      <c r="BR152" s="417"/>
      <c r="BS152" s="417"/>
      <c r="BT152" s="33"/>
      <c r="BU152" s="33"/>
      <c r="BV152" s="30"/>
      <c r="BW152" s="25"/>
      <c r="BX152" s="131"/>
      <c r="BY152" s="131"/>
      <c r="BZ152" s="131"/>
      <c r="CA152" s="131"/>
      <c r="CB152" s="131"/>
      <c r="CC152" s="131"/>
      <c r="CD152" s="131"/>
      <c r="CE152" s="131"/>
      <c r="CF152" s="131"/>
      <c r="CG152" s="131"/>
      <c r="CH152" s="131"/>
      <c r="CI152" s="131"/>
      <c r="CJ152" s="131"/>
      <c r="CK152" s="131"/>
      <c r="CL152" s="131"/>
      <c r="CM152" s="131"/>
      <c r="CN152" s="131"/>
      <c r="CO152" s="131"/>
      <c r="CP152" s="131"/>
      <c r="CQ152" s="131"/>
    </row>
    <row r="153" spans="1:95" ht="16.5" customHeight="1">
      <c r="A153" s="460"/>
      <c r="B153" s="417"/>
      <c r="C153" s="417"/>
      <c r="D153" s="417"/>
      <c r="E153" s="417"/>
      <c r="F153" s="417"/>
      <c r="G153" s="417"/>
      <c r="H153" s="417"/>
      <c r="I153" s="417"/>
      <c r="J153" s="417"/>
      <c r="K153" s="417"/>
      <c r="L153" s="417"/>
      <c r="M153" s="417"/>
      <c r="N153" s="417"/>
      <c r="O153" s="417"/>
      <c r="P153" s="417"/>
      <c r="Q153" s="417"/>
      <c r="R153" s="417"/>
      <c r="S153" s="417"/>
      <c r="T153" s="417"/>
      <c r="U153" s="417"/>
      <c r="V153" s="417"/>
      <c r="W153" s="417"/>
      <c r="X153" s="417"/>
      <c r="Y153" s="417"/>
      <c r="Z153" s="417"/>
      <c r="AA153" s="417"/>
      <c r="AB153" s="417"/>
      <c r="AC153" s="417"/>
      <c r="AD153" s="417"/>
      <c r="AE153" s="417"/>
      <c r="AF153" s="417"/>
      <c r="AG153" s="417"/>
      <c r="AH153" s="417"/>
      <c r="AI153" s="417"/>
      <c r="AJ153" s="417"/>
      <c r="AK153" s="417"/>
      <c r="AL153" s="417"/>
      <c r="AM153" s="417"/>
      <c r="AN153" s="27" t="str">
        <f t="shared" si="86"/>
        <v/>
      </c>
      <c r="AO153" s="27"/>
      <c r="AP153" s="27" t="str">
        <f t="shared" si="87"/>
        <v/>
      </c>
      <c r="AQ153" s="27"/>
      <c r="AR153" s="27" t="str">
        <f t="shared" si="88"/>
        <v/>
      </c>
      <c r="AS153" s="27"/>
      <c r="AT153" s="27" t="str">
        <f t="shared" si="89"/>
        <v/>
      </c>
      <c r="AU153" s="27"/>
      <c r="AV153" s="27" t="str">
        <f t="shared" si="90"/>
        <v/>
      </c>
      <c r="AW153" s="36"/>
      <c r="AX153" s="27" t="str">
        <f t="shared" si="91"/>
        <v/>
      </c>
      <c r="AY153" s="36"/>
      <c r="AZ153" s="27" t="str">
        <f t="shared" si="92"/>
        <v/>
      </c>
      <c r="BA153" s="150"/>
      <c r="BB153" s="27"/>
      <c r="BC153" s="27"/>
      <c r="BD153" s="27"/>
      <c r="BE153" s="65"/>
      <c r="BF153" s="417"/>
      <c r="BG153" s="417"/>
      <c r="BH153" s="417"/>
      <c r="BI153" s="417"/>
      <c r="BJ153" s="417"/>
      <c r="BK153" s="417"/>
      <c r="BL153" s="417"/>
      <c r="BM153" s="417"/>
      <c r="BN153" s="65"/>
      <c r="BO153" s="417"/>
      <c r="BP153" s="418"/>
      <c r="BQ153" s="418"/>
      <c r="BR153" s="418"/>
      <c r="BS153" s="418"/>
      <c r="BT153" s="33"/>
      <c r="BU153" s="33"/>
      <c r="BV153" s="30"/>
      <c r="BW153" s="25"/>
      <c r="BX153" s="131"/>
      <c r="BY153" s="131"/>
      <c r="BZ153" s="131"/>
      <c r="CA153" s="131"/>
      <c r="CB153" s="131"/>
      <c r="CC153" s="131"/>
      <c r="CD153" s="131"/>
      <c r="CE153" s="131"/>
      <c r="CF153" s="131"/>
      <c r="CG153" s="131"/>
      <c r="CH153" s="131"/>
      <c r="CI153" s="131"/>
      <c r="CJ153" s="131"/>
      <c r="CK153" s="131"/>
      <c r="CL153" s="131"/>
      <c r="CM153" s="131"/>
      <c r="CN153" s="131"/>
      <c r="CO153" s="131"/>
      <c r="CP153" s="131"/>
      <c r="CQ153" s="131"/>
    </row>
    <row r="154" spans="1:95" ht="15.75" customHeight="1">
      <c r="A154" s="460"/>
      <c r="B154" s="417"/>
      <c r="C154" s="417"/>
      <c r="D154" s="417"/>
      <c r="E154" s="417"/>
      <c r="F154" s="417"/>
      <c r="G154" s="417"/>
      <c r="H154" s="417"/>
      <c r="I154" s="418"/>
      <c r="J154" s="417"/>
      <c r="K154" s="417"/>
      <c r="L154" s="417"/>
      <c r="M154" s="417"/>
      <c r="N154" s="417"/>
      <c r="O154" s="417"/>
      <c r="P154" s="417"/>
      <c r="Q154" s="417"/>
      <c r="R154" s="417"/>
      <c r="S154" s="417"/>
      <c r="T154" s="417"/>
      <c r="U154" s="417"/>
      <c r="V154" s="417"/>
      <c r="W154" s="417"/>
      <c r="X154" s="417"/>
      <c r="Y154" s="417"/>
      <c r="Z154" s="417"/>
      <c r="AA154" s="417"/>
      <c r="AB154" s="417"/>
      <c r="AC154" s="417"/>
      <c r="AD154" s="417"/>
      <c r="AE154" s="417"/>
      <c r="AF154" s="417"/>
      <c r="AG154" s="418"/>
      <c r="AH154" s="417"/>
      <c r="AI154" s="417"/>
      <c r="AJ154" s="417"/>
      <c r="AK154" s="418"/>
      <c r="AL154" s="418"/>
      <c r="AM154" s="418"/>
      <c r="AN154" s="27" t="str">
        <f t="shared" si="86"/>
        <v/>
      </c>
      <c r="AO154" s="27"/>
      <c r="AP154" s="27" t="str">
        <f t="shared" si="87"/>
        <v/>
      </c>
      <c r="AQ154" s="27"/>
      <c r="AR154" s="27" t="str">
        <f t="shared" si="88"/>
        <v/>
      </c>
      <c r="AS154" s="27"/>
      <c r="AT154" s="27" t="str">
        <f t="shared" si="89"/>
        <v/>
      </c>
      <c r="AU154" s="27"/>
      <c r="AV154" s="27" t="str">
        <f t="shared" si="90"/>
        <v/>
      </c>
      <c r="AW154" s="36"/>
      <c r="AX154" s="27" t="str">
        <f t="shared" si="91"/>
        <v/>
      </c>
      <c r="AY154" s="36"/>
      <c r="AZ154" s="27" t="str">
        <f t="shared" si="92"/>
        <v/>
      </c>
      <c r="BA154" s="150"/>
      <c r="BB154" s="27"/>
      <c r="BC154" s="27"/>
      <c r="BD154" s="27"/>
      <c r="BE154" s="65"/>
      <c r="BF154" s="417"/>
      <c r="BG154" s="417"/>
      <c r="BH154" s="417"/>
      <c r="BI154" s="417"/>
      <c r="BJ154" s="417"/>
      <c r="BK154" s="417"/>
      <c r="BL154" s="417"/>
      <c r="BM154" s="417"/>
      <c r="BN154" s="65"/>
      <c r="BO154" s="418"/>
      <c r="BP154" s="30"/>
      <c r="BQ154" s="30"/>
      <c r="BR154" s="30"/>
      <c r="BS154" s="30"/>
      <c r="BT154" s="33"/>
      <c r="BU154" s="33"/>
      <c r="BV154" s="30"/>
      <c r="BW154" s="25"/>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row>
    <row r="155" spans="1:95" ht="46.5" customHeight="1">
      <c r="A155" s="460"/>
      <c r="B155" s="418"/>
      <c r="C155" s="418"/>
      <c r="D155" s="418"/>
      <c r="E155" s="149"/>
      <c r="F155" s="149"/>
      <c r="G155" s="418"/>
      <c r="H155" s="418"/>
      <c r="I155" s="62"/>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63">
        <f>VALUE(IF(AF155&lt;=5,5,IF(AND(AF155&gt;5,AF155&lt;=11),10,IF(AF155&gt;11,20,0))))</f>
        <v>5</v>
      </c>
      <c r="AH155" s="418"/>
      <c r="AI155" s="418"/>
      <c r="AJ155" s="418"/>
      <c r="AK155" s="25">
        <v>6</v>
      </c>
      <c r="AL155" s="26" t="s">
        <v>226</v>
      </c>
      <c r="AM155" s="27"/>
      <c r="AN155" s="27" t="str">
        <f t="shared" si="86"/>
        <v/>
      </c>
      <c r="AO155" s="27"/>
      <c r="AP155" s="27" t="str">
        <f t="shared" si="87"/>
        <v/>
      </c>
      <c r="AQ155" s="27"/>
      <c r="AR155" s="27" t="str">
        <f t="shared" si="88"/>
        <v/>
      </c>
      <c r="AS155" s="27"/>
      <c r="AT155" s="27" t="str">
        <f t="shared" si="89"/>
        <v/>
      </c>
      <c r="AU155" s="27"/>
      <c r="AV155" s="27" t="str">
        <f t="shared" si="90"/>
        <v/>
      </c>
      <c r="AW155" s="36"/>
      <c r="AX155" s="27" t="str">
        <f t="shared" si="91"/>
        <v/>
      </c>
      <c r="AY155" s="36"/>
      <c r="AZ155" s="27" t="str">
        <f t="shared" si="92"/>
        <v/>
      </c>
      <c r="BA155" s="150"/>
      <c r="BB155" s="27"/>
      <c r="BC155" s="27"/>
      <c r="BD155" s="27"/>
      <c r="BE155" s="65"/>
      <c r="BF155" s="418"/>
      <c r="BG155" s="418"/>
      <c r="BH155" s="418"/>
      <c r="BI155" s="418"/>
      <c r="BJ155" s="418"/>
      <c r="BK155" s="418"/>
      <c r="BL155" s="418"/>
      <c r="BM155" s="418"/>
      <c r="BN155" s="65"/>
      <c r="BO155" s="30"/>
      <c r="BP155" s="30"/>
      <c r="BQ155" s="30"/>
      <c r="BR155" s="30"/>
      <c r="BS155" s="30"/>
      <c r="BT155" s="33"/>
      <c r="BU155" s="33"/>
      <c r="BV155" s="30"/>
      <c r="BW155" s="25"/>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row>
    <row r="156" spans="1:95" ht="15.75" customHeight="1">
      <c r="A156" s="460"/>
      <c r="B156" s="452" t="s">
        <v>605</v>
      </c>
      <c r="C156" s="452" t="s">
        <v>606</v>
      </c>
      <c r="D156" s="452" t="s">
        <v>607</v>
      </c>
      <c r="E156" s="452" t="s">
        <v>608</v>
      </c>
      <c r="F156" s="452" t="s">
        <v>609</v>
      </c>
      <c r="G156" s="452" t="s">
        <v>617</v>
      </c>
      <c r="H156" s="452" t="s">
        <v>190</v>
      </c>
      <c r="I156" s="452" t="s">
        <v>303</v>
      </c>
      <c r="J156" s="456">
        <v>3</v>
      </c>
      <c r="K156" s="480" t="str">
        <f>IF(J156&lt;=0,"",IF(J156=1,"Rara vez",IF(J156=2,"Improbable",IF(J156=3,"Posible",IF(J156=4,"Probable",IF(J156=5,"Casi Seguro"))))))</f>
        <v>Posible</v>
      </c>
      <c r="L156" s="416">
        <f>IF(K156="","",IF(K156="Rara vez",0.2,IF(K156="Improbable",0.4,IF(K156="Posible",0.6,IF(K156="Probable",0.8,IF(K156="Casi seguro",1,))))))</f>
        <v>0.6</v>
      </c>
      <c r="M156" s="416" t="s">
        <v>192</v>
      </c>
      <c r="N156" s="416" t="s">
        <v>192</v>
      </c>
      <c r="O156" s="416" t="s">
        <v>192</v>
      </c>
      <c r="P156" s="416" t="s">
        <v>192</v>
      </c>
      <c r="Q156" s="416" t="s">
        <v>192</v>
      </c>
      <c r="R156" s="416" t="s">
        <v>192</v>
      </c>
      <c r="S156" s="416" t="s">
        <v>193</v>
      </c>
      <c r="T156" s="416" t="s">
        <v>192</v>
      </c>
      <c r="U156" s="416" t="s">
        <v>193</v>
      </c>
      <c r="V156" s="416" t="s">
        <v>192</v>
      </c>
      <c r="W156" s="416" t="s">
        <v>192</v>
      </c>
      <c r="X156" s="416" t="s">
        <v>192</v>
      </c>
      <c r="Y156" s="416" t="s">
        <v>192</v>
      </c>
      <c r="Z156" s="416" t="s">
        <v>192</v>
      </c>
      <c r="AA156" s="416" t="s">
        <v>192</v>
      </c>
      <c r="AB156" s="416" t="s">
        <v>192</v>
      </c>
      <c r="AC156" s="416" t="s">
        <v>192</v>
      </c>
      <c r="AD156" s="416" t="s">
        <v>192</v>
      </c>
      <c r="AE156" s="416" t="s">
        <v>193</v>
      </c>
      <c r="AF156" s="425" t="str">
        <f>IF(AB156="Si","19",COUNTIF(M156:AE157,"si"))</f>
        <v>19</v>
      </c>
      <c r="AG156" s="484">
        <v>10</v>
      </c>
      <c r="AH156" s="480" t="str">
        <f>IF(AG156=5,"Moderado",IF(AG156=10,"Mayor",IF(AG156=20,"Catastrófico",0)))</f>
        <v>Mayor</v>
      </c>
      <c r="AI156" s="416">
        <f>IF(AH156="","",IF(AH156="Leve",0.2,IF(AH156="Menor",0.4,IF(AH156="Moderado",0.6,IF(AH156="Mayor",0.8,IF(AH156="Catastrófico",1,))))))</f>
        <v>0.8</v>
      </c>
      <c r="AJ156" s="480" t="str">
        <f>IF(OR(AND(K156="Rara vez",AH156="Moderado"),AND(K156="Improbable",AH156="Moderado")),"Moderado",IF(OR(AND(K156="Rara vez",AH156="Mayor"),AND(K156="Improbable",AH156="Mayor"),AND(K156="Posible",AH156="Moderado"),AND(K156="Probable",AH156="Moderado")),"Alta",IF(OR(AND(K156="Rara vez",AH156="Catastrófico"),AND(K156="Improbable",AH156="Catastrófico"),AND(K156="Posible",AH156="Catastrófico"),AND(K156="Probable",AH156="Catastrófico"),AND(K156="Casi seguro",AH156="Catastrófico"),AND(K156="Posible",AH156="Moderado"),AND(K156="Probable",AH156="Moderado"),AND(K156="Casi seguro",AH156="Moderado"),AND(K156="Posible",AH156="Mayor"),AND(K156="Probable",AH156="Mayor"),AND(K156="Casi seguro",AH156="Mayor")),"Extremo",)))</f>
        <v>Extremo</v>
      </c>
      <c r="AK156" s="456">
        <v>2</v>
      </c>
      <c r="AL156" s="485" t="s">
        <v>618</v>
      </c>
      <c r="AM156" s="422" t="s">
        <v>195</v>
      </c>
      <c r="AN156" s="27">
        <f t="shared" si="86"/>
        <v>15</v>
      </c>
      <c r="AO156" s="422" t="s">
        <v>196</v>
      </c>
      <c r="AP156" s="27">
        <f t="shared" si="87"/>
        <v>15</v>
      </c>
      <c r="AQ156" s="422" t="s">
        <v>197</v>
      </c>
      <c r="AR156" s="27">
        <f t="shared" si="88"/>
        <v>15</v>
      </c>
      <c r="AS156" s="422" t="s">
        <v>230</v>
      </c>
      <c r="AT156" s="27">
        <f t="shared" si="89"/>
        <v>15</v>
      </c>
      <c r="AU156" s="422" t="s">
        <v>199</v>
      </c>
      <c r="AV156" s="27">
        <f t="shared" si="90"/>
        <v>15</v>
      </c>
      <c r="AW156" s="423" t="s">
        <v>200</v>
      </c>
      <c r="AX156" s="27">
        <f t="shared" si="91"/>
        <v>15</v>
      </c>
      <c r="AY156" s="423" t="s">
        <v>201</v>
      </c>
      <c r="AZ156" s="27">
        <f t="shared" si="92"/>
        <v>15</v>
      </c>
      <c r="BA156" s="150">
        <f>SUM(AN156,AP156,AR156,AT156,AV156,AX156,AZ156)</f>
        <v>105</v>
      </c>
      <c r="BB156" s="27" t="str">
        <f>IF(BA156&gt;=96,"Fuerte",IF(AND(BA156&gt;=86, BA156&lt;96),"Moderado",IF(BA156&lt;86,"Débil")))</f>
        <v>Fuerte</v>
      </c>
      <c r="BC156" s="27" t="s">
        <v>202</v>
      </c>
      <c r="BD156" s="27">
        <f>VALUE(IF(OR(AND(BB156="Fuerte",BC156="Fuerte")),"100",IF(OR(AND(BB156="Fuerte",BC156="Moderado"),AND(BB156="Moderado",BC156="Fuerte"),AND(BB156="Moderado",BC156="Moderado")),"50",IF(OR(AND(BB156="Fuerte",BC156="Débil"),AND(BB156="Moderado",BC156="Débil"),AND(BB156="Débil",BC156="Fuerte"),AND(BB156="Débil",BC156="Moderado"),AND(BB156="Débil",BC156="Débil")),"0",))))</f>
        <v>100</v>
      </c>
      <c r="BE156" s="65" t="str">
        <f>IF(BD156=100,"Fuerte",IF(BD156=50,"Moderado",IF(BD156=0,"Débil")))</f>
        <v>Fuerte</v>
      </c>
      <c r="BF156" s="422">
        <f>AVERAGE(BD156:BD161)</f>
        <v>100</v>
      </c>
      <c r="BG156" s="422" t="str">
        <f>IF(BF156=100,"Fuerte",IF(AND(BF156&lt;=99, BF156&gt;=50),"Moderado",IF(BF156&lt;50,"Débil")))</f>
        <v>Fuerte</v>
      </c>
      <c r="BH156" s="440">
        <f>IF(BG156="Fuerte",(J156-2),IF(BG156="Moderado",(J156-1), IF(BG156="Débil",((J156-0)))))</f>
        <v>1</v>
      </c>
      <c r="BI156" s="440" t="str">
        <f>IF(BH156&lt;=0,"",IF(BH156=1,"Rara vez",IF(BH156=2,"Improbable",IF(BH156=3,"Posible",IF(BH156=4,"Probable",IF(BH156=5,"Casi Seguro"))))))</f>
        <v>Rara vez</v>
      </c>
      <c r="BJ156" s="457">
        <f>IF(BI156="","",IF(BI156="Rara vez",0.2,IF(BI156="Improbable",0.4,IF(BI156="Posible",0.6,IF(BI156="Probable",0.8,IF(BI156="Casi seguro",1,))))))</f>
        <v>0.2</v>
      </c>
      <c r="BK156" s="483" t="str">
        <f>IFERROR(IF(AG156=5,"Moderado",IF(AG156=10,"Mayor",IF(AG156=20,"Catastrófico",0))),"")</f>
        <v>Mayor</v>
      </c>
      <c r="BL156" s="457">
        <f>IF(AH156="","",IF(AH156="Moderado",0.6,IF(AH156="Mayor",0.8,IF(AH156="Catastrófico",1,))))</f>
        <v>0.8</v>
      </c>
      <c r="BM156" s="481" t="str">
        <f>IF(OR(AND(KBI156="Rara vez",BK156="Moderado"),AND(BI156="Improbable",BK156="Moderado")),"Moderado",IF(OR(AND(BI156="Rara vez",BK156="Mayor"),AND(BI156="Improbable",BK156="Mayor"),AND(BI156="Posible",BK156="Moderado"),AND(BI156="Probable",BK156="Moderado")),"Alta",IF(OR(AND(BI156="Rara vez",BK156="Catastrófico"),AND(BI156="Improbable",BK156="Catastrófico"),AND(BI156="Posible",BK156="Catastrófico"),AND(BI156="Probable",BK156="Catastrófico"),AND(BI156="Casi seguro",BK156="Catastrófico"),AND(BI156="Posible",BK156="Moderado"),AND(BI156="Probable",BK156="Moderado"),AND(BI156="Casi seguro",BK156="Moderado"),AND(BI156="Posible",BK156="Mayor"),AND(BI156="Probable",BK156="Mayor"),AND(BI156="Casi seguro",BK156="Mayor")),"Extremo",)))</f>
        <v>Alta</v>
      </c>
      <c r="BN156" s="65"/>
      <c r="BO156" s="452" t="s">
        <v>619</v>
      </c>
      <c r="BP156" s="452" t="s">
        <v>616</v>
      </c>
      <c r="BQ156" s="452" t="s">
        <v>620</v>
      </c>
      <c r="BR156" s="452" t="s">
        <v>621</v>
      </c>
      <c r="BS156" s="452" t="s">
        <v>616</v>
      </c>
      <c r="BT156" s="33"/>
      <c r="BU156" s="33"/>
      <c r="BV156" s="30"/>
      <c r="BW156" s="25"/>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row>
    <row r="157" spans="1:95" ht="16.5" customHeight="1">
      <c r="A157" s="460"/>
      <c r="B157" s="417"/>
      <c r="C157" s="417"/>
      <c r="D157" s="417"/>
      <c r="E157" s="417"/>
      <c r="F157" s="417"/>
      <c r="G157" s="417"/>
      <c r="H157" s="417"/>
      <c r="I157" s="417"/>
      <c r="J157" s="417"/>
      <c r="K157" s="417"/>
      <c r="L157" s="417"/>
      <c r="M157" s="417"/>
      <c r="N157" s="417"/>
      <c r="O157" s="417"/>
      <c r="P157" s="417"/>
      <c r="Q157" s="417"/>
      <c r="R157" s="417"/>
      <c r="S157" s="417"/>
      <c r="T157" s="417"/>
      <c r="U157" s="417"/>
      <c r="V157" s="417"/>
      <c r="W157" s="417"/>
      <c r="X157" s="417"/>
      <c r="Y157" s="417"/>
      <c r="Z157" s="417"/>
      <c r="AA157" s="417"/>
      <c r="AB157" s="417"/>
      <c r="AC157" s="417"/>
      <c r="AD157" s="417"/>
      <c r="AE157" s="417"/>
      <c r="AF157" s="417"/>
      <c r="AG157" s="417"/>
      <c r="AH157" s="417"/>
      <c r="AI157" s="417"/>
      <c r="AJ157" s="417"/>
      <c r="AK157" s="417"/>
      <c r="AL157" s="417"/>
      <c r="AM157" s="417"/>
      <c r="AN157" s="27" t="str">
        <f t="shared" si="86"/>
        <v/>
      </c>
      <c r="AO157" s="417"/>
      <c r="AP157" s="27" t="str">
        <f t="shared" si="87"/>
        <v/>
      </c>
      <c r="AQ157" s="417"/>
      <c r="AR157" s="27" t="str">
        <f t="shared" si="88"/>
        <v/>
      </c>
      <c r="AS157" s="417"/>
      <c r="AT157" s="27" t="str">
        <f t="shared" si="89"/>
        <v/>
      </c>
      <c r="AU157" s="417"/>
      <c r="AV157" s="27" t="str">
        <f t="shared" si="90"/>
        <v/>
      </c>
      <c r="AW157" s="417"/>
      <c r="AX157" s="27" t="str">
        <f t="shared" si="91"/>
        <v/>
      </c>
      <c r="AY157" s="417"/>
      <c r="AZ157" s="27" t="str">
        <f t="shared" si="92"/>
        <v/>
      </c>
      <c r="BA157" s="150"/>
      <c r="BB157" s="27"/>
      <c r="BC157" s="27"/>
      <c r="BD157" s="27"/>
      <c r="BE157" s="65"/>
      <c r="BF157" s="417"/>
      <c r="BG157" s="417"/>
      <c r="BH157" s="417"/>
      <c r="BI157" s="417"/>
      <c r="BJ157" s="417"/>
      <c r="BK157" s="417"/>
      <c r="BL157" s="417"/>
      <c r="BM157" s="417"/>
      <c r="BN157" s="65"/>
      <c r="BO157" s="417"/>
      <c r="BP157" s="417"/>
      <c r="BQ157" s="417"/>
      <c r="BR157" s="417"/>
      <c r="BS157" s="417"/>
      <c r="BT157" s="33"/>
      <c r="BU157" s="33"/>
      <c r="BV157" s="30"/>
      <c r="BW157" s="25"/>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row>
    <row r="158" spans="1:95" ht="16.5" customHeight="1">
      <c r="A158" s="460"/>
      <c r="B158" s="417"/>
      <c r="C158" s="417"/>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c r="AA158" s="417"/>
      <c r="AB158" s="417"/>
      <c r="AC158" s="417"/>
      <c r="AD158" s="417"/>
      <c r="AE158" s="417"/>
      <c r="AF158" s="417"/>
      <c r="AG158" s="417"/>
      <c r="AH158" s="417"/>
      <c r="AI158" s="417"/>
      <c r="AJ158" s="417"/>
      <c r="AK158" s="417"/>
      <c r="AL158" s="417"/>
      <c r="AM158" s="417"/>
      <c r="AN158" s="27" t="str">
        <f t="shared" si="86"/>
        <v/>
      </c>
      <c r="AO158" s="417"/>
      <c r="AP158" s="27" t="str">
        <f t="shared" si="87"/>
        <v/>
      </c>
      <c r="AQ158" s="417"/>
      <c r="AR158" s="27" t="str">
        <f t="shared" si="88"/>
        <v/>
      </c>
      <c r="AS158" s="417"/>
      <c r="AT158" s="27" t="str">
        <f t="shared" si="89"/>
        <v/>
      </c>
      <c r="AU158" s="417"/>
      <c r="AV158" s="27" t="str">
        <f t="shared" si="90"/>
        <v/>
      </c>
      <c r="AW158" s="417"/>
      <c r="AX158" s="27" t="str">
        <f t="shared" si="91"/>
        <v/>
      </c>
      <c r="AY158" s="417"/>
      <c r="AZ158" s="27" t="str">
        <f t="shared" si="92"/>
        <v/>
      </c>
      <c r="BA158" s="150"/>
      <c r="BB158" s="27"/>
      <c r="BC158" s="27"/>
      <c r="BD158" s="27"/>
      <c r="BE158" s="65"/>
      <c r="BF158" s="417"/>
      <c r="BG158" s="417"/>
      <c r="BH158" s="417"/>
      <c r="BI158" s="417"/>
      <c r="BJ158" s="417"/>
      <c r="BK158" s="417"/>
      <c r="BL158" s="417"/>
      <c r="BM158" s="417"/>
      <c r="BN158" s="65"/>
      <c r="BO158" s="417"/>
      <c r="BP158" s="417"/>
      <c r="BQ158" s="417"/>
      <c r="BR158" s="417"/>
      <c r="BS158" s="417"/>
      <c r="BT158" s="33"/>
      <c r="BU158" s="33"/>
      <c r="BV158" s="30"/>
      <c r="BW158" s="25"/>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row>
    <row r="159" spans="1:95" ht="16.5" customHeight="1">
      <c r="A159" s="460"/>
      <c r="B159" s="417"/>
      <c r="C159" s="417"/>
      <c r="D159" s="417"/>
      <c r="E159" s="417"/>
      <c r="F159" s="417"/>
      <c r="G159" s="417"/>
      <c r="H159" s="417"/>
      <c r="I159" s="417"/>
      <c r="J159" s="417"/>
      <c r="K159" s="417"/>
      <c r="L159" s="417"/>
      <c r="M159" s="417"/>
      <c r="N159" s="417"/>
      <c r="O159" s="417"/>
      <c r="P159" s="417"/>
      <c r="Q159" s="417"/>
      <c r="R159" s="417"/>
      <c r="S159" s="417"/>
      <c r="T159" s="417"/>
      <c r="U159" s="417"/>
      <c r="V159" s="417"/>
      <c r="W159" s="417"/>
      <c r="X159" s="417"/>
      <c r="Y159" s="417"/>
      <c r="Z159" s="417"/>
      <c r="AA159" s="417"/>
      <c r="AB159" s="417"/>
      <c r="AC159" s="417"/>
      <c r="AD159" s="417"/>
      <c r="AE159" s="417"/>
      <c r="AF159" s="417"/>
      <c r="AG159" s="417"/>
      <c r="AH159" s="417"/>
      <c r="AI159" s="417"/>
      <c r="AJ159" s="417"/>
      <c r="AK159" s="417"/>
      <c r="AL159" s="417"/>
      <c r="AM159" s="418"/>
      <c r="AN159" s="27" t="str">
        <f t="shared" si="86"/>
        <v/>
      </c>
      <c r="AO159" s="418"/>
      <c r="AP159" s="27" t="str">
        <f t="shared" si="87"/>
        <v/>
      </c>
      <c r="AQ159" s="418"/>
      <c r="AR159" s="27" t="str">
        <f t="shared" si="88"/>
        <v/>
      </c>
      <c r="AS159" s="418"/>
      <c r="AT159" s="27" t="str">
        <f t="shared" si="89"/>
        <v/>
      </c>
      <c r="AU159" s="418"/>
      <c r="AV159" s="27" t="str">
        <f t="shared" si="90"/>
        <v/>
      </c>
      <c r="AW159" s="418"/>
      <c r="AX159" s="27" t="str">
        <f t="shared" si="91"/>
        <v/>
      </c>
      <c r="AY159" s="418"/>
      <c r="AZ159" s="27" t="str">
        <f t="shared" si="92"/>
        <v/>
      </c>
      <c r="BA159" s="150"/>
      <c r="BB159" s="27"/>
      <c r="BC159" s="27"/>
      <c r="BD159" s="27"/>
      <c r="BE159" s="65"/>
      <c r="BF159" s="417"/>
      <c r="BG159" s="417"/>
      <c r="BH159" s="417"/>
      <c r="BI159" s="417"/>
      <c r="BJ159" s="417"/>
      <c r="BK159" s="417"/>
      <c r="BL159" s="417"/>
      <c r="BM159" s="417"/>
      <c r="BN159" s="65"/>
      <c r="BO159" s="417"/>
      <c r="BP159" s="418"/>
      <c r="BQ159" s="418"/>
      <c r="BR159" s="418"/>
      <c r="BS159" s="418"/>
      <c r="BT159" s="33"/>
      <c r="BU159" s="33"/>
      <c r="BV159" s="30"/>
      <c r="BW159" s="25"/>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row>
    <row r="160" spans="1:95" ht="16.5" customHeight="1">
      <c r="A160" s="460"/>
      <c r="B160" s="417"/>
      <c r="C160" s="417"/>
      <c r="D160" s="417"/>
      <c r="E160" s="417"/>
      <c r="F160" s="417"/>
      <c r="G160" s="417"/>
      <c r="H160" s="417"/>
      <c r="I160" s="417"/>
      <c r="J160" s="417"/>
      <c r="K160" s="417"/>
      <c r="L160" s="417"/>
      <c r="M160" s="417"/>
      <c r="N160" s="417"/>
      <c r="O160" s="417"/>
      <c r="P160" s="417"/>
      <c r="Q160" s="417"/>
      <c r="R160" s="417"/>
      <c r="S160" s="417"/>
      <c r="T160" s="417"/>
      <c r="U160" s="417"/>
      <c r="V160" s="417"/>
      <c r="W160" s="417"/>
      <c r="X160" s="417"/>
      <c r="Y160" s="417"/>
      <c r="Z160" s="417"/>
      <c r="AA160" s="417"/>
      <c r="AB160" s="417"/>
      <c r="AC160" s="417"/>
      <c r="AD160" s="417"/>
      <c r="AE160" s="417"/>
      <c r="AF160" s="417"/>
      <c r="AG160" s="417"/>
      <c r="AH160" s="417"/>
      <c r="AI160" s="417"/>
      <c r="AJ160" s="417"/>
      <c r="AK160" s="417"/>
      <c r="AL160" s="417"/>
      <c r="AM160" s="27"/>
      <c r="AN160" s="27" t="str">
        <f t="shared" si="86"/>
        <v/>
      </c>
      <c r="AO160" s="27"/>
      <c r="AP160" s="27" t="str">
        <f t="shared" si="87"/>
        <v/>
      </c>
      <c r="AQ160" s="27"/>
      <c r="AR160" s="27" t="str">
        <f t="shared" si="88"/>
        <v/>
      </c>
      <c r="AS160" s="27"/>
      <c r="AT160" s="27" t="str">
        <f t="shared" si="89"/>
        <v/>
      </c>
      <c r="AU160" s="27"/>
      <c r="AV160" s="27" t="str">
        <f t="shared" si="90"/>
        <v/>
      </c>
      <c r="AW160" s="36"/>
      <c r="AX160" s="27" t="str">
        <f t="shared" si="91"/>
        <v/>
      </c>
      <c r="AY160" s="36"/>
      <c r="AZ160" s="27" t="str">
        <f t="shared" si="92"/>
        <v/>
      </c>
      <c r="BA160" s="150"/>
      <c r="BB160" s="27"/>
      <c r="BC160" s="27"/>
      <c r="BD160" s="27"/>
      <c r="BE160" s="65"/>
      <c r="BF160" s="417"/>
      <c r="BG160" s="417"/>
      <c r="BH160" s="417"/>
      <c r="BI160" s="417"/>
      <c r="BJ160" s="417"/>
      <c r="BK160" s="417"/>
      <c r="BL160" s="417"/>
      <c r="BM160" s="417"/>
      <c r="BN160" s="65"/>
      <c r="BO160" s="417"/>
      <c r="BP160" s="30"/>
      <c r="BQ160" s="30"/>
      <c r="BR160" s="30"/>
      <c r="BS160" s="30"/>
      <c r="BT160" s="33"/>
      <c r="BU160" s="33"/>
      <c r="BV160" s="30"/>
      <c r="BW160" s="25"/>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row>
    <row r="161" spans="1:95" ht="16.5" customHeight="1">
      <c r="A161" s="460"/>
      <c r="B161" s="418"/>
      <c r="C161" s="418"/>
      <c r="D161" s="418"/>
      <c r="E161" s="418"/>
      <c r="F161" s="418"/>
      <c r="G161" s="418"/>
      <c r="H161" s="418"/>
      <c r="I161" s="418"/>
      <c r="J161" s="418"/>
      <c r="K161" s="418"/>
      <c r="L161" s="418"/>
      <c r="M161" s="418"/>
      <c r="N161" s="418"/>
      <c r="O161" s="418"/>
      <c r="P161" s="418"/>
      <c r="Q161" s="418"/>
      <c r="R161" s="418"/>
      <c r="S161" s="418"/>
      <c r="T161" s="418"/>
      <c r="U161" s="418"/>
      <c r="V161" s="418"/>
      <c r="W161" s="418"/>
      <c r="X161" s="418"/>
      <c r="Y161" s="418"/>
      <c r="Z161" s="418"/>
      <c r="AA161" s="418"/>
      <c r="AB161" s="418"/>
      <c r="AC161" s="418"/>
      <c r="AD161" s="418"/>
      <c r="AE161" s="418"/>
      <c r="AF161" s="418"/>
      <c r="AG161" s="418"/>
      <c r="AH161" s="418"/>
      <c r="AI161" s="418"/>
      <c r="AJ161" s="418"/>
      <c r="AK161" s="418"/>
      <c r="AL161" s="418"/>
      <c r="AM161" s="27"/>
      <c r="AN161" s="27" t="str">
        <f t="shared" si="86"/>
        <v/>
      </c>
      <c r="AO161" s="27"/>
      <c r="AP161" s="27" t="str">
        <f t="shared" si="87"/>
        <v/>
      </c>
      <c r="AQ161" s="27"/>
      <c r="AR161" s="27" t="str">
        <f t="shared" si="88"/>
        <v/>
      </c>
      <c r="AS161" s="27"/>
      <c r="AT161" s="27" t="str">
        <f t="shared" si="89"/>
        <v/>
      </c>
      <c r="AU161" s="27"/>
      <c r="AV161" s="27" t="str">
        <f t="shared" si="90"/>
        <v/>
      </c>
      <c r="AW161" s="36"/>
      <c r="AX161" s="27" t="str">
        <f t="shared" si="91"/>
        <v/>
      </c>
      <c r="AY161" s="36"/>
      <c r="AZ161" s="27" t="str">
        <f t="shared" si="92"/>
        <v/>
      </c>
      <c r="BA161" s="150"/>
      <c r="BB161" s="27"/>
      <c r="BC161" s="27"/>
      <c r="BD161" s="27"/>
      <c r="BE161" s="65"/>
      <c r="BF161" s="418"/>
      <c r="BG161" s="418"/>
      <c r="BH161" s="418"/>
      <c r="BI161" s="418"/>
      <c r="BJ161" s="418"/>
      <c r="BK161" s="418"/>
      <c r="BL161" s="418"/>
      <c r="BM161" s="418"/>
      <c r="BN161" s="65"/>
      <c r="BO161" s="418"/>
      <c r="BP161" s="30"/>
      <c r="BQ161" s="30"/>
      <c r="BR161" s="30"/>
      <c r="BS161" s="30"/>
      <c r="BT161" s="33"/>
      <c r="BU161" s="33"/>
      <c r="BV161" s="30"/>
      <c r="BW161" s="25"/>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row>
    <row r="162" spans="1:95" ht="16.5" customHeight="1">
      <c r="A162" s="134"/>
      <c r="B162" s="134"/>
      <c r="C162" s="134"/>
      <c r="D162" s="134"/>
      <c r="E162" s="134"/>
      <c r="F162" s="134"/>
      <c r="G162" s="131"/>
      <c r="H162" s="135"/>
      <c r="I162" s="135"/>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row>
    <row r="163" spans="1:95" ht="16.5" customHeight="1">
      <c r="A163" s="134"/>
      <c r="B163" s="134"/>
      <c r="C163" s="134"/>
      <c r="D163" s="134"/>
      <c r="E163" s="134"/>
      <c r="F163" s="134"/>
      <c r="G163" s="131"/>
      <c r="H163" s="135"/>
      <c r="I163" s="135"/>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row>
    <row r="164" spans="1:95" ht="16.5" customHeight="1">
      <c r="A164" s="134"/>
      <c r="B164" s="134"/>
      <c r="C164" s="134"/>
      <c r="D164" s="134"/>
      <c r="E164" s="134"/>
      <c r="F164" s="134"/>
      <c r="G164" s="131"/>
      <c r="H164" s="135"/>
      <c r="I164" s="135"/>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row>
    <row r="165" spans="1:95" ht="16.5" customHeight="1">
      <c r="A165" s="134"/>
      <c r="B165" s="134"/>
      <c r="C165" s="134"/>
      <c r="D165" s="134"/>
      <c r="E165" s="134"/>
      <c r="F165" s="134"/>
      <c r="G165" s="131"/>
      <c r="H165" s="135"/>
      <c r="I165" s="135"/>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row>
    <row r="166" spans="1:95" ht="16.5" customHeight="1">
      <c r="A166" s="134"/>
      <c r="B166" s="134"/>
      <c r="C166" s="134"/>
      <c r="D166" s="134"/>
      <c r="E166" s="134"/>
      <c r="F166" s="134"/>
      <c r="G166" s="131"/>
      <c r="H166" s="135"/>
      <c r="I166" s="135"/>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row>
    <row r="167" spans="1:95" ht="16.5" customHeight="1">
      <c r="A167" s="134"/>
      <c r="B167" s="134"/>
      <c r="C167" s="134"/>
      <c r="D167" s="134"/>
      <c r="E167" s="134"/>
      <c r="F167" s="134"/>
      <c r="G167" s="131"/>
      <c r="H167" s="135"/>
      <c r="I167" s="135"/>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row>
    <row r="168" spans="1:95" ht="16.5" customHeight="1">
      <c r="A168" s="134"/>
      <c r="B168" s="176" t="s">
        <v>622</v>
      </c>
      <c r="C168" s="134"/>
      <c r="D168" s="134"/>
      <c r="E168" s="134"/>
      <c r="F168" s="134"/>
      <c r="G168" s="131"/>
      <c r="H168" s="135"/>
      <c r="I168" s="135"/>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row>
    <row r="169" spans="1:95" ht="16.5" customHeight="1">
      <c r="A169" s="134"/>
      <c r="B169" s="177" t="s">
        <v>623</v>
      </c>
      <c r="C169" s="134"/>
      <c r="D169" s="134"/>
      <c r="E169" s="134"/>
      <c r="F169" s="134"/>
      <c r="G169" s="131"/>
      <c r="H169" s="135"/>
      <c r="I169" s="135"/>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row>
    <row r="170" spans="1:95" ht="16.5" customHeight="1">
      <c r="A170" s="134"/>
      <c r="B170" s="134"/>
      <c r="C170" s="134"/>
      <c r="D170" s="134"/>
      <c r="E170" s="134"/>
      <c r="F170" s="134"/>
      <c r="G170" s="131"/>
      <c r="H170" s="135"/>
      <c r="I170" s="135"/>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row>
    <row r="171" spans="1:95" ht="16.5" customHeight="1">
      <c r="A171" s="134"/>
      <c r="B171" s="134"/>
      <c r="C171" s="134"/>
      <c r="D171" s="134"/>
      <c r="E171" s="134"/>
      <c r="F171" s="134"/>
      <c r="G171" s="131"/>
      <c r="H171" s="135"/>
      <c r="I171" s="135"/>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row>
    <row r="172" spans="1:95" ht="16.5" customHeight="1">
      <c r="A172" s="134"/>
      <c r="B172" s="134"/>
      <c r="C172" s="134"/>
      <c r="D172" s="134"/>
      <c r="E172" s="134"/>
      <c r="F172" s="134"/>
      <c r="G172" s="131"/>
      <c r="H172" s="135"/>
      <c r="I172" s="135"/>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row>
    <row r="173" spans="1:95" ht="16.5" customHeight="1">
      <c r="A173" s="134"/>
      <c r="B173" s="134"/>
      <c r="C173" s="134"/>
      <c r="D173" s="134"/>
      <c r="E173" s="134"/>
      <c r="F173" s="134"/>
      <c r="G173" s="131"/>
      <c r="H173" s="135"/>
      <c r="I173" s="135"/>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row>
    <row r="174" spans="1:95" ht="16.5" customHeight="1">
      <c r="A174" s="134"/>
      <c r="B174" s="134"/>
      <c r="C174" s="134"/>
      <c r="D174" s="134"/>
      <c r="E174" s="134"/>
      <c r="F174" s="134"/>
      <c r="G174" s="131"/>
      <c r="H174" s="135"/>
      <c r="I174" s="135"/>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row>
    <row r="175" spans="1:95" ht="16.5" customHeight="1">
      <c r="A175" s="134"/>
      <c r="B175" s="134"/>
      <c r="C175" s="134"/>
      <c r="D175" s="134"/>
      <c r="E175" s="134"/>
      <c r="F175" s="134"/>
      <c r="G175" s="131"/>
      <c r="H175" s="135"/>
      <c r="I175" s="135"/>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row>
    <row r="176" spans="1:95" ht="16.5" customHeight="1">
      <c r="A176" s="134"/>
      <c r="B176" s="134"/>
      <c r="C176" s="134"/>
      <c r="D176" s="134"/>
      <c r="E176" s="134"/>
      <c r="F176" s="134"/>
      <c r="G176" s="131"/>
      <c r="H176" s="135"/>
      <c r="I176" s="135"/>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row>
    <row r="177" spans="1:95" ht="16.5" customHeight="1">
      <c r="A177" s="134"/>
      <c r="B177" s="134"/>
      <c r="C177" s="134"/>
      <c r="D177" s="134"/>
      <c r="E177" s="134"/>
      <c r="F177" s="134"/>
      <c r="G177" s="131"/>
      <c r="H177" s="135"/>
      <c r="I177" s="135"/>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row>
    <row r="178" spans="1:95" ht="16.5" customHeight="1">
      <c r="A178" s="134"/>
      <c r="B178" s="134"/>
      <c r="C178" s="134"/>
      <c r="D178" s="134"/>
      <c r="E178" s="134"/>
      <c r="F178" s="134"/>
      <c r="G178" s="131"/>
      <c r="H178" s="135"/>
      <c r="I178" s="135"/>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row>
    <row r="179" spans="1:95" ht="16.5" customHeight="1">
      <c r="A179" s="134"/>
      <c r="B179" s="134"/>
      <c r="C179" s="134"/>
      <c r="D179" s="134"/>
      <c r="E179" s="134"/>
      <c r="F179" s="134"/>
      <c r="G179" s="131"/>
      <c r="H179" s="135"/>
      <c r="I179" s="135"/>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row>
    <row r="180" spans="1:95" ht="16.5" customHeight="1">
      <c r="A180" s="134"/>
      <c r="B180" s="134"/>
      <c r="C180" s="134"/>
      <c r="D180" s="134"/>
      <c r="E180" s="134"/>
      <c r="F180" s="134"/>
      <c r="G180" s="131"/>
      <c r="H180" s="135"/>
      <c r="I180" s="135"/>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row>
    <row r="181" spans="1:95" ht="16.5" customHeight="1">
      <c r="A181" s="134"/>
      <c r="B181" s="134"/>
      <c r="C181" s="134"/>
      <c r="D181" s="134"/>
      <c r="E181" s="134"/>
      <c r="F181" s="134"/>
      <c r="G181" s="131"/>
      <c r="H181" s="135"/>
      <c r="I181" s="135"/>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row>
    <row r="182" spans="1:95" ht="16.5" customHeight="1">
      <c r="A182" s="134"/>
      <c r="B182" s="134"/>
      <c r="C182" s="134"/>
      <c r="D182" s="134"/>
      <c r="E182" s="134"/>
      <c r="F182" s="134"/>
      <c r="G182" s="131"/>
      <c r="H182" s="135"/>
      <c r="I182" s="135"/>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row>
    <row r="183" spans="1:95" ht="16.5" customHeight="1">
      <c r="A183" s="134"/>
      <c r="B183" s="134"/>
      <c r="C183" s="134"/>
      <c r="D183" s="134"/>
      <c r="E183" s="134"/>
      <c r="F183" s="134"/>
      <c r="G183" s="131"/>
      <c r="H183" s="135"/>
      <c r="I183" s="135"/>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row>
    <row r="184" spans="1:95" ht="16.5" customHeight="1">
      <c r="A184" s="134"/>
      <c r="B184" s="134"/>
      <c r="C184" s="134"/>
      <c r="D184" s="134"/>
      <c r="E184" s="134"/>
      <c r="F184" s="134"/>
      <c r="G184" s="131"/>
      <c r="H184" s="135"/>
      <c r="I184" s="135"/>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row>
    <row r="185" spans="1:95" ht="16.5" customHeight="1">
      <c r="A185" s="134"/>
      <c r="B185" s="134"/>
      <c r="C185" s="134"/>
      <c r="D185" s="134"/>
      <c r="E185" s="134"/>
      <c r="F185" s="134"/>
      <c r="G185" s="131"/>
      <c r="H185" s="135"/>
      <c r="I185" s="135"/>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c r="BH185" s="131"/>
      <c r="BI185" s="131"/>
      <c r="BJ185" s="131"/>
      <c r="BK185" s="131"/>
      <c r="BL185" s="131"/>
      <c r="BM185" s="131"/>
      <c r="BN185" s="131"/>
      <c r="BO185" s="131"/>
      <c r="BP185" s="131"/>
      <c r="BQ185" s="131"/>
      <c r="BR185" s="131"/>
      <c r="BS185" s="131"/>
      <c r="BT185" s="131"/>
      <c r="BU185" s="131"/>
      <c r="BV185" s="131"/>
      <c r="BW185" s="131"/>
      <c r="BX185" s="131"/>
      <c r="BY185" s="131"/>
      <c r="BZ185" s="131"/>
      <c r="CA185" s="131"/>
      <c r="CB185" s="131"/>
      <c r="CC185" s="131"/>
      <c r="CD185" s="131"/>
      <c r="CE185" s="131"/>
      <c r="CF185" s="131"/>
      <c r="CG185" s="131"/>
      <c r="CH185" s="131"/>
      <c r="CI185" s="131"/>
      <c r="CJ185" s="131"/>
      <c r="CK185" s="131"/>
      <c r="CL185" s="131"/>
      <c r="CM185" s="131"/>
      <c r="CN185" s="131"/>
      <c r="CO185" s="131"/>
      <c r="CP185" s="131"/>
      <c r="CQ185" s="131"/>
    </row>
    <row r="186" spans="1:95" ht="16.5" customHeight="1">
      <c r="A186" s="134"/>
      <c r="B186" s="134"/>
      <c r="C186" s="134"/>
      <c r="D186" s="134"/>
      <c r="E186" s="134"/>
      <c r="F186" s="134"/>
      <c r="G186" s="131"/>
      <c r="H186" s="135"/>
      <c r="I186" s="135"/>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1"/>
      <c r="BO186" s="131"/>
      <c r="BP186" s="131"/>
      <c r="BQ186" s="131"/>
      <c r="BR186" s="131"/>
      <c r="BS186" s="131"/>
      <c r="BT186" s="131"/>
      <c r="BU186" s="131"/>
      <c r="BV186" s="131"/>
      <c r="BW186" s="131"/>
      <c r="BX186" s="131"/>
      <c r="BY186" s="131"/>
      <c r="BZ186" s="131"/>
      <c r="CA186" s="131"/>
      <c r="CB186" s="131"/>
      <c r="CC186" s="131"/>
      <c r="CD186" s="131"/>
      <c r="CE186" s="131"/>
      <c r="CF186" s="131"/>
      <c r="CG186" s="131"/>
      <c r="CH186" s="131"/>
      <c r="CI186" s="131"/>
      <c r="CJ186" s="131"/>
      <c r="CK186" s="131"/>
      <c r="CL186" s="131"/>
      <c r="CM186" s="131"/>
      <c r="CN186" s="131"/>
      <c r="CO186" s="131"/>
      <c r="CP186" s="131"/>
      <c r="CQ186" s="131"/>
    </row>
    <row r="187" spans="1:95" ht="16.5" customHeight="1">
      <c r="A187" s="134"/>
      <c r="B187" s="134"/>
      <c r="C187" s="134"/>
      <c r="D187" s="134"/>
      <c r="E187" s="134"/>
      <c r="F187" s="134"/>
      <c r="G187" s="131"/>
      <c r="H187" s="135"/>
      <c r="I187" s="135"/>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1"/>
      <c r="BV187" s="131"/>
      <c r="BW187" s="131"/>
      <c r="BX187" s="131"/>
      <c r="BY187" s="131"/>
      <c r="BZ187" s="131"/>
      <c r="CA187" s="131"/>
      <c r="CB187" s="131"/>
      <c r="CC187" s="131"/>
      <c r="CD187" s="131"/>
      <c r="CE187" s="131"/>
      <c r="CF187" s="131"/>
      <c r="CG187" s="131"/>
      <c r="CH187" s="131"/>
      <c r="CI187" s="131"/>
      <c r="CJ187" s="131"/>
      <c r="CK187" s="131"/>
      <c r="CL187" s="131"/>
      <c r="CM187" s="131"/>
      <c r="CN187" s="131"/>
      <c r="CO187" s="131"/>
      <c r="CP187" s="131"/>
      <c r="CQ187" s="131"/>
    </row>
    <row r="188" spans="1:95" ht="16.5" customHeight="1">
      <c r="A188" s="134"/>
      <c r="B188" s="134"/>
      <c r="C188" s="134"/>
      <c r="D188" s="134"/>
      <c r="E188" s="134"/>
      <c r="F188" s="134"/>
      <c r="G188" s="131"/>
      <c r="H188" s="135"/>
      <c r="I188" s="135"/>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c r="BR188" s="131"/>
      <c r="BS188" s="131"/>
      <c r="BT188" s="131"/>
      <c r="BU188" s="131"/>
      <c r="BV188" s="131"/>
      <c r="BW188" s="131"/>
      <c r="BX188" s="131"/>
      <c r="BY188" s="131"/>
      <c r="BZ188" s="131"/>
      <c r="CA188" s="131"/>
      <c r="CB188" s="131"/>
      <c r="CC188" s="131"/>
      <c r="CD188" s="131"/>
      <c r="CE188" s="131"/>
      <c r="CF188" s="131"/>
      <c r="CG188" s="131"/>
      <c r="CH188" s="131"/>
      <c r="CI188" s="131"/>
      <c r="CJ188" s="131"/>
      <c r="CK188" s="131"/>
      <c r="CL188" s="131"/>
      <c r="CM188" s="131"/>
      <c r="CN188" s="131"/>
      <c r="CO188" s="131"/>
      <c r="CP188" s="131"/>
      <c r="CQ188" s="131"/>
    </row>
    <row r="189" spans="1:95" ht="16.5" customHeight="1">
      <c r="A189" s="134"/>
      <c r="B189" s="134"/>
      <c r="C189" s="134"/>
      <c r="D189" s="134"/>
      <c r="E189" s="134"/>
      <c r="F189" s="134"/>
      <c r="G189" s="131"/>
      <c r="H189" s="135"/>
      <c r="I189" s="135"/>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c r="BW189" s="131"/>
      <c r="BX189" s="131"/>
      <c r="BY189" s="131"/>
      <c r="BZ189" s="131"/>
      <c r="CA189" s="131"/>
      <c r="CB189" s="131"/>
      <c r="CC189" s="131"/>
      <c r="CD189" s="131"/>
      <c r="CE189" s="131"/>
      <c r="CF189" s="131"/>
      <c r="CG189" s="131"/>
      <c r="CH189" s="131"/>
      <c r="CI189" s="131"/>
      <c r="CJ189" s="131"/>
      <c r="CK189" s="131"/>
      <c r="CL189" s="131"/>
      <c r="CM189" s="131"/>
      <c r="CN189" s="131"/>
      <c r="CO189" s="131"/>
      <c r="CP189" s="131"/>
      <c r="CQ189" s="131"/>
    </row>
    <row r="190" spans="1:95" ht="16.5" customHeight="1">
      <c r="A190" s="134"/>
      <c r="B190" s="134"/>
      <c r="C190" s="134"/>
      <c r="D190" s="134"/>
      <c r="E190" s="134"/>
      <c r="F190" s="134"/>
      <c r="G190" s="131"/>
      <c r="H190" s="135"/>
      <c r="I190" s="135"/>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c r="BH190" s="131"/>
      <c r="BI190" s="131"/>
      <c r="BJ190" s="131"/>
      <c r="BK190" s="131"/>
      <c r="BL190" s="131"/>
      <c r="BM190" s="131"/>
      <c r="BN190" s="131"/>
      <c r="BO190" s="131"/>
      <c r="BP190" s="131"/>
      <c r="BQ190" s="131"/>
      <c r="BR190" s="131"/>
      <c r="BS190" s="131"/>
      <c r="BT190" s="131"/>
      <c r="BU190" s="131"/>
      <c r="BV190" s="131"/>
      <c r="BW190" s="131"/>
      <c r="BX190" s="131"/>
      <c r="BY190" s="131"/>
      <c r="BZ190" s="131"/>
      <c r="CA190" s="131"/>
      <c r="CB190" s="131"/>
      <c r="CC190" s="131"/>
      <c r="CD190" s="131"/>
      <c r="CE190" s="131"/>
      <c r="CF190" s="131"/>
      <c r="CG190" s="131"/>
      <c r="CH190" s="131"/>
      <c r="CI190" s="131"/>
      <c r="CJ190" s="131"/>
      <c r="CK190" s="131"/>
      <c r="CL190" s="131"/>
      <c r="CM190" s="131"/>
      <c r="CN190" s="131"/>
      <c r="CO190" s="131"/>
      <c r="CP190" s="131"/>
      <c r="CQ190" s="131"/>
    </row>
    <row r="191" spans="1:95" ht="16.5" customHeight="1">
      <c r="A191" s="134"/>
      <c r="B191" s="134"/>
      <c r="C191" s="134"/>
      <c r="D191" s="134"/>
      <c r="E191" s="134"/>
      <c r="F191" s="134"/>
      <c r="G191" s="131"/>
      <c r="H191" s="135"/>
      <c r="I191" s="135"/>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31"/>
      <c r="BT191" s="131"/>
      <c r="BU191" s="131"/>
      <c r="BV191" s="131"/>
      <c r="BW191" s="131"/>
      <c r="BX191" s="131"/>
      <c r="BY191" s="131"/>
      <c r="BZ191" s="131"/>
      <c r="CA191" s="131"/>
      <c r="CB191" s="131"/>
      <c r="CC191" s="131"/>
      <c r="CD191" s="131"/>
      <c r="CE191" s="131"/>
      <c r="CF191" s="131"/>
      <c r="CG191" s="131"/>
      <c r="CH191" s="131"/>
      <c r="CI191" s="131"/>
      <c r="CJ191" s="131"/>
      <c r="CK191" s="131"/>
      <c r="CL191" s="131"/>
      <c r="CM191" s="131"/>
      <c r="CN191" s="131"/>
      <c r="CO191" s="131"/>
      <c r="CP191" s="131"/>
      <c r="CQ191" s="131"/>
    </row>
    <row r="192" spans="1:95" ht="16.5" customHeight="1">
      <c r="A192" s="134"/>
      <c r="B192" s="134"/>
      <c r="C192" s="134"/>
      <c r="D192" s="134"/>
      <c r="E192" s="134"/>
      <c r="F192" s="134"/>
      <c r="G192" s="131"/>
      <c r="H192" s="135"/>
      <c r="I192" s="135"/>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31"/>
      <c r="BS192" s="131"/>
      <c r="BT192" s="131"/>
      <c r="BU192" s="131"/>
      <c r="BV192" s="131"/>
      <c r="BW192" s="131"/>
      <c r="BX192" s="131"/>
      <c r="BY192" s="131"/>
      <c r="BZ192" s="131"/>
      <c r="CA192" s="131"/>
      <c r="CB192" s="131"/>
      <c r="CC192" s="131"/>
      <c r="CD192" s="131"/>
      <c r="CE192" s="131"/>
      <c r="CF192" s="131"/>
      <c r="CG192" s="131"/>
      <c r="CH192" s="131"/>
      <c r="CI192" s="131"/>
      <c r="CJ192" s="131"/>
      <c r="CK192" s="131"/>
      <c r="CL192" s="131"/>
      <c r="CM192" s="131"/>
      <c r="CN192" s="131"/>
      <c r="CO192" s="131"/>
      <c r="CP192" s="131"/>
      <c r="CQ192" s="131"/>
    </row>
    <row r="193" spans="1:95" ht="16.5" customHeight="1">
      <c r="A193" s="134"/>
      <c r="B193" s="134"/>
      <c r="C193" s="134"/>
      <c r="D193" s="134"/>
      <c r="E193" s="134"/>
      <c r="F193" s="134"/>
      <c r="G193" s="131"/>
      <c r="H193" s="135"/>
      <c r="I193" s="135"/>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31"/>
      <c r="BS193" s="131"/>
      <c r="BT193" s="131"/>
      <c r="BU193" s="131"/>
      <c r="BV193" s="131"/>
      <c r="BW193" s="131"/>
      <c r="BX193" s="131"/>
      <c r="BY193" s="131"/>
      <c r="BZ193" s="131"/>
      <c r="CA193" s="131"/>
      <c r="CB193" s="131"/>
      <c r="CC193" s="131"/>
      <c r="CD193" s="131"/>
      <c r="CE193" s="131"/>
      <c r="CF193" s="131"/>
      <c r="CG193" s="131"/>
      <c r="CH193" s="131"/>
      <c r="CI193" s="131"/>
      <c r="CJ193" s="131"/>
      <c r="CK193" s="131"/>
      <c r="CL193" s="131"/>
      <c r="CM193" s="131"/>
      <c r="CN193" s="131"/>
      <c r="CO193" s="131"/>
      <c r="CP193" s="131"/>
      <c r="CQ193" s="131"/>
    </row>
    <row r="194" spans="1:95" ht="16.5" customHeight="1">
      <c r="A194" s="134"/>
      <c r="B194" s="134"/>
      <c r="C194" s="134"/>
      <c r="D194" s="134"/>
      <c r="E194" s="134"/>
      <c r="F194" s="134"/>
      <c r="G194" s="131"/>
      <c r="H194" s="135"/>
      <c r="I194" s="135"/>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J194" s="131"/>
      <c r="CK194" s="131"/>
      <c r="CL194" s="131"/>
      <c r="CM194" s="131"/>
      <c r="CN194" s="131"/>
      <c r="CO194" s="131"/>
      <c r="CP194" s="131"/>
      <c r="CQ194" s="131"/>
    </row>
    <row r="195" spans="1:95" ht="16.5" customHeight="1">
      <c r="A195" s="134"/>
      <c r="B195" s="134"/>
      <c r="C195" s="134"/>
      <c r="D195" s="134"/>
      <c r="E195" s="134"/>
      <c r="F195" s="134"/>
      <c r="G195" s="131"/>
      <c r="H195" s="135"/>
      <c r="I195" s="135"/>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131"/>
      <c r="BR195" s="131"/>
      <c r="BS195" s="131"/>
      <c r="BT195" s="131"/>
      <c r="BU195" s="131"/>
      <c r="BV195" s="131"/>
      <c r="BW195" s="131"/>
      <c r="BX195" s="131"/>
      <c r="BY195" s="131"/>
      <c r="BZ195" s="131"/>
      <c r="CA195" s="131"/>
      <c r="CB195" s="131"/>
      <c r="CC195" s="131"/>
      <c r="CD195" s="131"/>
      <c r="CE195" s="131"/>
      <c r="CF195" s="131"/>
      <c r="CG195" s="131"/>
      <c r="CH195" s="131"/>
      <c r="CI195" s="131"/>
      <c r="CJ195" s="131"/>
      <c r="CK195" s="131"/>
      <c r="CL195" s="131"/>
      <c r="CM195" s="131"/>
      <c r="CN195" s="131"/>
      <c r="CO195" s="131"/>
      <c r="CP195" s="131"/>
      <c r="CQ195" s="131"/>
    </row>
    <row r="196" spans="1:95" ht="16.5" customHeight="1">
      <c r="A196" s="134"/>
      <c r="B196" s="134"/>
      <c r="C196" s="134"/>
      <c r="D196" s="134"/>
      <c r="E196" s="134"/>
      <c r="F196" s="134"/>
      <c r="G196" s="131"/>
      <c r="H196" s="135"/>
      <c r="I196" s="135"/>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1"/>
      <c r="BP196" s="131"/>
      <c r="BQ196" s="131"/>
      <c r="BR196" s="131"/>
      <c r="BS196" s="131"/>
      <c r="BT196" s="131"/>
      <c r="BU196" s="131"/>
      <c r="BV196" s="131"/>
      <c r="BW196" s="131"/>
      <c r="BX196" s="131"/>
      <c r="BY196" s="131"/>
      <c r="BZ196" s="131"/>
      <c r="CA196" s="131"/>
      <c r="CB196" s="131"/>
      <c r="CC196" s="131"/>
      <c r="CD196" s="131"/>
      <c r="CE196" s="131"/>
      <c r="CF196" s="131"/>
      <c r="CG196" s="131"/>
      <c r="CH196" s="131"/>
      <c r="CI196" s="131"/>
      <c r="CJ196" s="131"/>
      <c r="CK196" s="131"/>
      <c r="CL196" s="131"/>
      <c r="CM196" s="131"/>
      <c r="CN196" s="131"/>
      <c r="CO196" s="131"/>
      <c r="CP196" s="131"/>
      <c r="CQ196" s="131"/>
    </row>
    <row r="197" spans="1:95" ht="16.5" customHeight="1">
      <c r="A197" s="134"/>
      <c r="B197" s="134"/>
      <c r="C197" s="134"/>
      <c r="D197" s="134"/>
      <c r="E197" s="134"/>
      <c r="F197" s="134"/>
      <c r="G197" s="131"/>
      <c r="H197" s="135"/>
      <c r="I197" s="135"/>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131"/>
      <c r="BI197" s="131"/>
      <c r="BJ197" s="131"/>
      <c r="BK197" s="131"/>
      <c r="BL197" s="131"/>
      <c r="BM197" s="131"/>
      <c r="BN197" s="131"/>
      <c r="BO197" s="131"/>
      <c r="BP197" s="131"/>
      <c r="BQ197" s="131"/>
      <c r="BR197" s="131"/>
      <c r="BS197" s="131"/>
      <c r="BT197" s="131"/>
      <c r="BU197" s="131"/>
      <c r="BV197" s="131"/>
      <c r="BW197" s="131"/>
      <c r="BX197" s="131"/>
      <c r="BY197" s="131"/>
      <c r="BZ197" s="131"/>
      <c r="CA197" s="131"/>
      <c r="CB197" s="131"/>
      <c r="CC197" s="131"/>
      <c r="CD197" s="131"/>
      <c r="CE197" s="131"/>
      <c r="CF197" s="131"/>
      <c r="CG197" s="131"/>
      <c r="CH197" s="131"/>
      <c r="CI197" s="131"/>
      <c r="CJ197" s="131"/>
      <c r="CK197" s="131"/>
      <c r="CL197" s="131"/>
      <c r="CM197" s="131"/>
      <c r="CN197" s="131"/>
      <c r="CO197" s="131"/>
      <c r="CP197" s="131"/>
      <c r="CQ197" s="131"/>
    </row>
    <row r="198" spans="1:95" ht="16.5" customHeight="1">
      <c r="A198" s="134"/>
      <c r="B198" s="134"/>
      <c r="C198" s="134"/>
      <c r="D198" s="134"/>
      <c r="E198" s="134"/>
      <c r="F198" s="134"/>
      <c r="G198" s="131"/>
      <c r="H198" s="135"/>
      <c r="I198" s="135"/>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31"/>
      <c r="BT198" s="131"/>
      <c r="BU198" s="131"/>
      <c r="BV198" s="131"/>
      <c r="BW198" s="131"/>
      <c r="BX198" s="131"/>
      <c r="BY198" s="131"/>
      <c r="BZ198" s="131"/>
      <c r="CA198" s="131"/>
      <c r="CB198" s="131"/>
      <c r="CC198" s="131"/>
      <c r="CD198" s="131"/>
      <c r="CE198" s="131"/>
      <c r="CF198" s="131"/>
      <c r="CG198" s="131"/>
      <c r="CH198" s="131"/>
      <c r="CI198" s="131"/>
      <c r="CJ198" s="131"/>
      <c r="CK198" s="131"/>
      <c r="CL198" s="131"/>
      <c r="CM198" s="131"/>
      <c r="CN198" s="131"/>
      <c r="CO198" s="131"/>
      <c r="CP198" s="131"/>
      <c r="CQ198" s="131"/>
    </row>
    <row r="199" spans="1:95" ht="16.5" customHeight="1">
      <c r="A199" s="134"/>
      <c r="B199" s="134"/>
      <c r="C199" s="134"/>
      <c r="D199" s="134"/>
      <c r="E199" s="134"/>
      <c r="F199" s="134"/>
      <c r="G199" s="131"/>
      <c r="H199" s="135"/>
      <c r="I199" s="135"/>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31"/>
      <c r="CM199" s="131"/>
      <c r="CN199" s="131"/>
      <c r="CO199" s="131"/>
      <c r="CP199" s="131"/>
      <c r="CQ199" s="131"/>
    </row>
    <row r="200" spans="1:95" ht="16.5" customHeight="1">
      <c r="A200" s="134"/>
      <c r="B200" s="134"/>
      <c r="C200" s="134"/>
      <c r="D200" s="134"/>
      <c r="E200" s="134"/>
      <c r="F200" s="134"/>
      <c r="G200" s="131"/>
      <c r="H200" s="135"/>
      <c r="I200" s="135"/>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c r="BV200" s="131"/>
      <c r="BW200" s="131"/>
      <c r="BX200" s="131"/>
      <c r="BY200" s="131"/>
      <c r="BZ200" s="131"/>
      <c r="CA200" s="131"/>
      <c r="CB200" s="131"/>
      <c r="CC200" s="131"/>
      <c r="CD200" s="131"/>
      <c r="CE200" s="131"/>
      <c r="CF200" s="131"/>
      <c r="CG200" s="131"/>
      <c r="CH200" s="131"/>
      <c r="CI200" s="131"/>
      <c r="CJ200" s="131"/>
      <c r="CK200" s="131"/>
      <c r="CL200" s="131"/>
      <c r="CM200" s="131"/>
      <c r="CN200" s="131"/>
      <c r="CO200" s="131"/>
      <c r="CP200" s="131"/>
      <c r="CQ200" s="131"/>
    </row>
    <row r="201" spans="1:95" ht="16.5" customHeight="1">
      <c r="A201" s="134"/>
      <c r="B201" s="134"/>
      <c r="C201" s="134"/>
      <c r="D201" s="134"/>
      <c r="E201" s="134"/>
      <c r="F201" s="134"/>
      <c r="G201" s="131"/>
      <c r="H201" s="135"/>
      <c r="I201" s="135"/>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c r="BV201" s="131"/>
      <c r="BW201" s="131"/>
      <c r="BX201" s="131"/>
      <c r="BY201" s="131"/>
      <c r="BZ201" s="131"/>
      <c r="CA201" s="131"/>
      <c r="CB201" s="131"/>
      <c r="CC201" s="131"/>
      <c r="CD201" s="131"/>
      <c r="CE201" s="131"/>
      <c r="CF201" s="131"/>
      <c r="CG201" s="131"/>
      <c r="CH201" s="131"/>
      <c r="CI201" s="131"/>
      <c r="CJ201" s="131"/>
      <c r="CK201" s="131"/>
      <c r="CL201" s="131"/>
      <c r="CM201" s="131"/>
      <c r="CN201" s="131"/>
      <c r="CO201" s="131"/>
      <c r="CP201" s="131"/>
      <c r="CQ201" s="131"/>
    </row>
    <row r="202" spans="1:95" ht="16.5" customHeight="1">
      <c r="A202" s="134"/>
      <c r="B202" s="134"/>
      <c r="C202" s="134"/>
      <c r="D202" s="134"/>
      <c r="E202" s="134"/>
      <c r="F202" s="134"/>
      <c r="G202" s="131"/>
      <c r="H202" s="135"/>
      <c r="I202" s="135"/>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c r="BZ202" s="131"/>
      <c r="CA202" s="131"/>
      <c r="CB202" s="131"/>
      <c r="CC202" s="131"/>
      <c r="CD202" s="131"/>
      <c r="CE202" s="131"/>
      <c r="CF202" s="131"/>
      <c r="CG202" s="131"/>
      <c r="CH202" s="131"/>
      <c r="CI202" s="131"/>
      <c r="CJ202" s="131"/>
      <c r="CK202" s="131"/>
      <c r="CL202" s="131"/>
      <c r="CM202" s="131"/>
      <c r="CN202" s="131"/>
      <c r="CO202" s="131"/>
      <c r="CP202" s="131"/>
      <c r="CQ202" s="131"/>
    </row>
    <row r="203" spans="1:95" ht="16.5" customHeight="1">
      <c r="A203" s="134"/>
      <c r="B203" s="134"/>
      <c r="C203" s="134"/>
      <c r="D203" s="134"/>
      <c r="E203" s="134"/>
      <c r="F203" s="134"/>
      <c r="G203" s="131"/>
      <c r="H203" s="135"/>
      <c r="I203" s="135"/>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row>
    <row r="204" spans="1:95" ht="16.5" customHeight="1">
      <c r="A204" s="134"/>
      <c r="B204" s="134"/>
      <c r="C204" s="134"/>
      <c r="D204" s="134"/>
      <c r="E204" s="134"/>
      <c r="F204" s="134"/>
      <c r="G204" s="131"/>
      <c r="H204" s="135"/>
      <c r="I204" s="135"/>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row>
    <row r="205" spans="1:95" ht="16.5" customHeight="1">
      <c r="A205" s="134"/>
      <c r="B205" s="134"/>
      <c r="C205" s="134"/>
      <c r="D205" s="134"/>
      <c r="E205" s="134"/>
      <c r="F205" s="134"/>
      <c r="G205" s="131"/>
      <c r="H205" s="135"/>
      <c r="I205" s="135"/>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row>
    <row r="206" spans="1:95" ht="16.5" customHeight="1">
      <c r="A206" s="134"/>
      <c r="B206" s="134"/>
      <c r="C206" s="134"/>
      <c r="D206" s="134"/>
      <c r="E206" s="134"/>
      <c r="F206" s="134"/>
      <c r="G206" s="131"/>
      <c r="H206" s="135"/>
      <c r="I206" s="135"/>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row>
    <row r="207" spans="1:95" ht="16.5" customHeight="1">
      <c r="A207" s="134"/>
      <c r="B207" s="134"/>
      <c r="C207" s="134"/>
      <c r="D207" s="134"/>
      <c r="E207" s="134"/>
      <c r="F207" s="134"/>
      <c r="G207" s="131"/>
      <c r="H207" s="135"/>
      <c r="I207" s="135"/>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row>
    <row r="208" spans="1:95" ht="16.5" customHeight="1">
      <c r="A208" s="134"/>
      <c r="B208" s="134"/>
      <c r="C208" s="134"/>
      <c r="D208" s="134"/>
      <c r="E208" s="134"/>
      <c r="F208" s="134"/>
      <c r="G208" s="131"/>
      <c r="H208" s="135"/>
      <c r="I208" s="135"/>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row>
    <row r="209" spans="1:95" ht="16.5" customHeight="1">
      <c r="A209" s="134"/>
      <c r="B209" s="134"/>
      <c r="C209" s="134"/>
      <c r="D209" s="134"/>
      <c r="E209" s="134"/>
      <c r="F209" s="134"/>
      <c r="G209" s="131"/>
      <c r="H209" s="135"/>
      <c r="I209" s="135"/>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J209" s="131"/>
      <c r="CK209" s="131"/>
      <c r="CL209" s="131"/>
      <c r="CM209" s="131"/>
      <c r="CN209" s="131"/>
      <c r="CO209" s="131"/>
      <c r="CP209" s="131"/>
      <c r="CQ209" s="131"/>
    </row>
    <row r="210" spans="1:95" ht="16.5" customHeight="1">
      <c r="A210" s="134"/>
      <c r="B210" s="134"/>
      <c r="C210" s="134"/>
      <c r="D210" s="134"/>
      <c r="E210" s="134"/>
      <c r="F210" s="134"/>
      <c r="G210" s="131"/>
      <c r="H210" s="135"/>
      <c r="I210" s="135"/>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row>
    <row r="211" spans="1:95" ht="16.5" customHeight="1">
      <c r="A211" s="134"/>
      <c r="B211" s="134"/>
      <c r="C211" s="134"/>
      <c r="D211" s="134"/>
      <c r="E211" s="134"/>
      <c r="F211" s="134"/>
      <c r="G211" s="131"/>
      <c r="H211" s="135"/>
      <c r="I211" s="135"/>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row>
    <row r="212" spans="1:95" ht="16.5" customHeight="1">
      <c r="A212" s="134"/>
      <c r="B212" s="134"/>
      <c r="C212" s="134"/>
      <c r="D212" s="134"/>
      <c r="E212" s="134"/>
      <c r="F212" s="134"/>
      <c r="G212" s="131"/>
      <c r="H212" s="135"/>
      <c r="I212" s="135"/>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row>
    <row r="213" spans="1:95" ht="16.5" customHeight="1">
      <c r="A213" s="134"/>
      <c r="B213" s="134"/>
      <c r="C213" s="134"/>
      <c r="D213" s="134"/>
      <c r="E213" s="134"/>
      <c r="F213" s="134"/>
      <c r="G213" s="131"/>
      <c r="H213" s="135"/>
      <c r="I213" s="135"/>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row>
    <row r="214" spans="1:95" ht="16.5" customHeight="1">
      <c r="A214" s="134"/>
      <c r="B214" s="134"/>
      <c r="C214" s="134"/>
      <c r="D214" s="134"/>
      <c r="E214" s="134"/>
      <c r="F214" s="134"/>
      <c r="G214" s="131"/>
      <c r="H214" s="135"/>
      <c r="I214" s="135"/>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row>
    <row r="215" spans="1:95" ht="16.5" customHeight="1">
      <c r="A215" s="134"/>
      <c r="B215" s="134"/>
      <c r="C215" s="134"/>
      <c r="D215" s="134"/>
      <c r="E215" s="134"/>
      <c r="F215" s="134"/>
      <c r="G215" s="131"/>
      <c r="H215" s="135"/>
      <c r="I215" s="135"/>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row>
    <row r="216" spans="1:95" ht="16.5" customHeight="1">
      <c r="A216" s="134"/>
      <c r="B216" s="134"/>
      <c r="C216" s="134"/>
      <c r="D216" s="134"/>
      <c r="E216" s="134"/>
      <c r="F216" s="134"/>
      <c r="G216" s="131"/>
      <c r="H216" s="135"/>
      <c r="I216" s="135"/>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row>
    <row r="217" spans="1:95" ht="16.5" customHeight="1">
      <c r="A217" s="134"/>
      <c r="B217" s="134"/>
      <c r="C217" s="134"/>
      <c r="D217" s="134"/>
      <c r="E217" s="134"/>
      <c r="F217" s="134"/>
      <c r="G217" s="131"/>
      <c r="H217" s="135"/>
      <c r="I217" s="135"/>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row>
    <row r="218" spans="1:95" ht="16.5" customHeight="1">
      <c r="A218" s="134"/>
      <c r="B218" s="134"/>
      <c r="C218" s="134"/>
      <c r="D218" s="134"/>
      <c r="E218" s="134"/>
      <c r="F218" s="134"/>
      <c r="G218" s="131"/>
      <c r="H218" s="135"/>
      <c r="I218" s="135"/>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row>
    <row r="219" spans="1:95" ht="16.5" customHeight="1">
      <c r="A219" s="134"/>
      <c r="B219" s="134"/>
      <c r="C219" s="134"/>
      <c r="D219" s="134"/>
      <c r="E219" s="134"/>
      <c r="F219" s="134"/>
      <c r="G219" s="131"/>
      <c r="H219" s="135"/>
      <c r="I219" s="135"/>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row>
    <row r="220" spans="1:95" ht="16.5" customHeight="1">
      <c r="A220" s="134"/>
      <c r="B220" s="134"/>
      <c r="C220" s="134"/>
      <c r="D220" s="134"/>
      <c r="E220" s="134"/>
      <c r="F220" s="134"/>
      <c r="G220" s="131"/>
      <c r="H220" s="135"/>
      <c r="I220" s="135"/>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row>
    <row r="221" spans="1:95" ht="16.5" customHeight="1">
      <c r="A221" s="134"/>
      <c r="B221" s="134"/>
      <c r="C221" s="134"/>
      <c r="D221" s="134"/>
      <c r="E221" s="134"/>
      <c r="F221" s="134"/>
      <c r="G221" s="131"/>
      <c r="H221" s="135"/>
      <c r="I221" s="135"/>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row>
    <row r="222" spans="1:95" ht="16.5" customHeight="1">
      <c r="A222" s="134"/>
      <c r="B222" s="134"/>
      <c r="C222" s="134"/>
      <c r="D222" s="134"/>
      <c r="E222" s="134"/>
      <c r="F222" s="134"/>
      <c r="G222" s="131"/>
      <c r="H222" s="135"/>
      <c r="I222" s="135"/>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row>
    <row r="223" spans="1:95" ht="16.5" customHeight="1">
      <c r="A223" s="134"/>
      <c r="B223" s="134"/>
      <c r="C223" s="134"/>
      <c r="D223" s="134"/>
      <c r="E223" s="134"/>
      <c r="F223" s="134"/>
      <c r="G223" s="131"/>
      <c r="H223" s="135"/>
      <c r="I223" s="135"/>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row>
    <row r="224" spans="1:95" ht="16.5" customHeight="1">
      <c r="A224" s="134"/>
      <c r="B224" s="134"/>
      <c r="C224" s="134"/>
      <c r="D224" s="134"/>
      <c r="E224" s="134"/>
      <c r="F224" s="134"/>
      <c r="G224" s="131"/>
      <c r="H224" s="135"/>
      <c r="I224" s="135"/>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row>
    <row r="225" spans="1:95" ht="16.5" customHeight="1">
      <c r="A225" s="134"/>
      <c r="B225" s="134"/>
      <c r="C225" s="134"/>
      <c r="D225" s="134"/>
      <c r="E225" s="134"/>
      <c r="F225" s="134"/>
      <c r="G225" s="131"/>
      <c r="H225" s="135"/>
      <c r="I225" s="135"/>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row>
    <row r="226" spans="1:95" ht="16.5" customHeight="1">
      <c r="A226" s="134"/>
      <c r="B226" s="134"/>
      <c r="C226" s="134"/>
      <c r="D226" s="134"/>
      <c r="E226" s="134"/>
      <c r="F226" s="134"/>
      <c r="G226" s="131"/>
      <c r="H226" s="135"/>
      <c r="I226" s="135"/>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row>
    <row r="227" spans="1:95" ht="16.5" customHeight="1">
      <c r="A227" s="134"/>
      <c r="B227" s="134"/>
      <c r="C227" s="134"/>
      <c r="D227" s="134"/>
      <c r="E227" s="134"/>
      <c r="F227" s="134"/>
      <c r="G227" s="131"/>
      <c r="H227" s="135"/>
      <c r="I227" s="135"/>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row>
    <row r="228" spans="1:95" ht="16.5" customHeight="1">
      <c r="A228" s="134"/>
      <c r="B228" s="134"/>
      <c r="C228" s="134"/>
      <c r="D228" s="134"/>
      <c r="E228" s="134"/>
      <c r="F228" s="134"/>
      <c r="G228" s="131"/>
      <c r="H228" s="135"/>
      <c r="I228" s="135"/>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row>
    <row r="229" spans="1:95" ht="16.5" customHeight="1">
      <c r="A229" s="134"/>
      <c r="B229" s="134"/>
      <c r="C229" s="134"/>
      <c r="D229" s="134"/>
      <c r="E229" s="134"/>
      <c r="F229" s="134"/>
      <c r="G229" s="131"/>
      <c r="H229" s="135"/>
      <c r="I229" s="135"/>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row>
    <row r="230" spans="1:95" ht="16.5" customHeight="1">
      <c r="A230" s="134"/>
      <c r="B230" s="134"/>
      <c r="C230" s="134"/>
      <c r="D230" s="134"/>
      <c r="E230" s="134"/>
      <c r="F230" s="134"/>
      <c r="G230" s="131"/>
      <c r="H230" s="135"/>
      <c r="I230" s="135"/>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row>
    <row r="231" spans="1:95" ht="16.5" customHeight="1">
      <c r="A231" s="134"/>
      <c r="B231" s="134"/>
      <c r="C231" s="134"/>
      <c r="D231" s="134"/>
      <c r="E231" s="134"/>
      <c r="F231" s="134"/>
      <c r="G231" s="131"/>
      <c r="H231" s="135"/>
      <c r="I231" s="135"/>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row>
    <row r="232" spans="1:95" ht="16.5" customHeight="1">
      <c r="A232" s="134"/>
      <c r="B232" s="134"/>
      <c r="C232" s="134"/>
      <c r="D232" s="134"/>
      <c r="E232" s="134"/>
      <c r="F232" s="134"/>
      <c r="G232" s="131"/>
      <c r="H232" s="135"/>
      <c r="I232" s="135"/>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BS232" s="131"/>
      <c r="BT232" s="131"/>
      <c r="BU232" s="131"/>
      <c r="BV232" s="131"/>
      <c r="BW232" s="131"/>
      <c r="BX232" s="131"/>
      <c r="BY232" s="131"/>
      <c r="BZ232" s="131"/>
      <c r="CA232" s="131"/>
      <c r="CB232" s="131"/>
      <c r="CC232" s="131"/>
      <c r="CD232" s="131"/>
      <c r="CE232" s="131"/>
      <c r="CF232" s="131"/>
      <c r="CG232" s="131"/>
      <c r="CH232" s="131"/>
      <c r="CI232" s="131"/>
      <c r="CJ232" s="131"/>
      <c r="CK232" s="131"/>
      <c r="CL232" s="131"/>
      <c r="CM232" s="131"/>
      <c r="CN232" s="131"/>
      <c r="CO232" s="131"/>
      <c r="CP232" s="131"/>
      <c r="CQ232" s="131"/>
    </row>
    <row r="233" spans="1:95" ht="16.5" customHeight="1">
      <c r="A233" s="134"/>
      <c r="B233" s="134"/>
      <c r="C233" s="134"/>
      <c r="D233" s="134"/>
      <c r="E233" s="134"/>
      <c r="F233" s="134"/>
      <c r="G233" s="131"/>
      <c r="H233" s="135"/>
      <c r="I233" s="135"/>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31"/>
      <c r="BJ233" s="131"/>
      <c r="BK233" s="131"/>
      <c r="BL233" s="131"/>
      <c r="BM233" s="131"/>
      <c r="BN233" s="131"/>
      <c r="BO233" s="131"/>
      <c r="BP233" s="131"/>
      <c r="BQ233" s="131"/>
      <c r="BR233" s="131"/>
      <c r="BS233" s="131"/>
      <c r="BT233" s="131"/>
      <c r="BU233" s="131"/>
      <c r="BV233" s="131"/>
      <c r="BW233" s="131"/>
      <c r="BX233" s="131"/>
      <c r="BY233" s="131"/>
      <c r="BZ233" s="131"/>
      <c r="CA233" s="131"/>
      <c r="CB233" s="131"/>
      <c r="CC233" s="131"/>
      <c r="CD233" s="131"/>
      <c r="CE233" s="131"/>
      <c r="CF233" s="131"/>
      <c r="CG233" s="131"/>
      <c r="CH233" s="131"/>
      <c r="CI233" s="131"/>
      <c r="CJ233" s="131"/>
      <c r="CK233" s="131"/>
      <c r="CL233" s="131"/>
      <c r="CM233" s="131"/>
      <c r="CN233" s="131"/>
      <c r="CO233" s="131"/>
      <c r="CP233" s="131"/>
      <c r="CQ233" s="131"/>
    </row>
    <row r="234" spans="1:95" ht="16.5" customHeight="1">
      <c r="A234" s="134"/>
      <c r="B234" s="134"/>
      <c r="C234" s="134"/>
      <c r="D234" s="134"/>
      <c r="E234" s="134"/>
      <c r="F234" s="134"/>
      <c r="G234" s="131"/>
      <c r="H234" s="135"/>
      <c r="I234" s="135"/>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c r="BD234" s="131"/>
      <c r="BE234" s="131"/>
      <c r="BF234" s="131"/>
      <c r="BG234" s="131"/>
      <c r="BH234" s="131"/>
      <c r="BI234" s="131"/>
      <c r="BJ234" s="131"/>
      <c r="BK234" s="131"/>
      <c r="BL234" s="131"/>
      <c r="BM234" s="131"/>
      <c r="BN234" s="131"/>
      <c r="BO234" s="131"/>
      <c r="BP234" s="131"/>
      <c r="BQ234" s="131"/>
      <c r="BR234" s="131"/>
      <c r="BS234" s="131"/>
      <c r="BT234" s="131"/>
      <c r="BU234" s="131"/>
      <c r="BV234" s="131"/>
      <c r="BW234" s="131"/>
      <c r="BX234" s="131"/>
      <c r="BY234" s="131"/>
      <c r="BZ234" s="131"/>
      <c r="CA234" s="131"/>
      <c r="CB234" s="131"/>
      <c r="CC234" s="131"/>
      <c r="CD234" s="131"/>
      <c r="CE234" s="131"/>
      <c r="CF234" s="131"/>
      <c r="CG234" s="131"/>
      <c r="CH234" s="131"/>
      <c r="CI234" s="131"/>
      <c r="CJ234" s="131"/>
      <c r="CK234" s="131"/>
      <c r="CL234" s="131"/>
      <c r="CM234" s="131"/>
      <c r="CN234" s="131"/>
      <c r="CO234" s="131"/>
      <c r="CP234" s="131"/>
      <c r="CQ234" s="131"/>
    </row>
    <row r="235" spans="1:95" ht="16.5" customHeight="1">
      <c r="A235" s="134"/>
      <c r="B235" s="134"/>
      <c r="C235" s="134"/>
      <c r="D235" s="134"/>
      <c r="E235" s="134"/>
      <c r="F235" s="134"/>
      <c r="G235" s="131"/>
      <c r="H235" s="135"/>
      <c r="I235" s="135"/>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K235" s="131"/>
      <c r="CL235" s="131"/>
      <c r="CM235" s="131"/>
      <c r="CN235" s="131"/>
      <c r="CO235" s="131"/>
      <c r="CP235" s="131"/>
      <c r="CQ235" s="131"/>
    </row>
    <row r="236" spans="1:95" ht="16.5" customHeight="1">
      <c r="A236" s="134"/>
      <c r="B236" s="134"/>
      <c r="C236" s="134"/>
      <c r="D236" s="134"/>
      <c r="E236" s="134"/>
      <c r="F236" s="134"/>
      <c r="G236" s="131"/>
      <c r="H236" s="135"/>
      <c r="I236" s="135"/>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c r="BO236" s="131"/>
      <c r="BP236" s="131"/>
      <c r="BQ236" s="131"/>
      <c r="BR236" s="131"/>
      <c r="BS236" s="131"/>
      <c r="BT236" s="131"/>
      <c r="BU236" s="131"/>
      <c r="BV236" s="131"/>
      <c r="BW236" s="131"/>
      <c r="BX236" s="131"/>
      <c r="BY236" s="131"/>
      <c r="BZ236" s="131"/>
      <c r="CA236" s="131"/>
      <c r="CB236" s="131"/>
      <c r="CC236" s="131"/>
      <c r="CD236" s="131"/>
      <c r="CE236" s="131"/>
      <c r="CF236" s="131"/>
      <c r="CG236" s="131"/>
      <c r="CH236" s="131"/>
      <c r="CI236" s="131"/>
      <c r="CJ236" s="131"/>
      <c r="CK236" s="131"/>
      <c r="CL236" s="131"/>
      <c r="CM236" s="131"/>
      <c r="CN236" s="131"/>
      <c r="CO236" s="131"/>
      <c r="CP236" s="131"/>
      <c r="CQ236" s="131"/>
    </row>
    <row r="237" spans="1:95" ht="16.5" customHeight="1">
      <c r="A237" s="134"/>
      <c r="B237" s="134"/>
      <c r="C237" s="134"/>
      <c r="D237" s="134"/>
      <c r="E237" s="134"/>
      <c r="F237" s="134"/>
      <c r="G237" s="131"/>
      <c r="H237" s="135"/>
      <c r="I237" s="135"/>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131"/>
      <c r="BW237" s="131"/>
      <c r="BX237" s="131"/>
      <c r="BY237" s="131"/>
      <c r="BZ237" s="131"/>
      <c r="CA237" s="131"/>
      <c r="CB237" s="131"/>
      <c r="CC237" s="131"/>
      <c r="CD237" s="131"/>
      <c r="CE237" s="131"/>
      <c r="CF237" s="131"/>
      <c r="CG237" s="131"/>
      <c r="CH237" s="131"/>
      <c r="CI237" s="131"/>
      <c r="CJ237" s="131"/>
      <c r="CK237" s="131"/>
      <c r="CL237" s="131"/>
      <c r="CM237" s="131"/>
      <c r="CN237" s="131"/>
      <c r="CO237" s="131"/>
      <c r="CP237" s="131"/>
      <c r="CQ237" s="131"/>
    </row>
    <row r="238" spans="1:95" ht="16.5" customHeight="1">
      <c r="A238" s="134"/>
      <c r="B238" s="134"/>
      <c r="C238" s="134"/>
      <c r="D238" s="134"/>
      <c r="E238" s="134"/>
      <c r="F238" s="134"/>
      <c r="G238" s="131"/>
      <c r="H238" s="135"/>
      <c r="I238" s="135"/>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c r="BR238" s="131"/>
      <c r="BS238" s="131"/>
      <c r="BT238" s="131"/>
      <c r="BU238" s="131"/>
      <c r="BV238" s="131"/>
      <c r="BW238" s="131"/>
      <c r="BX238" s="131"/>
      <c r="BY238" s="131"/>
      <c r="BZ238" s="131"/>
      <c r="CA238" s="131"/>
      <c r="CB238" s="131"/>
      <c r="CC238" s="131"/>
      <c r="CD238" s="131"/>
      <c r="CE238" s="131"/>
      <c r="CF238" s="131"/>
      <c r="CG238" s="131"/>
      <c r="CH238" s="131"/>
      <c r="CI238" s="131"/>
      <c r="CJ238" s="131"/>
      <c r="CK238" s="131"/>
      <c r="CL238" s="131"/>
      <c r="CM238" s="131"/>
      <c r="CN238" s="131"/>
      <c r="CO238" s="131"/>
      <c r="CP238" s="131"/>
      <c r="CQ238" s="131"/>
    </row>
    <row r="239" spans="1:95" ht="16.5" customHeight="1">
      <c r="A239" s="134"/>
      <c r="B239" s="134"/>
      <c r="C239" s="134"/>
      <c r="D239" s="134"/>
      <c r="E239" s="134"/>
      <c r="F239" s="134"/>
      <c r="G239" s="131"/>
      <c r="H239" s="135"/>
      <c r="I239" s="135"/>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1"/>
      <c r="BM239" s="131"/>
      <c r="BN239" s="131"/>
      <c r="BO239" s="131"/>
      <c r="BP239" s="131"/>
      <c r="BQ239" s="131"/>
      <c r="BR239" s="131"/>
      <c r="BS239" s="131"/>
      <c r="BT239" s="131"/>
      <c r="BU239" s="131"/>
      <c r="BV239" s="131"/>
      <c r="BW239" s="131"/>
      <c r="BX239" s="131"/>
      <c r="BY239" s="131"/>
      <c r="BZ239" s="131"/>
      <c r="CA239" s="131"/>
      <c r="CB239" s="131"/>
      <c r="CC239" s="131"/>
      <c r="CD239" s="131"/>
      <c r="CE239" s="131"/>
      <c r="CF239" s="131"/>
      <c r="CG239" s="131"/>
      <c r="CH239" s="131"/>
      <c r="CI239" s="131"/>
      <c r="CJ239" s="131"/>
      <c r="CK239" s="131"/>
      <c r="CL239" s="131"/>
      <c r="CM239" s="131"/>
      <c r="CN239" s="131"/>
      <c r="CO239" s="131"/>
      <c r="CP239" s="131"/>
      <c r="CQ239" s="131"/>
    </row>
    <row r="240" spans="1:95" ht="16.5" customHeight="1">
      <c r="A240" s="134"/>
      <c r="B240" s="134"/>
      <c r="C240" s="134"/>
      <c r="D240" s="134"/>
      <c r="E240" s="134"/>
      <c r="F240" s="134"/>
      <c r="G240" s="131"/>
      <c r="H240" s="135"/>
      <c r="I240" s="135"/>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row>
    <row r="241" spans="1:95" ht="16.5" customHeight="1">
      <c r="A241" s="134"/>
      <c r="B241" s="134"/>
      <c r="C241" s="134"/>
      <c r="D241" s="134"/>
      <c r="E241" s="134"/>
      <c r="F241" s="134"/>
      <c r="G241" s="131"/>
      <c r="H241" s="135"/>
      <c r="I241" s="135"/>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row>
    <row r="242" spans="1:95" ht="16.5" customHeight="1">
      <c r="A242" s="134"/>
      <c r="B242" s="134"/>
      <c r="C242" s="134"/>
      <c r="D242" s="134"/>
      <c r="E242" s="134"/>
      <c r="F242" s="134"/>
      <c r="G242" s="131"/>
      <c r="H242" s="135"/>
      <c r="I242" s="135"/>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row>
    <row r="243" spans="1:95" ht="16.5" customHeight="1">
      <c r="A243" s="134"/>
      <c r="B243" s="134"/>
      <c r="C243" s="134"/>
      <c r="D243" s="134"/>
      <c r="E243" s="134"/>
      <c r="F243" s="134"/>
      <c r="G243" s="131"/>
      <c r="H243" s="135"/>
      <c r="I243" s="135"/>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1"/>
      <c r="BQ243" s="131"/>
      <c r="BR243" s="131"/>
      <c r="BS243" s="131"/>
      <c r="BT243" s="131"/>
      <c r="BU243" s="131"/>
      <c r="BV243" s="131"/>
      <c r="BW243" s="131"/>
      <c r="BX243" s="131"/>
      <c r="BY243" s="131"/>
      <c r="BZ243" s="131"/>
      <c r="CA243" s="131"/>
      <c r="CB243" s="131"/>
      <c r="CC243" s="131"/>
      <c r="CD243" s="131"/>
      <c r="CE243" s="131"/>
      <c r="CF243" s="131"/>
      <c r="CG243" s="131"/>
      <c r="CH243" s="131"/>
      <c r="CI243" s="131"/>
      <c r="CJ243" s="131"/>
      <c r="CK243" s="131"/>
      <c r="CL243" s="131"/>
      <c r="CM243" s="131"/>
      <c r="CN243" s="131"/>
      <c r="CO243" s="131"/>
      <c r="CP243" s="131"/>
      <c r="CQ243" s="131"/>
    </row>
    <row r="244" spans="1:95" ht="16.5" customHeight="1">
      <c r="A244" s="134"/>
      <c r="B244" s="134"/>
      <c r="C244" s="134"/>
      <c r="D244" s="134"/>
      <c r="E244" s="134"/>
      <c r="F244" s="134"/>
      <c r="G244" s="131"/>
      <c r="H244" s="135"/>
      <c r="I244" s="135"/>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c r="BD244" s="131"/>
      <c r="BE244" s="131"/>
      <c r="BF244" s="131"/>
      <c r="BG244" s="131"/>
      <c r="BH244" s="131"/>
      <c r="BI244" s="131"/>
      <c r="BJ244" s="131"/>
      <c r="BK244" s="131"/>
      <c r="BL244" s="131"/>
      <c r="BM244" s="131"/>
      <c r="BN244" s="131"/>
      <c r="BO244" s="131"/>
      <c r="BP244" s="131"/>
      <c r="BQ244" s="131"/>
      <c r="BR244" s="131"/>
      <c r="BS244" s="131"/>
      <c r="BT244" s="131"/>
      <c r="BU244" s="131"/>
      <c r="BV244" s="131"/>
      <c r="BW244" s="131"/>
      <c r="BX244" s="131"/>
      <c r="BY244" s="131"/>
      <c r="BZ244" s="131"/>
      <c r="CA244" s="131"/>
      <c r="CB244" s="131"/>
      <c r="CC244" s="131"/>
      <c r="CD244" s="131"/>
      <c r="CE244" s="131"/>
      <c r="CF244" s="131"/>
      <c r="CG244" s="131"/>
      <c r="CH244" s="131"/>
      <c r="CI244" s="131"/>
      <c r="CJ244" s="131"/>
      <c r="CK244" s="131"/>
      <c r="CL244" s="131"/>
      <c r="CM244" s="131"/>
      <c r="CN244" s="131"/>
      <c r="CO244" s="131"/>
      <c r="CP244" s="131"/>
      <c r="CQ244" s="131"/>
    </row>
    <row r="245" spans="1:95" ht="16.5" customHeight="1">
      <c r="A245" s="134"/>
      <c r="B245" s="134"/>
      <c r="C245" s="134"/>
      <c r="D245" s="134"/>
      <c r="E245" s="134"/>
      <c r="F245" s="134"/>
      <c r="G245" s="131"/>
      <c r="H245" s="135"/>
      <c r="I245" s="135"/>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K245" s="131"/>
      <c r="CL245" s="131"/>
      <c r="CM245" s="131"/>
      <c r="CN245" s="131"/>
      <c r="CO245" s="131"/>
      <c r="CP245" s="131"/>
      <c r="CQ245" s="131"/>
    </row>
    <row r="246" spans="1:95" ht="16.5" customHeight="1">
      <c r="A246" s="134"/>
      <c r="B246" s="134"/>
      <c r="C246" s="134"/>
      <c r="D246" s="134"/>
      <c r="E246" s="134"/>
      <c r="F246" s="134"/>
      <c r="G246" s="131"/>
      <c r="H246" s="135"/>
      <c r="I246" s="135"/>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J246" s="131"/>
      <c r="CK246" s="131"/>
      <c r="CL246" s="131"/>
      <c r="CM246" s="131"/>
      <c r="CN246" s="131"/>
      <c r="CO246" s="131"/>
      <c r="CP246" s="131"/>
      <c r="CQ246" s="131"/>
    </row>
    <row r="247" spans="1:95" ht="16.5" customHeight="1">
      <c r="A247" s="134"/>
      <c r="B247" s="134"/>
      <c r="C247" s="134"/>
      <c r="D247" s="134"/>
      <c r="E247" s="134"/>
      <c r="F247" s="134"/>
      <c r="G247" s="131"/>
      <c r="H247" s="135"/>
      <c r="I247" s="135"/>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K247" s="131"/>
      <c r="CL247" s="131"/>
      <c r="CM247" s="131"/>
      <c r="CN247" s="131"/>
      <c r="CO247" s="131"/>
      <c r="CP247" s="131"/>
      <c r="CQ247" s="131"/>
    </row>
    <row r="248" spans="1:95" ht="16.5" customHeight="1">
      <c r="A248" s="134"/>
      <c r="B248" s="134"/>
      <c r="C248" s="134"/>
      <c r="D248" s="134"/>
      <c r="E248" s="134"/>
      <c r="F248" s="134"/>
      <c r="G248" s="131"/>
      <c r="H248" s="135"/>
      <c r="I248" s="135"/>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1"/>
      <c r="AY248" s="131"/>
      <c r="AZ248" s="131"/>
      <c r="BA248" s="131"/>
      <c r="BB248" s="131"/>
      <c r="BC248" s="131"/>
      <c r="BD248" s="131"/>
      <c r="BE248" s="131"/>
      <c r="BF248" s="131"/>
      <c r="BG248" s="131"/>
      <c r="BH248" s="131"/>
      <c r="BI248" s="131"/>
      <c r="BJ248" s="131"/>
      <c r="BK248" s="131"/>
      <c r="BL248" s="131"/>
      <c r="BM248" s="131"/>
      <c r="BN248" s="131"/>
      <c r="BO248" s="131"/>
      <c r="BP248" s="131"/>
      <c r="BQ248" s="131"/>
      <c r="BR248" s="131"/>
      <c r="BS248" s="131"/>
      <c r="BT248" s="131"/>
      <c r="BU248" s="131"/>
      <c r="BV248" s="131"/>
      <c r="BW248" s="131"/>
      <c r="BX248" s="131"/>
      <c r="BY248" s="131"/>
      <c r="BZ248" s="131"/>
      <c r="CA248" s="131"/>
      <c r="CB248" s="131"/>
      <c r="CC248" s="131"/>
      <c r="CD248" s="131"/>
      <c r="CE248" s="131"/>
      <c r="CF248" s="131"/>
      <c r="CG248" s="131"/>
      <c r="CH248" s="131"/>
      <c r="CI248" s="131"/>
      <c r="CJ248" s="131"/>
      <c r="CK248" s="131"/>
      <c r="CL248" s="131"/>
      <c r="CM248" s="131"/>
      <c r="CN248" s="131"/>
      <c r="CO248" s="131"/>
      <c r="CP248" s="131"/>
      <c r="CQ248" s="131"/>
    </row>
    <row r="249" spans="1:95" ht="16.5" customHeight="1">
      <c r="A249" s="134"/>
      <c r="B249" s="134"/>
      <c r="C249" s="134"/>
      <c r="D249" s="134"/>
      <c r="E249" s="134"/>
      <c r="F249" s="134"/>
      <c r="G249" s="131"/>
      <c r="H249" s="135"/>
      <c r="I249" s="135"/>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row>
    <row r="250" spans="1:95" ht="16.5" customHeight="1">
      <c r="A250" s="134"/>
      <c r="B250" s="134"/>
      <c r="C250" s="134"/>
      <c r="D250" s="134"/>
      <c r="E250" s="134"/>
      <c r="F250" s="134"/>
      <c r="G250" s="131"/>
      <c r="H250" s="135"/>
      <c r="I250" s="135"/>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row>
    <row r="251" spans="1:95" ht="16.5" customHeight="1">
      <c r="A251" s="134"/>
      <c r="B251" s="134"/>
      <c r="C251" s="134"/>
      <c r="D251" s="134"/>
      <c r="E251" s="134"/>
      <c r="F251" s="134"/>
      <c r="G251" s="131"/>
      <c r="H251" s="135"/>
      <c r="I251" s="135"/>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row>
    <row r="252" spans="1:95" ht="16.5" customHeight="1">
      <c r="A252" s="134"/>
      <c r="B252" s="134"/>
      <c r="C252" s="134"/>
      <c r="D252" s="134"/>
      <c r="E252" s="134"/>
      <c r="F252" s="134"/>
      <c r="G252" s="131"/>
      <c r="H252" s="135"/>
      <c r="I252" s="135"/>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row>
    <row r="253" spans="1:95" ht="16.5" customHeight="1">
      <c r="A253" s="134"/>
      <c r="B253" s="134"/>
      <c r="C253" s="134"/>
      <c r="D253" s="134"/>
      <c r="E253" s="134"/>
      <c r="F253" s="134"/>
      <c r="G253" s="131"/>
      <c r="H253" s="135"/>
      <c r="I253" s="135"/>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row>
    <row r="254" spans="1:95" ht="16.5" customHeight="1">
      <c r="A254" s="134"/>
      <c r="B254" s="134"/>
      <c r="C254" s="134"/>
      <c r="D254" s="134"/>
      <c r="E254" s="134"/>
      <c r="F254" s="134"/>
      <c r="G254" s="131"/>
      <c r="H254" s="135"/>
      <c r="I254" s="135"/>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row>
    <row r="255" spans="1:95" ht="16.5" customHeight="1">
      <c r="A255" s="134"/>
      <c r="B255" s="134"/>
      <c r="C255" s="134"/>
      <c r="D255" s="134"/>
      <c r="E255" s="134"/>
      <c r="F255" s="134"/>
      <c r="G255" s="131"/>
      <c r="H255" s="135"/>
      <c r="I255" s="135"/>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row>
    <row r="256" spans="1:95" ht="16.5" customHeight="1">
      <c r="A256" s="134"/>
      <c r="B256" s="134"/>
      <c r="C256" s="134"/>
      <c r="D256" s="134"/>
      <c r="E256" s="134"/>
      <c r="F256" s="134"/>
      <c r="G256" s="131"/>
      <c r="H256" s="135"/>
      <c r="I256" s="135"/>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row>
    <row r="257" spans="1:95" ht="16.5" customHeight="1">
      <c r="A257" s="134"/>
      <c r="B257" s="134"/>
      <c r="C257" s="134"/>
      <c r="D257" s="134"/>
      <c r="E257" s="134"/>
      <c r="F257" s="134"/>
      <c r="G257" s="131"/>
      <c r="H257" s="135"/>
      <c r="I257" s="135"/>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c r="BD257" s="131"/>
      <c r="BE257" s="131"/>
      <c r="BF257" s="131"/>
      <c r="BG257" s="131"/>
      <c r="BH257" s="131"/>
      <c r="BI257" s="131"/>
      <c r="BJ257" s="131"/>
      <c r="BK257" s="131"/>
      <c r="BL257" s="131"/>
      <c r="BM257" s="131"/>
      <c r="BN257" s="131"/>
      <c r="BO257" s="131"/>
      <c r="BP257" s="131"/>
      <c r="BQ257" s="131"/>
      <c r="BR257" s="131"/>
      <c r="BS257" s="131"/>
      <c r="BT257" s="131"/>
      <c r="BU257" s="131"/>
      <c r="BV257" s="131"/>
      <c r="BW257" s="131"/>
      <c r="BX257" s="131"/>
      <c r="BY257" s="131"/>
      <c r="BZ257" s="131"/>
      <c r="CA257" s="131"/>
      <c r="CB257" s="131"/>
      <c r="CC257" s="131"/>
      <c r="CD257" s="131"/>
      <c r="CE257" s="131"/>
      <c r="CF257" s="131"/>
      <c r="CG257" s="131"/>
      <c r="CH257" s="131"/>
      <c r="CI257" s="131"/>
      <c r="CJ257" s="131"/>
      <c r="CK257" s="131"/>
      <c r="CL257" s="131"/>
      <c r="CM257" s="131"/>
      <c r="CN257" s="131"/>
      <c r="CO257" s="131"/>
      <c r="CP257" s="131"/>
      <c r="CQ257" s="131"/>
    </row>
    <row r="258" spans="1:95" ht="16.5" customHeight="1">
      <c r="A258" s="134"/>
      <c r="B258" s="134"/>
      <c r="C258" s="134"/>
      <c r="D258" s="134"/>
      <c r="E258" s="134"/>
      <c r="F258" s="134"/>
      <c r="G258" s="131"/>
      <c r="H258" s="135"/>
      <c r="I258" s="135"/>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row>
    <row r="259" spans="1:95" ht="16.5" customHeight="1">
      <c r="A259" s="134"/>
      <c r="B259" s="134"/>
      <c r="C259" s="134"/>
      <c r="D259" s="134"/>
      <c r="E259" s="134"/>
      <c r="F259" s="134"/>
      <c r="G259" s="131"/>
      <c r="H259" s="135"/>
      <c r="I259" s="135"/>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row>
    <row r="260" spans="1:95" ht="16.5" customHeight="1">
      <c r="A260" s="134"/>
      <c r="B260" s="134"/>
      <c r="C260" s="134"/>
      <c r="D260" s="134"/>
      <c r="E260" s="134"/>
      <c r="F260" s="134"/>
      <c r="G260" s="131"/>
      <c r="H260" s="135"/>
      <c r="I260" s="135"/>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row>
    <row r="261" spans="1:95" ht="16.5" customHeight="1">
      <c r="A261" s="134"/>
      <c r="B261" s="134"/>
      <c r="C261" s="134"/>
      <c r="D261" s="134"/>
      <c r="E261" s="134"/>
      <c r="F261" s="134"/>
      <c r="G261" s="131"/>
      <c r="H261" s="135"/>
      <c r="I261" s="135"/>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row>
    <row r="262" spans="1:95" ht="16.5" customHeight="1">
      <c r="A262" s="134"/>
      <c r="B262" s="134"/>
      <c r="C262" s="134"/>
      <c r="D262" s="134"/>
      <c r="E262" s="134"/>
      <c r="F262" s="134"/>
      <c r="G262" s="131"/>
      <c r="H262" s="135"/>
      <c r="I262" s="135"/>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row>
    <row r="263" spans="1:95" ht="16.5" customHeight="1">
      <c r="A263" s="134"/>
      <c r="B263" s="134"/>
      <c r="C263" s="134"/>
      <c r="D263" s="134"/>
      <c r="E263" s="134"/>
      <c r="F263" s="134"/>
      <c r="G263" s="131"/>
      <c r="H263" s="135"/>
      <c r="I263" s="135"/>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row>
    <row r="264" spans="1:95" ht="16.5" customHeight="1">
      <c r="A264" s="134"/>
      <c r="B264" s="134"/>
      <c r="C264" s="134"/>
      <c r="D264" s="134"/>
      <c r="E264" s="134"/>
      <c r="F264" s="134"/>
      <c r="G264" s="131"/>
      <c r="H264" s="135"/>
      <c r="I264" s="135"/>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row>
    <row r="265" spans="1:95" ht="16.5" customHeight="1">
      <c r="A265" s="134"/>
      <c r="B265" s="134"/>
      <c r="C265" s="134"/>
      <c r="D265" s="134"/>
      <c r="E265" s="134"/>
      <c r="F265" s="134"/>
      <c r="G265" s="131"/>
      <c r="H265" s="135"/>
      <c r="I265" s="135"/>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row>
    <row r="266" spans="1:95" ht="16.5" customHeight="1">
      <c r="A266" s="134"/>
      <c r="B266" s="134"/>
      <c r="C266" s="134"/>
      <c r="D266" s="134"/>
      <c r="E266" s="134"/>
      <c r="F266" s="134"/>
      <c r="G266" s="131"/>
      <c r="H266" s="135"/>
      <c r="I266" s="135"/>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row>
    <row r="267" spans="1:95" ht="16.5" customHeight="1">
      <c r="A267" s="134"/>
      <c r="B267" s="134"/>
      <c r="C267" s="134"/>
      <c r="D267" s="134"/>
      <c r="E267" s="134"/>
      <c r="F267" s="134"/>
      <c r="G267" s="131"/>
      <c r="H267" s="135"/>
      <c r="I267" s="135"/>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row>
    <row r="268" spans="1:95" ht="16.5" customHeight="1">
      <c r="A268" s="134"/>
      <c r="B268" s="134"/>
      <c r="C268" s="134"/>
      <c r="D268" s="134"/>
      <c r="E268" s="134"/>
      <c r="F268" s="134"/>
      <c r="G268" s="131"/>
      <c r="H268" s="135"/>
      <c r="I268" s="135"/>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row>
    <row r="269" spans="1:95" ht="16.5" customHeight="1">
      <c r="A269" s="134"/>
      <c r="B269" s="134"/>
      <c r="C269" s="134"/>
      <c r="D269" s="134"/>
      <c r="E269" s="134"/>
      <c r="F269" s="134"/>
      <c r="G269" s="131"/>
      <c r="H269" s="135"/>
      <c r="I269" s="135"/>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row>
    <row r="270" spans="1:95" ht="16.5" customHeight="1">
      <c r="A270" s="134"/>
      <c r="B270" s="134"/>
      <c r="C270" s="134"/>
      <c r="D270" s="134"/>
      <c r="E270" s="134"/>
      <c r="F270" s="134"/>
      <c r="G270" s="131"/>
      <c r="H270" s="135"/>
      <c r="I270" s="135"/>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row>
    <row r="271" spans="1:95" ht="16.5" customHeight="1">
      <c r="A271" s="134"/>
      <c r="B271" s="134"/>
      <c r="C271" s="134"/>
      <c r="D271" s="134"/>
      <c r="E271" s="134"/>
      <c r="F271" s="134"/>
      <c r="G271" s="131"/>
      <c r="H271" s="135"/>
      <c r="I271" s="135"/>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row>
    <row r="272" spans="1:95" ht="16.5" customHeight="1">
      <c r="A272" s="134"/>
      <c r="B272" s="134"/>
      <c r="C272" s="134"/>
      <c r="D272" s="134"/>
      <c r="E272" s="134"/>
      <c r="F272" s="134"/>
      <c r="G272" s="131"/>
      <c r="H272" s="135"/>
      <c r="I272" s="135"/>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row>
    <row r="273" spans="1:95" ht="16.5" customHeight="1">
      <c r="A273" s="134"/>
      <c r="B273" s="134"/>
      <c r="C273" s="134"/>
      <c r="D273" s="134"/>
      <c r="E273" s="134"/>
      <c r="F273" s="134"/>
      <c r="G273" s="131"/>
      <c r="H273" s="135"/>
      <c r="I273" s="135"/>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row>
    <row r="274" spans="1:95" ht="16.5" customHeight="1">
      <c r="A274" s="134"/>
      <c r="B274" s="134"/>
      <c r="C274" s="134"/>
      <c r="D274" s="134"/>
      <c r="E274" s="134"/>
      <c r="F274" s="134"/>
      <c r="G274" s="131"/>
      <c r="H274" s="135"/>
      <c r="I274" s="135"/>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row>
    <row r="275" spans="1:95" ht="16.5" customHeight="1">
      <c r="A275" s="134"/>
      <c r="B275" s="134"/>
      <c r="C275" s="134"/>
      <c r="D275" s="134"/>
      <c r="E275" s="134"/>
      <c r="F275" s="134"/>
      <c r="G275" s="131"/>
      <c r="H275" s="135"/>
      <c r="I275" s="135"/>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row>
    <row r="276" spans="1:95" ht="16.5" customHeight="1">
      <c r="A276" s="134"/>
      <c r="B276" s="134"/>
      <c r="C276" s="134"/>
      <c r="D276" s="134"/>
      <c r="E276" s="134"/>
      <c r="F276" s="134"/>
      <c r="G276" s="131"/>
      <c r="H276" s="135"/>
      <c r="I276" s="135"/>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row>
    <row r="277" spans="1:95" ht="16.5" customHeight="1">
      <c r="A277" s="134"/>
      <c r="B277" s="134"/>
      <c r="C277" s="134"/>
      <c r="D277" s="134"/>
      <c r="E277" s="134"/>
      <c r="F277" s="134"/>
      <c r="G277" s="131"/>
      <c r="H277" s="135"/>
      <c r="I277" s="135"/>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row>
    <row r="278" spans="1:95" ht="16.5" customHeight="1">
      <c r="A278" s="134"/>
      <c r="B278" s="134"/>
      <c r="C278" s="134"/>
      <c r="D278" s="134"/>
      <c r="E278" s="134"/>
      <c r="F278" s="134"/>
      <c r="G278" s="131"/>
      <c r="H278" s="135"/>
      <c r="I278" s="135"/>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row>
    <row r="279" spans="1:95" ht="16.5" customHeight="1">
      <c r="A279" s="134"/>
      <c r="B279" s="134"/>
      <c r="C279" s="134"/>
      <c r="D279" s="134"/>
      <c r="E279" s="134"/>
      <c r="F279" s="134"/>
      <c r="G279" s="131"/>
      <c r="H279" s="135"/>
      <c r="I279" s="135"/>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row>
    <row r="280" spans="1:95" ht="16.5" customHeight="1">
      <c r="A280" s="134"/>
      <c r="B280" s="134"/>
      <c r="C280" s="134"/>
      <c r="D280" s="134"/>
      <c r="E280" s="134"/>
      <c r="F280" s="134"/>
      <c r="G280" s="131"/>
      <c r="H280" s="135"/>
      <c r="I280" s="135"/>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K280" s="131"/>
      <c r="CL280" s="131"/>
      <c r="CM280" s="131"/>
      <c r="CN280" s="131"/>
      <c r="CO280" s="131"/>
      <c r="CP280" s="131"/>
      <c r="CQ280" s="131"/>
    </row>
    <row r="281" spans="1:95" ht="16.5" customHeight="1">
      <c r="A281" s="134"/>
      <c r="B281" s="134"/>
      <c r="C281" s="134"/>
      <c r="D281" s="134"/>
      <c r="E281" s="134"/>
      <c r="F281" s="134"/>
      <c r="G281" s="131"/>
      <c r="H281" s="135"/>
      <c r="I281" s="135"/>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c r="BD281" s="131"/>
      <c r="BE281" s="131"/>
      <c r="BF281" s="131"/>
      <c r="BG281" s="131"/>
      <c r="BH281" s="131"/>
      <c r="BI281" s="131"/>
      <c r="BJ281" s="131"/>
      <c r="BK281" s="131"/>
      <c r="BL281" s="131"/>
      <c r="BM281" s="131"/>
      <c r="BN281" s="131"/>
      <c r="BO281" s="131"/>
      <c r="BP281" s="131"/>
      <c r="BQ281" s="131"/>
      <c r="BR281" s="131"/>
      <c r="BS281" s="131"/>
      <c r="BT281" s="131"/>
      <c r="BU281" s="131"/>
      <c r="BV281" s="131"/>
      <c r="BW281" s="131"/>
      <c r="BX281" s="131"/>
      <c r="BY281" s="131"/>
      <c r="BZ281" s="131"/>
      <c r="CA281" s="131"/>
      <c r="CB281" s="131"/>
      <c r="CC281" s="131"/>
      <c r="CD281" s="131"/>
      <c r="CE281" s="131"/>
      <c r="CF281" s="131"/>
      <c r="CG281" s="131"/>
      <c r="CH281" s="131"/>
      <c r="CI281" s="131"/>
      <c r="CJ281" s="131"/>
      <c r="CK281" s="131"/>
      <c r="CL281" s="131"/>
      <c r="CM281" s="131"/>
      <c r="CN281" s="131"/>
      <c r="CO281" s="131"/>
      <c r="CP281" s="131"/>
      <c r="CQ281" s="131"/>
    </row>
    <row r="282" spans="1:95" ht="16.5" customHeight="1">
      <c r="A282" s="134"/>
      <c r="B282" s="134"/>
      <c r="C282" s="134"/>
      <c r="D282" s="134"/>
      <c r="E282" s="134"/>
      <c r="F282" s="134"/>
      <c r="G282" s="131"/>
      <c r="H282" s="135"/>
      <c r="I282" s="135"/>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c r="BD282" s="131"/>
      <c r="BE282" s="131"/>
      <c r="BF282" s="131"/>
      <c r="BG282" s="131"/>
      <c r="BH282" s="131"/>
      <c r="BI282" s="131"/>
      <c r="BJ282" s="131"/>
      <c r="BK282" s="131"/>
      <c r="BL282" s="131"/>
      <c r="BM282" s="131"/>
      <c r="BN282" s="131"/>
      <c r="BO282" s="131"/>
      <c r="BP282" s="131"/>
      <c r="BQ282" s="131"/>
      <c r="BR282" s="131"/>
      <c r="BS282" s="131"/>
      <c r="BT282" s="131"/>
      <c r="BU282" s="131"/>
      <c r="BV282" s="131"/>
      <c r="BW282" s="131"/>
      <c r="BX282" s="131"/>
      <c r="BY282" s="131"/>
      <c r="BZ282" s="131"/>
      <c r="CA282" s="131"/>
      <c r="CB282" s="131"/>
      <c r="CC282" s="131"/>
      <c r="CD282" s="131"/>
      <c r="CE282" s="131"/>
      <c r="CF282" s="131"/>
      <c r="CG282" s="131"/>
      <c r="CH282" s="131"/>
      <c r="CI282" s="131"/>
      <c r="CJ282" s="131"/>
      <c r="CK282" s="131"/>
      <c r="CL282" s="131"/>
      <c r="CM282" s="131"/>
      <c r="CN282" s="131"/>
      <c r="CO282" s="131"/>
      <c r="CP282" s="131"/>
      <c r="CQ282" s="131"/>
    </row>
    <row r="283" spans="1:95" ht="16.5" customHeight="1">
      <c r="A283" s="134"/>
      <c r="B283" s="134"/>
      <c r="C283" s="134"/>
      <c r="D283" s="134"/>
      <c r="E283" s="134"/>
      <c r="F283" s="134"/>
      <c r="G283" s="131"/>
      <c r="H283" s="135"/>
      <c r="I283" s="135"/>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31"/>
      <c r="AP283" s="131"/>
      <c r="AQ283" s="131"/>
      <c r="AR283" s="131"/>
      <c r="AS283" s="131"/>
      <c r="AT283" s="131"/>
      <c r="AU283" s="131"/>
      <c r="AV283" s="131"/>
      <c r="AW283" s="131"/>
      <c r="AX283" s="131"/>
      <c r="AY283" s="131"/>
      <c r="AZ283" s="131"/>
      <c r="BA283" s="131"/>
      <c r="BB283" s="131"/>
      <c r="BC283" s="131"/>
      <c r="BD283" s="131"/>
      <c r="BE283" s="131"/>
      <c r="BF283" s="131"/>
      <c r="BG283" s="131"/>
      <c r="BH283" s="131"/>
      <c r="BI283" s="131"/>
      <c r="BJ283" s="131"/>
      <c r="BK283" s="131"/>
      <c r="BL283" s="131"/>
      <c r="BM283" s="131"/>
      <c r="BN283" s="131"/>
      <c r="BO283" s="131"/>
      <c r="BP283" s="131"/>
      <c r="BQ283" s="131"/>
      <c r="BR283" s="131"/>
      <c r="BS283" s="131"/>
      <c r="BT283" s="131"/>
      <c r="BU283" s="131"/>
      <c r="BV283" s="131"/>
      <c r="BW283" s="131"/>
      <c r="BX283" s="131"/>
      <c r="BY283" s="131"/>
      <c r="BZ283" s="131"/>
      <c r="CA283" s="131"/>
      <c r="CB283" s="131"/>
      <c r="CC283" s="131"/>
      <c r="CD283" s="131"/>
      <c r="CE283" s="131"/>
      <c r="CF283" s="131"/>
      <c r="CG283" s="131"/>
      <c r="CH283" s="131"/>
      <c r="CI283" s="131"/>
      <c r="CJ283" s="131"/>
      <c r="CK283" s="131"/>
      <c r="CL283" s="131"/>
      <c r="CM283" s="131"/>
      <c r="CN283" s="131"/>
      <c r="CO283" s="131"/>
      <c r="CP283" s="131"/>
      <c r="CQ283" s="131"/>
    </row>
    <row r="284" spans="1:95" ht="16.5" customHeight="1">
      <c r="A284" s="134"/>
      <c r="B284" s="134"/>
      <c r="C284" s="134"/>
      <c r="D284" s="134"/>
      <c r="E284" s="134"/>
      <c r="F284" s="134"/>
      <c r="G284" s="131"/>
      <c r="H284" s="135"/>
      <c r="I284" s="135"/>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c r="AQ284" s="131"/>
      <c r="AR284" s="131"/>
      <c r="AS284" s="131"/>
      <c r="AT284" s="131"/>
      <c r="AU284" s="131"/>
      <c r="AV284" s="131"/>
      <c r="AW284" s="131"/>
      <c r="AX284" s="131"/>
      <c r="AY284" s="131"/>
      <c r="AZ284" s="131"/>
      <c r="BA284" s="131"/>
      <c r="BB284" s="131"/>
      <c r="BC284" s="131"/>
      <c r="BD284" s="131"/>
      <c r="BE284" s="131"/>
      <c r="BF284" s="131"/>
      <c r="BG284" s="131"/>
      <c r="BH284" s="131"/>
      <c r="BI284" s="131"/>
      <c r="BJ284" s="131"/>
      <c r="BK284" s="131"/>
      <c r="BL284" s="131"/>
      <c r="BM284" s="131"/>
      <c r="BN284" s="131"/>
      <c r="BO284" s="131"/>
      <c r="BP284" s="131"/>
      <c r="BQ284" s="131"/>
      <c r="BR284" s="131"/>
      <c r="BS284" s="131"/>
      <c r="BT284" s="131"/>
      <c r="BU284" s="131"/>
      <c r="BV284" s="131"/>
      <c r="BW284" s="131"/>
      <c r="BX284" s="131"/>
      <c r="BY284" s="131"/>
      <c r="BZ284" s="131"/>
      <c r="CA284" s="131"/>
      <c r="CB284" s="131"/>
      <c r="CC284" s="131"/>
      <c r="CD284" s="131"/>
      <c r="CE284" s="131"/>
      <c r="CF284" s="131"/>
      <c r="CG284" s="131"/>
      <c r="CH284" s="131"/>
      <c r="CI284" s="131"/>
      <c r="CJ284" s="131"/>
      <c r="CK284" s="131"/>
      <c r="CL284" s="131"/>
      <c r="CM284" s="131"/>
      <c r="CN284" s="131"/>
      <c r="CO284" s="131"/>
      <c r="CP284" s="131"/>
      <c r="CQ284" s="131"/>
    </row>
    <row r="285" spans="1:95" ht="16.5" customHeight="1">
      <c r="A285" s="134"/>
      <c r="B285" s="134"/>
      <c r="C285" s="134"/>
      <c r="D285" s="134"/>
      <c r="E285" s="134"/>
      <c r="F285" s="134"/>
      <c r="G285" s="131"/>
      <c r="H285" s="135"/>
      <c r="I285" s="135"/>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J285" s="131"/>
      <c r="CK285" s="131"/>
      <c r="CL285" s="131"/>
      <c r="CM285" s="131"/>
      <c r="CN285" s="131"/>
      <c r="CO285" s="131"/>
      <c r="CP285" s="131"/>
      <c r="CQ285" s="131"/>
    </row>
    <row r="286" spans="1:95" ht="16.5" customHeight="1">
      <c r="A286" s="134"/>
      <c r="B286" s="134"/>
      <c r="C286" s="134"/>
      <c r="D286" s="134"/>
      <c r="E286" s="134"/>
      <c r="F286" s="134"/>
      <c r="G286" s="131"/>
      <c r="H286" s="135"/>
      <c r="I286" s="135"/>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31"/>
      <c r="AR286" s="131"/>
      <c r="AS286" s="131"/>
      <c r="AT286" s="131"/>
      <c r="AU286" s="131"/>
      <c r="AV286" s="131"/>
      <c r="AW286" s="131"/>
      <c r="AX286" s="131"/>
      <c r="AY286" s="131"/>
      <c r="AZ286" s="131"/>
      <c r="BA286" s="131"/>
      <c r="BB286" s="131"/>
      <c r="BC286" s="131"/>
      <c r="BD286" s="131"/>
      <c r="BE286" s="131"/>
      <c r="BF286" s="131"/>
      <c r="BG286" s="131"/>
      <c r="BH286" s="131"/>
      <c r="BI286" s="131"/>
      <c r="BJ286" s="131"/>
      <c r="BK286" s="131"/>
      <c r="BL286" s="131"/>
      <c r="BM286" s="131"/>
      <c r="BN286" s="131"/>
      <c r="BO286" s="131"/>
      <c r="BP286" s="131"/>
      <c r="BQ286" s="131"/>
      <c r="BR286" s="131"/>
      <c r="BS286" s="131"/>
      <c r="BT286" s="131"/>
      <c r="BU286" s="131"/>
      <c r="BV286" s="131"/>
      <c r="BW286" s="131"/>
      <c r="BX286" s="131"/>
      <c r="BY286" s="131"/>
      <c r="BZ286" s="131"/>
      <c r="CA286" s="131"/>
      <c r="CB286" s="131"/>
      <c r="CC286" s="131"/>
      <c r="CD286" s="131"/>
      <c r="CE286" s="131"/>
      <c r="CF286" s="131"/>
      <c r="CG286" s="131"/>
      <c r="CH286" s="131"/>
      <c r="CI286" s="131"/>
      <c r="CJ286" s="131"/>
      <c r="CK286" s="131"/>
      <c r="CL286" s="131"/>
      <c r="CM286" s="131"/>
      <c r="CN286" s="131"/>
      <c r="CO286" s="131"/>
      <c r="CP286" s="131"/>
      <c r="CQ286" s="131"/>
    </row>
    <row r="287" spans="1:95" ht="16.5" customHeight="1">
      <c r="A287" s="134"/>
      <c r="B287" s="134"/>
      <c r="C287" s="134"/>
      <c r="D287" s="134"/>
      <c r="E287" s="134"/>
      <c r="F287" s="134"/>
      <c r="G287" s="131"/>
      <c r="H287" s="135"/>
      <c r="I287" s="135"/>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31"/>
      <c r="AR287" s="131"/>
      <c r="AS287" s="131"/>
      <c r="AT287" s="131"/>
      <c r="AU287" s="131"/>
      <c r="AV287" s="131"/>
      <c r="AW287" s="131"/>
      <c r="AX287" s="131"/>
      <c r="AY287" s="131"/>
      <c r="AZ287" s="131"/>
      <c r="BA287" s="131"/>
      <c r="BB287" s="131"/>
      <c r="BC287" s="131"/>
      <c r="BD287" s="131"/>
      <c r="BE287" s="131"/>
      <c r="BF287" s="131"/>
      <c r="BG287" s="131"/>
      <c r="BH287" s="131"/>
      <c r="BI287" s="131"/>
      <c r="BJ287" s="131"/>
      <c r="BK287" s="131"/>
      <c r="BL287" s="131"/>
      <c r="BM287" s="131"/>
      <c r="BN287" s="131"/>
      <c r="BO287" s="131"/>
      <c r="BP287" s="131"/>
      <c r="BQ287" s="131"/>
      <c r="BR287" s="131"/>
      <c r="BS287" s="131"/>
      <c r="BT287" s="131"/>
      <c r="BU287" s="131"/>
      <c r="BV287" s="131"/>
      <c r="BW287" s="131"/>
      <c r="BX287" s="131"/>
      <c r="BY287" s="131"/>
      <c r="BZ287" s="131"/>
      <c r="CA287" s="131"/>
      <c r="CB287" s="131"/>
      <c r="CC287" s="131"/>
      <c r="CD287" s="131"/>
      <c r="CE287" s="131"/>
      <c r="CF287" s="131"/>
      <c r="CG287" s="131"/>
      <c r="CH287" s="131"/>
      <c r="CI287" s="131"/>
      <c r="CJ287" s="131"/>
      <c r="CK287" s="131"/>
      <c r="CL287" s="131"/>
      <c r="CM287" s="131"/>
      <c r="CN287" s="131"/>
      <c r="CO287" s="131"/>
      <c r="CP287" s="131"/>
      <c r="CQ287" s="131"/>
    </row>
    <row r="288" spans="1:95" ht="16.5" customHeight="1">
      <c r="A288" s="134"/>
      <c r="B288" s="134"/>
      <c r="C288" s="134"/>
      <c r="D288" s="134"/>
      <c r="E288" s="134"/>
      <c r="F288" s="134"/>
      <c r="G288" s="131"/>
      <c r="H288" s="135"/>
      <c r="I288" s="135"/>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c r="BD288" s="131"/>
      <c r="BE288" s="131"/>
      <c r="BF288" s="131"/>
      <c r="BG288" s="131"/>
      <c r="BH288" s="131"/>
      <c r="BI288" s="131"/>
      <c r="BJ288" s="131"/>
      <c r="BK288" s="131"/>
      <c r="BL288" s="131"/>
      <c r="BM288" s="131"/>
      <c r="BN288" s="131"/>
      <c r="BO288" s="131"/>
      <c r="BP288" s="131"/>
      <c r="BQ288" s="131"/>
      <c r="BR288" s="131"/>
      <c r="BS288" s="131"/>
      <c r="BT288" s="131"/>
      <c r="BU288" s="131"/>
      <c r="BV288" s="131"/>
      <c r="BW288" s="131"/>
      <c r="BX288" s="131"/>
      <c r="BY288" s="131"/>
      <c r="BZ288" s="131"/>
      <c r="CA288" s="131"/>
      <c r="CB288" s="131"/>
      <c r="CC288" s="131"/>
      <c r="CD288" s="131"/>
      <c r="CE288" s="131"/>
      <c r="CF288" s="131"/>
      <c r="CG288" s="131"/>
      <c r="CH288" s="131"/>
      <c r="CI288" s="131"/>
      <c r="CJ288" s="131"/>
      <c r="CK288" s="131"/>
      <c r="CL288" s="131"/>
      <c r="CM288" s="131"/>
      <c r="CN288" s="131"/>
      <c r="CO288" s="131"/>
      <c r="CP288" s="131"/>
      <c r="CQ288" s="131"/>
    </row>
    <row r="289" spans="1:95" ht="16.5" customHeight="1">
      <c r="A289" s="134"/>
      <c r="B289" s="134"/>
      <c r="C289" s="134"/>
      <c r="D289" s="134"/>
      <c r="E289" s="134"/>
      <c r="F289" s="134"/>
      <c r="G289" s="131"/>
      <c r="H289" s="135"/>
      <c r="I289" s="135"/>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c r="BD289" s="131"/>
      <c r="BE289" s="131"/>
      <c r="BF289" s="131"/>
      <c r="BG289" s="131"/>
      <c r="BH289" s="131"/>
      <c r="BI289" s="131"/>
      <c r="BJ289" s="131"/>
      <c r="BK289" s="131"/>
      <c r="BL289" s="131"/>
      <c r="BM289" s="131"/>
      <c r="BN289" s="131"/>
      <c r="BO289" s="131"/>
      <c r="BP289" s="131"/>
      <c r="BQ289" s="131"/>
      <c r="BR289" s="131"/>
      <c r="BS289" s="131"/>
      <c r="BT289" s="131"/>
      <c r="BU289" s="131"/>
      <c r="BV289" s="131"/>
      <c r="BW289" s="131"/>
      <c r="BX289" s="131"/>
      <c r="BY289" s="131"/>
      <c r="BZ289" s="131"/>
      <c r="CA289" s="131"/>
      <c r="CB289" s="131"/>
      <c r="CC289" s="131"/>
      <c r="CD289" s="131"/>
      <c r="CE289" s="131"/>
      <c r="CF289" s="131"/>
      <c r="CG289" s="131"/>
      <c r="CH289" s="131"/>
      <c r="CI289" s="131"/>
      <c r="CJ289" s="131"/>
      <c r="CK289" s="131"/>
      <c r="CL289" s="131"/>
      <c r="CM289" s="131"/>
      <c r="CN289" s="131"/>
      <c r="CO289" s="131"/>
      <c r="CP289" s="131"/>
      <c r="CQ289" s="131"/>
    </row>
    <row r="290" spans="1:95" ht="16.5" customHeight="1">
      <c r="A290" s="134"/>
      <c r="B290" s="134"/>
      <c r="C290" s="134"/>
      <c r="D290" s="134"/>
      <c r="E290" s="134"/>
      <c r="F290" s="134"/>
      <c r="G290" s="131"/>
      <c r="H290" s="135"/>
      <c r="I290" s="135"/>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c r="BW290" s="131"/>
      <c r="BX290" s="131"/>
      <c r="BY290" s="131"/>
      <c r="BZ290" s="131"/>
      <c r="CA290" s="131"/>
      <c r="CB290" s="131"/>
      <c r="CC290" s="131"/>
      <c r="CD290" s="131"/>
      <c r="CE290" s="131"/>
      <c r="CF290" s="131"/>
      <c r="CG290" s="131"/>
      <c r="CH290" s="131"/>
      <c r="CI290" s="131"/>
      <c r="CJ290" s="131"/>
      <c r="CK290" s="131"/>
      <c r="CL290" s="131"/>
      <c r="CM290" s="131"/>
      <c r="CN290" s="131"/>
      <c r="CO290" s="131"/>
      <c r="CP290" s="131"/>
      <c r="CQ290" s="131"/>
    </row>
    <row r="291" spans="1:95" ht="16.5" customHeight="1">
      <c r="A291" s="134"/>
      <c r="B291" s="134"/>
      <c r="C291" s="134"/>
      <c r="D291" s="134"/>
      <c r="E291" s="134"/>
      <c r="F291" s="134"/>
      <c r="G291" s="131"/>
      <c r="H291" s="135"/>
      <c r="I291" s="135"/>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c r="BW291" s="131"/>
      <c r="BX291" s="131"/>
      <c r="BY291" s="131"/>
      <c r="BZ291" s="131"/>
      <c r="CA291" s="131"/>
      <c r="CB291" s="131"/>
      <c r="CC291" s="131"/>
      <c r="CD291" s="131"/>
      <c r="CE291" s="131"/>
      <c r="CF291" s="131"/>
      <c r="CG291" s="131"/>
      <c r="CH291" s="131"/>
      <c r="CI291" s="131"/>
      <c r="CJ291" s="131"/>
      <c r="CK291" s="131"/>
      <c r="CL291" s="131"/>
      <c r="CM291" s="131"/>
      <c r="CN291" s="131"/>
      <c r="CO291" s="131"/>
      <c r="CP291" s="131"/>
      <c r="CQ291" s="131"/>
    </row>
    <row r="292" spans="1:95" ht="16.5" customHeight="1">
      <c r="A292" s="134"/>
      <c r="B292" s="134"/>
      <c r="C292" s="134"/>
      <c r="D292" s="134"/>
      <c r="E292" s="134"/>
      <c r="F292" s="134"/>
      <c r="G292" s="131"/>
      <c r="H292" s="135"/>
      <c r="I292" s="135"/>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c r="AV292" s="131"/>
      <c r="AW292" s="131"/>
      <c r="AX292" s="131"/>
      <c r="AY292" s="131"/>
      <c r="AZ292" s="131"/>
      <c r="BA292" s="131"/>
      <c r="BB292" s="131"/>
      <c r="BC292" s="131"/>
      <c r="BD292" s="131"/>
      <c r="BE292" s="131"/>
      <c r="BF292" s="131"/>
      <c r="BG292" s="131"/>
      <c r="BH292" s="131"/>
      <c r="BI292" s="131"/>
      <c r="BJ292" s="131"/>
      <c r="BK292" s="131"/>
      <c r="BL292" s="131"/>
      <c r="BM292" s="131"/>
      <c r="BN292" s="131"/>
      <c r="BO292" s="131"/>
      <c r="BP292" s="131"/>
      <c r="BQ292" s="131"/>
      <c r="BR292" s="131"/>
      <c r="BS292" s="131"/>
      <c r="BT292" s="131"/>
      <c r="BU292" s="131"/>
      <c r="BV292" s="131"/>
      <c r="BW292" s="131"/>
      <c r="BX292" s="131"/>
      <c r="BY292" s="131"/>
      <c r="BZ292" s="131"/>
      <c r="CA292" s="131"/>
      <c r="CB292" s="131"/>
      <c r="CC292" s="131"/>
      <c r="CD292" s="131"/>
      <c r="CE292" s="131"/>
      <c r="CF292" s="131"/>
      <c r="CG292" s="131"/>
      <c r="CH292" s="131"/>
      <c r="CI292" s="131"/>
      <c r="CJ292" s="131"/>
      <c r="CK292" s="131"/>
      <c r="CL292" s="131"/>
      <c r="CM292" s="131"/>
      <c r="CN292" s="131"/>
      <c r="CO292" s="131"/>
      <c r="CP292" s="131"/>
      <c r="CQ292" s="131"/>
    </row>
    <row r="293" spans="1:95" ht="16.5" customHeight="1">
      <c r="A293" s="134"/>
      <c r="B293" s="134"/>
      <c r="C293" s="134"/>
      <c r="D293" s="134"/>
      <c r="E293" s="134"/>
      <c r="F293" s="134"/>
      <c r="G293" s="131"/>
      <c r="H293" s="135"/>
      <c r="I293" s="135"/>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1"/>
      <c r="BP293" s="131"/>
      <c r="BQ293" s="131"/>
      <c r="BR293" s="131"/>
      <c r="BS293" s="131"/>
      <c r="BT293" s="131"/>
      <c r="BU293" s="131"/>
      <c r="BV293" s="131"/>
      <c r="BW293" s="131"/>
      <c r="BX293" s="131"/>
      <c r="BY293" s="131"/>
      <c r="BZ293" s="131"/>
      <c r="CA293" s="131"/>
      <c r="CB293" s="131"/>
      <c r="CC293" s="131"/>
      <c r="CD293" s="131"/>
      <c r="CE293" s="131"/>
      <c r="CF293" s="131"/>
      <c r="CG293" s="131"/>
      <c r="CH293" s="131"/>
      <c r="CI293" s="131"/>
      <c r="CJ293" s="131"/>
      <c r="CK293" s="131"/>
      <c r="CL293" s="131"/>
      <c r="CM293" s="131"/>
      <c r="CN293" s="131"/>
      <c r="CO293" s="131"/>
      <c r="CP293" s="131"/>
      <c r="CQ293" s="131"/>
    </row>
    <row r="294" spans="1:95" ht="16.5" customHeight="1">
      <c r="A294" s="134"/>
      <c r="B294" s="134"/>
      <c r="C294" s="134"/>
      <c r="D294" s="134"/>
      <c r="E294" s="134"/>
      <c r="F294" s="134"/>
      <c r="G294" s="131"/>
      <c r="H294" s="135"/>
      <c r="I294" s="135"/>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c r="AV294" s="131"/>
      <c r="AW294" s="131"/>
      <c r="AX294" s="131"/>
      <c r="AY294" s="131"/>
      <c r="AZ294" s="131"/>
      <c r="BA294" s="131"/>
      <c r="BB294" s="131"/>
      <c r="BC294" s="131"/>
      <c r="BD294" s="131"/>
      <c r="BE294" s="131"/>
      <c r="BF294" s="131"/>
      <c r="BG294" s="131"/>
      <c r="BH294" s="131"/>
      <c r="BI294" s="131"/>
      <c r="BJ294" s="131"/>
      <c r="BK294" s="131"/>
      <c r="BL294" s="131"/>
      <c r="BM294" s="131"/>
      <c r="BN294" s="131"/>
      <c r="BO294" s="131"/>
      <c r="BP294" s="131"/>
      <c r="BQ294" s="131"/>
      <c r="BR294" s="131"/>
      <c r="BS294" s="131"/>
      <c r="BT294" s="131"/>
      <c r="BU294" s="131"/>
      <c r="BV294" s="131"/>
      <c r="BW294" s="131"/>
      <c r="BX294" s="131"/>
      <c r="BY294" s="131"/>
      <c r="BZ294" s="131"/>
      <c r="CA294" s="131"/>
      <c r="CB294" s="131"/>
      <c r="CC294" s="131"/>
      <c r="CD294" s="131"/>
      <c r="CE294" s="131"/>
      <c r="CF294" s="131"/>
      <c r="CG294" s="131"/>
      <c r="CH294" s="131"/>
      <c r="CI294" s="131"/>
      <c r="CJ294" s="131"/>
      <c r="CK294" s="131"/>
      <c r="CL294" s="131"/>
      <c r="CM294" s="131"/>
      <c r="CN294" s="131"/>
      <c r="CO294" s="131"/>
      <c r="CP294" s="131"/>
      <c r="CQ294" s="131"/>
    </row>
    <row r="295" spans="1:95" ht="16.5" customHeight="1">
      <c r="A295" s="134"/>
      <c r="B295" s="134"/>
      <c r="C295" s="134"/>
      <c r="D295" s="134"/>
      <c r="E295" s="134"/>
      <c r="F295" s="134"/>
      <c r="G295" s="131"/>
      <c r="H295" s="135"/>
      <c r="I295" s="135"/>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c r="AV295" s="131"/>
      <c r="AW295" s="131"/>
      <c r="AX295" s="131"/>
      <c r="AY295" s="131"/>
      <c r="AZ295" s="131"/>
      <c r="BA295" s="131"/>
      <c r="BB295" s="131"/>
      <c r="BC295" s="131"/>
      <c r="BD295" s="131"/>
      <c r="BE295" s="131"/>
      <c r="BF295" s="131"/>
      <c r="BG295" s="131"/>
      <c r="BH295" s="131"/>
      <c r="BI295" s="131"/>
      <c r="BJ295" s="131"/>
      <c r="BK295" s="131"/>
      <c r="BL295" s="131"/>
      <c r="BM295" s="131"/>
      <c r="BN295" s="131"/>
      <c r="BO295" s="131"/>
      <c r="BP295" s="131"/>
      <c r="BQ295" s="131"/>
      <c r="BR295" s="131"/>
      <c r="BS295" s="131"/>
      <c r="BT295" s="131"/>
      <c r="BU295" s="131"/>
      <c r="BV295" s="131"/>
      <c r="BW295" s="131"/>
      <c r="BX295" s="131"/>
      <c r="BY295" s="131"/>
      <c r="BZ295" s="131"/>
      <c r="CA295" s="131"/>
      <c r="CB295" s="131"/>
      <c r="CC295" s="131"/>
      <c r="CD295" s="131"/>
      <c r="CE295" s="131"/>
      <c r="CF295" s="131"/>
      <c r="CG295" s="131"/>
      <c r="CH295" s="131"/>
      <c r="CI295" s="131"/>
      <c r="CJ295" s="131"/>
      <c r="CK295" s="131"/>
      <c r="CL295" s="131"/>
      <c r="CM295" s="131"/>
      <c r="CN295" s="131"/>
      <c r="CO295" s="131"/>
      <c r="CP295" s="131"/>
      <c r="CQ295" s="131"/>
    </row>
    <row r="296" spans="1:95" ht="16.5" customHeight="1">
      <c r="A296" s="134"/>
      <c r="B296" s="134"/>
      <c r="C296" s="134"/>
      <c r="D296" s="134"/>
      <c r="E296" s="134"/>
      <c r="F296" s="134"/>
      <c r="G296" s="131"/>
      <c r="H296" s="135"/>
      <c r="I296" s="135"/>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c r="BW296" s="131"/>
      <c r="BX296" s="131"/>
      <c r="BY296" s="131"/>
      <c r="BZ296" s="131"/>
      <c r="CA296" s="131"/>
      <c r="CB296" s="131"/>
      <c r="CC296" s="131"/>
      <c r="CD296" s="131"/>
      <c r="CE296" s="131"/>
      <c r="CF296" s="131"/>
      <c r="CG296" s="131"/>
      <c r="CH296" s="131"/>
      <c r="CI296" s="131"/>
      <c r="CJ296" s="131"/>
      <c r="CK296" s="131"/>
      <c r="CL296" s="131"/>
      <c r="CM296" s="131"/>
      <c r="CN296" s="131"/>
      <c r="CO296" s="131"/>
      <c r="CP296" s="131"/>
      <c r="CQ296" s="131"/>
    </row>
    <row r="297" spans="1:95" ht="16.5" customHeight="1">
      <c r="A297" s="134"/>
      <c r="B297" s="134"/>
      <c r="C297" s="134"/>
      <c r="D297" s="134"/>
      <c r="E297" s="134"/>
      <c r="F297" s="134"/>
      <c r="G297" s="131"/>
      <c r="H297" s="135"/>
      <c r="I297" s="135"/>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c r="AV297" s="131"/>
      <c r="AW297" s="131"/>
      <c r="AX297" s="131"/>
      <c r="AY297" s="131"/>
      <c r="AZ297" s="131"/>
      <c r="BA297" s="131"/>
      <c r="BB297" s="131"/>
      <c r="BC297" s="131"/>
      <c r="BD297" s="131"/>
      <c r="BE297" s="131"/>
      <c r="BF297" s="131"/>
      <c r="BG297" s="131"/>
      <c r="BH297" s="131"/>
      <c r="BI297" s="131"/>
      <c r="BJ297" s="131"/>
      <c r="BK297" s="131"/>
      <c r="BL297" s="131"/>
      <c r="BM297" s="131"/>
      <c r="BN297" s="131"/>
      <c r="BO297" s="131"/>
      <c r="BP297" s="131"/>
      <c r="BQ297" s="131"/>
      <c r="BR297" s="131"/>
      <c r="BS297" s="131"/>
      <c r="BT297" s="131"/>
      <c r="BU297" s="131"/>
      <c r="BV297" s="131"/>
      <c r="BW297" s="131"/>
      <c r="BX297" s="131"/>
      <c r="BY297" s="131"/>
      <c r="BZ297" s="131"/>
      <c r="CA297" s="131"/>
      <c r="CB297" s="131"/>
      <c r="CC297" s="131"/>
      <c r="CD297" s="131"/>
      <c r="CE297" s="131"/>
      <c r="CF297" s="131"/>
      <c r="CG297" s="131"/>
      <c r="CH297" s="131"/>
      <c r="CI297" s="131"/>
      <c r="CJ297" s="131"/>
      <c r="CK297" s="131"/>
      <c r="CL297" s="131"/>
      <c r="CM297" s="131"/>
      <c r="CN297" s="131"/>
      <c r="CO297" s="131"/>
      <c r="CP297" s="131"/>
      <c r="CQ297" s="131"/>
    </row>
    <row r="298" spans="1:95" ht="16.5" customHeight="1">
      <c r="A298" s="134"/>
      <c r="B298" s="134"/>
      <c r="C298" s="134"/>
      <c r="D298" s="134"/>
      <c r="E298" s="134"/>
      <c r="F298" s="134"/>
      <c r="G298" s="131"/>
      <c r="H298" s="135"/>
      <c r="I298" s="135"/>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1"/>
      <c r="BC298" s="131"/>
      <c r="BD298" s="131"/>
      <c r="BE298" s="131"/>
      <c r="BF298" s="131"/>
      <c r="BG298" s="131"/>
      <c r="BH298" s="131"/>
      <c r="BI298" s="131"/>
      <c r="BJ298" s="131"/>
      <c r="BK298" s="131"/>
      <c r="BL298" s="131"/>
      <c r="BM298" s="131"/>
      <c r="BN298" s="131"/>
      <c r="BO298" s="131"/>
      <c r="BP298" s="131"/>
      <c r="BQ298" s="131"/>
      <c r="BR298" s="131"/>
      <c r="BS298" s="131"/>
      <c r="BT298" s="131"/>
      <c r="BU298" s="131"/>
      <c r="BV298" s="131"/>
      <c r="BW298" s="131"/>
      <c r="BX298" s="131"/>
      <c r="BY298" s="131"/>
      <c r="BZ298" s="131"/>
      <c r="CA298" s="131"/>
      <c r="CB298" s="131"/>
      <c r="CC298" s="131"/>
      <c r="CD298" s="131"/>
      <c r="CE298" s="131"/>
      <c r="CF298" s="131"/>
      <c r="CG298" s="131"/>
      <c r="CH298" s="131"/>
      <c r="CI298" s="131"/>
      <c r="CJ298" s="131"/>
      <c r="CK298" s="131"/>
      <c r="CL298" s="131"/>
      <c r="CM298" s="131"/>
      <c r="CN298" s="131"/>
      <c r="CO298" s="131"/>
      <c r="CP298" s="131"/>
      <c r="CQ298" s="131"/>
    </row>
    <row r="299" spans="1:95" ht="16.5" customHeight="1">
      <c r="A299" s="134"/>
      <c r="B299" s="134"/>
      <c r="C299" s="134"/>
      <c r="D299" s="134"/>
      <c r="E299" s="134"/>
      <c r="F299" s="134"/>
      <c r="G299" s="131"/>
      <c r="H299" s="135"/>
      <c r="I299" s="135"/>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row>
    <row r="300" spans="1:95" ht="16.5" customHeight="1">
      <c r="A300" s="134"/>
      <c r="B300" s="134"/>
      <c r="C300" s="134"/>
      <c r="D300" s="134"/>
      <c r="E300" s="134"/>
      <c r="F300" s="134"/>
      <c r="G300" s="131"/>
      <c r="H300" s="135"/>
      <c r="I300" s="135"/>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row>
    <row r="301" spans="1:95" ht="16.5" customHeight="1">
      <c r="A301" s="134"/>
      <c r="B301" s="134"/>
      <c r="C301" s="134"/>
      <c r="D301" s="134"/>
      <c r="E301" s="134"/>
      <c r="F301" s="134"/>
      <c r="G301" s="131"/>
      <c r="H301" s="135"/>
      <c r="I301" s="135"/>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row>
    <row r="302" spans="1:95" ht="16.5" customHeight="1">
      <c r="A302" s="134"/>
      <c r="B302" s="134"/>
      <c r="C302" s="134"/>
      <c r="D302" s="134"/>
      <c r="E302" s="134"/>
      <c r="F302" s="134"/>
      <c r="G302" s="131"/>
      <c r="H302" s="135"/>
      <c r="I302" s="135"/>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row>
    <row r="303" spans="1:95" ht="16.5" customHeight="1">
      <c r="A303" s="134"/>
      <c r="B303" s="134"/>
      <c r="C303" s="134"/>
      <c r="D303" s="134"/>
      <c r="E303" s="134"/>
      <c r="F303" s="134"/>
      <c r="G303" s="131"/>
      <c r="H303" s="135"/>
      <c r="I303" s="135"/>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row>
    <row r="304" spans="1:95" ht="16.5" customHeight="1">
      <c r="A304" s="134"/>
      <c r="B304" s="134"/>
      <c r="C304" s="134"/>
      <c r="D304" s="134"/>
      <c r="E304" s="134"/>
      <c r="F304" s="134"/>
      <c r="G304" s="131"/>
      <c r="H304" s="135"/>
      <c r="I304" s="135"/>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row>
    <row r="305" spans="1:95" ht="16.5" customHeight="1">
      <c r="A305" s="134"/>
      <c r="B305" s="134"/>
      <c r="C305" s="134"/>
      <c r="D305" s="134"/>
      <c r="E305" s="134"/>
      <c r="F305" s="134"/>
      <c r="G305" s="131"/>
      <c r="H305" s="135"/>
      <c r="I305" s="135"/>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row>
    <row r="306" spans="1:95" ht="16.5" customHeight="1">
      <c r="A306" s="134"/>
      <c r="B306" s="134"/>
      <c r="C306" s="134"/>
      <c r="D306" s="134"/>
      <c r="E306" s="134"/>
      <c r="F306" s="134"/>
      <c r="G306" s="131"/>
      <c r="H306" s="135"/>
      <c r="I306" s="135"/>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row>
    <row r="307" spans="1:95" ht="16.5" customHeight="1">
      <c r="A307" s="134"/>
      <c r="B307" s="134"/>
      <c r="C307" s="134"/>
      <c r="D307" s="134"/>
      <c r="E307" s="134"/>
      <c r="F307" s="134"/>
      <c r="G307" s="131"/>
      <c r="H307" s="135"/>
      <c r="I307" s="135"/>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row>
    <row r="308" spans="1:95" ht="16.5" customHeight="1">
      <c r="A308" s="134"/>
      <c r="B308" s="134"/>
      <c r="C308" s="134"/>
      <c r="D308" s="134"/>
      <c r="E308" s="134"/>
      <c r="F308" s="134"/>
      <c r="G308" s="131"/>
      <c r="H308" s="135"/>
      <c r="I308" s="135"/>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row>
    <row r="309" spans="1:95" ht="16.5" customHeight="1">
      <c r="A309" s="134"/>
      <c r="B309" s="134"/>
      <c r="C309" s="134"/>
      <c r="D309" s="134"/>
      <c r="E309" s="134"/>
      <c r="F309" s="134"/>
      <c r="G309" s="131"/>
      <c r="H309" s="135"/>
      <c r="I309" s="135"/>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row>
    <row r="310" spans="1:95" ht="16.5" customHeight="1">
      <c r="A310" s="134"/>
      <c r="B310" s="134"/>
      <c r="C310" s="134"/>
      <c r="D310" s="134"/>
      <c r="E310" s="134"/>
      <c r="F310" s="134"/>
      <c r="G310" s="131"/>
      <c r="H310" s="135"/>
      <c r="I310" s="135"/>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row>
    <row r="311" spans="1:95" ht="16.5" customHeight="1">
      <c r="A311" s="134"/>
      <c r="B311" s="134"/>
      <c r="C311" s="134"/>
      <c r="D311" s="134"/>
      <c r="E311" s="134"/>
      <c r="F311" s="134"/>
      <c r="G311" s="131"/>
      <c r="H311" s="135"/>
      <c r="I311" s="135"/>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row>
    <row r="312" spans="1:95" ht="16.5" customHeight="1">
      <c r="A312" s="134"/>
      <c r="B312" s="134"/>
      <c r="C312" s="134"/>
      <c r="D312" s="134"/>
      <c r="E312" s="134"/>
      <c r="F312" s="134"/>
      <c r="G312" s="131"/>
      <c r="H312" s="135"/>
      <c r="I312" s="135"/>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row>
    <row r="313" spans="1:95" ht="16.5" customHeight="1">
      <c r="A313" s="134"/>
      <c r="B313" s="134"/>
      <c r="C313" s="134"/>
      <c r="D313" s="134"/>
      <c r="E313" s="134"/>
      <c r="F313" s="134"/>
      <c r="G313" s="131"/>
      <c r="H313" s="135"/>
      <c r="I313" s="135"/>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c r="AQ313" s="131"/>
      <c r="AR313" s="131"/>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row>
    <row r="314" spans="1:95" ht="16.5" customHeight="1">
      <c r="A314" s="134"/>
      <c r="B314" s="134"/>
      <c r="C314" s="134"/>
      <c r="D314" s="134"/>
      <c r="E314" s="134"/>
      <c r="F314" s="134"/>
      <c r="G314" s="131"/>
      <c r="H314" s="135"/>
      <c r="I314" s="135"/>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row>
    <row r="315" spans="1:95" ht="16.5" customHeight="1">
      <c r="A315" s="134"/>
      <c r="B315" s="134"/>
      <c r="C315" s="134"/>
      <c r="D315" s="134"/>
      <c r="E315" s="134"/>
      <c r="F315" s="134"/>
      <c r="G315" s="131"/>
      <c r="H315" s="135"/>
      <c r="I315" s="135"/>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row>
    <row r="316" spans="1:95" ht="16.5" customHeight="1">
      <c r="A316" s="134"/>
      <c r="B316" s="134"/>
      <c r="C316" s="134"/>
      <c r="D316" s="134"/>
      <c r="E316" s="134"/>
      <c r="F316" s="134"/>
      <c r="G316" s="131"/>
      <c r="H316" s="135"/>
      <c r="I316" s="135"/>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row>
    <row r="317" spans="1:95" ht="16.5" customHeight="1">
      <c r="A317" s="134"/>
      <c r="B317" s="134"/>
      <c r="C317" s="134"/>
      <c r="D317" s="134"/>
      <c r="E317" s="134"/>
      <c r="F317" s="134"/>
      <c r="G317" s="131"/>
      <c r="H317" s="135"/>
      <c r="I317" s="135"/>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row>
    <row r="318" spans="1:95" ht="16.5" customHeight="1">
      <c r="A318" s="134"/>
      <c r="B318" s="134"/>
      <c r="C318" s="134"/>
      <c r="D318" s="134"/>
      <c r="E318" s="134"/>
      <c r="F318" s="134"/>
      <c r="G318" s="131"/>
      <c r="H318" s="135"/>
      <c r="I318" s="135"/>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row>
    <row r="319" spans="1:95" ht="16.5" customHeight="1">
      <c r="A319" s="134"/>
      <c r="B319" s="134"/>
      <c r="C319" s="134"/>
      <c r="D319" s="134"/>
      <c r="E319" s="134"/>
      <c r="F319" s="134"/>
      <c r="G319" s="131"/>
      <c r="H319" s="135"/>
      <c r="I319" s="135"/>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c r="AO319" s="131"/>
      <c r="AP319" s="131"/>
      <c r="AQ319" s="131"/>
      <c r="AR319" s="131"/>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row>
    <row r="320" spans="1:95" ht="16.5" customHeight="1">
      <c r="A320" s="134"/>
      <c r="B320" s="134"/>
      <c r="C320" s="134"/>
      <c r="D320" s="134"/>
      <c r="E320" s="134"/>
      <c r="F320" s="134"/>
      <c r="G320" s="131"/>
      <c r="H320" s="135"/>
      <c r="I320" s="135"/>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c r="AQ320" s="131"/>
      <c r="AR320" s="131"/>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row>
    <row r="321" spans="1:95" ht="16.5" customHeight="1">
      <c r="A321" s="134"/>
      <c r="B321" s="134"/>
      <c r="C321" s="134"/>
      <c r="D321" s="134"/>
      <c r="E321" s="134"/>
      <c r="F321" s="134"/>
      <c r="G321" s="131"/>
      <c r="H321" s="135"/>
      <c r="I321" s="135"/>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O321" s="131"/>
      <c r="AP321" s="131"/>
      <c r="AQ321" s="131"/>
      <c r="AR321" s="131"/>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row>
    <row r="322" spans="1:95" ht="16.5" customHeight="1">
      <c r="A322" s="134"/>
      <c r="B322" s="134"/>
      <c r="C322" s="134"/>
      <c r="D322" s="134"/>
      <c r="E322" s="134"/>
      <c r="F322" s="134"/>
      <c r="G322" s="131"/>
      <c r="H322" s="135"/>
      <c r="I322" s="135"/>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row>
    <row r="323" spans="1:95" ht="16.5" customHeight="1">
      <c r="A323" s="134"/>
      <c r="B323" s="134"/>
      <c r="C323" s="134"/>
      <c r="D323" s="134"/>
      <c r="E323" s="134"/>
      <c r="F323" s="134"/>
      <c r="G323" s="131"/>
      <c r="H323" s="135"/>
      <c r="I323" s="135"/>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row>
    <row r="324" spans="1:95" ht="16.5" customHeight="1">
      <c r="A324" s="134"/>
      <c r="B324" s="134"/>
      <c r="C324" s="134"/>
      <c r="D324" s="134"/>
      <c r="E324" s="134"/>
      <c r="F324" s="134"/>
      <c r="G324" s="131"/>
      <c r="H324" s="135"/>
      <c r="I324" s="135"/>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row>
    <row r="325" spans="1:95" ht="16.5" customHeight="1">
      <c r="A325" s="134"/>
      <c r="B325" s="134"/>
      <c r="C325" s="134"/>
      <c r="D325" s="134"/>
      <c r="E325" s="134"/>
      <c r="F325" s="134"/>
      <c r="G325" s="131"/>
      <c r="H325" s="135"/>
      <c r="I325" s="135"/>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row>
    <row r="326" spans="1:95" ht="16.5" customHeight="1">
      <c r="A326" s="134"/>
      <c r="B326" s="134"/>
      <c r="C326" s="134"/>
      <c r="D326" s="134"/>
      <c r="E326" s="134"/>
      <c r="F326" s="134"/>
      <c r="G326" s="131"/>
      <c r="H326" s="135"/>
      <c r="I326" s="135"/>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row>
    <row r="327" spans="1:95" ht="16.5" customHeight="1">
      <c r="A327" s="134"/>
      <c r="B327" s="134"/>
      <c r="C327" s="134"/>
      <c r="D327" s="134"/>
      <c r="E327" s="134"/>
      <c r="F327" s="134"/>
      <c r="G327" s="131"/>
      <c r="H327" s="135"/>
      <c r="I327" s="135"/>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131"/>
      <c r="BF327" s="131"/>
      <c r="BG327" s="131"/>
      <c r="BH327" s="131"/>
      <c r="BI327" s="131"/>
      <c r="BJ327" s="131"/>
      <c r="BK327" s="131"/>
      <c r="BL327" s="131"/>
      <c r="BM327" s="131"/>
      <c r="BN327" s="131"/>
      <c r="BO327" s="131"/>
      <c r="BP327" s="131"/>
      <c r="BQ327" s="131"/>
      <c r="BR327" s="131"/>
      <c r="BS327" s="131"/>
      <c r="BT327" s="131"/>
      <c r="BU327" s="131"/>
      <c r="BV327" s="131"/>
      <c r="BW327" s="131"/>
      <c r="BX327" s="131"/>
      <c r="BY327" s="131"/>
      <c r="BZ327" s="131"/>
      <c r="CA327" s="131"/>
      <c r="CB327" s="131"/>
      <c r="CC327" s="131"/>
      <c r="CD327" s="131"/>
      <c r="CE327" s="131"/>
      <c r="CF327" s="131"/>
      <c r="CG327" s="131"/>
      <c r="CH327" s="131"/>
      <c r="CI327" s="131"/>
      <c r="CJ327" s="131"/>
      <c r="CK327" s="131"/>
      <c r="CL327" s="131"/>
      <c r="CM327" s="131"/>
      <c r="CN327" s="131"/>
      <c r="CO327" s="131"/>
      <c r="CP327" s="131"/>
      <c r="CQ327" s="131"/>
    </row>
    <row r="328" spans="1:95" ht="16.5" customHeight="1">
      <c r="A328" s="134"/>
      <c r="B328" s="134"/>
      <c r="C328" s="134"/>
      <c r="D328" s="134"/>
      <c r="E328" s="134"/>
      <c r="F328" s="134"/>
      <c r="G328" s="131"/>
      <c r="H328" s="135"/>
      <c r="I328" s="135"/>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c r="AQ328" s="131"/>
      <c r="AR328" s="131"/>
      <c r="AS328" s="131"/>
      <c r="AT328" s="131"/>
      <c r="AU328" s="131"/>
      <c r="AV328" s="131"/>
      <c r="AW328" s="131"/>
      <c r="AX328" s="131"/>
      <c r="AY328" s="131"/>
      <c r="AZ328" s="131"/>
      <c r="BA328" s="131"/>
      <c r="BB328" s="131"/>
      <c r="BC328" s="131"/>
      <c r="BD328" s="131"/>
      <c r="BE328" s="131"/>
      <c r="BF328" s="131"/>
      <c r="BG328" s="131"/>
      <c r="BH328" s="131"/>
      <c r="BI328" s="131"/>
      <c r="BJ328" s="131"/>
      <c r="BK328" s="131"/>
      <c r="BL328" s="131"/>
      <c r="BM328" s="131"/>
      <c r="BN328" s="131"/>
      <c r="BO328" s="131"/>
      <c r="BP328" s="131"/>
      <c r="BQ328" s="131"/>
      <c r="BR328" s="131"/>
      <c r="BS328" s="131"/>
      <c r="BT328" s="131"/>
      <c r="BU328" s="131"/>
      <c r="BV328" s="131"/>
      <c r="BW328" s="131"/>
      <c r="BX328" s="131"/>
      <c r="BY328" s="131"/>
      <c r="BZ328" s="131"/>
      <c r="CA328" s="131"/>
      <c r="CB328" s="131"/>
      <c r="CC328" s="131"/>
      <c r="CD328" s="131"/>
      <c r="CE328" s="131"/>
      <c r="CF328" s="131"/>
      <c r="CG328" s="131"/>
      <c r="CH328" s="131"/>
      <c r="CI328" s="131"/>
      <c r="CJ328" s="131"/>
      <c r="CK328" s="131"/>
      <c r="CL328" s="131"/>
      <c r="CM328" s="131"/>
      <c r="CN328" s="131"/>
      <c r="CO328" s="131"/>
      <c r="CP328" s="131"/>
      <c r="CQ328" s="131"/>
    </row>
    <row r="329" spans="1:95" ht="16.5" customHeight="1">
      <c r="A329" s="134"/>
      <c r="B329" s="134"/>
      <c r="C329" s="134"/>
      <c r="D329" s="134"/>
      <c r="E329" s="134"/>
      <c r="F329" s="134"/>
      <c r="G329" s="131"/>
      <c r="H329" s="135"/>
      <c r="I329" s="135"/>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31"/>
      <c r="AP329" s="131"/>
      <c r="AQ329" s="131"/>
      <c r="AR329" s="131"/>
      <c r="AS329" s="131"/>
      <c r="AT329" s="131"/>
      <c r="AU329" s="131"/>
      <c r="AV329" s="131"/>
      <c r="AW329" s="131"/>
      <c r="AX329" s="131"/>
      <c r="AY329" s="131"/>
      <c r="AZ329" s="131"/>
      <c r="BA329" s="131"/>
      <c r="BB329" s="131"/>
      <c r="BC329" s="131"/>
      <c r="BD329" s="131"/>
      <c r="BE329" s="131"/>
      <c r="BF329" s="131"/>
      <c r="BG329" s="131"/>
      <c r="BH329" s="131"/>
      <c r="BI329" s="131"/>
      <c r="BJ329" s="131"/>
      <c r="BK329" s="131"/>
      <c r="BL329" s="131"/>
      <c r="BM329" s="131"/>
      <c r="BN329" s="131"/>
      <c r="BO329" s="131"/>
      <c r="BP329" s="131"/>
      <c r="BQ329" s="131"/>
      <c r="BR329" s="131"/>
      <c r="BS329" s="131"/>
      <c r="BT329" s="131"/>
      <c r="BU329" s="131"/>
      <c r="BV329" s="131"/>
      <c r="BW329" s="131"/>
      <c r="BX329" s="131"/>
      <c r="BY329" s="131"/>
      <c r="BZ329" s="131"/>
      <c r="CA329" s="131"/>
      <c r="CB329" s="131"/>
      <c r="CC329" s="131"/>
      <c r="CD329" s="131"/>
      <c r="CE329" s="131"/>
      <c r="CF329" s="131"/>
      <c r="CG329" s="131"/>
      <c r="CH329" s="131"/>
      <c r="CI329" s="131"/>
      <c r="CJ329" s="131"/>
      <c r="CK329" s="131"/>
      <c r="CL329" s="131"/>
      <c r="CM329" s="131"/>
      <c r="CN329" s="131"/>
      <c r="CO329" s="131"/>
      <c r="CP329" s="131"/>
      <c r="CQ329" s="131"/>
    </row>
    <row r="330" spans="1:95" ht="16.5" customHeight="1">
      <c r="A330" s="134"/>
      <c r="B330" s="134"/>
      <c r="C330" s="134"/>
      <c r="D330" s="134"/>
      <c r="E330" s="134"/>
      <c r="F330" s="134"/>
      <c r="G330" s="131"/>
      <c r="H330" s="135"/>
      <c r="I330" s="135"/>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31"/>
      <c r="AP330" s="131"/>
      <c r="AQ330" s="131"/>
      <c r="AR330" s="131"/>
      <c r="AS330" s="131"/>
      <c r="AT330" s="131"/>
      <c r="AU330" s="131"/>
      <c r="AV330" s="131"/>
      <c r="AW330" s="131"/>
      <c r="AX330" s="131"/>
      <c r="AY330" s="131"/>
      <c r="AZ330" s="131"/>
      <c r="BA330" s="131"/>
      <c r="BB330" s="131"/>
      <c r="BC330" s="131"/>
      <c r="BD330" s="131"/>
      <c r="BE330" s="131"/>
      <c r="BF330" s="131"/>
      <c r="BG330" s="131"/>
      <c r="BH330" s="131"/>
      <c r="BI330" s="131"/>
      <c r="BJ330" s="131"/>
      <c r="BK330" s="131"/>
      <c r="BL330" s="131"/>
      <c r="BM330" s="131"/>
      <c r="BN330" s="131"/>
      <c r="BO330" s="131"/>
      <c r="BP330" s="131"/>
      <c r="BQ330" s="131"/>
      <c r="BR330" s="131"/>
      <c r="BS330" s="131"/>
      <c r="BT330" s="131"/>
      <c r="BU330" s="131"/>
      <c r="BV330" s="131"/>
      <c r="BW330" s="131"/>
      <c r="BX330" s="131"/>
      <c r="BY330" s="131"/>
      <c r="BZ330" s="131"/>
      <c r="CA330" s="131"/>
      <c r="CB330" s="131"/>
      <c r="CC330" s="131"/>
      <c r="CD330" s="131"/>
      <c r="CE330" s="131"/>
      <c r="CF330" s="131"/>
      <c r="CG330" s="131"/>
      <c r="CH330" s="131"/>
      <c r="CI330" s="131"/>
      <c r="CJ330" s="131"/>
      <c r="CK330" s="131"/>
      <c r="CL330" s="131"/>
      <c r="CM330" s="131"/>
      <c r="CN330" s="131"/>
      <c r="CO330" s="131"/>
      <c r="CP330" s="131"/>
      <c r="CQ330" s="131"/>
    </row>
    <row r="331" spans="1:95" ht="16.5" customHeight="1">
      <c r="A331" s="134"/>
      <c r="B331" s="134"/>
      <c r="C331" s="134"/>
      <c r="D331" s="134"/>
      <c r="E331" s="134"/>
      <c r="F331" s="134"/>
      <c r="G331" s="131"/>
      <c r="H331" s="135"/>
      <c r="I331" s="135"/>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c r="AO331" s="131"/>
      <c r="AP331" s="131"/>
      <c r="AQ331" s="131"/>
      <c r="AR331" s="131"/>
      <c r="AS331" s="131"/>
      <c r="AT331" s="131"/>
      <c r="AU331" s="131"/>
      <c r="AV331" s="131"/>
      <c r="AW331" s="131"/>
      <c r="AX331" s="131"/>
      <c r="AY331" s="131"/>
      <c r="AZ331" s="131"/>
      <c r="BA331" s="131"/>
      <c r="BB331" s="131"/>
      <c r="BC331" s="131"/>
      <c r="BD331" s="131"/>
      <c r="BE331" s="131"/>
      <c r="BF331" s="131"/>
      <c r="BG331" s="131"/>
      <c r="BH331" s="131"/>
      <c r="BI331" s="131"/>
      <c r="BJ331" s="131"/>
      <c r="BK331" s="131"/>
      <c r="BL331" s="131"/>
      <c r="BM331" s="131"/>
      <c r="BN331" s="131"/>
      <c r="BO331" s="131"/>
      <c r="BP331" s="131"/>
      <c r="BQ331" s="131"/>
      <c r="BR331" s="131"/>
      <c r="BS331" s="131"/>
      <c r="BT331" s="131"/>
      <c r="BU331" s="131"/>
      <c r="BV331" s="131"/>
      <c r="BW331" s="131"/>
      <c r="BX331" s="131"/>
      <c r="BY331" s="131"/>
      <c r="BZ331" s="131"/>
      <c r="CA331" s="131"/>
      <c r="CB331" s="131"/>
      <c r="CC331" s="131"/>
      <c r="CD331" s="131"/>
      <c r="CE331" s="131"/>
      <c r="CF331" s="131"/>
      <c r="CG331" s="131"/>
      <c r="CH331" s="131"/>
      <c r="CI331" s="131"/>
      <c r="CJ331" s="131"/>
      <c r="CK331" s="131"/>
      <c r="CL331" s="131"/>
      <c r="CM331" s="131"/>
      <c r="CN331" s="131"/>
      <c r="CO331" s="131"/>
      <c r="CP331" s="131"/>
      <c r="CQ331" s="131"/>
    </row>
    <row r="332" spans="1:95" ht="16.5" customHeight="1">
      <c r="A332" s="134"/>
      <c r="B332" s="134"/>
      <c r="C332" s="134"/>
      <c r="D332" s="134"/>
      <c r="E332" s="134"/>
      <c r="F332" s="134"/>
      <c r="G332" s="131"/>
      <c r="H332" s="135"/>
      <c r="I332" s="135"/>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c r="AO332" s="131"/>
      <c r="AP332" s="131"/>
      <c r="AQ332" s="131"/>
      <c r="AR332" s="131"/>
      <c r="AS332" s="131"/>
      <c r="AT332" s="131"/>
      <c r="AU332" s="131"/>
      <c r="AV332" s="131"/>
      <c r="AW332" s="131"/>
      <c r="AX332" s="131"/>
      <c r="AY332" s="131"/>
      <c r="AZ332" s="131"/>
      <c r="BA332" s="131"/>
      <c r="BB332" s="131"/>
      <c r="BC332" s="131"/>
      <c r="BD332" s="131"/>
      <c r="BE332" s="131"/>
      <c r="BF332" s="131"/>
      <c r="BG332" s="131"/>
      <c r="BH332" s="131"/>
      <c r="BI332" s="131"/>
      <c r="BJ332" s="131"/>
      <c r="BK332" s="131"/>
      <c r="BL332" s="131"/>
      <c r="BM332" s="131"/>
      <c r="BN332" s="131"/>
      <c r="BO332" s="131"/>
      <c r="BP332" s="131"/>
      <c r="BQ332" s="131"/>
      <c r="BR332" s="131"/>
      <c r="BS332" s="131"/>
      <c r="BT332" s="131"/>
      <c r="BU332" s="131"/>
      <c r="BV332" s="131"/>
      <c r="BW332" s="131"/>
      <c r="BX332" s="131"/>
      <c r="BY332" s="131"/>
      <c r="BZ332" s="131"/>
      <c r="CA332" s="131"/>
      <c r="CB332" s="131"/>
      <c r="CC332" s="131"/>
      <c r="CD332" s="131"/>
      <c r="CE332" s="131"/>
      <c r="CF332" s="131"/>
      <c r="CG332" s="131"/>
      <c r="CH332" s="131"/>
      <c r="CI332" s="131"/>
      <c r="CJ332" s="131"/>
      <c r="CK332" s="131"/>
      <c r="CL332" s="131"/>
      <c r="CM332" s="131"/>
      <c r="CN332" s="131"/>
      <c r="CO332" s="131"/>
      <c r="CP332" s="131"/>
      <c r="CQ332" s="131"/>
    </row>
    <row r="333" spans="1:95" ht="16.5" customHeight="1">
      <c r="A333" s="134"/>
      <c r="B333" s="134"/>
      <c r="C333" s="134"/>
      <c r="D333" s="134"/>
      <c r="E333" s="134"/>
      <c r="F333" s="134"/>
      <c r="G333" s="131"/>
      <c r="H333" s="135"/>
      <c r="I333" s="135"/>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31"/>
      <c r="AP333" s="131"/>
      <c r="AQ333" s="131"/>
      <c r="AR333" s="131"/>
      <c r="AS333" s="131"/>
      <c r="AT333" s="131"/>
      <c r="AU333" s="131"/>
      <c r="AV333" s="131"/>
      <c r="AW333" s="131"/>
      <c r="AX333" s="131"/>
      <c r="AY333" s="131"/>
      <c r="AZ333" s="131"/>
      <c r="BA333" s="131"/>
      <c r="BB333" s="131"/>
      <c r="BC333" s="131"/>
      <c r="BD333" s="131"/>
      <c r="BE333" s="131"/>
      <c r="BF333" s="131"/>
      <c r="BG333" s="131"/>
      <c r="BH333" s="131"/>
      <c r="BI333" s="131"/>
      <c r="BJ333" s="131"/>
      <c r="BK333" s="131"/>
      <c r="BL333" s="131"/>
      <c r="BM333" s="131"/>
      <c r="BN333" s="131"/>
      <c r="BO333" s="131"/>
      <c r="BP333" s="131"/>
      <c r="BQ333" s="131"/>
      <c r="BR333" s="131"/>
      <c r="BS333" s="131"/>
      <c r="BT333" s="131"/>
      <c r="BU333" s="131"/>
      <c r="BV333" s="131"/>
      <c r="BW333" s="131"/>
      <c r="BX333" s="131"/>
      <c r="BY333" s="131"/>
      <c r="BZ333" s="131"/>
      <c r="CA333" s="131"/>
      <c r="CB333" s="131"/>
      <c r="CC333" s="131"/>
      <c r="CD333" s="131"/>
      <c r="CE333" s="131"/>
      <c r="CF333" s="131"/>
      <c r="CG333" s="131"/>
      <c r="CH333" s="131"/>
      <c r="CI333" s="131"/>
      <c r="CJ333" s="131"/>
      <c r="CK333" s="131"/>
      <c r="CL333" s="131"/>
      <c r="CM333" s="131"/>
      <c r="CN333" s="131"/>
      <c r="CO333" s="131"/>
      <c r="CP333" s="131"/>
      <c r="CQ333" s="131"/>
    </row>
    <row r="334" spans="1:95" ht="16.5" customHeight="1">
      <c r="A334" s="134"/>
      <c r="B334" s="134"/>
      <c r="C334" s="134"/>
      <c r="D334" s="134"/>
      <c r="E334" s="134"/>
      <c r="F334" s="134"/>
      <c r="G334" s="131"/>
      <c r="H334" s="135"/>
      <c r="I334" s="135"/>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31"/>
      <c r="AP334" s="131"/>
      <c r="AQ334" s="131"/>
      <c r="AR334" s="131"/>
      <c r="AS334" s="131"/>
      <c r="AT334" s="131"/>
      <c r="AU334" s="131"/>
      <c r="AV334" s="131"/>
      <c r="AW334" s="131"/>
      <c r="AX334" s="131"/>
      <c r="AY334" s="131"/>
      <c r="AZ334" s="131"/>
      <c r="BA334" s="131"/>
      <c r="BB334" s="131"/>
      <c r="BC334" s="131"/>
      <c r="BD334" s="131"/>
      <c r="BE334" s="131"/>
      <c r="BF334" s="131"/>
      <c r="BG334" s="131"/>
      <c r="BH334" s="131"/>
      <c r="BI334" s="131"/>
      <c r="BJ334" s="131"/>
      <c r="BK334" s="131"/>
      <c r="BL334" s="131"/>
      <c r="BM334" s="131"/>
      <c r="BN334" s="131"/>
      <c r="BO334" s="131"/>
      <c r="BP334" s="131"/>
      <c r="BQ334" s="131"/>
      <c r="BR334" s="131"/>
      <c r="BS334" s="131"/>
      <c r="BT334" s="131"/>
      <c r="BU334" s="131"/>
      <c r="BV334" s="131"/>
      <c r="BW334" s="131"/>
      <c r="BX334" s="131"/>
      <c r="BY334" s="131"/>
      <c r="BZ334" s="131"/>
      <c r="CA334" s="131"/>
      <c r="CB334" s="131"/>
      <c r="CC334" s="131"/>
      <c r="CD334" s="131"/>
      <c r="CE334" s="131"/>
      <c r="CF334" s="131"/>
      <c r="CG334" s="131"/>
      <c r="CH334" s="131"/>
      <c r="CI334" s="131"/>
      <c r="CJ334" s="131"/>
      <c r="CK334" s="131"/>
      <c r="CL334" s="131"/>
      <c r="CM334" s="131"/>
      <c r="CN334" s="131"/>
      <c r="CO334" s="131"/>
      <c r="CP334" s="131"/>
      <c r="CQ334" s="131"/>
    </row>
    <row r="335" spans="1:95" ht="16.5" customHeight="1">
      <c r="A335" s="134"/>
      <c r="B335" s="134"/>
      <c r="C335" s="134"/>
      <c r="D335" s="134"/>
      <c r="E335" s="134"/>
      <c r="F335" s="134"/>
      <c r="G335" s="131"/>
      <c r="H335" s="135"/>
      <c r="I335" s="135"/>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131"/>
      <c r="BF335" s="131"/>
      <c r="BG335" s="131"/>
      <c r="BH335" s="131"/>
      <c r="BI335" s="131"/>
      <c r="BJ335" s="131"/>
      <c r="BK335" s="131"/>
      <c r="BL335" s="131"/>
      <c r="BM335" s="131"/>
      <c r="BN335" s="131"/>
      <c r="BO335" s="131"/>
      <c r="BP335" s="131"/>
      <c r="BQ335" s="131"/>
      <c r="BR335" s="131"/>
      <c r="BS335" s="131"/>
      <c r="BT335" s="131"/>
      <c r="BU335" s="131"/>
      <c r="BV335" s="131"/>
      <c r="BW335" s="131"/>
      <c r="BX335" s="131"/>
      <c r="BY335" s="131"/>
      <c r="BZ335" s="131"/>
      <c r="CA335" s="131"/>
      <c r="CB335" s="131"/>
      <c r="CC335" s="131"/>
      <c r="CD335" s="131"/>
      <c r="CE335" s="131"/>
      <c r="CF335" s="131"/>
      <c r="CG335" s="131"/>
      <c r="CH335" s="131"/>
      <c r="CI335" s="131"/>
      <c r="CJ335" s="131"/>
      <c r="CK335" s="131"/>
      <c r="CL335" s="131"/>
      <c r="CM335" s="131"/>
      <c r="CN335" s="131"/>
      <c r="CO335" s="131"/>
      <c r="CP335" s="131"/>
      <c r="CQ335" s="131"/>
    </row>
    <row r="336" spans="1:95" ht="16.5" customHeight="1">
      <c r="A336" s="134"/>
      <c r="B336" s="134"/>
      <c r="C336" s="134"/>
      <c r="D336" s="134"/>
      <c r="E336" s="134"/>
      <c r="F336" s="134"/>
      <c r="G336" s="131"/>
      <c r="H336" s="135"/>
      <c r="I336" s="135"/>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1"/>
      <c r="BO336" s="131"/>
      <c r="BP336" s="131"/>
      <c r="BQ336" s="131"/>
      <c r="BR336" s="131"/>
      <c r="BS336" s="131"/>
      <c r="BT336" s="131"/>
      <c r="BU336" s="131"/>
      <c r="BV336" s="131"/>
      <c r="BW336" s="131"/>
      <c r="BX336" s="131"/>
      <c r="BY336" s="131"/>
      <c r="BZ336" s="131"/>
      <c r="CA336" s="131"/>
      <c r="CB336" s="131"/>
      <c r="CC336" s="131"/>
      <c r="CD336" s="131"/>
      <c r="CE336" s="131"/>
      <c r="CF336" s="131"/>
      <c r="CG336" s="131"/>
      <c r="CH336" s="131"/>
      <c r="CI336" s="131"/>
      <c r="CJ336" s="131"/>
      <c r="CK336" s="131"/>
      <c r="CL336" s="131"/>
      <c r="CM336" s="131"/>
      <c r="CN336" s="131"/>
      <c r="CO336" s="131"/>
      <c r="CP336" s="131"/>
      <c r="CQ336" s="131"/>
    </row>
    <row r="337" spans="1:95" ht="16.5" customHeight="1">
      <c r="A337" s="134"/>
      <c r="B337" s="134"/>
      <c r="C337" s="134"/>
      <c r="D337" s="134"/>
      <c r="E337" s="134"/>
      <c r="F337" s="134"/>
      <c r="G337" s="131"/>
      <c r="H337" s="135"/>
      <c r="I337" s="135"/>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c r="BX337" s="131"/>
      <c r="BY337" s="131"/>
      <c r="BZ337" s="131"/>
      <c r="CA337" s="131"/>
      <c r="CB337" s="131"/>
      <c r="CC337" s="131"/>
      <c r="CD337" s="131"/>
      <c r="CE337" s="131"/>
      <c r="CF337" s="131"/>
      <c r="CG337" s="131"/>
      <c r="CH337" s="131"/>
      <c r="CI337" s="131"/>
      <c r="CJ337" s="131"/>
      <c r="CK337" s="131"/>
      <c r="CL337" s="131"/>
      <c r="CM337" s="131"/>
      <c r="CN337" s="131"/>
      <c r="CO337" s="131"/>
      <c r="CP337" s="131"/>
      <c r="CQ337" s="131"/>
    </row>
    <row r="338" spans="1:95" ht="16.5" customHeight="1">
      <c r="A338" s="134"/>
      <c r="B338" s="134"/>
      <c r="C338" s="134"/>
      <c r="D338" s="134"/>
      <c r="E338" s="134"/>
      <c r="F338" s="134"/>
      <c r="G338" s="131"/>
      <c r="H338" s="135"/>
      <c r="I338" s="135"/>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131"/>
      <c r="AT338" s="131"/>
      <c r="AU338" s="131"/>
      <c r="AV338" s="131"/>
      <c r="AW338" s="131"/>
      <c r="AX338" s="131"/>
      <c r="AY338" s="131"/>
      <c r="AZ338" s="131"/>
      <c r="BA338" s="131"/>
      <c r="BB338" s="131"/>
      <c r="BC338" s="131"/>
      <c r="BD338" s="131"/>
      <c r="BE338" s="131"/>
      <c r="BF338" s="131"/>
      <c r="BG338" s="131"/>
      <c r="BH338" s="131"/>
      <c r="BI338" s="131"/>
      <c r="BJ338" s="131"/>
      <c r="BK338" s="131"/>
      <c r="BL338" s="131"/>
      <c r="BM338" s="131"/>
      <c r="BN338" s="131"/>
      <c r="BO338" s="131"/>
      <c r="BP338" s="131"/>
      <c r="BQ338" s="131"/>
      <c r="BR338" s="131"/>
      <c r="BS338" s="131"/>
      <c r="BT338" s="131"/>
      <c r="BU338" s="131"/>
      <c r="BV338" s="131"/>
      <c r="BW338" s="131"/>
      <c r="BX338" s="131"/>
      <c r="BY338" s="131"/>
      <c r="BZ338" s="131"/>
      <c r="CA338" s="131"/>
      <c r="CB338" s="131"/>
      <c r="CC338" s="131"/>
      <c r="CD338" s="131"/>
      <c r="CE338" s="131"/>
      <c r="CF338" s="131"/>
      <c r="CG338" s="131"/>
      <c r="CH338" s="131"/>
      <c r="CI338" s="131"/>
      <c r="CJ338" s="131"/>
      <c r="CK338" s="131"/>
      <c r="CL338" s="131"/>
      <c r="CM338" s="131"/>
      <c r="CN338" s="131"/>
      <c r="CO338" s="131"/>
      <c r="CP338" s="131"/>
      <c r="CQ338" s="131"/>
    </row>
    <row r="339" spans="1:95" ht="16.5" customHeight="1">
      <c r="A339" s="134"/>
      <c r="B339" s="134"/>
      <c r="C339" s="134"/>
      <c r="D339" s="134"/>
      <c r="E339" s="134"/>
      <c r="F339" s="134"/>
      <c r="G339" s="131"/>
      <c r="H339" s="135"/>
      <c r="I339" s="135"/>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31"/>
      <c r="AP339" s="131"/>
      <c r="AQ339" s="131"/>
      <c r="AR339" s="131"/>
      <c r="AS339" s="131"/>
      <c r="AT339" s="131"/>
      <c r="AU339" s="131"/>
      <c r="AV339" s="131"/>
      <c r="AW339" s="131"/>
      <c r="AX339" s="131"/>
      <c r="AY339" s="131"/>
      <c r="AZ339" s="131"/>
      <c r="BA339" s="131"/>
      <c r="BB339" s="131"/>
      <c r="BC339" s="131"/>
      <c r="BD339" s="131"/>
      <c r="BE339" s="131"/>
      <c r="BF339" s="131"/>
      <c r="BG339" s="131"/>
      <c r="BH339" s="131"/>
      <c r="BI339" s="131"/>
      <c r="BJ339" s="131"/>
      <c r="BK339" s="131"/>
      <c r="BL339" s="131"/>
      <c r="BM339" s="131"/>
      <c r="BN339" s="131"/>
      <c r="BO339" s="131"/>
      <c r="BP339" s="131"/>
      <c r="BQ339" s="131"/>
      <c r="BR339" s="131"/>
      <c r="BS339" s="131"/>
      <c r="BT339" s="131"/>
      <c r="BU339" s="131"/>
      <c r="BV339" s="131"/>
      <c r="BW339" s="131"/>
      <c r="BX339" s="131"/>
      <c r="BY339" s="131"/>
      <c r="BZ339" s="131"/>
      <c r="CA339" s="131"/>
      <c r="CB339" s="131"/>
      <c r="CC339" s="131"/>
      <c r="CD339" s="131"/>
      <c r="CE339" s="131"/>
      <c r="CF339" s="131"/>
      <c r="CG339" s="131"/>
      <c r="CH339" s="131"/>
      <c r="CI339" s="131"/>
      <c r="CJ339" s="131"/>
      <c r="CK339" s="131"/>
      <c r="CL339" s="131"/>
      <c r="CM339" s="131"/>
      <c r="CN339" s="131"/>
      <c r="CO339" s="131"/>
      <c r="CP339" s="131"/>
      <c r="CQ339" s="131"/>
    </row>
    <row r="340" spans="1:95" ht="16.5" customHeight="1">
      <c r="A340" s="134"/>
      <c r="B340" s="134"/>
      <c r="C340" s="134"/>
      <c r="D340" s="134"/>
      <c r="E340" s="134"/>
      <c r="F340" s="134"/>
      <c r="G340" s="131"/>
      <c r="H340" s="135"/>
      <c r="I340" s="135"/>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c r="BX340" s="131"/>
      <c r="BY340" s="131"/>
      <c r="BZ340" s="131"/>
      <c r="CA340" s="131"/>
      <c r="CB340" s="131"/>
      <c r="CC340" s="131"/>
      <c r="CD340" s="131"/>
      <c r="CE340" s="131"/>
      <c r="CF340" s="131"/>
      <c r="CG340" s="131"/>
      <c r="CH340" s="131"/>
      <c r="CI340" s="131"/>
      <c r="CJ340" s="131"/>
      <c r="CK340" s="131"/>
      <c r="CL340" s="131"/>
      <c r="CM340" s="131"/>
      <c r="CN340" s="131"/>
      <c r="CO340" s="131"/>
      <c r="CP340" s="131"/>
      <c r="CQ340" s="131"/>
    </row>
    <row r="341" spans="1:95" ht="16.5" customHeight="1">
      <c r="A341" s="134"/>
      <c r="B341" s="134"/>
      <c r="C341" s="134"/>
      <c r="D341" s="134"/>
      <c r="E341" s="134"/>
      <c r="F341" s="134"/>
      <c r="G341" s="131"/>
      <c r="H341" s="135"/>
      <c r="I341" s="135"/>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31"/>
      <c r="AP341" s="131"/>
      <c r="AQ341" s="131"/>
      <c r="AR341" s="131"/>
      <c r="AS341" s="131"/>
      <c r="AT341" s="131"/>
      <c r="AU341" s="131"/>
      <c r="AV341" s="131"/>
      <c r="AW341" s="131"/>
      <c r="AX341" s="131"/>
      <c r="AY341" s="131"/>
      <c r="AZ341" s="131"/>
      <c r="BA341" s="131"/>
      <c r="BB341" s="131"/>
      <c r="BC341" s="131"/>
      <c r="BD341" s="131"/>
      <c r="BE341" s="131"/>
      <c r="BF341" s="131"/>
      <c r="BG341" s="131"/>
      <c r="BH341" s="131"/>
      <c r="BI341" s="131"/>
      <c r="BJ341" s="131"/>
      <c r="BK341" s="131"/>
      <c r="BL341" s="131"/>
      <c r="BM341" s="131"/>
      <c r="BN341" s="131"/>
      <c r="BO341" s="131"/>
      <c r="BP341" s="131"/>
      <c r="BQ341" s="131"/>
      <c r="BR341" s="131"/>
      <c r="BS341" s="131"/>
      <c r="BT341" s="131"/>
      <c r="BU341" s="131"/>
      <c r="BV341" s="131"/>
      <c r="BW341" s="131"/>
      <c r="BX341" s="131"/>
      <c r="BY341" s="131"/>
      <c r="BZ341" s="131"/>
      <c r="CA341" s="131"/>
      <c r="CB341" s="131"/>
      <c r="CC341" s="131"/>
      <c r="CD341" s="131"/>
      <c r="CE341" s="131"/>
      <c r="CF341" s="131"/>
      <c r="CG341" s="131"/>
      <c r="CH341" s="131"/>
      <c r="CI341" s="131"/>
      <c r="CJ341" s="131"/>
      <c r="CK341" s="131"/>
      <c r="CL341" s="131"/>
      <c r="CM341" s="131"/>
      <c r="CN341" s="131"/>
      <c r="CO341" s="131"/>
      <c r="CP341" s="131"/>
      <c r="CQ341" s="131"/>
    </row>
    <row r="342" spans="1:95" ht="16.5" customHeight="1">
      <c r="A342" s="134"/>
      <c r="B342" s="134"/>
      <c r="C342" s="134"/>
      <c r="D342" s="134"/>
      <c r="E342" s="134"/>
      <c r="F342" s="134"/>
      <c r="G342" s="131"/>
      <c r="H342" s="135"/>
      <c r="I342" s="135"/>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1"/>
      <c r="BM342" s="131"/>
      <c r="BN342" s="131"/>
      <c r="BO342" s="131"/>
      <c r="BP342" s="131"/>
      <c r="BQ342" s="131"/>
      <c r="BR342" s="131"/>
      <c r="BS342" s="131"/>
      <c r="BT342" s="131"/>
      <c r="BU342" s="131"/>
      <c r="BV342" s="131"/>
      <c r="BW342" s="131"/>
      <c r="BX342" s="131"/>
      <c r="BY342" s="131"/>
      <c r="BZ342" s="131"/>
      <c r="CA342" s="131"/>
      <c r="CB342" s="131"/>
      <c r="CC342" s="131"/>
      <c r="CD342" s="131"/>
      <c r="CE342" s="131"/>
      <c r="CF342" s="131"/>
      <c r="CG342" s="131"/>
      <c r="CH342" s="131"/>
      <c r="CI342" s="131"/>
      <c r="CJ342" s="131"/>
      <c r="CK342" s="131"/>
      <c r="CL342" s="131"/>
      <c r="CM342" s="131"/>
      <c r="CN342" s="131"/>
      <c r="CO342" s="131"/>
      <c r="CP342" s="131"/>
      <c r="CQ342" s="131"/>
    </row>
    <row r="343" spans="1:95" ht="16.5" customHeight="1">
      <c r="A343" s="134"/>
      <c r="B343" s="134"/>
      <c r="C343" s="134"/>
      <c r="D343" s="134"/>
      <c r="E343" s="134"/>
      <c r="F343" s="134"/>
      <c r="G343" s="131"/>
      <c r="H343" s="135"/>
      <c r="I343" s="135"/>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31"/>
      <c r="AP343" s="131"/>
      <c r="AQ343" s="131"/>
      <c r="AR343" s="131"/>
      <c r="AS343" s="131"/>
      <c r="AT343" s="131"/>
      <c r="AU343" s="131"/>
      <c r="AV343" s="131"/>
      <c r="AW343" s="131"/>
      <c r="AX343" s="131"/>
      <c r="AY343" s="131"/>
      <c r="AZ343" s="131"/>
      <c r="BA343" s="131"/>
      <c r="BB343" s="131"/>
      <c r="BC343" s="131"/>
      <c r="BD343" s="131"/>
      <c r="BE343" s="131"/>
      <c r="BF343" s="131"/>
      <c r="BG343" s="131"/>
      <c r="BH343" s="131"/>
      <c r="BI343" s="131"/>
      <c r="BJ343" s="131"/>
      <c r="BK343" s="131"/>
      <c r="BL343" s="131"/>
      <c r="BM343" s="131"/>
      <c r="BN343" s="131"/>
      <c r="BO343" s="131"/>
      <c r="BP343" s="131"/>
      <c r="BQ343" s="131"/>
      <c r="BR343" s="131"/>
      <c r="BS343" s="131"/>
      <c r="BT343" s="131"/>
      <c r="BU343" s="131"/>
      <c r="BV343" s="131"/>
      <c r="BW343" s="131"/>
      <c r="BX343" s="131"/>
      <c r="BY343" s="131"/>
      <c r="BZ343" s="131"/>
      <c r="CA343" s="131"/>
      <c r="CB343" s="131"/>
      <c r="CC343" s="131"/>
      <c r="CD343" s="131"/>
      <c r="CE343" s="131"/>
      <c r="CF343" s="131"/>
      <c r="CG343" s="131"/>
      <c r="CH343" s="131"/>
      <c r="CI343" s="131"/>
      <c r="CJ343" s="131"/>
      <c r="CK343" s="131"/>
      <c r="CL343" s="131"/>
      <c r="CM343" s="131"/>
      <c r="CN343" s="131"/>
      <c r="CO343" s="131"/>
      <c r="CP343" s="131"/>
      <c r="CQ343" s="131"/>
    </row>
    <row r="344" spans="1:95" ht="16.5" customHeight="1">
      <c r="A344" s="134"/>
      <c r="B344" s="134"/>
      <c r="C344" s="134"/>
      <c r="D344" s="134"/>
      <c r="E344" s="134"/>
      <c r="F344" s="134"/>
      <c r="G344" s="131"/>
      <c r="H344" s="135"/>
      <c r="I344" s="135"/>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31"/>
      <c r="AP344" s="131"/>
      <c r="AQ344" s="131"/>
      <c r="AR344" s="131"/>
      <c r="AS344" s="131"/>
      <c r="AT344" s="131"/>
      <c r="AU344" s="131"/>
      <c r="AV344" s="131"/>
      <c r="AW344" s="131"/>
      <c r="AX344" s="131"/>
      <c r="AY344" s="131"/>
      <c r="AZ344" s="131"/>
      <c r="BA344" s="131"/>
      <c r="BB344" s="131"/>
      <c r="BC344" s="131"/>
      <c r="BD344" s="131"/>
      <c r="BE344" s="131"/>
      <c r="BF344" s="131"/>
      <c r="BG344" s="131"/>
      <c r="BH344" s="131"/>
      <c r="BI344" s="131"/>
      <c r="BJ344" s="131"/>
      <c r="BK344" s="131"/>
      <c r="BL344" s="131"/>
      <c r="BM344" s="131"/>
      <c r="BN344" s="131"/>
      <c r="BO344" s="131"/>
      <c r="BP344" s="131"/>
      <c r="BQ344" s="131"/>
      <c r="BR344" s="131"/>
      <c r="BS344" s="131"/>
      <c r="BT344" s="131"/>
      <c r="BU344" s="131"/>
      <c r="BV344" s="131"/>
      <c r="BW344" s="131"/>
      <c r="BX344" s="131"/>
      <c r="BY344" s="131"/>
      <c r="BZ344" s="131"/>
      <c r="CA344" s="131"/>
      <c r="CB344" s="131"/>
      <c r="CC344" s="131"/>
      <c r="CD344" s="131"/>
      <c r="CE344" s="131"/>
      <c r="CF344" s="131"/>
      <c r="CG344" s="131"/>
      <c r="CH344" s="131"/>
      <c r="CI344" s="131"/>
      <c r="CJ344" s="131"/>
      <c r="CK344" s="131"/>
      <c r="CL344" s="131"/>
      <c r="CM344" s="131"/>
      <c r="CN344" s="131"/>
      <c r="CO344" s="131"/>
      <c r="CP344" s="131"/>
      <c r="CQ344" s="131"/>
    </row>
    <row r="345" spans="1:95" ht="16.5" customHeight="1">
      <c r="A345" s="134"/>
      <c r="B345" s="134"/>
      <c r="C345" s="134"/>
      <c r="D345" s="134"/>
      <c r="E345" s="134"/>
      <c r="F345" s="134"/>
      <c r="G345" s="131"/>
      <c r="H345" s="135"/>
      <c r="I345" s="135"/>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row>
    <row r="346" spans="1:95" ht="16.5" customHeight="1">
      <c r="A346" s="134"/>
      <c r="B346" s="134"/>
      <c r="C346" s="134"/>
      <c r="D346" s="134"/>
      <c r="E346" s="134"/>
      <c r="F346" s="134"/>
      <c r="G346" s="131"/>
      <c r="H346" s="135"/>
      <c r="I346" s="135"/>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31"/>
      <c r="BR346" s="131"/>
      <c r="BS346" s="131"/>
      <c r="BT346" s="131"/>
      <c r="BU346" s="131"/>
      <c r="BV346" s="131"/>
      <c r="BW346" s="131"/>
      <c r="BX346" s="131"/>
      <c r="BY346" s="131"/>
      <c r="BZ346" s="131"/>
      <c r="CA346" s="131"/>
      <c r="CB346" s="131"/>
      <c r="CC346" s="131"/>
      <c r="CD346" s="131"/>
      <c r="CE346" s="131"/>
      <c r="CF346" s="131"/>
      <c r="CG346" s="131"/>
      <c r="CH346" s="131"/>
      <c r="CI346" s="131"/>
      <c r="CJ346" s="131"/>
      <c r="CK346" s="131"/>
      <c r="CL346" s="131"/>
      <c r="CM346" s="131"/>
      <c r="CN346" s="131"/>
      <c r="CO346" s="131"/>
      <c r="CP346" s="131"/>
      <c r="CQ346" s="131"/>
    </row>
    <row r="347" spans="1:95" ht="16.5" customHeight="1">
      <c r="A347" s="134"/>
      <c r="B347" s="134"/>
      <c r="C347" s="134"/>
      <c r="D347" s="134"/>
      <c r="E347" s="134"/>
      <c r="F347" s="134"/>
      <c r="G347" s="131"/>
      <c r="H347" s="135"/>
      <c r="I347" s="135"/>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row>
    <row r="348" spans="1:95" ht="16.5" customHeight="1">
      <c r="A348" s="134"/>
      <c r="B348" s="134"/>
      <c r="C348" s="134"/>
      <c r="D348" s="134"/>
      <c r="E348" s="134"/>
      <c r="F348" s="134"/>
      <c r="G348" s="131"/>
      <c r="H348" s="135"/>
      <c r="I348" s="135"/>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31"/>
      <c r="BR348" s="131"/>
      <c r="BS348" s="131"/>
      <c r="BT348" s="131"/>
      <c r="BU348" s="131"/>
      <c r="BV348" s="131"/>
      <c r="BW348" s="131"/>
      <c r="BX348" s="131"/>
      <c r="BY348" s="131"/>
      <c r="BZ348" s="131"/>
      <c r="CA348" s="131"/>
      <c r="CB348" s="131"/>
      <c r="CC348" s="131"/>
      <c r="CD348" s="131"/>
      <c r="CE348" s="131"/>
      <c r="CF348" s="131"/>
      <c r="CG348" s="131"/>
      <c r="CH348" s="131"/>
      <c r="CI348" s="131"/>
      <c r="CJ348" s="131"/>
      <c r="CK348" s="131"/>
      <c r="CL348" s="131"/>
      <c r="CM348" s="131"/>
      <c r="CN348" s="131"/>
      <c r="CO348" s="131"/>
      <c r="CP348" s="131"/>
      <c r="CQ348" s="131"/>
    </row>
    <row r="349" spans="1:95" ht="16.5" customHeight="1">
      <c r="A349" s="134"/>
      <c r="B349" s="134"/>
      <c r="C349" s="134"/>
      <c r="D349" s="134"/>
      <c r="E349" s="134"/>
      <c r="F349" s="134"/>
      <c r="G349" s="131"/>
      <c r="H349" s="135"/>
      <c r="I349" s="135"/>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1"/>
      <c r="AY349" s="131"/>
      <c r="AZ349" s="131"/>
      <c r="BA349" s="131"/>
      <c r="BB349" s="131"/>
      <c r="BC349" s="131"/>
      <c r="BD349" s="131"/>
      <c r="BE349" s="131"/>
      <c r="BF349" s="131"/>
      <c r="BG349" s="131"/>
      <c r="BH349" s="131"/>
      <c r="BI349" s="131"/>
      <c r="BJ349" s="131"/>
      <c r="BK349" s="131"/>
      <c r="BL349" s="131"/>
      <c r="BM349" s="131"/>
      <c r="BN349" s="131"/>
      <c r="BO349" s="131"/>
      <c r="BP349" s="131"/>
      <c r="BQ349" s="131"/>
      <c r="BR349" s="131"/>
      <c r="BS349" s="131"/>
      <c r="BT349" s="131"/>
      <c r="BU349" s="131"/>
      <c r="BV349" s="131"/>
      <c r="BW349" s="131"/>
      <c r="BX349" s="131"/>
      <c r="BY349" s="131"/>
      <c r="BZ349" s="131"/>
      <c r="CA349" s="131"/>
      <c r="CB349" s="131"/>
      <c r="CC349" s="131"/>
      <c r="CD349" s="131"/>
      <c r="CE349" s="131"/>
      <c r="CF349" s="131"/>
      <c r="CG349" s="131"/>
      <c r="CH349" s="131"/>
      <c r="CI349" s="131"/>
      <c r="CJ349" s="131"/>
      <c r="CK349" s="131"/>
      <c r="CL349" s="131"/>
      <c r="CM349" s="131"/>
      <c r="CN349" s="131"/>
      <c r="CO349" s="131"/>
      <c r="CP349" s="131"/>
      <c r="CQ349" s="131"/>
    </row>
    <row r="350" spans="1:95" ht="16.5" customHeight="1">
      <c r="A350" s="134"/>
      <c r="B350" s="134"/>
      <c r="C350" s="134"/>
      <c r="D350" s="134"/>
      <c r="E350" s="134"/>
      <c r="F350" s="134"/>
      <c r="G350" s="131"/>
      <c r="H350" s="135"/>
      <c r="I350" s="135"/>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1"/>
      <c r="AY350" s="131"/>
      <c r="AZ350" s="131"/>
      <c r="BA350" s="131"/>
      <c r="BB350" s="131"/>
      <c r="BC350" s="131"/>
      <c r="BD350" s="131"/>
      <c r="BE350" s="131"/>
      <c r="BF350" s="131"/>
      <c r="BG350" s="131"/>
      <c r="BH350" s="131"/>
      <c r="BI350" s="131"/>
      <c r="BJ350" s="131"/>
      <c r="BK350" s="131"/>
      <c r="BL350" s="131"/>
      <c r="BM350" s="131"/>
      <c r="BN350" s="131"/>
      <c r="BO350" s="131"/>
      <c r="BP350" s="131"/>
      <c r="BQ350" s="131"/>
      <c r="BR350" s="131"/>
      <c r="BS350" s="131"/>
      <c r="BT350" s="131"/>
      <c r="BU350" s="131"/>
      <c r="BV350" s="131"/>
      <c r="BW350" s="131"/>
      <c r="BX350" s="131"/>
      <c r="BY350" s="131"/>
      <c r="BZ350" s="131"/>
      <c r="CA350" s="131"/>
      <c r="CB350" s="131"/>
      <c r="CC350" s="131"/>
      <c r="CD350" s="131"/>
      <c r="CE350" s="131"/>
      <c r="CF350" s="131"/>
      <c r="CG350" s="131"/>
      <c r="CH350" s="131"/>
      <c r="CI350" s="131"/>
      <c r="CJ350" s="131"/>
      <c r="CK350" s="131"/>
      <c r="CL350" s="131"/>
      <c r="CM350" s="131"/>
      <c r="CN350" s="131"/>
      <c r="CO350" s="131"/>
      <c r="CP350" s="131"/>
      <c r="CQ350" s="131"/>
    </row>
    <row r="351" spans="1:95" ht="16.5" customHeight="1">
      <c r="A351" s="134"/>
      <c r="B351" s="134"/>
      <c r="C351" s="134"/>
      <c r="D351" s="134"/>
      <c r="E351" s="134"/>
      <c r="F351" s="134"/>
      <c r="G351" s="131"/>
      <c r="H351" s="135"/>
      <c r="I351" s="135"/>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31"/>
      <c r="AP351" s="131"/>
      <c r="AQ351" s="131"/>
      <c r="AR351" s="131"/>
      <c r="AS351" s="131"/>
      <c r="AT351" s="131"/>
      <c r="AU351" s="131"/>
      <c r="AV351" s="131"/>
      <c r="AW351" s="131"/>
      <c r="AX351" s="131"/>
      <c r="AY351" s="131"/>
      <c r="AZ351" s="131"/>
      <c r="BA351" s="131"/>
      <c r="BB351" s="131"/>
      <c r="BC351" s="131"/>
      <c r="BD351" s="131"/>
      <c r="BE351" s="131"/>
      <c r="BF351" s="131"/>
      <c r="BG351" s="131"/>
      <c r="BH351" s="131"/>
      <c r="BI351" s="131"/>
      <c r="BJ351" s="131"/>
      <c r="BK351" s="131"/>
      <c r="BL351" s="131"/>
      <c r="BM351" s="131"/>
      <c r="BN351" s="131"/>
      <c r="BO351" s="131"/>
      <c r="BP351" s="131"/>
      <c r="BQ351" s="131"/>
      <c r="BR351" s="131"/>
      <c r="BS351" s="131"/>
      <c r="BT351" s="131"/>
      <c r="BU351" s="131"/>
      <c r="BV351" s="131"/>
      <c r="BW351" s="131"/>
      <c r="BX351" s="131"/>
      <c r="BY351" s="131"/>
      <c r="BZ351" s="131"/>
      <c r="CA351" s="131"/>
      <c r="CB351" s="131"/>
      <c r="CC351" s="131"/>
      <c r="CD351" s="131"/>
      <c r="CE351" s="131"/>
      <c r="CF351" s="131"/>
      <c r="CG351" s="131"/>
      <c r="CH351" s="131"/>
      <c r="CI351" s="131"/>
      <c r="CJ351" s="131"/>
      <c r="CK351" s="131"/>
      <c r="CL351" s="131"/>
      <c r="CM351" s="131"/>
      <c r="CN351" s="131"/>
      <c r="CO351" s="131"/>
      <c r="CP351" s="131"/>
      <c r="CQ351" s="131"/>
    </row>
    <row r="352" spans="1:95" ht="16.5" customHeight="1">
      <c r="A352" s="134"/>
      <c r="B352" s="134"/>
      <c r="C352" s="134"/>
      <c r="D352" s="134"/>
      <c r="E352" s="134"/>
      <c r="F352" s="134"/>
      <c r="G352" s="131"/>
      <c r="H352" s="135"/>
      <c r="I352" s="135"/>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1"/>
      <c r="BR352" s="131"/>
      <c r="BS352" s="131"/>
      <c r="BT352" s="131"/>
      <c r="BU352" s="131"/>
      <c r="BV352" s="131"/>
      <c r="BW352" s="131"/>
      <c r="BX352" s="131"/>
      <c r="BY352" s="131"/>
      <c r="BZ352" s="131"/>
      <c r="CA352" s="131"/>
      <c r="CB352" s="131"/>
      <c r="CC352" s="131"/>
      <c r="CD352" s="131"/>
      <c r="CE352" s="131"/>
      <c r="CF352" s="131"/>
      <c r="CG352" s="131"/>
      <c r="CH352" s="131"/>
      <c r="CI352" s="131"/>
      <c r="CJ352" s="131"/>
      <c r="CK352" s="131"/>
      <c r="CL352" s="131"/>
      <c r="CM352" s="131"/>
      <c r="CN352" s="131"/>
      <c r="CO352" s="131"/>
      <c r="CP352" s="131"/>
      <c r="CQ352" s="131"/>
    </row>
    <row r="353" spans="1:95" ht="16.5" customHeight="1">
      <c r="A353" s="134"/>
      <c r="B353" s="134"/>
      <c r="C353" s="134"/>
      <c r="D353" s="134"/>
      <c r="E353" s="134"/>
      <c r="F353" s="134"/>
      <c r="G353" s="131"/>
      <c r="H353" s="135"/>
      <c r="I353" s="135"/>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31"/>
      <c r="BR353" s="131"/>
      <c r="BS353" s="131"/>
      <c r="BT353" s="131"/>
      <c r="BU353" s="131"/>
      <c r="BV353" s="131"/>
      <c r="BW353" s="131"/>
      <c r="BX353" s="131"/>
      <c r="BY353" s="131"/>
      <c r="BZ353" s="131"/>
      <c r="CA353" s="131"/>
      <c r="CB353" s="131"/>
      <c r="CC353" s="131"/>
      <c r="CD353" s="131"/>
      <c r="CE353" s="131"/>
      <c r="CF353" s="131"/>
      <c r="CG353" s="131"/>
      <c r="CH353" s="131"/>
      <c r="CI353" s="131"/>
      <c r="CJ353" s="131"/>
      <c r="CK353" s="131"/>
      <c r="CL353" s="131"/>
      <c r="CM353" s="131"/>
      <c r="CN353" s="131"/>
      <c r="CO353" s="131"/>
      <c r="CP353" s="131"/>
      <c r="CQ353" s="131"/>
    </row>
    <row r="354" spans="1:95" ht="16.5" customHeight="1">
      <c r="A354" s="134"/>
      <c r="B354" s="134"/>
      <c r="C354" s="134"/>
      <c r="D354" s="134"/>
      <c r="E354" s="134"/>
      <c r="F354" s="134"/>
      <c r="G354" s="131"/>
      <c r="H354" s="135"/>
      <c r="I354" s="135"/>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31"/>
      <c r="BR354" s="131"/>
      <c r="BS354" s="131"/>
      <c r="BT354" s="131"/>
      <c r="BU354" s="131"/>
      <c r="BV354" s="131"/>
      <c r="BW354" s="131"/>
      <c r="BX354" s="131"/>
      <c r="BY354" s="131"/>
      <c r="BZ354" s="131"/>
      <c r="CA354" s="131"/>
      <c r="CB354" s="131"/>
      <c r="CC354" s="131"/>
      <c r="CD354" s="131"/>
      <c r="CE354" s="131"/>
      <c r="CF354" s="131"/>
      <c r="CG354" s="131"/>
      <c r="CH354" s="131"/>
      <c r="CI354" s="131"/>
      <c r="CJ354" s="131"/>
      <c r="CK354" s="131"/>
      <c r="CL354" s="131"/>
      <c r="CM354" s="131"/>
      <c r="CN354" s="131"/>
      <c r="CO354" s="131"/>
      <c r="CP354" s="131"/>
      <c r="CQ354" s="131"/>
    </row>
    <row r="355" spans="1:95" ht="16.5" customHeight="1">
      <c r="A355" s="134"/>
      <c r="B355" s="134"/>
      <c r="C355" s="134"/>
      <c r="D355" s="134"/>
      <c r="E355" s="134"/>
      <c r="F355" s="134"/>
      <c r="G355" s="131"/>
      <c r="H355" s="135"/>
      <c r="I355" s="135"/>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31"/>
      <c r="AP355" s="131"/>
      <c r="AQ355" s="131"/>
      <c r="AR355" s="131"/>
      <c r="AS355" s="131"/>
      <c r="AT355" s="131"/>
      <c r="AU355" s="131"/>
      <c r="AV355" s="131"/>
      <c r="AW355" s="131"/>
      <c r="AX355" s="131"/>
      <c r="AY355" s="131"/>
      <c r="AZ355" s="131"/>
      <c r="BA355" s="131"/>
      <c r="BB355" s="131"/>
      <c r="BC355" s="131"/>
      <c r="BD355" s="131"/>
      <c r="BE355" s="131"/>
      <c r="BF355" s="131"/>
      <c r="BG355" s="131"/>
      <c r="BH355" s="131"/>
      <c r="BI355" s="131"/>
      <c r="BJ355" s="131"/>
      <c r="BK355" s="131"/>
      <c r="BL355" s="131"/>
      <c r="BM355" s="131"/>
      <c r="BN355" s="131"/>
      <c r="BO355" s="131"/>
      <c r="BP355" s="131"/>
      <c r="BQ355" s="131"/>
      <c r="BR355" s="131"/>
      <c r="BS355" s="131"/>
      <c r="BT355" s="131"/>
      <c r="BU355" s="131"/>
      <c r="BV355" s="131"/>
      <c r="BW355" s="131"/>
      <c r="BX355" s="131"/>
      <c r="BY355" s="131"/>
      <c r="BZ355" s="131"/>
      <c r="CA355" s="131"/>
      <c r="CB355" s="131"/>
      <c r="CC355" s="131"/>
      <c r="CD355" s="131"/>
      <c r="CE355" s="131"/>
      <c r="CF355" s="131"/>
      <c r="CG355" s="131"/>
      <c r="CH355" s="131"/>
      <c r="CI355" s="131"/>
      <c r="CJ355" s="131"/>
      <c r="CK355" s="131"/>
      <c r="CL355" s="131"/>
      <c r="CM355" s="131"/>
      <c r="CN355" s="131"/>
      <c r="CO355" s="131"/>
      <c r="CP355" s="131"/>
      <c r="CQ355" s="131"/>
    </row>
    <row r="356" spans="1:95" ht="16.5" customHeight="1">
      <c r="A356" s="134"/>
      <c r="B356" s="134"/>
      <c r="C356" s="134"/>
      <c r="D356" s="134"/>
      <c r="E356" s="134"/>
      <c r="F356" s="134"/>
      <c r="G356" s="131"/>
      <c r="H356" s="135"/>
      <c r="I356" s="135"/>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31"/>
      <c r="AP356" s="131"/>
      <c r="AQ356" s="131"/>
      <c r="AR356" s="131"/>
      <c r="AS356" s="131"/>
      <c r="AT356" s="131"/>
      <c r="AU356" s="131"/>
      <c r="AV356" s="131"/>
      <c r="AW356" s="131"/>
      <c r="AX356" s="131"/>
      <c r="AY356" s="131"/>
      <c r="AZ356" s="131"/>
      <c r="BA356" s="131"/>
      <c r="BB356" s="131"/>
      <c r="BC356" s="131"/>
      <c r="BD356" s="131"/>
      <c r="BE356" s="131"/>
      <c r="BF356" s="131"/>
      <c r="BG356" s="131"/>
      <c r="BH356" s="131"/>
      <c r="BI356" s="131"/>
      <c r="BJ356" s="131"/>
      <c r="BK356" s="131"/>
      <c r="BL356" s="131"/>
      <c r="BM356" s="131"/>
      <c r="BN356" s="131"/>
      <c r="BO356" s="131"/>
      <c r="BP356" s="131"/>
      <c r="BQ356" s="131"/>
      <c r="BR356" s="131"/>
      <c r="BS356" s="131"/>
      <c r="BT356" s="131"/>
      <c r="BU356" s="131"/>
      <c r="BV356" s="131"/>
      <c r="BW356" s="131"/>
      <c r="BX356" s="131"/>
      <c r="BY356" s="131"/>
      <c r="BZ356" s="131"/>
      <c r="CA356" s="131"/>
      <c r="CB356" s="131"/>
      <c r="CC356" s="131"/>
      <c r="CD356" s="131"/>
      <c r="CE356" s="131"/>
      <c r="CF356" s="131"/>
      <c r="CG356" s="131"/>
      <c r="CH356" s="131"/>
      <c r="CI356" s="131"/>
      <c r="CJ356" s="131"/>
      <c r="CK356" s="131"/>
      <c r="CL356" s="131"/>
      <c r="CM356" s="131"/>
      <c r="CN356" s="131"/>
      <c r="CO356" s="131"/>
      <c r="CP356" s="131"/>
      <c r="CQ356" s="131"/>
    </row>
    <row r="357" spans="1:95" ht="16.5" customHeight="1">
      <c r="A357" s="134"/>
      <c r="B357" s="134"/>
      <c r="C357" s="134"/>
      <c r="D357" s="134"/>
      <c r="E357" s="134"/>
      <c r="F357" s="134"/>
      <c r="G357" s="131"/>
      <c r="H357" s="135"/>
      <c r="I357" s="135"/>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31"/>
      <c r="AP357" s="131"/>
      <c r="AQ357" s="131"/>
      <c r="AR357" s="131"/>
      <c r="AS357" s="131"/>
      <c r="AT357" s="131"/>
      <c r="AU357" s="131"/>
      <c r="AV357" s="131"/>
      <c r="AW357" s="131"/>
      <c r="AX357" s="131"/>
      <c r="AY357" s="131"/>
      <c r="AZ357" s="131"/>
      <c r="BA357" s="131"/>
      <c r="BB357" s="131"/>
      <c r="BC357" s="131"/>
      <c r="BD357" s="131"/>
      <c r="BE357" s="131"/>
      <c r="BF357" s="131"/>
      <c r="BG357" s="131"/>
      <c r="BH357" s="131"/>
      <c r="BI357" s="131"/>
      <c r="BJ357" s="131"/>
      <c r="BK357" s="131"/>
      <c r="BL357" s="131"/>
      <c r="BM357" s="131"/>
      <c r="BN357" s="131"/>
      <c r="BO357" s="131"/>
      <c r="BP357" s="131"/>
      <c r="BQ357" s="131"/>
      <c r="BR357" s="131"/>
      <c r="BS357" s="131"/>
      <c r="BT357" s="131"/>
      <c r="BU357" s="131"/>
      <c r="BV357" s="131"/>
      <c r="BW357" s="131"/>
      <c r="BX357" s="131"/>
      <c r="BY357" s="131"/>
      <c r="BZ357" s="131"/>
      <c r="CA357" s="131"/>
      <c r="CB357" s="131"/>
      <c r="CC357" s="131"/>
      <c r="CD357" s="131"/>
      <c r="CE357" s="131"/>
      <c r="CF357" s="131"/>
      <c r="CG357" s="131"/>
      <c r="CH357" s="131"/>
      <c r="CI357" s="131"/>
      <c r="CJ357" s="131"/>
      <c r="CK357" s="131"/>
      <c r="CL357" s="131"/>
      <c r="CM357" s="131"/>
      <c r="CN357" s="131"/>
      <c r="CO357" s="131"/>
      <c r="CP357" s="131"/>
      <c r="CQ357" s="131"/>
    </row>
    <row r="358" spans="1:95" ht="16.5" customHeight="1">
      <c r="A358" s="134"/>
      <c r="B358" s="134"/>
      <c r="C358" s="134"/>
      <c r="D358" s="134"/>
      <c r="E358" s="134"/>
      <c r="F358" s="134"/>
      <c r="G358" s="131"/>
      <c r="H358" s="135"/>
      <c r="I358" s="135"/>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131"/>
      <c r="AX358" s="131"/>
      <c r="AY358" s="131"/>
      <c r="AZ358" s="131"/>
      <c r="BA358" s="131"/>
      <c r="BB358" s="131"/>
      <c r="BC358" s="131"/>
      <c r="BD358" s="131"/>
      <c r="BE358" s="131"/>
      <c r="BF358" s="131"/>
      <c r="BG358" s="131"/>
      <c r="BH358" s="131"/>
      <c r="BI358" s="131"/>
      <c r="BJ358" s="131"/>
      <c r="BK358" s="131"/>
      <c r="BL358" s="131"/>
      <c r="BM358" s="131"/>
      <c r="BN358" s="131"/>
      <c r="BO358" s="131"/>
      <c r="BP358" s="131"/>
      <c r="BQ358" s="131"/>
      <c r="BR358" s="131"/>
      <c r="BS358" s="131"/>
      <c r="BT358" s="131"/>
      <c r="BU358" s="131"/>
      <c r="BV358" s="131"/>
      <c r="BW358" s="131"/>
      <c r="BX358" s="131"/>
      <c r="BY358" s="131"/>
      <c r="BZ358" s="131"/>
      <c r="CA358" s="131"/>
      <c r="CB358" s="131"/>
      <c r="CC358" s="131"/>
      <c r="CD358" s="131"/>
      <c r="CE358" s="131"/>
      <c r="CF358" s="131"/>
      <c r="CG358" s="131"/>
      <c r="CH358" s="131"/>
      <c r="CI358" s="131"/>
      <c r="CJ358" s="131"/>
      <c r="CK358" s="131"/>
      <c r="CL358" s="131"/>
      <c r="CM358" s="131"/>
      <c r="CN358" s="131"/>
      <c r="CO358" s="131"/>
      <c r="CP358" s="131"/>
      <c r="CQ358" s="131"/>
    </row>
    <row r="359" spans="1:95" ht="16.5" customHeight="1">
      <c r="A359" s="134"/>
      <c r="B359" s="134"/>
      <c r="C359" s="134"/>
      <c r="D359" s="134"/>
      <c r="E359" s="134"/>
      <c r="F359" s="134"/>
      <c r="G359" s="131"/>
      <c r="H359" s="135"/>
      <c r="I359" s="135"/>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31"/>
      <c r="AP359" s="131"/>
      <c r="AQ359" s="131"/>
      <c r="AR359" s="131"/>
      <c r="AS359" s="131"/>
      <c r="AT359" s="131"/>
      <c r="AU359" s="131"/>
      <c r="AV359" s="131"/>
      <c r="AW359" s="131"/>
      <c r="AX359" s="131"/>
      <c r="AY359" s="131"/>
      <c r="AZ359" s="131"/>
      <c r="BA359" s="131"/>
      <c r="BB359" s="131"/>
      <c r="BC359" s="131"/>
      <c r="BD359" s="131"/>
      <c r="BE359" s="131"/>
      <c r="BF359" s="131"/>
      <c r="BG359" s="131"/>
      <c r="BH359" s="131"/>
      <c r="BI359" s="131"/>
      <c r="BJ359" s="131"/>
      <c r="BK359" s="131"/>
      <c r="BL359" s="131"/>
      <c r="BM359" s="131"/>
      <c r="BN359" s="131"/>
      <c r="BO359" s="131"/>
      <c r="BP359" s="131"/>
      <c r="BQ359" s="131"/>
      <c r="BR359" s="131"/>
      <c r="BS359" s="131"/>
      <c r="BT359" s="131"/>
      <c r="BU359" s="131"/>
      <c r="BV359" s="131"/>
      <c r="BW359" s="131"/>
      <c r="BX359" s="131"/>
      <c r="BY359" s="131"/>
      <c r="BZ359" s="131"/>
      <c r="CA359" s="131"/>
      <c r="CB359" s="131"/>
      <c r="CC359" s="131"/>
      <c r="CD359" s="131"/>
      <c r="CE359" s="131"/>
      <c r="CF359" s="131"/>
      <c r="CG359" s="131"/>
      <c r="CH359" s="131"/>
      <c r="CI359" s="131"/>
      <c r="CJ359" s="131"/>
      <c r="CK359" s="131"/>
      <c r="CL359" s="131"/>
      <c r="CM359" s="131"/>
      <c r="CN359" s="131"/>
      <c r="CO359" s="131"/>
      <c r="CP359" s="131"/>
      <c r="CQ359" s="131"/>
    </row>
    <row r="360" spans="1:95" ht="16.5" customHeight="1">
      <c r="A360" s="134"/>
      <c r="B360" s="134"/>
      <c r="C360" s="134"/>
      <c r="D360" s="134"/>
      <c r="E360" s="134"/>
      <c r="F360" s="134"/>
      <c r="G360" s="131"/>
      <c r="H360" s="135"/>
      <c r="I360" s="135"/>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31"/>
      <c r="AP360" s="131"/>
      <c r="AQ360" s="131"/>
      <c r="AR360" s="131"/>
      <c r="AS360" s="131"/>
      <c r="AT360" s="131"/>
      <c r="AU360" s="131"/>
      <c r="AV360" s="131"/>
      <c r="AW360" s="131"/>
      <c r="AX360" s="131"/>
      <c r="AY360" s="131"/>
      <c r="AZ360" s="131"/>
      <c r="BA360" s="131"/>
      <c r="BB360" s="131"/>
      <c r="BC360" s="131"/>
      <c r="BD360" s="131"/>
      <c r="BE360" s="131"/>
      <c r="BF360" s="131"/>
      <c r="BG360" s="131"/>
      <c r="BH360" s="131"/>
      <c r="BI360" s="131"/>
      <c r="BJ360" s="131"/>
      <c r="BK360" s="131"/>
      <c r="BL360" s="131"/>
      <c r="BM360" s="131"/>
      <c r="BN360" s="131"/>
      <c r="BO360" s="131"/>
      <c r="BP360" s="131"/>
      <c r="BQ360" s="131"/>
      <c r="BR360" s="131"/>
      <c r="BS360" s="131"/>
      <c r="BT360" s="131"/>
      <c r="BU360" s="131"/>
      <c r="BV360" s="131"/>
      <c r="BW360" s="131"/>
      <c r="BX360" s="131"/>
      <c r="BY360" s="131"/>
      <c r="BZ360" s="131"/>
      <c r="CA360" s="131"/>
      <c r="CB360" s="131"/>
      <c r="CC360" s="131"/>
      <c r="CD360" s="131"/>
      <c r="CE360" s="131"/>
      <c r="CF360" s="131"/>
      <c r="CG360" s="131"/>
      <c r="CH360" s="131"/>
      <c r="CI360" s="131"/>
      <c r="CJ360" s="131"/>
      <c r="CK360" s="131"/>
      <c r="CL360" s="131"/>
      <c r="CM360" s="131"/>
      <c r="CN360" s="131"/>
      <c r="CO360" s="131"/>
      <c r="CP360" s="131"/>
      <c r="CQ360" s="131"/>
    </row>
    <row r="361" spans="1:95" ht="16.5" customHeight="1">
      <c r="A361" s="134"/>
      <c r="B361" s="134"/>
      <c r="C361" s="134"/>
      <c r="D361" s="134"/>
      <c r="E361" s="134"/>
      <c r="F361" s="134"/>
      <c r="G361" s="131"/>
      <c r="H361" s="135"/>
      <c r="I361" s="135"/>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S361" s="131"/>
      <c r="BT361" s="131"/>
      <c r="BU361" s="131"/>
      <c r="BV361" s="131"/>
      <c r="BW361" s="131"/>
      <c r="BX361" s="131"/>
      <c r="BY361" s="131"/>
      <c r="BZ361" s="131"/>
      <c r="CA361" s="131"/>
      <c r="CB361" s="131"/>
      <c r="CC361" s="131"/>
      <c r="CD361" s="131"/>
      <c r="CE361" s="131"/>
      <c r="CF361" s="131"/>
      <c r="CG361" s="131"/>
      <c r="CH361" s="131"/>
      <c r="CI361" s="131"/>
      <c r="CJ361" s="131"/>
      <c r="CK361" s="131"/>
      <c r="CL361" s="131"/>
      <c r="CM361" s="131"/>
      <c r="CN361" s="131"/>
      <c r="CO361" s="131"/>
      <c r="CP361" s="131"/>
      <c r="CQ361" s="131"/>
    </row>
    <row r="362" spans="1:95" ht="16.5" customHeight="1">
      <c r="A362" s="134"/>
      <c r="B362" s="134"/>
      <c r="C362" s="134"/>
      <c r="D362" s="134"/>
      <c r="E362" s="134"/>
      <c r="F362" s="134"/>
      <c r="G362" s="131"/>
      <c r="H362" s="135"/>
      <c r="I362" s="135"/>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S362" s="131"/>
      <c r="BT362" s="131"/>
      <c r="BU362" s="131"/>
      <c r="BV362" s="131"/>
      <c r="BW362" s="131"/>
      <c r="BX362" s="131"/>
      <c r="BY362" s="131"/>
      <c r="BZ362" s="131"/>
      <c r="CA362" s="131"/>
      <c r="CB362" s="131"/>
      <c r="CC362" s="131"/>
      <c r="CD362" s="131"/>
      <c r="CE362" s="131"/>
      <c r="CF362" s="131"/>
      <c r="CG362" s="131"/>
      <c r="CH362" s="131"/>
      <c r="CI362" s="131"/>
      <c r="CJ362" s="131"/>
      <c r="CK362" s="131"/>
      <c r="CL362" s="131"/>
      <c r="CM362" s="131"/>
      <c r="CN362" s="131"/>
      <c r="CO362" s="131"/>
      <c r="CP362" s="131"/>
      <c r="CQ362" s="131"/>
    </row>
    <row r="363" spans="1:95" ht="16.5" customHeight="1">
      <c r="A363" s="134"/>
      <c r="B363" s="134"/>
      <c r="C363" s="134"/>
      <c r="D363" s="134"/>
      <c r="E363" s="134"/>
      <c r="F363" s="134"/>
      <c r="G363" s="131"/>
      <c r="H363" s="135"/>
      <c r="I363" s="135"/>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S363" s="131"/>
      <c r="BT363" s="131"/>
      <c r="BU363" s="131"/>
      <c r="BV363" s="131"/>
      <c r="BW363" s="131"/>
      <c r="BX363" s="131"/>
      <c r="BY363" s="131"/>
      <c r="BZ363" s="131"/>
      <c r="CA363" s="131"/>
      <c r="CB363" s="131"/>
      <c r="CC363" s="131"/>
      <c r="CD363" s="131"/>
      <c r="CE363" s="131"/>
      <c r="CF363" s="131"/>
      <c r="CG363" s="131"/>
      <c r="CH363" s="131"/>
      <c r="CI363" s="131"/>
      <c r="CJ363" s="131"/>
      <c r="CK363" s="131"/>
      <c r="CL363" s="131"/>
      <c r="CM363" s="131"/>
      <c r="CN363" s="131"/>
      <c r="CO363" s="131"/>
      <c r="CP363" s="131"/>
      <c r="CQ363" s="131"/>
    </row>
    <row r="364" spans="1:95" ht="16.5" customHeight="1">
      <c r="A364" s="134"/>
      <c r="B364" s="134"/>
      <c r="C364" s="134"/>
      <c r="D364" s="134"/>
      <c r="E364" s="134"/>
      <c r="F364" s="134"/>
      <c r="G364" s="131"/>
      <c r="H364" s="135"/>
      <c r="I364" s="135"/>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c r="AQ364" s="131"/>
      <c r="AR364" s="131"/>
      <c r="AS364" s="131"/>
      <c r="AT364" s="131"/>
      <c r="AU364" s="131"/>
      <c r="AV364" s="131"/>
      <c r="AW364" s="131"/>
      <c r="AX364" s="131"/>
      <c r="AY364" s="131"/>
      <c r="AZ364" s="131"/>
      <c r="BA364" s="131"/>
      <c r="BB364" s="131"/>
      <c r="BC364" s="131"/>
      <c r="BD364" s="131"/>
      <c r="BE364" s="131"/>
      <c r="BF364" s="131"/>
      <c r="BG364" s="131"/>
      <c r="BH364" s="131"/>
      <c r="BI364" s="131"/>
      <c r="BJ364" s="131"/>
      <c r="BK364" s="131"/>
      <c r="BL364" s="131"/>
      <c r="BM364" s="131"/>
      <c r="BN364" s="131"/>
      <c r="BO364" s="131"/>
      <c r="BP364" s="131"/>
      <c r="BQ364" s="131"/>
      <c r="BR364" s="131"/>
      <c r="BS364" s="131"/>
      <c r="BT364" s="131"/>
      <c r="BU364" s="131"/>
      <c r="BV364" s="131"/>
      <c r="BW364" s="131"/>
      <c r="BX364" s="131"/>
      <c r="BY364" s="131"/>
      <c r="BZ364" s="131"/>
      <c r="CA364" s="131"/>
      <c r="CB364" s="131"/>
      <c r="CC364" s="131"/>
      <c r="CD364" s="131"/>
      <c r="CE364" s="131"/>
      <c r="CF364" s="131"/>
      <c r="CG364" s="131"/>
      <c r="CH364" s="131"/>
      <c r="CI364" s="131"/>
      <c r="CJ364" s="131"/>
      <c r="CK364" s="131"/>
      <c r="CL364" s="131"/>
      <c r="CM364" s="131"/>
      <c r="CN364" s="131"/>
      <c r="CO364" s="131"/>
      <c r="CP364" s="131"/>
      <c r="CQ364" s="131"/>
    </row>
    <row r="365" spans="1:95" ht="16.5" customHeight="1">
      <c r="A365" s="134"/>
      <c r="B365" s="134"/>
      <c r="C365" s="134"/>
      <c r="D365" s="134"/>
      <c r="E365" s="134"/>
      <c r="F365" s="134"/>
      <c r="G365" s="131"/>
      <c r="H365" s="135"/>
      <c r="I365" s="135"/>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31"/>
      <c r="AP365" s="131"/>
      <c r="AQ365" s="131"/>
      <c r="AR365" s="131"/>
      <c r="AS365" s="131"/>
      <c r="AT365" s="131"/>
      <c r="AU365" s="131"/>
      <c r="AV365" s="131"/>
      <c r="AW365" s="131"/>
      <c r="AX365" s="131"/>
      <c r="AY365" s="131"/>
      <c r="AZ365" s="131"/>
      <c r="BA365" s="131"/>
      <c r="BB365" s="131"/>
      <c r="BC365" s="131"/>
      <c r="BD365" s="131"/>
      <c r="BE365" s="131"/>
      <c r="BF365" s="131"/>
      <c r="BG365" s="131"/>
      <c r="BH365" s="131"/>
      <c r="BI365" s="131"/>
      <c r="BJ365" s="131"/>
      <c r="BK365" s="131"/>
      <c r="BL365" s="131"/>
      <c r="BM365" s="131"/>
      <c r="BN365" s="131"/>
      <c r="BO365" s="131"/>
      <c r="BP365" s="131"/>
      <c r="BQ365" s="131"/>
      <c r="BR365" s="131"/>
      <c r="BS365" s="131"/>
      <c r="BT365" s="131"/>
      <c r="BU365" s="131"/>
      <c r="BV365" s="131"/>
      <c r="BW365" s="131"/>
      <c r="BX365" s="131"/>
      <c r="BY365" s="131"/>
      <c r="BZ365" s="131"/>
      <c r="CA365" s="131"/>
      <c r="CB365" s="131"/>
      <c r="CC365" s="131"/>
      <c r="CD365" s="131"/>
      <c r="CE365" s="131"/>
      <c r="CF365" s="131"/>
      <c r="CG365" s="131"/>
      <c r="CH365" s="131"/>
      <c r="CI365" s="131"/>
      <c r="CJ365" s="131"/>
      <c r="CK365" s="131"/>
      <c r="CL365" s="131"/>
      <c r="CM365" s="131"/>
      <c r="CN365" s="131"/>
      <c r="CO365" s="131"/>
      <c r="CP365" s="131"/>
      <c r="CQ365" s="131"/>
    </row>
    <row r="366" spans="1:95" ht="16.5" customHeight="1">
      <c r="A366" s="134"/>
      <c r="B366" s="134"/>
      <c r="C366" s="134"/>
      <c r="D366" s="134"/>
      <c r="E366" s="134"/>
      <c r="F366" s="134"/>
      <c r="G366" s="131"/>
      <c r="H366" s="135"/>
      <c r="I366" s="135"/>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31"/>
      <c r="AP366" s="131"/>
      <c r="AQ366" s="131"/>
      <c r="AR366" s="131"/>
      <c r="AS366" s="131"/>
      <c r="AT366" s="131"/>
      <c r="AU366" s="131"/>
      <c r="AV366" s="131"/>
      <c r="AW366" s="131"/>
      <c r="AX366" s="131"/>
      <c r="AY366" s="131"/>
      <c r="AZ366" s="131"/>
      <c r="BA366" s="131"/>
      <c r="BB366" s="131"/>
      <c r="BC366" s="131"/>
      <c r="BD366" s="131"/>
      <c r="BE366" s="131"/>
      <c r="BF366" s="131"/>
      <c r="BG366" s="131"/>
      <c r="BH366" s="131"/>
      <c r="BI366" s="131"/>
      <c r="BJ366" s="131"/>
      <c r="BK366" s="131"/>
      <c r="BL366" s="131"/>
      <c r="BM366" s="131"/>
      <c r="BN366" s="131"/>
      <c r="BO366" s="131"/>
      <c r="BP366" s="131"/>
      <c r="BQ366" s="131"/>
      <c r="BR366" s="131"/>
      <c r="BS366" s="131"/>
      <c r="BT366" s="131"/>
      <c r="BU366" s="131"/>
      <c r="BV366" s="131"/>
      <c r="BW366" s="131"/>
      <c r="BX366" s="131"/>
      <c r="BY366" s="131"/>
      <c r="BZ366" s="131"/>
      <c r="CA366" s="131"/>
      <c r="CB366" s="131"/>
      <c r="CC366" s="131"/>
      <c r="CD366" s="131"/>
      <c r="CE366" s="131"/>
      <c r="CF366" s="131"/>
      <c r="CG366" s="131"/>
      <c r="CH366" s="131"/>
      <c r="CI366" s="131"/>
      <c r="CJ366" s="131"/>
      <c r="CK366" s="131"/>
      <c r="CL366" s="131"/>
      <c r="CM366" s="131"/>
      <c r="CN366" s="131"/>
      <c r="CO366" s="131"/>
      <c r="CP366" s="131"/>
      <c r="CQ366" s="131"/>
    </row>
    <row r="367" spans="1:95" ht="16.5" customHeight="1">
      <c r="A367" s="134"/>
      <c r="B367" s="134"/>
      <c r="C367" s="134"/>
      <c r="D367" s="134"/>
      <c r="E367" s="134"/>
      <c r="F367" s="134"/>
      <c r="G367" s="131"/>
      <c r="H367" s="135"/>
      <c r="I367" s="135"/>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1"/>
      <c r="AY367" s="131"/>
      <c r="AZ367" s="131"/>
      <c r="BA367" s="131"/>
      <c r="BB367" s="131"/>
      <c r="BC367" s="131"/>
      <c r="BD367" s="131"/>
      <c r="BE367" s="131"/>
      <c r="BF367" s="131"/>
      <c r="BG367" s="131"/>
      <c r="BH367" s="131"/>
      <c r="BI367" s="131"/>
      <c r="BJ367" s="131"/>
      <c r="BK367" s="131"/>
      <c r="BL367" s="131"/>
      <c r="BM367" s="131"/>
      <c r="BN367" s="131"/>
      <c r="BO367" s="131"/>
      <c r="BP367" s="131"/>
      <c r="BQ367" s="131"/>
      <c r="BR367" s="131"/>
      <c r="BS367" s="131"/>
      <c r="BT367" s="131"/>
      <c r="BU367" s="131"/>
      <c r="BV367" s="131"/>
      <c r="BW367" s="131"/>
      <c r="BX367" s="131"/>
      <c r="BY367" s="131"/>
      <c r="BZ367" s="131"/>
      <c r="CA367" s="131"/>
      <c r="CB367" s="131"/>
      <c r="CC367" s="131"/>
      <c r="CD367" s="131"/>
      <c r="CE367" s="131"/>
      <c r="CF367" s="131"/>
      <c r="CG367" s="131"/>
      <c r="CH367" s="131"/>
      <c r="CI367" s="131"/>
      <c r="CJ367" s="131"/>
      <c r="CK367" s="131"/>
      <c r="CL367" s="131"/>
      <c r="CM367" s="131"/>
      <c r="CN367" s="131"/>
      <c r="CO367" s="131"/>
      <c r="CP367" s="131"/>
      <c r="CQ367" s="131"/>
    </row>
    <row r="368" spans="1:95" ht="16.5" customHeight="1">
      <c r="A368" s="134"/>
      <c r="B368" s="134"/>
      <c r="C368" s="134"/>
      <c r="D368" s="134"/>
      <c r="E368" s="134"/>
      <c r="F368" s="134"/>
      <c r="G368" s="131"/>
      <c r="H368" s="135"/>
      <c r="I368" s="135"/>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1"/>
      <c r="AY368" s="131"/>
      <c r="AZ368" s="131"/>
      <c r="BA368" s="131"/>
      <c r="BB368" s="131"/>
      <c r="BC368" s="131"/>
      <c r="BD368" s="131"/>
      <c r="BE368" s="131"/>
      <c r="BF368" s="131"/>
      <c r="BG368" s="131"/>
      <c r="BH368" s="131"/>
      <c r="BI368" s="131"/>
      <c r="BJ368" s="131"/>
      <c r="BK368" s="131"/>
      <c r="BL368" s="131"/>
      <c r="BM368" s="131"/>
      <c r="BN368" s="131"/>
      <c r="BO368" s="131"/>
      <c r="BP368" s="131"/>
      <c r="BQ368" s="131"/>
      <c r="BR368" s="131"/>
      <c r="BS368" s="131"/>
      <c r="BT368" s="131"/>
      <c r="BU368" s="131"/>
      <c r="BV368" s="131"/>
      <c r="BW368" s="131"/>
      <c r="BX368" s="131"/>
      <c r="BY368" s="131"/>
      <c r="BZ368" s="131"/>
      <c r="CA368" s="131"/>
      <c r="CB368" s="131"/>
      <c r="CC368" s="131"/>
      <c r="CD368" s="131"/>
      <c r="CE368" s="131"/>
      <c r="CF368" s="131"/>
      <c r="CG368" s="131"/>
      <c r="CH368" s="131"/>
      <c r="CI368" s="131"/>
      <c r="CJ368" s="131"/>
      <c r="CK368" s="131"/>
      <c r="CL368" s="131"/>
      <c r="CM368" s="131"/>
      <c r="CN368" s="131"/>
      <c r="CO368" s="131"/>
      <c r="CP368" s="131"/>
      <c r="CQ368" s="131"/>
    </row>
    <row r="369" spans="1:95" ht="16.5" customHeight="1">
      <c r="A369" s="134"/>
      <c r="B369" s="134"/>
      <c r="C369" s="134"/>
      <c r="D369" s="134"/>
      <c r="E369" s="134"/>
      <c r="F369" s="134"/>
      <c r="G369" s="131"/>
      <c r="H369" s="135"/>
      <c r="I369" s="135"/>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31"/>
      <c r="AY369" s="131"/>
      <c r="AZ369" s="131"/>
      <c r="BA369" s="131"/>
      <c r="BB369" s="131"/>
      <c r="BC369" s="131"/>
      <c r="BD369" s="131"/>
      <c r="BE369" s="131"/>
      <c r="BF369" s="131"/>
      <c r="BG369" s="131"/>
      <c r="BH369" s="131"/>
      <c r="BI369" s="131"/>
      <c r="BJ369" s="131"/>
      <c r="BK369" s="131"/>
      <c r="BL369" s="131"/>
      <c r="BM369" s="131"/>
      <c r="BN369" s="131"/>
      <c r="BO369" s="131"/>
      <c r="BP369" s="131"/>
      <c r="BQ369" s="131"/>
      <c r="BR369" s="131"/>
      <c r="BS369" s="131"/>
      <c r="BT369" s="131"/>
      <c r="BU369" s="131"/>
      <c r="BV369" s="131"/>
      <c r="BW369" s="131"/>
      <c r="BX369" s="131"/>
      <c r="BY369" s="131"/>
      <c r="BZ369" s="131"/>
      <c r="CA369" s="131"/>
      <c r="CB369" s="131"/>
      <c r="CC369" s="131"/>
      <c r="CD369" s="131"/>
      <c r="CE369" s="131"/>
      <c r="CF369" s="131"/>
      <c r="CG369" s="131"/>
      <c r="CH369" s="131"/>
      <c r="CI369" s="131"/>
      <c r="CJ369" s="131"/>
      <c r="CK369" s="131"/>
      <c r="CL369" s="131"/>
      <c r="CM369" s="131"/>
      <c r="CN369" s="131"/>
      <c r="CO369" s="131"/>
      <c r="CP369" s="131"/>
      <c r="CQ369" s="131"/>
    </row>
  </sheetData>
  <mergeCells count="1127">
    <mergeCell ref="AJ156:AJ161"/>
    <mergeCell ref="S156:S161"/>
    <mergeCell ref="T156:T161"/>
    <mergeCell ref="U156:U161"/>
    <mergeCell ref="V156:V161"/>
    <mergeCell ref="W156:W161"/>
    <mergeCell ref="X156:X161"/>
    <mergeCell ref="Y156:Y161"/>
    <mergeCell ref="Z156:Z161"/>
    <mergeCell ref="AA156:AA161"/>
    <mergeCell ref="BP156:BP159"/>
    <mergeCell ref="BQ156:BQ159"/>
    <mergeCell ref="BR156:BR159"/>
    <mergeCell ref="BS156:BS159"/>
    <mergeCell ref="BF156:BF161"/>
    <mergeCell ref="BG156:BG161"/>
    <mergeCell ref="BH156:BH161"/>
    <mergeCell ref="BI156:BI161"/>
    <mergeCell ref="BJ156:BJ161"/>
    <mergeCell ref="BK156:BK161"/>
    <mergeCell ref="BL156:BL161"/>
    <mergeCell ref="BM156:BM161"/>
    <mergeCell ref="BO156:BO161"/>
    <mergeCell ref="AK156:AK161"/>
    <mergeCell ref="AL156:AL161"/>
    <mergeCell ref="AM156:AM159"/>
    <mergeCell ref="AO156:AO159"/>
    <mergeCell ref="AQ156:AQ159"/>
    <mergeCell ref="AS156:AS159"/>
    <mergeCell ref="AU156:AU159"/>
    <mergeCell ref="AF156:AF161"/>
    <mergeCell ref="AG156:AG161"/>
    <mergeCell ref="BO150:BO154"/>
    <mergeCell ref="BP150:BP153"/>
    <mergeCell ref="BQ150:BQ153"/>
    <mergeCell ref="BR150:BR153"/>
    <mergeCell ref="BS150:BS153"/>
    <mergeCell ref="B156:B161"/>
    <mergeCell ref="C156:C161"/>
    <mergeCell ref="D156:D161"/>
    <mergeCell ref="E156:E161"/>
    <mergeCell ref="F156:F161"/>
    <mergeCell ref="G156:G161"/>
    <mergeCell ref="H156:H161"/>
    <mergeCell ref="I156:I161"/>
    <mergeCell ref="J156:J161"/>
    <mergeCell ref="K156:K161"/>
    <mergeCell ref="L156:L161"/>
    <mergeCell ref="M156:M161"/>
    <mergeCell ref="N156:N161"/>
    <mergeCell ref="O156:O161"/>
    <mergeCell ref="P156:P161"/>
    <mergeCell ref="Q156:Q161"/>
    <mergeCell ref="R156:R161"/>
    <mergeCell ref="AK150:AK154"/>
    <mergeCell ref="AL150:AL154"/>
    <mergeCell ref="AM150:AM154"/>
    <mergeCell ref="BF150:BF155"/>
    <mergeCell ref="BG150:BG155"/>
    <mergeCell ref="BH150:BH155"/>
    <mergeCell ref="BI150:BI155"/>
    <mergeCell ref="BJ150:BJ155"/>
    <mergeCell ref="AH156:AH161"/>
    <mergeCell ref="AI156:AI161"/>
    <mergeCell ref="A150:A161"/>
    <mergeCell ref="B150:B155"/>
    <mergeCell ref="C150:C155"/>
    <mergeCell ref="D150:D155"/>
    <mergeCell ref="E150:E154"/>
    <mergeCell ref="F150:F154"/>
    <mergeCell ref="G150:G155"/>
    <mergeCell ref="H150:H155"/>
    <mergeCell ref="I150:I154"/>
    <mergeCell ref="BK150:BK155"/>
    <mergeCell ref="AB150:AB155"/>
    <mergeCell ref="AC150:AC155"/>
    <mergeCell ref="AD150:AD155"/>
    <mergeCell ref="AE150:AE155"/>
    <mergeCell ref="AF150:AF155"/>
    <mergeCell ref="AG150:AG154"/>
    <mergeCell ref="AH150:AH155"/>
    <mergeCell ref="AI150:AI155"/>
    <mergeCell ref="AJ150:AJ155"/>
    <mergeCell ref="S150:S155"/>
    <mergeCell ref="T150:T155"/>
    <mergeCell ref="U150:U155"/>
    <mergeCell ref="V150:V155"/>
    <mergeCell ref="W150:W155"/>
    <mergeCell ref="X150:X155"/>
    <mergeCell ref="Y150:Y155"/>
    <mergeCell ref="Z150:Z155"/>
    <mergeCell ref="AA150:AA155"/>
    <mergeCell ref="AD156:AD161"/>
    <mergeCell ref="AE156:AE161"/>
    <mergeCell ref="AW156:AW159"/>
    <mergeCell ref="AY156:AY159"/>
    <mergeCell ref="BK144:BK149"/>
    <mergeCell ref="BL144:BL149"/>
    <mergeCell ref="BM144:BM149"/>
    <mergeCell ref="Z144:Z149"/>
    <mergeCell ref="AA144:AA149"/>
    <mergeCell ref="AB144:AB149"/>
    <mergeCell ref="AC144:AC149"/>
    <mergeCell ref="AD144:AD149"/>
    <mergeCell ref="AE144:AE149"/>
    <mergeCell ref="AF144:AF149"/>
    <mergeCell ref="AH144:AH149"/>
    <mergeCell ref="AI144:AI149"/>
    <mergeCell ref="J150:J155"/>
    <mergeCell ref="K150:K155"/>
    <mergeCell ref="L150:L155"/>
    <mergeCell ref="M150:M155"/>
    <mergeCell ref="N150:N155"/>
    <mergeCell ref="O150:O155"/>
    <mergeCell ref="P150:P155"/>
    <mergeCell ref="Q150:Q155"/>
    <mergeCell ref="R150:R155"/>
    <mergeCell ref="BL150:BL155"/>
    <mergeCell ref="BM150:BM155"/>
    <mergeCell ref="U144:U149"/>
    <mergeCell ref="V144:V149"/>
    <mergeCell ref="W144:W149"/>
    <mergeCell ref="X144:X149"/>
    <mergeCell ref="Y144:Y149"/>
    <mergeCell ref="AB156:AB161"/>
    <mergeCell ref="AC156:AC161"/>
    <mergeCell ref="AI138:AI143"/>
    <mergeCell ref="AJ138:AJ143"/>
    <mergeCell ref="BF138:BF143"/>
    <mergeCell ref="BG138:BG143"/>
    <mergeCell ref="BH138:BH143"/>
    <mergeCell ref="BI138:BI143"/>
    <mergeCell ref="BJ138:BJ143"/>
    <mergeCell ref="AJ144:AJ149"/>
    <mergeCell ref="BF144:BF149"/>
    <mergeCell ref="BG144:BG149"/>
    <mergeCell ref="BH144:BH149"/>
    <mergeCell ref="BI144:BI149"/>
    <mergeCell ref="BJ144:BJ149"/>
    <mergeCell ref="A144:A149"/>
    <mergeCell ref="B144:B149"/>
    <mergeCell ref="C144:C149"/>
    <mergeCell ref="D144:D149"/>
    <mergeCell ref="G144:G149"/>
    <mergeCell ref="H144:H149"/>
    <mergeCell ref="J144:J149"/>
    <mergeCell ref="K144:K149"/>
    <mergeCell ref="L144:L149"/>
    <mergeCell ref="M144:M149"/>
    <mergeCell ref="N144:N149"/>
    <mergeCell ref="O144:O149"/>
    <mergeCell ref="P144:P149"/>
    <mergeCell ref="Q144:Q149"/>
    <mergeCell ref="R144:R149"/>
    <mergeCell ref="S144:S149"/>
    <mergeCell ref="T144:T149"/>
    <mergeCell ref="BL132:BL137"/>
    <mergeCell ref="BM132:BM137"/>
    <mergeCell ref="A138:A143"/>
    <mergeCell ref="B138:B143"/>
    <mergeCell ref="C138:C143"/>
    <mergeCell ref="D138:D143"/>
    <mergeCell ref="G138:G143"/>
    <mergeCell ref="H138:H143"/>
    <mergeCell ref="J138:J143"/>
    <mergeCell ref="K138:K143"/>
    <mergeCell ref="L138:L143"/>
    <mergeCell ref="M138:M143"/>
    <mergeCell ref="N138:N143"/>
    <mergeCell ref="O138:O143"/>
    <mergeCell ref="P138:P143"/>
    <mergeCell ref="Q138:Q143"/>
    <mergeCell ref="R138:R143"/>
    <mergeCell ref="S138:S143"/>
    <mergeCell ref="T138:T143"/>
    <mergeCell ref="U138:U143"/>
    <mergeCell ref="BL138:BL143"/>
    <mergeCell ref="BM138:BM143"/>
    <mergeCell ref="BG132:BG137"/>
    <mergeCell ref="BH132:BH137"/>
    <mergeCell ref="BI132:BI137"/>
    <mergeCell ref="V132:V137"/>
    <mergeCell ref="W132:W137"/>
    <mergeCell ref="X132:X137"/>
    <mergeCell ref="Y132:Y137"/>
    <mergeCell ref="Z132:Z137"/>
    <mergeCell ref="AA132:AA137"/>
    <mergeCell ref="AB132:AB137"/>
    <mergeCell ref="AC132:AC137"/>
    <mergeCell ref="AD132:AD137"/>
    <mergeCell ref="BK138:BK143"/>
    <mergeCell ref="X138:X143"/>
    <mergeCell ref="Y138:Y143"/>
    <mergeCell ref="Z138:Z143"/>
    <mergeCell ref="AA138:AA143"/>
    <mergeCell ref="AB138:AB143"/>
    <mergeCell ref="AC138:AC143"/>
    <mergeCell ref="AD138:AD143"/>
    <mergeCell ref="AE138:AE143"/>
    <mergeCell ref="AF138:AF143"/>
    <mergeCell ref="BJ132:BJ137"/>
    <mergeCell ref="BK132:BK137"/>
    <mergeCell ref="U132:U137"/>
    <mergeCell ref="AC126:AC131"/>
    <mergeCell ref="AD126:AD131"/>
    <mergeCell ref="AE126:AE131"/>
    <mergeCell ref="AF126:AF131"/>
    <mergeCell ref="AH126:AH131"/>
    <mergeCell ref="AI126:AI131"/>
    <mergeCell ref="AJ126:AJ131"/>
    <mergeCell ref="BF126:BF131"/>
    <mergeCell ref="V138:V143"/>
    <mergeCell ref="W138:W143"/>
    <mergeCell ref="AE132:AE137"/>
    <mergeCell ref="AF132:AF137"/>
    <mergeCell ref="AH132:AH137"/>
    <mergeCell ref="AI132:AI137"/>
    <mergeCell ref="AJ132:AJ137"/>
    <mergeCell ref="BF132:BF137"/>
    <mergeCell ref="AH138:AH143"/>
    <mergeCell ref="A132:A137"/>
    <mergeCell ref="B132:B137"/>
    <mergeCell ref="C132:C137"/>
    <mergeCell ref="D132:D137"/>
    <mergeCell ref="G132:G137"/>
    <mergeCell ref="H132:H137"/>
    <mergeCell ref="J132:J137"/>
    <mergeCell ref="K132:K137"/>
    <mergeCell ref="L132:L137"/>
    <mergeCell ref="M132:M137"/>
    <mergeCell ref="N132:N137"/>
    <mergeCell ref="O132:O137"/>
    <mergeCell ref="P132:P137"/>
    <mergeCell ref="Q132:Q137"/>
    <mergeCell ref="R132:R137"/>
    <mergeCell ref="S132:S137"/>
    <mergeCell ref="T132:T137"/>
    <mergeCell ref="BH120:BH125"/>
    <mergeCell ref="BI120:BI125"/>
    <mergeCell ref="BJ120:BJ125"/>
    <mergeCell ref="BK120:BK125"/>
    <mergeCell ref="BL120:BL125"/>
    <mergeCell ref="BM120:BM125"/>
    <mergeCell ref="A126:A131"/>
    <mergeCell ref="B126:B131"/>
    <mergeCell ref="C126:C131"/>
    <mergeCell ref="D126:D131"/>
    <mergeCell ref="E126:E131"/>
    <mergeCell ref="F126:F131"/>
    <mergeCell ref="G126:G131"/>
    <mergeCell ref="H126:H131"/>
    <mergeCell ref="J126:J131"/>
    <mergeCell ref="K126:K131"/>
    <mergeCell ref="L126:L131"/>
    <mergeCell ref="M126:M131"/>
    <mergeCell ref="N126:N131"/>
    <mergeCell ref="O126:O131"/>
    <mergeCell ref="P126:P131"/>
    <mergeCell ref="Q126:Q131"/>
    <mergeCell ref="BH126:BH131"/>
    <mergeCell ref="BI126:BI131"/>
    <mergeCell ref="BJ126:BJ131"/>
    <mergeCell ref="BK126:BK131"/>
    <mergeCell ref="BL126:BL131"/>
    <mergeCell ref="BM126:BM131"/>
    <mergeCell ref="R126:R131"/>
    <mergeCell ref="S126:S131"/>
    <mergeCell ref="AC120:AC125"/>
    <mergeCell ref="AD120:AD125"/>
    <mergeCell ref="AE120:AE125"/>
    <mergeCell ref="AF120:AF125"/>
    <mergeCell ref="AH120:AH125"/>
    <mergeCell ref="AI120:AI125"/>
    <mergeCell ref="AJ120:AJ125"/>
    <mergeCell ref="BF120:BF125"/>
    <mergeCell ref="BG120:BG125"/>
    <mergeCell ref="T120:T125"/>
    <mergeCell ref="U120:U125"/>
    <mergeCell ref="V120:V125"/>
    <mergeCell ref="W120:W125"/>
    <mergeCell ref="X120:X125"/>
    <mergeCell ref="Y120:Y125"/>
    <mergeCell ref="Z120:Z125"/>
    <mergeCell ref="AA120:AA125"/>
    <mergeCell ref="AB120:AB125"/>
    <mergeCell ref="BG126:BG131"/>
    <mergeCell ref="T126:T131"/>
    <mergeCell ref="U126:U131"/>
    <mergeCell ref="V126:V131"/>
    <mergeCell ref="W126:W131"/>
    <mergeCell ref="X126:X131"/>
    <mergeCell ref="Y126:Y131"/>
    <mergeCell ref="Z126:Z131"/>
    <mergeCell ref="AA126:AA131"/>
    <mergeCell ref="AB126:AB131"/>
    <mergeCell ref="BF114:BF119"/>
    <mergeCell ref="BG114:BG119"/>
    <mergeCell ref="BH114:BH119"/>
    <mergeCell ref="BI114:BI119"/>
    <mergeCell ref="BJ114:BJ119"/>
    <mergeCell ref="BK114:BK119"/>
    <mergeCell ref="BL114:BL119"/>
    <mergeCell ref="BM114:BM119"/>
    <mergeCell ref="A120:A125"/>
    <mergeCell ref="B120:B125"/>
    <mergeCell ref="C120:C125"/>
    <mergeCell ref="D120:D125"/>
    <mergeCell ref="G120:G125"/>
    <mergeCell ref="H120:H125"/>
    <mergeCell ref="J120:J125"/>
    <mergeCell ref="K120:K125"/>
    <mergeCell ref="L120:L125"/>
    <mergeCell ref="M120:M125"/>
    <mergeCell ref="N120:N125"/>
    <mergeCell ref="O120:O125"/>
    <mergeCell ref="P120:P125"/>
    <mergeCell ref="Q120:Q125"/>
    <mergeCell ref="R120:R125"/>
    <mergeCell ref="S120:S125"/>
    <mergeCell ref="AA114:AA119"/>
    <mergeCell ref="AB114:AB119"/>
    <mergeCell ref="AC114:AC119"/>
    <mergeCell ref="AD114:AD119"/>
    <mergeCell ref="AE114:AE119"/>
    <mergeCell ref="AF114:AF119"/>
    <mergeCell ref="AH114:AH119"/>
    <mergeCell ref="AI114:AI119"/>
    <mergeCell ref="AJ114:AJ119"/>
    <mergeCell ref="BS108:BS109"/>
    <mergeCell ref="A114:A119"/>
    <mergeCell ref="B114:B119"/>
    <mergeCell ref="C114:C119"/>
    <mergeCell ref="D114:D119"/>
    <mergeCell ref="G114:G119"/>
    <mergeCell ref="H114:H119"/>
    <mergeCell ref="J114:J119"/>
    <mergeCell ref="K114:K119"/>
    <mergeCell ref="L114:L119"/>
    <mergeCell ref="M114:M119"/>
    <mergeCell ref="N114:N119"/>
    <mergeCell ref="O114:O119"/>
    <mergeCell ref="P114:P119"/>
    <mergeCell ref="Q114:Q119"/>
    <mergeCell ref="R114:R119"/>
    <mergeCell ref="S114:S119"/>
    <mergeCell ref="T114:T119"/>
    <mergeCell ref="U114:U119"/>
    <mergeCell ref="V114:V119"/>
    <mergeCell ref="W114:W119"/>
    <mergeCell ref="X114:X119"/>
    <mergeCell ref="Y114:Y119"/>
    <mergeCell ref="Z114:Z119"/>
    <mergeCell ref="BI108:BI113"/>
    <mergeCell ref="BJ108:BJ113"/>
    <mergeCell ref="BK108:BK113"/>
    <mergeCell ref="BL108:BL113"/>
    <mergeCell ref="BM108:BM113"/>
    <mergeCell ref="BO108:BO109"/>
    <mergeCell ref="BP108:BP109"/>
    <mergeCell ref="A108:A113"/>
    <mergeCell ref="B108:B113"/>
    <mergeCell ref="C108:C113"/>
    <mergeCell ref="D108:D113"/>
    <mergeCell ref="F108:F113"/>
    <mergeCell ref="G108:G113"/>
    <mergeCell ref="H108:H113"/>
    <mergeCell ref="J108:J113"/>
    <mergeCell ref="K108:K113"/>
    <mergeCell ref="BQ108:BQ109"/>
    <mergeCell ref="BR108:BR109"/>
    <mergeCell ref="AD108:AD113"/>
    <mergeCell ref="AE108:AE113"/>
    <mergeCell ref="AF108:AF113"/>
    <mergeCell ref="AH108:AH113"/>
    <mergeCell ref="AI108:AI113"/>
    <mergeCell ref="AJ108:AJ113"/>
    <mergeCell ref="BF108:BF113"/>
    <mergeCell ref="BG108:BG113"/>
    <mergeCell ref="BH108:BH113"/>
    <mergeCell ref="U108:U113"/>
    <mergeCell ref="V108:V113"/>
    <mergeCell ref="W108:W113"/>
    <mergeCell ref="X108:X113"/>
    <mergeCell ref="Y108:Y113"/>
    <mergeCell ref="Z108:Z113"/>
    <mergeCell ref="AA108:AA113"/>
    <mergeCell ref="AB108:AB113"/>
    <mergeCell ref="AC108:AC113"/>
    <mergeCell ref="BL102:BL107"/>
    <mergeCell ref="BM102:BM107"/>
    <mergeCell ref="Z102:Z107"/>
    <mergeCell ref="AA102:AA107"/>
    <mergeCell ref="AB102:AB107"/>
    <mergeCell ref="AC102:AC107"/>
    <mergeCell ref="AD102:AD107"/>
    <mergeCell ref="AE102:AE107"/>
    <mergeCell ref="AF102:AF107"/>
    <mergeCell ref="AH102:AH107"/>
    <mergeCell ref="AI102:AI107"/>
    <mergeCell ref="L108:L113"/>
    <mergeCell ref="M108:M113"/>
    <mergeCell ref="N108:N113"/>
    <mergeCell ref="O108:O113"/>
    <mergeCell ref="P108:P113"/>
    <mergeCell ref="Q108:Q113"/>
    <mergeCell ref="R108:R113"/>
    <mergeCell ref="S108:S113"/>
    <mergeCell ref="T108:T113"/>
    <mergeCell ref="T102:T107"/>
    <mergeCell ref="U102:U107"/>
    <mergeCell ref="V102:V107"/>
    <mergeCell ref="W102:W107"/>
    <mergeCell ref="X102:X107"/>
    <mergeCell ref="Y102:Y107"/>
    <mergeCell ref="AJ96:AJ101"/>
    <mergeCell ref="BF96:BF101"/>
    <mergeCell ref="BG96:BG101"/>
    <mergeCell ref="BH96:BH101"/>
    <mergeCell ref="BI96:BI101"/>
    <mergeCell ref="BJ96:BJ101"/>
    <mergeCell ref="BK96:BK101"/>
    <mergeCell ref="AJ102:AJ107"/>
    <mergeCell ref="BF102:BF107"/>
    <mergeCell ref="BG102:BG107"/>
    <mergeCell ref="BH102:BH107"/>
    <mergeCell ref="BI102:BI107"/>
    <mergeCell ref="BJ102:BJ107"/>
    <mergeCell ref="BK102:BK107"/>
    <mergeCell ref="A102:A107"/>
    <mergeCell ref="B102:B107"/>
    <mergeCell ref="C102:C107"/>
    <mergeCell ref="D102:D107"/>
    <mergeCell ref="F102:F107"/>
    <mergeCell ref="G102:G107"/>
    <mergeCell ref="H102:H107"/>
    <mergeCell ref="J102:J107"/>
    <mergeCell ref="K102:K107"/>
    <mergeCell ref="L102:L107"/>
    <mergeCell ref="M102:M107"/>
    <mergeCell ref="N102:N107"/>
    <mergeCell ref="O102:O107"/>
    <mergeCell ref="P102:P107"/>
    <mergeCell ref="Q102:Q107"/>
    <mergeCell ref="R102:R107"/>
    <mergeCell ref="S102:S107"/>
    <mergeCell ref="BM90:BM95"/>
    <mergeCell ref="A96:A101"/>
    <mergeCell ref="B96:B101"/>
    <mergeCell ref="C96:C101"/>
    <mergeCell ref="D96:D101"/>
    <mergeCell ref="G96:G101"/>
    <mergeCell ref="H96:H101"/>
    <mergeCell ref="J96:J101"/>
    <mergeCell ref="K96:K101"/>
    <mergeCell ref="L96:L101"/>
    <mergeCell ref="M96:M101"/>
    <mergeCell ref="N96:N101"/>
    <mergeCell ref="O96:O101"/>
    <mergeCell ref="P96:P101"/>
    <mergeCell ref="Q96:Q101"/>
    <mergeCell ref="R96:R101"/>
    <mergeCell ref="S96:S101"/>
    <mergeCell ref="T96:T101"/>
    <mergeCell ref="U96:U101"/>
    <mergeCell ref="V96:V101"/>
    <mergeCell ref="BM96:BM101"/>
    <mergeCell ref="BH90:BH95"/>
    <mergeCell ref="BI90:BI95"/>
    <mergeCell ref="BJ90:BJ95"/>
    <mergeCell ref="W90:W95"/>
    <mergeCell ref="X90:X95"/>
    <mergeCell ref="Y90:Y95"/>
    <mergeCell ref="Z90:Z95"/>
    <mergeCell ref="AA90:AA95"/>
    <mergeCell ref="AB90:AB95"/>
    <mergeCell ref="AC90:AC95"/>
    <mergeCell ref="AD90:AD95"/>
    <mergeCell ref="AE90:AE95"/>
    <mergeCell ref="BL96:BL101"/>
    <mergeCell ref="Y96:Y101"/>
    <mergeCell ref="Z96:Z101"/>
    <mergeCell ref="AA96:AA101"/>
    <mergeCell ref="AB96:AB101"/>
    <mergeCell ref="AC96:AC101"/>
    <mergeCell ref="AD96:AD101"/>
    <mergeCell ref="AE96:AE101"/>
    <mergeCell ref="AF96:AF101"/>
    <mergeCell ref="AH96:AH101"/>
    <mergeCell ref="BK90:BK95"/>
    <mergeCell ref="BL90:BL95"/>
    <mergeCell ref="U90:U95"/>
    <mergeCell ref="V90:V95"/>
    <mergeCell ref="AD84:AD89"/>
    <mergeCell ref="AE84:AE89"/>
    <mergeCell ref="AF84:AF89"/>
    <mergeCell ref="AH84:AH89"/>
    <mergeCell ref="AI84:AI89"/>
    <mergeCell ref="AJ84:AJ89"/>
    <mergeCell ref="BF84:BF89"/>
    <mergeCell ref="BG84:BG89"/>
    <mergeCell ref="W96:W101"/>
    <mergeCell ref="X96:X101"/>
    <mergeCell ref="AF90:AF95"/>
    <mergeCell ref="AH90:AH95"/>
    <mergeCell ref="AI90:AI95"/>
    <mergeCell ref="AJ90:AJ95"/>
    <mergeCell ref="BF90:BF95"/>
    <mergeCell ref="BG90:BG95"/>
    <mergeCell ref="AI96:AI101"/>
    <mergeCell ref="BM78:BM83"/>
    <mergeCell ref="AB78:AB83"/>
    <mergeCell ref="AC78:AC83"/>
    <mergeCell ref="AD78:AD83"/>
    <mergeCell ref="AE78:AE83"/>
    <mergeCell ref="AF78:AF83"/>
    <mergeCell ref="AH78:AH83"/>
    <mergeCell ref="AI78:AI83"/>
    <mergeCell ref="AJ78:AJ83"/>
    <mergeCell ref="BF78:BF83"/>
    <mergeCell ref="BI84:BI89"/>
    <mergeCell ref="BJ84:BJ89"/>
    <mergeCell ref="BK84:BK89"/>
    <mergeCell ref="BL84:BL89"/>
    <mergeCell ref="BM84:BM89"/>
    <mergeCell ref="A90:A95"/>
    <mergeCell ref="B90:B95"/>
    <mergeCell ref="C90:C95"/>
    <mergeCell ref="D90:D95"/>
    <mergeCell ref="G90:G95"/>
    <mergeCell ref="H90:H95"/>
    <mergeCell ref="J90:J95"/>
    <mergeCell ref="K90:K95"/>
    <mergeCell ref="L90:L95"/>
    <mergeCell ref="M90:M95"/>
    <mergeCell ref="N90:N95"/>
    <mergeCell ref="O90:O95"/>
    <mergeCell ref="P90:P95"/>
    <mergeCell ref="Q90:Q95"/>
    <mergeCell ref="R90:R95"/>
    <mergeCell ref="S90:S95"/>
    <mergeCell ref="T90:T95"/>
    <mergeCell ref="T84:T89"/>
    <mergeCell ref="BH84:BH89"/>
    <mergeCell ref="U84:U89"/>
    <mergeCell ref="V84:V89"/>
    <mergeCell ref="W84:W89"/>
    <mergeCell ref="X84:X89"/>
    <mergeCell ref="Y84:Y89"/>
    <mergeCell ref="Z84:Z89"/>
    <mergeCell ref="AA84:AA89"/>
    <mergeCell ref="AB84:AB89"/>
    <mergeCell ref="AC84:AC89"/>
    <mergeCell ref="BG78:BG83"/>
    <mergeCell ref="BH78:BH83"/>
    <mergeCell ref="BI78:BI83"/>
    <mergeCell ref="BJ78:BJ83"/>
    <mergeCell ref="BK78:BK83"/>
    <mergeCell ref="BL78:BL83"/>
    <mergeCell ref="BF72:BF77"/>
    <mergeCell ref="BG72:BG77"/>
    <mergeCell ref="BH72:BH77"/>
    <mergeCell ref="BI72:BI77"/>
    <mergeCell ref="BJ72:BJ77"/>
    <mergeCell ref="BK72:BK77"/>
    <mergeCell ref="BL72:BL77"/>
    <mergeCell ref="BM72:BM77"/>
    <mergeCell ref="AB72:AB77"/>
    <mergeCell ref="AC72:AC77"/>
    <mergeCell ref="AD72:AD77"/>
    <mergeCell ref="AE72:AE77"/>
    <mergeCell ref="AF72:AF77"/>
    <mergeCell ref="AH72:AH77"/>
    <mergeCell ref="AI72:AI77"/>
    <mergeCell ref="AJ72:AJ77"/>
    <mergeCell ref="A84:A89"/>
    <mergeCell ref="B84:B89"/>
    <mergeCell ref="C84:C89"/>
    <mergeCell ref="D84:D89"/>
    <mergeCell ref="G84:G89"/>
    <mergeCell ref="H84:H89"/>
    <mergeCell ref="J84:J89"/>
    <mergeCell ref="K84:K89"/>
    <mergeCell ref="L84:L89"/>
    <mergeCell ref="M84:M89"/>
    <mergeCell ref="N84:N89"/>
    <mergeCell ref="O84:O89"/>
    <mergeCell ref="P84:P89"/>
    <mergeCell ref="Q84:Q89"/>
    <mergeCell ref="R84:R89"/>
    <mergeCell ref="S84:S89"/>
    <mergeCell ref="A78:A83"/>
    <mergeCell ref="B78:B83"/>
    <mergeCell ref="C78:C83"/>
    <mergeCell ref="D78:D83"/>
    <mergeCell ref="G78:G83"/>
    <mergeCell ref="H78:H83"/>
    <mergeCell ref="I78:I83"/>
    <mergeCell ref="J78:J83"/>
    <mergeCell ref="K78:K83"/>
    <mergeCell ref="L78:L83"/>
    <mergeCell ref="M78:M83"/>
    <mergeCell ref="N78:N83"/>
    <mergeCell ref="O78:O83"/>
    <mergeCell ref="P78:P83"/>
    <mergeCell ref="Q78:Q83"/>
    <mergeCell ref="R78:R83"/>
    <mergeCell ref="AA72:AA77"/>
    <mergeCell ref="S78:S83"/>
    <mergeCell ref="T78:T83"/>
    <mergeCell ref="U78:U83"/>
    <mergeCell ref="V78:V83"/>
    <mergeCell ref="W78:W83"/>
    <mergeCell ref="X78:X83"/>
    <mergeCell ref="Y78:Y83"/>
    <mergeCell ref="Z78:Z83"/>
    <mergeCell ref="AA78:AA83"/>
    <mergeCell ref="BM69:BM71"/>
    <mergeCell ref="A72:A77"/>
    <mergeCell ref="B72:B77"/>
    <mergeCell ref="C72:C77"/>
    <mergeCell ref="D72:D77"/>
    <mergeCell ref="G72:G77"/>
    <mergeCell ref="H72:H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Y72:Y77"/>
    <mergeCell ref="Z72:Z77"/>
    <mergeCell ref="AI69:AI71"/>
    <mergeCell ref="AJ69:AJ71"/>
    <mergeCell ref="BF69:BF71"/>
    <mergeCell ref="BG69:BG71"/>
    <mergeCell ref="BH69:BH71"/>
    <mergeCell ref="BI69:BI71"/>
    <mergeCell ref="BJ69:BJ71"/>
    <mergeCell ref="BK69:BK71"/>
    <mergeCell ref="BL69:BL71"/>
    <mergeCell ref="Y69:Y71"/>
    <mergeCell ref="Z69:Z71"/>
    <mergeCell ref="AA69:AA71"/>
    <mergeCell ref="AB69:AB71"/>
    <mergeCell ref="AC69:AC71"/>
    <mergeCell ref="AD69:AD71"/>
    <mergeCell ref="AE69:AE71"/>
    <mergeCell ref="AF69:AF71"/>
    <mergeCell ref="AH69:AH71"/>
    <mergeCell ref="BJ63:BJ68"/>
    <mergeCell ref="BK63:BK68"/>
    <mergeCell ref="BL63:BL68"/>
    <mergeCell ref="BM63:BM68"/>
    <mergeCell ref="A69:A71"/>
    <mergeCell ref="B69:B71"/>
    <mergeCell ref="C69:C71"/>
    <mergeCell ref="D69:D71"/>
    <mergeCell ref="G69:G71"/>
    <mergeCell ref="J69:J71"/>
    <mergeCell ref="K69:K71"/>
    <mergeCell ref="L69:L71"/>
    <mergeCell ref="M69:M71"/>
    <mergeCell ref="N69:N71"/>
    <mergeCell ref="O69:O71"/>
    <mergeCell ref="P69:P71"/>
    <mergeCell ref="Q69:Q71"/>
    <mergeCell ref="R69:R71"/>
    <mergeCell ref="S69:S71"/>
    <mergeCell ref="T69:T71"/>
    <mergeCell ref="U69:U71"/>
    <mergeCell ref="V69:V71"/>
    <mergeCell ref="W69:W71"/>
    <mergeCell ref="X69:X71"/>
    <mergeCell ref="AE63:AE68"/>
    <mergeCell ref="AF63:AF68"/>
    <mergeCell ref="AH63:AH68"/>
    <mergeCell ref="AI63:AI68"/>
    <mergeCell ref="AJ63:AJ68"/>
    <mergeCell ref="BF63:BF68"/>
    <mergeCell ref="BG63:BG68"/>
    <mergeCell ref="BH63:BH68"/>
    <mergeCell ref="BI63:BI68"/>
    <mergeCell ref="V63:V68"/>
    <mergeCell ref="W63:W68"/>
    <mergeCell ref="X63:X68"/>
    <mergeCell ref="Y63:Y68"/>
    <mergeCell ref="Z63:Z68"/>
    <mergeCell ref="AA63:AA68"/>
    <mergeCell ref="AB63:AB68"/>
    <mergeCell ref="AC63:AC68"/>
    <mergeCell ref="AD63:AD68"/>
    <mergeCell ref="M63:M68"/>
    <mergeCell ref="N63:N68"/>
    <mergeCell ref="O63:O68"/>
    <mergeCell ref="P63:P68"/>
    <mergeCell ref="Q63:Q68"/>
    <mergeCell ref="R63:R68"/>
    <mergeCell ref="S63:S68"/>
    <mergeCell ref="T63:T68"/>
    <mergeCell ref="U63:U68"/>
    <mergeCell ref="A63:A68"/>
    <mergeCell ref="B63:B68"/>
    <mergeCell ref="C63:C68"/>
    <mergeCell ref="D63:D68"/>
    <mergeCell ref="G63:G68"/>
    <mergeCell ref="H63:H68"/>
    <mergeCell ref="J63:J68"/>
    <mergeCell ref="K63:K68"/>
    <mergeCell ref="L63:L68"/>
    <mergeCell ref="AJ57:AJ62"/>
    <mergeCell ref="BF57:BF62"/>
    <mergeCell ref="BG57:BG62"/>
    <mergeCell ref="BH57:BH62"/>
    <mergeCell ref="BI57:BI62"/>
    <mergeCell ref="BJ57:BJ62"/>
    <mergeCell ref="BK57:BK62"/>
    <mergeCell ref="BL57:BL62"/>
    <mergeCell ref="BM57:BM62"/>
    <mergeCell ref="Z57:Z62"/>
    <mergeCell ref="AA57:AA62"/>
    <mergeCell ref="AB57:AB62"/>
    <mergeCell ref="AC57:AC62"/>
    <mergeCell ref="AD57:AD62"/>
    <mergeCell ref="AE57:AE62"/>
    <mergeCell ref="AF57:AF62"/>
    <mergeCell ref="AH57:AH62"/>
    <mergeCell ref="AI57:AI62"/>
    <mergeCell ref="BM51:BM56"/>
    <mergeCell ref="A57:A62"/>
    <mergeCell ref="B57:B62"/>
    <mergeCell ref="C57:C62"/>
    <mergeCell ref="D57:D62"/>
    <mergeCell ref="F57:F58"/>
    <mergeCell ref="G57:G62"/>
    <mergeCell ref="H57:H62"/>
    <mergeCell ref="J57:J62"/>
    <mergeCell ref="K57:K62"/>
    <mergeCell ref="L57:L62"/>
    <mergeCell ref="M57:M62"/>
    <mergeCell ref="N57:N62"/>
    <mergeCell ref="O57:O62"/>
    <mergeCell ref="P57:P62"/>
    <mergeCell ref="Q57:Q62"/>
    <mergeCell ref="R57:R62"/>
    <mergeCell ref="S57:S62"/>
    <mergeCell ref="T57:T62"/>
    <mergeCell ref="U57:U62"/>
    <mergeCell ref="V57:V62"/>
    <mergeCell ref="W57:W62"/>
    <mergeCell ref="X57:X62"/>
    <mergeCell ref="Y57:Y62"/>
    <mergeCell ref="AI51:AI56"/>
    <mergeCell ref="AJ51:AJ56"/>
    <mergeCell ref="BF51:BF56"/>
    <mergeCell ref="BG51:BG56"/>
    <mergeCell ref="BH51:BH56"/>
    <mergeCell ref="BI51:BI56"/>
    <mergeCell ref="BJ51:BJ56"/>
    <mergeCell ref="BK51:BK56"/>
    <mergeCell ref="BL51:BL56"/>
    <mergeCell ref="Y51:Y56"/>
    <mergeCell ref="Z51:Z56"/>
    <mergeCell ref="AA51:AA56"/>
    <mergeCell ref="AB51:AB56"/>
    <mergeCell ref="AC51:AC56"/>
    <mergeCell ref="AD51:AD56"/>
    <mergeCell ref="AE51:AE56"/>
    <mergeCell ref="AF51:AF56"/>
    <mergeCell ref="AH51:AH56"/>
    <mergeCell ref="BK45:BK50"/>
    <mergeCell ref="BL45:BL50"/>
    <mergeCell ref="BM45:BM50"/>
    <mergeCell ref="A51:A56"/>
    <mergeCell ref="B51:B56"/>
    <mergeCell ref="C51:C56"/>
    <mergeCell ref="D51:D56"/>
    <mergeCell ref="G51:G56"/>
    <mergeCell ref="H51:H56"/>
    <mergeCell ref="J51:J56"/>
    <mergeCell ref="K51:K56"/>
    <mergeCell ref="L51:L56"/>
    <mergeCell ref="M51:M56"/>
    <mergeCell ref="N51:N56"/>
    <mergeCell ref="O51:O56"/>
    <mergeCell ref="P51:P56"/>
    <mergeCell ref="Q51:Q56"/>
    <mergeCell ref="R51:R56"/>
    <mergeCell ref="S51:S56"/>
    <mergeCell ref="T51:T56"/>
    <mergeCell ref="U51:U56"/>
    <mergeCell ref="V51:V56"/>
    <mergeCell ref="W51:W56"/>
    <mergeCell ref="X51:X56"/>
    <mergeCell ref="AF45:AF50"/>
    <mergeCell ref="AH45:AH50"/>
    <mergeCell ref="AI45:AI50"/>
    <mergeCell ref="AJ45:AJ50"/>
    <mergeCell ref="BF45:BF50"/>
    <mergeCell ref="BG45:BG50"/>
    <mergeCell ref="BH45:BH50"/>
    <mergeCell ref="BI45:BI50"/>
    <mergeCell ref="BJ45:BJ50"/>
    <mergeCell ref="BF39:BF44"/>
    <mergeCell ref="BG39:BG44"/>
    <mergeCell ref="BH39:BH44"/>
    <mergeCell ref="BI39:BI44"/>
    <mergeCell ref="BJ39:BJ44"/>
    <mergeCell ref="BK39:BK44"/>
    <mergeCell ref="BL39:BL44"/>
    <mergeCell ref="BM39:BM44"/>
    <mergeCell ref="A45:A50"/>
    <mergeCell ref="B45:B50"/>
    <mergeCell ref="C45:C50"/>
    <mergeCell ref="D45:D50"/>
    <mergeCell ref="G45:G50"/>
    <mergeCell ref="H45:H50"/>
    <mergeCell ref="J45:J50"/>
    <mergeCell ref="K45:K50"/>
    <mergeCell ref="L45:L50"/>
    <mergeCell ref="M45:M50"/>
    <mergeCell ref="N45:N50"/>
    <mergeCell ref="O45:O50"/>
    <mergeCell ref="P45:P50"/>
    <mergeCell ref="Q45:Q50"/>
    <mergeCell ref="R45:R50"/>
    <mergeCell ref="S45:S50"/>
    <mergeCell ref="AA39:AA44"/>
    <mergeCell ref="AB39:AB44"/>
    <mergeCell ref="AC39:AC44"/>
    <mergeCell ref="AD39:AD44"/>
    <mergeCell ref="AE39:AE44"/>
    <mergeCell ref="AF39:AF44"/>
    <mergeCell ref="AH39:AH44"/>
    <mergeCell ref="AI39:AI44"/>
    <mergeCell ref="AJ39:AJ44"/>
    <mergeCell ref="BK33:BK38"/>
    <mergeCell ref="BL33:BL38"/>
    <mergeCell ref="BM33:BM38"/>
    <mergeCell ref="A39:A44"/>
    <mergeCell ref="B39:B44"/>
    <mergeCell ref="C39:C44"/>
    <mergeCell ref="D39:D44"/>
    <mergeCell ref="G39:G44"/>
    <mergeCell ref="H39:H44"/>
    <mergeCell ref="J39:J44"/>
    <mergeCell ref="K39:K44"/>
    <mergeCell ref="L39:L44"/>
    <mergeCell ref="M39:M44"/>
    <mergeCell ref="N39:N44"/>
    <mergeCell ref="O39:O44"/>
    <mergeCell ref="P39:P44"/>
    <mergeCell ref="Q39:Q44"/>
    <mergeCell ref="R39:R44"/>
    <mergeCell ref="S39:S44"/>
    <mergeCell ref="T39:T44"/>
    <mergeCell ref="U39:U44"/>
    <mergeCell ref="V39:V44"/>
    <mergeCell ref="W39:W44"/>
    <mergeCell ref="X39:X44"/>
    <mergeCell ref="AF33:AF38"/>
    <mergeCell ref="AH33:AH38"/>
    <mergeCell ref="AI33:AI38"/>
    <mergeCell ref="AJ33:AJ38"/>
    <mergeCell ref="BF33:BF38"/>
    <mergeCell ref="BG33:BG38"/>
    <mergeCell ref="BH33:BH38"/>
    <mergeCell ref="BI33:BI38"/>
    <mergeCell ref="BJ33:BJ38"/>
    <mergeCell ref="BI27:BI32"/>
    <mergeCell ref="BJ27:BJ32"/>
    <mergeCell ref="BK27:BK32"/>
    <mergeCell ref="BL27:BL32"/>
    <mergeCell ref="BM27:BM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O33:O38"/>
    <mergeCell ref="P33:P38"/>
    <mergeCell ref="Q33:Q38"/>
    <mergeCell ref="R33:R38"/>
    <mergeCell ref="S33:S38"/>
    <mergeCell ref="T27:T32"/>
    <mergeCell ref="U27:U32"/>
    <mergeCell ref="V27:V32"/>
    <mergeCell ref="W27:W32"/>
    <mergeCell ref="X27:X32"/>
    <mergeCell ref="Y27:Y32"/>
    <mergeCell ref="Z27:Z32"/>
    <mergeCell ref="BI21:BI26"/>
    <mergeCell ref="BJ21:BJ26"/>
    <mergeCell ref="BK21:BK26"/>
    <mergeCell ref="BL21:BL26"/>
    <mergeCell ref="BM21:BM26"/>
    <mergeCell ref="A27:A32"/>
    <mergeCell ref="B27:B32"/>
    <mergeCell ref="C27:C32"/>
    <mergeCell ref="D27:D32"/>
    <mergeCell ref="G27:G32"/>
    <mergeCell ref="H27:H32"/>
    <mergeCell ref="J27:J32"/>
    <mergeCell ref="K27:K32"/>
    <mergeCell ref="L27:L32"/>
    <mergeCell ref="M27:M32"/>
    <mergeCell ref="N27:N32"/>
    <mergeCell ref="O27:O32"/>
    <mergeCell ref="P27:P32"/>
    <mergeCell ref="Q27:Q32"/>
    <mergeCell ref="R27:R32"/>
    <mergeCell ref="S27:S32"/>
    <mergeCell ref="AE27:AE32"/>
    <mergeCell ref="AF27:AF32"/>
    <mergeCell ref="AH27:AH32"/>
    <mergeCell ref="AI27:AI32"/>
    <mergeCell ref="AJ27:AJ32"/>
    <mergeCell ref="BF27:BF32"/>
    <mergeCell ref="BH27:BH32"/>
    <mergeCell ref="AH21:AH26"/>
    <mergeCell ref="AI21:AI26"/>
    <mergeCell ref="AJ21:AJ26"/>
    <mergeCell ref="BJ15:BJ20"/>
    <mergeCell ref="BK15:BK20"/>
    <mergeCell ref="BL15:BL20"/>
    <mergeCell ref="BM15:BM20"/>
    <mergeCell ref="A21:A26"/>
    <mergeCell ref="B21:B26"/>
    <mergeCell ref="C21:C26"/>
    <mergeCell ref="D21:D26"/>
    <mergeCell ref="G21:G26"/>
    <mergeCell ref="H21:H26"/>
    <mergeCell ref="J21:J26"/>
    <mergeCell ref="K21:K26"/>
    <mergeCell ref="L21:L26"/>
    <mergeCell ref="M21:M26"/>
    <mergeCell ref="N21:N26"/>
    <mergeCell ref="O21:O26"/>
    <mergeCell ref="P21:P26"/>
    <mergeCell ref="Q21:Q26"/>
    <mergeCell ref="R21:R26"/>
    <mergeCell ref="S21:S26"/>
    <mergeCell ref="T21:T26"/>
    <mergeCell ref="AB15:AB20"/>
    <mergeCell ref="AC15:AC20"/>
    <mergeCell ref="AD15:AD20"/>
    <mergeCell ref="AE15:AE20"/>
    <mergeCell ref="AF15:AF20"/>
    <mergeCell ref="AH15:AH20"/>
    <mergeCell ref="AI15:AI20"/>
    <mergeCell ref="AJ15:AJ20"/>
    <mergeCell ref="BF21:BF26"/>
    <mergeCell ref="BG21:BG26"/>
    <mergeCell ref="BH21:BH26"/>
    <mergeCell ref="BI9:BI14"/>
    <mergeCell ref="BJ9:BJ14"/>
    <mergeCell ref="BK9:BK14"/>
    <mergeCell ref="BL9:BL14"/>
    <mergeCell ref="BM9:BM14"/>
    <mergeCell ref="A15:A20"/>
    <mergeCell ref="B15:B20"/>
    <mergeCell ref="C15:C20"/>
    <mergeCell ref="D15:D20"/>
    <mergeCell ref="G15:G20"/>
    <mergeCell ref="H15:H20"/>
    <mergeCell ref="J15:J20"/>
    <mergeCell ref="K15:K20"/>
    <mergeCell ref="L15:L20"/>
    <mergeCell ref="M15:M20"/>
    <mergeCell ref="N15:N20"/>
    <mergeCell ref="O15:O20"/>
    <mergeCell ref="P15:P20"/>
    <mergeCell ref="Q15:Q20"/>
    <mergeCell ref="R15:R20"/>
    <mergeCell ref="S15:S20"/>
    <mergeCell ref="T15:T20"/>
    <mergeCell ref="AB9:AB14"/>
    <mergeCell ref="AC9:AC14"/>
    <mergeCell ref="AD9:AD14"/>
    <mergeCell ref="AE9:AE14"/>
    <mergeCell ref="AF9:AF14"/>
    <mergeCell ref="AH9:AH14"/>
    <mergeCell ref="AI9:AI14"/>
    <mergeCell ref="BG15:BG20"/>
    <mergeCell ref="BH15:BH20"/>
    <mergeCell ref="BI15:BI20"/>
    <mergeCell ref="BQ7:BQ8"/>
    <mergeCell ref="BR7:BR8"/>
    <mergeCell ref="BS7:BS8"/>
    <mergeCell ref="BT7:BT8"/>
    <mergeCell ref="BU7:BU8"/>
    <mergeCell ref="BV7:BV8"/>
    <mergeCell ref="BW7:BW8"/>
    <mergeCell ref="A9:A14"/>
    <mergeCell ref="B9:B14"/>
    <mergeCell ref="C9:C14"/>
    <mergeCell ref="D9:D14"/>
    <mergeCell ref="G9:G14"/>
    <mergeCell ref="H9:H14"/>
    <mergeCell ref="J9:J14"/>
    <mergeCell ref="K9:K14"/>
    <mergeCell ref="L9:L14"/>
    <mergeCell ref="M9:M14"/>
    <mergeCell ref="N9:N14"/>
    <mergeCell ref="O9:O14"/>
    <mergeCell ref="P9:P14"/>
    <mergeCell ref="Q9:Q14"/>
    <mergeCell ref="R9:R14"/>
    <mergeCell ref="S9:S14"/>
    <mergeCell ref="T9:T14"/>
    <mergeCell ref="BA7:BG7"/>
    <mergeCell ref="BH7:BH8"/>
    <mergeCell ref="BI7:BI8"/>
    <mergeCell ref="BK7:BK8"/>
    <mergeCell ref="BL7:BL8"/>
    <mergeCell ref="BM7:BM8"/>
    <mergeCell ref="BG9:BG14"/>
    <mergeCell ref="BH9:BH14"/>
    <mergeCell ref="BN7:BN8"/>
    <mergeCell ref="BO7:BO8"/>
    <mergeCell ref="BP7:BP8"/>
    <mergeCell ref="K7:K8"/>
    <mergeCell ref="L7:L8"/>
    <mergeCell ref="M7:AE7"/>
    <mergeCell ref="AF7:AF8"/>
    <mergeCell ref="AG7:AG8"/>
    <mergeCell ref="AH7:AH8"/>
    <mergeCell ref="AI7:AI8"/>
    <mergeCell ref="AJ7:AJ8"/>
    <mergeCell ref="AK7:AK8"/>
    <mergeCell ref="A7:A8"/>
    <mergeCell ref="B7:B8"/>
    <mergeCell ref="C7:C8"/>
    <mergeCell ref="D7:D8"/>
    <mergeCell ref="E7:E8"/>
    <mergeCell ref="F7:F8"/>
    <mergeCell ref="G7:G8"/>
    <mergeCell ref="H7:H8"/>
    <mergeCell ref="J7:J8"/>
    <mergeCell ref="B1:D4"/>
    <mergeCell ref="E1:F2"/>
    <mergeCell ref="E3:F4"/>
    <mergeCell ref="G3:G4"/>
    <mergeCell ref="A6:J6"/>
    <mergeCell ref="K6:AJ6"/>
    <mergeCell ref="AK6:BB6"/>
    <mergeCell ref="BH6:BN6"/>
    <mergeCell ref="BP6:BW6"/>
    <mergeCell ref="T45:T50"/>
    <mergeCell ref="U45:U50"/>
    <mergeCell ref="V45:V50"/>
    <mergeCell ref="W45:W50"/>
    <mergeCell ref="X45:X50"/>
    <mergeCell ref="Y45:Y50"/>
    <mergeCell ref="Z45:Z50"/>
    <mergeCell ref="AA45:AA50"/>
    <mergeCell ref="AB45:AB50"/>
    <mergeCell ref="AC45:AC50"/>
    <mergeCell ref="AD45:AD50"/>
    <mergeCell ref="AE45:AE50"/>
    <mergeCell ref="T33:T38"/>
    <mergeCell ref="U33:U38"/>
    <mergeCell ref="V33:V38"/>
    <mergeCell ref="W33:W38"/>
    <mergeCell ref="X33:X38"/>
    <mergeCell ref="Y33:Y38"/>
    <mergeCell ref="Z33:Z38"/>
    <mergeCell ref="Y39:Y44"/>
    <mergeCell ref="Z39:Z44"/>
    <mergeCell ref="AC27:AC32"/>
    <mergeCell ref="AD27:AD32"/>
    <mergeCell ref="AA33:AA38"/>
    <mergeCell ref="AB33:AB38"/>
    <mergeCell ref="AC33:AC38"/>
    <mergeCell ref="AD33:AD38"/>
    <mergeCell ref="AE33:AE38"/>
    <mergeCell ref="U21:U26"/>
    <mergeCell ref="V21:V26"/>
    <mergeCell ref="W21:W26"/>
    <mergeCell ref="X21:X26"/>
    <mergeCell ref="Y21:Y26"/>
    <mergeCell ref="Z21:Z26"/>
    <mergeCell ref="AA21:AA26"/>
    <mergeCell ref="AB21:AB26"/>
    <mergeCell ref="AC21:AC26"/>
    <mergeCell ref="AD21:AD26"/>
    <mergeCell ref="AE21:AE26"/>
    <mergeCell ref="AF21:AF26"/>
    <mergeCell ref="AA27:AA32"/>
    <mergeCell ref="AB27:AB32"/>
    <mergeCell ref="U15:U20"/>
    <mergeCell ref="V15:V20"/>
    <mergeCell ref="W15:W20"/>
    <mergeCell ref="X15:X20"/>
    <mergeCell ref="Y15:Y20"/>
    <mergeCell ref="Z15:Z20"/>
    <mergeCell ref="AA15:AA20"/>
    <mergeCell ref="U9:U14"/>
    <mergeCell ref="V9:V14"/>
    <mergeCell ref="W9:W14"/>
    <mergeCell ref="X9:X14"/>
    <mergeCell ref="Y9:Y14"/>
    <mergeCell ref="Z9:Z14"/>
    <mergeCell ref="AA9:AA14"/>
    <mergeCell ref="AL7:AL8"/>
    <mergeCell ref="AM7:AY7"/>
    <mergeCell ref="BG27:BG32"/>
    <mergeCell ref="AJ9:AJ14"/>
    <mergeCell ref="BF9:BF14"/>
    <mergeCell ref="BF15:BF20"/>
  </mergeCells>
  <conditionalFormatting sqref="K84 K90 K96 K114">
    <cfRule type="cellIs" dxfId="1957" priority="144" operator="equal">
      <formula>"Muy Alta"</formula>
    </cfRule>
  </conditionalFormatting>
  <conditionalFormatting sqref="K84 K90 K96 K114">
    <cfRule type="cellIs" dxfId="1956" priority="145" operator="equal">
      <formula>"Alta"</formula>
    </cfRule>
  </conditionalFormatting>
  <conditionalFormatting sqref="K84 K90 K96 K114">
    <cfRule type="cellIs" dxfId="1955" priority="146" operator="equal">
      <formula>"Media"</formula>
    </cfRule>
  </conditionalFormatting>
  <conditionalFormatting sqref="K84 K90 K96 K114">
    <cfRule type="cellIs" dxfId="1954" priority="147" operator="equal">
      <formula>"Baja"</formula>
    </cfRule>
  </conditionalFormatting>
  <conditionalFormatting sqref="K84 K90 K96 K114">
    <cfRule type="cellIs" dxfId="1953" priority="148" operator="equal">
      <formula>"Muy Baja"</formula>
    </cfRule>
  </conditionalFormatting>
  <conditionalFormatting sqref="BI84 BI90 BI96 BI114">
    <cfRule type="cellIs" dxfId="1952" priority="149" operator="equal">
      <formula>"Catastrófico"</formula>
    </cfRule>
  </conditionalFormatting>
  <conditionalFormatting sqref="BI84 BI90 BI96 BI114">
    <cfRule type="cellIs" dxfId="1951" priority="150" operator="equal">
      <formula>"Mayor"</formula>
    </cfRule>
  </conditionalFormatting>
  <conditionalFormatting sqref="BI84 BI90 BI96 BI114">
    <cfRule type="cellIs" dxfId="1950" priority="151" operator="equal">
      <formula>"Moderado"</formula>
    </cfRule>
  </conditionalFormatting>
  <conditionalFormatting sqref="BI84 BI90 BI96 BI114">
    <cfRule type="cellIs" dxfId="1949" priority="152" operator="equal">
      <formula>"Menor"</formula>
    </cfRule>
  </conditionalFormatting>
  <conditionalFormatting sqref="BI84 BI90 BI96 BI114">
    <cfRule type="cellIs" dxfId="1948" priority="153" operator="equal">
      <formula>"Leve"</formula>
    </cfRule>
  </conditionalFormatting>
  <conditionalFormatting sqref="AH84 AH90 AH96 AH114 AH138">
    <cfRule type="cellIs" dxfId="1947" priority="292" operator="equal">
      <formula>"Catastrófico"</formula>
    </cfRule>
  </conditionalFormatting>
  <conditionalFormatting sqref="AH84 AH90 AH96 AH114 AH138">
    <cfRule type="cellIs" dxfId="1946" priority="293" operator="equal">
      <formula>"Mayor"</formula>
    </cfRule>
  </conditionalFormatting>
  <conditionalFormatting sqref="AH84 AH90 AH96 AH114 AH138">
    <cfRule type="cellIs" dxfId="1945" priority="294" operator="equal">
      <formula>"Moderado"</formula>
    </cfRule>
  </conditionalFormatting>
  <conditionalFormatting sqref="AH84 AH90 AH96 AH114 AH138">
    <cfRule type="cellIs" dxfId="1944" priority="295" operator="equal">
      <formula>"Menor"</formula>
    </cfRule>
  </conditionalFormatting>
  <conditionalFormatting sqref="AH84 AH90 AH96 AH114 AH138">
    <cfRule type="cellIs" dxfId="1943" priority="296" operator="equal">
      <formula>"Leve"</formula>
    </cfRule>
  </conditionalFormatting>
  <conditionalFormatting sqref="BM84 BM90 BM96">
    <cfRule type="cellIs" dxfId="1942" priority="1" operator="equal">
      <formula>"Extremo"</formula>
    </cfRule>
  </conditionalFormatting>
  <conditionalFormatting sqref="BM84 BM90 BM96">
    <cfRule type="cellIs" dxfId="1941" priority="2" operator="equal">
      <formula>"Alto"</formula>
    </cfRule>
  </conditionalFormatting>
  <conditionalFormatting sqref="BM84 BM90 BM96">
    <cfRule type="cellIs" dxfId="1940" priority="3" operator="equal">
      <formula>"Moderado"</formula>
    </cfRule>
  </conditionalFormatting>
  <conditionalFormatting sqref="BM84 BM90 BM96">
    <cfRule type="cellIs" dxfId="1939" priority="4" operator="equal">
      <formula>"Bajo"</formula>
    </cfRule>
  </conditionalFormatting>
  <conditionalFormatting sqref="BI72 BI78 BI84 BI90 BI96 BI114">
    <cfRule type="cellIs" dxfId="1938" priority="5" operator="equal">
      <formula>"Catastrófico"</formula>
    </cfRule>
  </conditionalFormatting>
  <conditionalFormatting sqref="BI72 BI78 BI84 BI90 BI96 BI114">
    <cfRule type="cellIs" dxfId="1937" priority="6" operator="equal">
      <formula>"Mayor"</formula>
    </cfRule>
  </conditionalFormatting>
  <conditionalFormatting sqref="BI72 BI78 BI84 BI90 BI96 BI114">
    <cfRule type="cellIs" dxfId="1936" priority="7" operator="equal">
      <formula>"Moderado"</formula>
    </cfRule>
  </conditionalFormatting>
  <conditionalFormatting sqref="BI72 BI78 BI84 BI90 BI96 BI114">
    <cfRule type="cellIs" dxfId="1935" priority="8" operator="equal">
      <formula>"Menor"</formula>
    </cfRule>
  </conditionalFormatting>
  <conditionalFormatting sqref="BI72 BI78 BI84 BI90 BI96 BI114">
    <cfRule type="cellIs" dxfId="1934" priority="9" operator="equal">
      <formula>"Leve"</formula>
    </cfRule>
  </conditionalFormatting>
  <conditionalFormatting sqref="BM84 BM90 BM96">
    <cfRule type="cellIs" dxfId="1933" priority="10" operator="equal">
      <formula>"Extremo"</formula>
    </cfRule>
  </conditionalFormatting>
  <conditionalFormatting sqref="BM84 BM90 BM96 BM138:BM143 BM162:BM206">
    <cfRule type="cellIs" dxfId="1932" priority="11" operator="equal">
      <formula>"Extremo"</formula>
    </cfRule>
  </conditionalFormatting>
  <conditionalFormatting sqref="BM84 BM90 BM96">
    <cfRule type="cellIs" dxfId="1931" priority="12" operator="equal">
      <formula>"Alta"</formula>
    </cfRule>
  </conditionalFormatting>
  <conditionalFormatting sqref="BI72:BI101 BI114:BI119">
    <cfRule type="cellIs" dxfId="1930" priority="13" operator="equal">
      <formula>"Casi Seguro"</formula>
    </cfRule>
  </conditionalFormatting>
  <conditionalFormatting sqref="BI72:BI101 BI114:BI119">
    <cfRule type="cellIs" dxfId="1929" priority="14" operator="equal">
      <formula>"Probable"</formula>
    </cfRule>
  </conditionalFormatting>
  <conditionalFormatting sqref="BI72:BI101 BI114:BI119">
    <cfRule type="cellIs" dxfId="1928" priority="15" operator="equal">
      <formula>"Posible"</formula>
    </cfRule>
  </conditionalFormatting>
  <conditionalFormatting sqref="BI72:BI101 BI114:BI119">
    <cfRule type="cellIs" dxfId="1927" priority="16" operator="equal">
      <formula>"Improbable"</formula>
    </cfRule>
  </conditionalFormatting>
  <conditionalFormatting sqref="BI72:BI101 BI114:BI119">
    <cfRule type="cellIs" dxfId="1926" priority="17" operator="equal">
      <formula>"Rara vez"</formula>
    </cfRule>
  </conditionalFormatting>
  <conditionalFormatting sqref="AJ72">
    <cfRule type="cellIs" dxfId="1925" priority="18" operator="equal">
      <formula>"Extremo"</formula>
    </cfRule>
  </conditionalFormatting>
  <conditionalFormatting sqref="AJ72">
    <cfRule type="cellIs" dxfId="1924" priority="19" operator="equal">
      <formula>"Alto"</formula>
    </cfRule>
  </conditionalFormatting>
  <conditionalFormatting sqref="AJ72">
    <cfRule type="cellIs" dxfId="1923" priority="20" operator="equal">
      <formula>"Moderado"</formula>
    </cfRule>
  </conditionalFormatting>
  <conditionalFormatting sqref="AJ72">
    <cfRule type="cellIs" dxfId="1922" priority="21" operator="equal">
      <formula>"Bajo"</formula>
    </cfRule>
  </conditionalFormatting>
  <conditionalFormatting sqref="BH72">
    <cfRule type="cellIs" dxfId="1921" priority="22" operator="equal">
      <formula>"Muy Alta"</formula>
    </cfRule>
  </conditionalFormatting>
  <conditionalFormatting sqref="BH72">
    <cfRule type="cellIs" dxfId="1920" priority="23" operator="equal">
      <formula>"Alta"</formula>
    </cfRule>
  </conditionalFormatting>
  <conditionalFormatting sqref="BH72">
    <cfRule type="cellIs" dxfId="1919" priority="24" operator="equal">
      <formula>"Media"</formula>
    </cfRule>
  </conditionalFormatting>
  <conditionalFormatting sqref="BH72">
    <cfRule type="cellIs" dxfId="1918" priority="25" operator="equal">
      <formula>"Baja"</formula>
    </cfRule>
  </conditionalFormatting>
  <conditionalFormatting sqref="BH72">
    <cfRule type="cellIs" dxfId="1917" priority="26" operator="equal">
      <formula>"Muy Baja"</formula>
    </cfRule>
  </conditionalFormatting>
  <conditionalFormatting sqref="BK72">
    <cfRule type="cellIs" dxfId="1916" priority="27" operator="equal">
      <formula>"Catastrófico"</formula>
    </cfRule>
  </conditionalFormatting>
  <conditionalFormatting sqref="BK72">
    <cfRule type="cellIs" dxfId="1915" priority="28" operator="equal">
      <formula>"Mayor"</formula>
    </cfRule>
  </conditionalFormatting>
  <conditionalFormatting sqref="BK72">
    <cfRule type="cellIs" dxfId="1914" priority="29" operator="equal">
      <formula>"Moderado"</formula>
    </cfRule>
  </conditionalFormatting>
  <conditionalFormatting sqref="BK72">
    <cfRule type="cellIs" dxfId="1913" priority="30" operator="equal">
      <formula>"Menor"</formula>
    </cfRule>
  </conditionalFormatting>
  <conditionalFormatting sqref="BK72">
    <cfRule type="cellIs" dxfId="1912" priority="31" operator="equal">
      <formula>"Leve"</formula>
    </cfRule>
  </conditionalFormatting>
  <conditionalFormatting sqref="BM72">
    <cfRule type="cellIs" dxfId="1911" priority="32" operator="equal">
      <formula>"Extremo"</formula>
    </cfRule>
  </conditionalFormatting>
  <conditionalFormatting sqref="BM72">
    <cfRule type="cellIs" dxfId="1910" priority="33" operator="equal">
      <formula>"Alto"</formula>
    </cfRule>
  </conditionalFormatting>
  <conditionalFormatting sqref="BM72">
    <cfRule type="cellIs" dxfId="1909" priority="34" operator="equal">
      <formula>"Moderado"</formula>
    </cfRule>
  </conditionalFormatting>
  <conditionalFormatting sqref="BM72">
    <cfRule type="cellIs" dxfId="1908" priority="35" operator="equal">
      <formula>"Bajo"</formula>
    </cfRule>
  </conditionalFormatting>
  <conditionalFormatting sqref="AG72:AG77">
    <cfRule type="containsText" dxfId="1907" priority="36" operator="containsText" text="❌">
      <formula>NOT(ISERROR(SEARCH(("❌"),(AG72))))</formula>
    </cfRule>
  </conditionalFormatting>
  <conditionalFormatting sqref="AH72">
    <cfRule type="cellIs" dxfId="1906" priority="37" operator="equal">
      <formula>"Catastrófico"</formula>
    </cfRule>
  </conditionalFormatting>
  <conditionalFormatting sqref="AH72">
    <cfRule type="cellIs" dxfId="1905" priority="38" operator="equal">
      <formula>"Mayor"</formula>
    </cfRule>
  </conditionalFormatting>
  <conditionalFormatting sqref="AH72">
    <cfRule type="cellIs" dxfId="1904" priority="39" operator="equal">
      <formula>"Moderado"</formula>
    </cfRule>
  </conditionalFormatting>
  <conditionalFormatting sqref="AH72">
    <cfRule type="cellIs" dxfId="1903" priority="40" operator="equal">
      <formula>"Menor"</formula>
    </cfRule>
  </conditionalFormatting>
  <conditionalFormatting sqref="AH72">
    <cfRule type="cellIs" dxfId="1902" priority="41" operator="equal">
      <formula>"Leve"</formula>
    </cfRule>
  </conditionalFormatting>
  <conditionalFormatting sqref="K72">
    <cfRule type="cellIs" dxfId="1901" priority="42" operator="equal">
      <formula>"Muy Alta"</formula>
    </cfRule>
  </conditionalFormatting>
  <conditionalFormatting sqref="K72">
    <cfRule type="cellIs" dxfId="1900" priority="43" operator="equal">
      <formula>"Alta"</formula>
    </cfRule>
  </conditionalFormatting>
  <conditionalFormatting sqref="K72">
    <cfRule type="cellIs" dxfId="1899" priority="44" operator="equal">
      <formula>"Media"</formula>
    </cfRule>
  </conditionalFormatting>
  <conditionalFormatting sqref="K72">
    <cfRule type="cellIs" dxfId="1898" priority="45" operator="equal">
      <formula>"Baja"</formula>
    </cfRule>
  </conditionalFormatting>
  <conditionalFormatting sqref="K72">
    <cfRule type="cellIs" dxfId="1897" priority="46" operator="equal">
      <formula>"Muy Baja"</formula>
    </cfRule>
  </conditionalFormatting>
  <conditionalFormatting sqref="BI72 BI78 BI84 BI90 BI96 BI114">
    <cfRule type="cellIs" dxfId="1896" priority="47" operator="equal">
      <formula>"Catastrófico"</formula>
    </cfRule>
  </conditionalFormatting>
  <conditionalFormatting sqref="BI72 BI78 BI84 BI90 BI96 BI114">
    <cfRule type="cellIs" dxfId="1895" priority="48" operator="equal">
      <formula>"Mayor"</formula>
    </cfRule>
  </conditionalFormatting>
  <conditionalFormatting sqref="BI72 BI78 BI84 BI90 BI96 BI114">
    <cfRule type="cellIs" dxfId="1894" priority="49" operator="equal">
      <formula>"Moderado"</formula>
    </cfRule>
  </conditionalFormatting>
  <conditionalFormatting sqref="BI72 BI78 BI84 BI90 BI96 BI114">
    <cfRule type="cellIs" dxfId="1893" priority="50" operator="equal">
      <formula>"Menor"</formula>
    </cfRule>
  </conditionalFormatting>
  <conditionalFormatting sqref="BI72 BI78 BI84 BI90 BI96 BI114">
    <cfRule type="cellIs" dxfId="1892" priority="51" operator="equal">
      <formula>"Leve"</formula>
    </cfRule>
  </conditionalFormatting>
  <conditionalFormatting sqref="BM72:BM77">
    <cfRule type="cellIs" dxfId="1891" priority="52" operator="equal">
      <formula>"Extremo"</formula>
    </cfRule>
  </conditionalFormatting>
  <conditionalFormatting sqref="BM72:BM77">
    <cfRule type="cellIs" dxfId="1890" priority="53" operator="equal">
      <formula>"Extremo"</formula>
    </cfRule>
  </conditionalFormatting>
  <conditionalFormatting sqref="BM72:BM77">
    <cfRule type="cellIs" dxfId="1889" priority="54" operator="equal">
      <formula>"Alta"</formula>
    </cfRule>
  </conditionalFormatting>
  <conditionalFormatting sqref="K72:K77">
    <cfRule type="cellIs" dxfId="1888" priority="55" operator="equal">
      <formula>"Casi Seguro"</formula>
    </cfRule>
  </conditionalFormatting>
  <conditionalFormatting sqref="K72:K77">
    <cfRule type="cellIs" dxfId="1887" priority="56" operator="equal">
      <formula>"Probable"</formula>
    </cfRule>
  </conditionalFormatting>
  <conditionalFormatting sqref="K72:K77">
    <cfRule type="cellIs" dxfId="1886" priority="57" operator="equal">
      <formula>"Posible"</formula>
    </cfRule>
  </conditionalFormatting>
  <conditionalFormatting sqref="K72:K77">
    <cfRule type="cellIs" dxfId="1885" priority="58" operator="equal">
      <formula>"Rara vez"</formula>
    </cfRule>
  </conditionalFormatting>
  <conditionalFormatting sqref="K72:K77">
    <cfRule type="cellIs" dxfId="1884" priority="59" operator="equal">
      <formula>"Improbable"</formula>
    </cfRule>
  </conditionalFormatting>
  <conditionalFormatting sqref="K72:K77">
    <cfRule type="cellIs" dxfId="1883" priority="60" operator="equal">
      <formula>"Rara vez"</formula>
    </cfRule>
  </conditionalFormatting>
  <conditionalFormatting sqref="BI72:BI101 BI114:BI119">
    <cfRule type="cellIs" dxfId="1882" priority="61" operator="equal">
      <formula>"Casi Seguro"</formula>
    </cfRule>
  </conditionalFormatting>
  <conditionalFormatting sqref="BI72:BI101 BI114:BI119">
    <cfRule type="cellIs" dxfId="1881" priority="62" operator="equal">
      <formula>"Probable"</formula>
    </cfRule>
  </conditionalFormatting>
  <conditionalFormatting sqref="BI72:BI101 BI114:BI119">
    <cfRule type="cellIs" dxfId="1880" priority="63" operator="equal">
      <formula>"Posible"</formula>
    </cfRule>
  </conditionalFormatting>
  <conditionalFormatting sqref="BI72:BI101 BI114:BI119">
    <cfRule type="cellIs" dxfId="1879" priority="64" operator="equal">
      <formula>"Improbable"</formula>
    </cfRule>
  </conditionalFormatting>
  <conditionalFormatting sqref="BI72:BI101 BI114:BI119">
    <cfRule type="cellIs" dxfId="1878" priority="65" operator="equal">
      <formula>"Rara vez"</formula>
    </cfRule>
  </conditionalFormatting>
  <conditionalFormatting sqref="AJ72:AJ77">
    <cfRule type="cellIs" dxfId="1877" priority="66" operator="equal">
      <formula>"Moderada"</formula>
    </cfRule>
  </conditionalFormatting>
  <conditionalFormatting sqref="AJ72:AJ77">
    <cfRule type="cellIs" dxfId="1876" priority="67" operator="equal">
      <formula>"Alta"</formula>
    </cfRule>
  </conditionalFormatting>
  <conditionalFormatting sqref="AJ72:AJ77">
    <cfRule type="cellIs" dxfId="1875" priority="68" operator="equal">
      <formula>"Extrema"</formula>
    </cfRule>
  </conditionalFormatting>
  <conditionalFormatting sqref="AJ78 AJ84 AJ90 AJ96 AJ114">
    <cfRule type="cellIs" dxfId="1874" priority="69" operator="equal">
      <formula>"Extremo"</formula>
    </cfRule>
  </conditionalFormatting>
  <conditionalFormatting sqref="AJ78 AJ84 AJ90 AJ96 AJ114">
    <cfRule type="cellIs" dxfId="1873" priority="70" operator="equal">
      <formula>"Alto"</formula>
    </cfRule>
  </conditionalFormatting>
  <conditionalFormatting sqref="AJ78 AJ84 AJ90 AJ96 AJ114">
    <cfRule type="cellIs" dxfId="1872" priority="71" operator="equal">
      <formula>"Moderado"</formula>
    </cfRule>
  </conditionalFormatting>
  <conditionalFormatting sqref="AJ78 AJ84 AJ90 AJ96 AJ114">
    <cfRule type="cellIs" dxfId="1871" priority="72" operator="equal">
      <formula>"Bajo"</formula>
    </cfRule>
  </conditionalFormatting>
  <conditionalFormatting sqref="BH78 BH84 BH90 BH96 BH114">
    <cfRule type="cellIs" dxfId="1870" priority="73" operator="equal">
      <formula>"Muy Alta"</formula>
    </cfRule>
  </conditionalFormatting>
  <conditionalFormatting sqref="BH78 BH84 BH90 BH96 BH114">
    <cfRule type="cellIs" dxfId="1869" priority="74" operator="equal">
      <formula>"Alta"</formula>
    </cfRule>
  </conditionalFormatting>
  <conditionalFormatting sqref="BH78 BH84 BH90 BH96 BH114">
    <cfRule type="cellIs" dxfId="1868" priority="75" operator="equal">
      <formula>"Media"</formula>
    </cfRule>
  </conditionalFormatting>
  <conditionalFormatting sqref="BH78 BH84 BH90 BH96 BH114">
    <cfRule type="cellIs" dxfId="1867" priority="76" operator="equal">
      <formula>"Baja"</formula>
    </cfRule>
  </conditionalFormatting>
  <conditionalFormatting sqref="BH78 BH84 BH90 BH96 BH114">
    <cfRule type="cellIs" dxfId="1866" priority="77" operator="equal">
      <formula>"Muy Baja"</formula>
    </cfRule>
  </conditionalFormatting>
  <conditionalFormatting sqref="BK78 BK84 BK90 BK96 BK114">
    <cfRule type="cellIs" dxfId="1865" priority="78" operator="equal">
      <formula>"Catastrófico"</formula>
    </cfRule>
  </conditionalFormatting>
  <conditionalFormatting sqref="BK78 BK84 BK90 BK96 BK114">
    <cfRule type="cellIs" dxfId="1864" priority="79" operator="equal">
      <formula>"Mayor"</formula>
    </cfRule>
  </conditionalFormatting>
  <conditionalFormatting sqref="BK78 BK84 BK90 BK96 BK114">
    <cfRule type="cellIs" dxfId="1863" priority="80" operator="equal">
      <formula>"Moderado"</formula>
    </cfRule>
  </conditionalFormatting>
  <conditionalFormatting sqref="BK78 BK84 BK90 BK96 BK114">
    <cfRule type="cellIs" dxfId="1862" priority="81" operator="equal">
      <formula>"Menor"</formula>
    </cfRule>
  </conditionalFormatting>
  <conditionalFormatting sqref="BK78 BK84 BK90 BK96 BK114">
    <cfRule type="cellIs" dxfId="1861" priority="82" operator="equal">
      <formula>"Leve"</formula>
    </cfRule>
  </conditionalFormatting>
  <conditionalFormatting sqref="BM78 BM84 BM90 BM96 BM114">
    <cfRule type="cellIs" dxfId="1860" priority="83" operator="equal">
      <formula>"Extremo"</formula>
    </cfRule>
  </conditionalFormatting>
  <conditionalFormatting sqref="BM78 BM84 BM90 BM96 BM114">
    <cfRule type="cellIs" dxfId="1859" priority="84" operator="equal">
      <formula>"Alto"</formula>
    </cfRule>
  </conditionalFormatting>
  <conditionalFormatting sqref="BM78 BM84 BM90 BM96 BM114">
    <cfRule type="cellIs" dxfId="1858" priority="85" operator="equal">
      <formula>"Moderado"</formula>
    </cfRule>
  </conditionalFormatting>
  <conditionalFormatting sqref="BM78 BM84 BM90 BM96 BM114">
    <cfRule type="cellIs" dxfId="1857" priority="86" operator="equal">
      <formula>"Bajo"</formula>
    </cfRule>
  </conditionalFormatting>
  <conditionalFormatting sqref="AG78:AG101 AG114:AG119">
    <cfRule type="containsText" dxfId="1856" priority="87" operator="containsText" text="❌">
      <formula>NOT(ISERROR(SEARCH(("❌"),(AG78))))</formula>
    </cfRule>
  </conditionalFormatting>
  <conditionalFormatting sqref="AH78 AH84 AH90 AH96 AH114 AH138">
    <cfRule type="cellIs" dxfId="1855" priority="88" operator="equal">
      <formula>"Catastrófico"</formula>
    </cfRule>
  </conditionalFormatting>
  <conditionalFormatting sqref="AH78 AH84 AH90 AH96 AH114 AH138">
    <cfRule type="cellIs" dxfId="1854" priority="89" operator="equal">
      <formula>"Mayor"</formula>
    </cfRule>
  </conditionalFormatting>
  <conditionalFormatting sqref="AH78 AH84 AH90 AH96 AH114 AH138">
    <cfRule type="cellIs" dxfId="1853" priority="90" operator="equal">
      <formula>"Moderado"</formula>
    </cfRule>
  </conditionalFormatting>
  <conditionalFormatting sqref="AH78 AH84 AH90 AH96 AH114 AH138">
    <cfRule type="cellIs" dxfId="1852" priority="91" operator="equal">
      <formula>"Menor"</formula>
    </cfRule>
  </conditionalFormatting>
  <conditionalFormatting sqref="AH78 AH84 AH90 AH96 AH114 AH138">
    <cfRule type="cellIs" dxfId="1851" priority="92" operator="equal">
      <formula>"Leve"</formula>
    </cfRule>
  </conditionalFormatting>
  <conditionalFormatting sqref="K78 K84 K90 K96 K114">
    <cfRule type="cellIs" dxfId="1850" priority="93" operator="equal">
      <formula>"Muy Alta"</formula>
    </cfRule>
  </conditionalFormatting>
  <conditionalFormatting sqref="K78 K84 K90 K96 K114">
    <cfRule type="cellIs" dxfId="1849" priority="94" operator="equal">
      <formula>"Alta"</formula>
    </cfRule>
  </conditionalFormatting>
  <conditionalFormatting sqref="K78 K84 K90 K96 K114">
    <cfRule type="cellIs" dxfId="1848" priority="95" operator="equal">
      <formula>"Media"</formula>
    </cfRule>
  </conditionalFormatting>
  <conditionalFormatting sqref="K78 K84 K90 K96 K114">
    <cfRule type="cellIs" dxfId="1847" priority="96" operator="equal">
      <formula>"Baja"</formula>
    </cfRule>
  </conditionalFormatting>
  <conditionalFormatting sqref="K78 K84 K90 K96 K114">
    <cfRule type="cellIs" dxfId="1846" priority="97" operator="equal">
      <formula>"Muy Baja"</formula>
    </cfRule>
  </conditionalFormatting>
  <conditionalFormatting sqref="BI78 BI84 BI90 BI96 BI114">
    <cfRule type="cellIs" dxfId="1845" priority="98" operator="equal">
      <formula>"Catastrófico"</formula>
    </cfRule>
  </conditionalFormatting>
  <conditionalFormatting sqref="BI78 BI84 BI90 BI96 BI114">
    <cfRule type="cellIs" dxfId="1844" priority="99" operator="equal">
      <formula>"Mayor"</formula>
    </cfRule>
  </conditionalFormatting>
  <conditionalFormatting sqref="BI78 BI84 BI90 BI96 BI114">
    <cfRule type="cellIs" dxfId="1843" priority="100" operator="equal">
      <formula>"Moderado"</formula>
    </cfRule>
  </conditionalFormatting>
  <conditionalFormatting sqref="BI78 BI84 BI90 BI96 BI114">
    <cfRule type="cellIs" dxfId="1842" priority="101" operator="equal">
      <formula>"Menor"</formula>
    </cfRule>
  </conditionalFormatting>
  <conditionalFormatting sqref="BI78 BI84 BI90 BI96 BI114">
    <cfRule type="cellIs" dxfId="1841" priority="102" operator="equal">
      <formula>"Leve"</formula>
    </cfRule>
  </conditionalFormatting>
  <conditionalFormatting sqref="BM78:BM101 BM114:BM119">
    <cfRule type="cellIs" dxfId="1840" priority="103" operator="equal">
      <formula>"Extremo"</formula>
    </cfRule>
  </conditionalFormatting>
  <conditionalFormatting sqref="BM78:BM101 BM114:BM119">
    <cfRule type="cellIs" dxfId="1839" priority="104" operator="equal">
      <formula>"Extremo"</formula>
    </cfRule>
  </conditionalFormatting>
  <conditionalFormatting sqref="BM78:BM101 BM114:BM119">
    <cfRule type="cellIs" dxfId="1838" priority="105" operator="equal">
      <formula>"Alta"</formula>
    </cfRule>
  </conditionalFormatting>
  <conditionalFormatting sqref="K78:K101 K114:K119">
    <cfRule type="cellIs" dxfId="1837" priority="106" operator="equal">
      <formula>"Casi Seguro"</formula>
    </cfRule>
  </conditionalFormatting>
  <conditionalFormatting sqref="K78:K101 K114:K119">
    <cfRule type="cellIs" dxfId="1836" priority="107" operator="equal">
      <formula>"Probable"</formula>
    </cfRule>
  </conditionalFormatting>
  <conditionalFormatting sqref="K78:K101 K114:K119">
    <cfRule type="cellIs" dxfId="1835" priority="108" operator="equal">
      <formula>"Posible"</formula>
    </cfRule>
  </conditionalFormatting>
  <conditionalFormatting sqref="K78:K101 K114:K119">
    <cfRule type="cellIs" dxfId="1834" priority="109" operator="equal">
      <formula>"Rara vez"</formula>
    </cfRule>
  </conditionalFormatting>
  <conditionalFormatting sqref="K78:K101 K114:K119">
    <cfRule type="cellIs" dxfId="1833" priority="110" operator="equal">
      <formula>"Improbable"</formula>
    </cfRule>
  </conditionalFormatting>
  <conditionalFormatting sqref="K78:K101 K114:K119">
    <cfRule type="cellIs" dxfId="1832" priority="111" operator="equal">
      <formula>"Rara vez"</formula>
    </cfRule>
  </conditionalFormatting>
  <conditionalFormatting sqref="BI78:BI101 BI114:BI119">
    <cfRule type="cellIs" dxfId="1831" priority="112" operator="equal">
      <formula>"Casi Seguro"</formula>
    </cfRule>
  </conditionalFormatting>
  <conditionalFormatting sqref="BI78:BI101 BI114:BI119">
    <cfRule type="cellIs" dxfId="1830" priority="113" operator="equal">
      <formula>"Probable"</formula>
    </cfRule>
  </conditionalFormatting>
  <conditionalFormatting sqref="BI78:BI101 BI114:BI119">
    <cfRule type="cellIs" dxfId="1829" priority="114" operator="equal">
      <formula>"Posible"</formula>
    </cfRule>
  </conditionalFormatting>
  <conditionalFormatting sqref="BI78:BI101 BI114:BI119">
    <cfRule type="cellIs" dxfId="1828" priority="115" operator="equal">
      <formula>"Improbable"</formula>
    </cfRule>
  </conditionalFormatting>
  <conditionalFormatting sqref="BI78:BI101 BI114:BI119">
    <cfRule type="cellIs" dxfId="1827" priority="116" operator="equal">
      <formula>"Rara vez"</formula>
    </cfRule>
  </conditionalFormatting>
  <conditionalFormatting sqref="AJ78:AJ101 AJ114:AJ119">
    <cfRule type="cellIs" dxfId="1826" priority="117" operator="equal">
      <formula>"Moderada"</formula>
    </cfRule>
  </conditionalFormatting>
  <conditionalFormatting sqref="AJ78:AJ101 AJ114:AJ119">
    <cfRule type="cellIs" dxfId="1825" priority="118" operator="equal">
      <formula>"Alta"</formula>
    </cfRule>
  </conditionalFormatting>
  <conditionalFormatting sqref="AJ78:AJ101 AJ114:AJ119">
    <cfRule type="cellIs" dxfId="1824" priority="119" operator="equal">
      <formula>"Extrema"</formula>
    </cfRule>
  </conditionalFormatting>
  <conditionalFormatting sqref="AJ84 AJ90 AJ96 AJ114">
    <cfRule type="cellIs" dxfId="1823" priority="120" operator="equal">
      <formula>"Extremo"</formula>
    </cfRule>
  </conditionalFormatting>
  <conditionalFormatting sqref="AJ84 AJ90 AJ96 AJ114">
    <cfRule type="cellIs" dxfId="1822" priority="121" operator="equal">
      <formula>"Alto"</formula>
    </cfRule>
  </conditionalFormatting>
  <conditionalFormatting sqref="AJ84 AJ90 AJ96 AJ114">
    <cfRule type="cellIs" dxfId="1821" priority="122" operator="equal">
      <formula>"Moderado"</formula>
    </cfRule>
  </conditionalFormatting>
  <conditionalFormatting sqref="AJ84 AJ90 AJ96 AJ114">
    <cfRule type="cellIs" dxfId="1820" priority="123" operator="equal">
      <formula>"Bajo"</formula>
    </cfRule>
  </conditionalFormatting>
  <conditionalFormatting sqref="BH84 BH90 BH96 BH114">
    <cfRule type="cellIs" dxfId="1819" priority="124" operator="equal">
      <formula>"Muy Alta"</formula>
    </cfRule>
  </conditionalFormatting>
  <conditionalFormatting sqref="BH84 BH90 BH96 BH114">
    <cfRule type="cellIs" dxfId="1818" priority="125" operator="equal">
      <formula>"Alta"</formula>
    </cfRule>
  </conditionalFormatting>
  <conditionalFormatting sqref="BH84 BH90 BH96 BH114">
    <cfRule type="cellIs" dxfId="1817" priority="126" operator="equal">
      <formula>"Media"</formula>
    </cfRule>
  </conditionalFormatting>
  <conditionalFormatting sqref="BH84 BH90 BH96 BH114">
    <cfRule type="cellIs" dxfId="1816" priority="127" operator="equal">
      <formula>"Baja"</formula>
    </cfRule>
  </conditionalFormatting>
  <conditionalFormatting sqref="BH84 BH90 BH96 BH114">
    <cfRule type="cellIs" dxfId="1815" priority="128" operator="equal">
      <formula>"Muy Baja"</formula>
    </cfRule>
  </conditionalFormatting>
  <conditionalFormatting sqref="BK84 BK90 BK96 BK114">
    <cfRule type="cellIs" dxfId="1814" priority="129" operator="equal">
      <formula>"Catastrófico"</formula>
    </cfRule>
  </conditionalFormatting>
  <conditionalFormatting sqref="BK84 BK90 BK96 BK114">
    <cfRule type="cellIs" dxfId="1813" priority="130" operator="equal">
      <formula>"Mayor"</formula>
    </cfRule>
  </conditionalFormatting>
  <conditionalFormatting sqref="BK84 BK90 BK96 BK114">
    <cfRule type="cellIs" dxfId="1812" priority="131" operator="equal">
      <formula>"Moderado"</formula>
    </cfRule>
  </conditionalFormatting>
  <conditionalFormatting sqref="BK84 BK90 BK96 BK114">
    <cfRule type="cellIs" dxfId="1811" priority="132" operator="equal">
      <formula>"Menor"</formula>
    </cfRule>
  </conditionalFormatting>
  <conditionalFormatting sqref="BK84 BK90 BK96 BK114">
    <cfRule type="cellIs" dxfId="1810" priority="133" operator="equal">
      <formula>"Leve"</formula>
    </cfRule>
  </conditionalFormatting>
  <conditionalFormatting sqref="BM84 BM90 BM96 BM114">
    <cfRule type="cellIs" dxfId="1809" priority="134" operator="equal">
      <formula>"Extremo"</formula>
    </cfRule>
  </conditionalFormatting>
  <conditionalFormatting sqref="BM84 BM90 BM96 BM114">
    <cfRule type="cellIs" dxfId="1808" priority="135" operator="equal">
      <formula>"Alto"</formula>
    </cfRule>
  </conditionalFormatting>
  <conditionalFormatting sqref="BM84 BM90 BM96 BM114">
    <cfRule type="cellIs" dxfId="1807" priority="136" operator="equal">
      <formula>"Moderado"</formula>
    </cfRule>
  </conditionalFormatting>
  <conditionalFormatting sqref="BM84 BM90 BM96 BM114">
    <cfRule type="cellIs" dxfId="1806" priority="137" operator="equal">
      <formula>"Bajo"</formula>
    </cfRule>
  </conditionalFormatting>
  <conditionalFormatting sqref="AG84:AG101 AG114:AG119">
    <cfRule type="containsText" dxfId="1805" priority="138" operator="containsText" text="❌">
      <formula>NOT(ISERROR(SEARCH(("❌"),(AG84))))</formula>
    </cfRule>
  </conditionalFormatting>
  <conditionalFormatting sqref="AH84 AH90 AH96 AH114 AH138">
    <cfRule type="cellIs" dxfId="1804" priority="139" operator="equal">
      <formula>"Catastrófico"</formula>
    </cfRule>
  </conditionalFormatting>
  <conditionalFormatting sqref="AH84 AH90 AH96 AH114 AH138">
    <cfRule type="cellIs" dxfId="1803" priority="140" operator="equal">
      <formula>"Mayor"</formula>
    </cfRule>
  </conditionalFormatting>
  <conditionalFormatting sqref="AH84 AH90 AH96 AH114 AH138">
    <cfRule type="cellIs" dxfId="1802" priority="141" operator="equal">
      <formula>"Moderado"</formula>
    </cfRule>
  </conditionalFormatting>
  <conditionalFormatting sqref="AH84 AH90 AH96 AH114 AH138">
    <cfRule type="cellIs" dxfId="1801" priority="142" operator="equal">
      <formula>"Menor"</formula>
    </cfRule>
  </conditionalFormatting>
  <conditionalFormatting sqref="AH84 AH90 AH96 AH114 AH138">
    <cfRule type="cellIs" dxfId="1800" priority="143" operator="equal">
      <formula>"Leve"</formula>
    </cfRule>
  </conditionalFormatting>
  <conditionalFormatting sqref="BM84:BM101 BM114:BM119">
    <cfRule type="cellIs" dxfId="1799" priority="154" operator="equal">
      <formula>"Extremo"</formula>
    </cfRule>
  </conditionalFormatting>
  <conditionalFormatting sqref="BM84:BM101 BM114:BM119">
    <cfRule type="cellIs" dxfId="1798" priority="155" operator="equal">
      <formula>"Extremo"</formula>
    </cfRule>
  </conditionalFormatting>
  <conditionalFormatting sqref="BM84:BM101 BM114:BM119">
    <cfRule type="cellIs" dxfId="1797" priority="156" operator="equal">
      <formula>"Alta"</formula>
    </cfRule>
  </conditionalFormatting>
  <conditionalFormatting sqref="K84:K101 K114:K119">
    <cfRule type="cellIs" dxfId="1796" priority="157" operator="equal">
      <formula>"Casi Seguro"</formula>
    </cfRule>
  </conditionalFormatting>
  <conditionalFormatting sqref="K84:K101 K114:K119">
    <cfRule type="cellIs" dxfId="1795" priority="158" operator="equal">
      <formula>"Probable"</formula>
    </cfRule>
  </conditionalFormatting>
  <conditionalFormatting sqref="K84:K101 K114:K119">
    <cfRule type="cellIs" dxfId="1794" priority="159" operator="equal">
      <formula>"Posible"</formula>
    </cfRule>
  </conditionalFormatting>
  <conditionalFormatting sqref="K84:K101 K114:K119">
    <cfRule type="cellIs" dxfId="1793" priority="160" operator="equal">
      <formula>"Rara vez"</formula>
    </cfRule>
  </conditionalFormatting>
  <conditionalFormatting sqref="K84:K101 K114:K119">
    <cfRule type="cellIs" dxfId="1792" priority="161" operator="equal">
      <formula>"Improbable"</formula>
    </cfRule>
  </conditionalFormatting>
  <conditionalFormatting sqref="K84:K101 K114:K119">
    <cfRule type="cellIs" dxfId="1791" priority="162" operator="equal">
      <formula>"Rara vez"</formula>
    </cfRule>
  </conditionalFormatting>
  <conditionalFormatting sqref="BI84:BI101 BI114:BI119">
    <cfRule type="cellIs" dxfId="1790" priority="163" operator="equal">
      <formula>"Casi Seguro"</formula>
    </cfRule>
  </conditionalFormatting>
  <conditionalFormatting sqref="BI84:BI101 BI114:BI119">
    <cfRule type="cellIs" dxfId="1789" priority="164" operator="equal">
      <formula>"Probable"</formula>
    </cfRule>
  </conditionalFormatting>
  <conditionalFormatting sqref="BI84:BI101 BI114:BI119">
    <cfRule type="cellIs" dxfId="1788" priority="165" operator="equal">
      <formula>"Posible"</formula>
    </cfRule>
  </conditionalFormatting>
  <conditionalFormatting sqref="BI84:BI101 BI114:BI119">
    <cfRule type="cellIs" dxfId="1787" priority="166" operator="equal">
      <formula>"Improbable"</formula>
    </cfRule>
  </conditionalFormatting>
  <conditionalFormatting sqref="BI84:BI101 BI114:BI119">
    <cfRule type="cellIs" dxfId="1786" priority="167" operator="equal">
      <formula>"Rara vez"</formula>
    </cfRule>
  </conditionalFormatting>
  <conditionalFormatting sqref="AJ84:AJ101 AJ114:AJ119">
    <cfRule type="cellIs" dxfId="1785" priority="168" operator="equal">
      <formula>"Moderada"</formula>
    </cfRule>
  </conditionalFormatting>
  <conditionalFormatting sqref="AJ84:AJ101 AJ114:AJ119">
    <cfRule type="cellIs" dxfId="1784" priority="169" operator="equal">
      <formula>"Alta"</formula>
    </cfRule>
  </conditionalFormatting>
  <conditionalFormatting sqref="AJ84:AJ101 AJ114:AJ119">
    <cfRule type="cellIs" dxfId="1783" priority="170" operator="equal">
      <formula>"Extrema"</formula>
    </cfRule>
  </conditionalFormatting>
  <conditionalFormatting sqref="AJ90">
    <cfRule type="cellIs" dxfId="1782" priority="171" operator="equal">
      <formula>"Extremo"</formula>
    </cfRule>
  </conditionalFormatting>
  <conditionalFormatting sqref="AJ90">
    <cfRule type="cellIs" dxfId="1781" priority="172" operator="equal">
      <formula>"Alto"</formula>
    </cfRule>
  </conditionalFormatting>
  <conditionalFormatting sqref="AJ90">
    <cfRule type="cellIs" dxfId="1780" priority="173" operator="equal">
      <formula>"Moderado"</formula>
    </cfRule>
  </conditionalFormatting>
  <conditionalFormatting sqref="AJ90">
    <cfRule type="cellIs" dxfId="1779" priority="174" operator="equal">
      <formula>"Bajo"</formula>
    </cfRule>
  </conditionalFormatting>
  <conditionalFormatting sqref="BH90 BH96 BH114">
    <cfRule type="cellIs" dxfId="1778" priority="175" operator="equal">
      <formula>"Muy Alta"</formula>
    </cfRule>
  </conditionalFormatting>
  <conditionalFormatting sqref="BH90 BH96 BH114">
    <cfRule type="cellIs" dxfId="1777" priority="176" operator="equal">
      <formula>"Alta"</formula>
    </cfRule>
  </conditionalFormatting>
  <conditionalFormatting sqref="BH90 BH96 BH114">
    <cfRule type="cellIs" dxfId="1776" priority="177" operator="equal">
      <formula>"Media"</formula>
    </cfRule>
  </conditionalFormatting>
  <conditionalFormatting sqref="BH90 BH96 BH114">
    <cfRule type="cellIs" dxfId="1775" priority="178" operator="equal">
      <formula>"Baja"</formula>
    </cfRule>
  </conditionalFormatting>
  <conditionalFormatting sqref="BH90 BH96 BH114">
    <cfRule type="cellIs" dxfId="1774" priority="179" operator="equal">
      <formula>"Muy Baja"</formula>
    </cfRule>
  </conditionalFormatting>
  <conditionalFormatting sqref="BK84 BK90 BK96 BK114">
    <cfRule type="cellIs" dxfId="1773" priority="180" operator="equal">
      <formula>"Catastrófico"</formula>
    </cfRule>
  </conditionalFormatting>
  <conditionalFormatting sqref="BK84 BK90 BK96 BK114">
    <cfRule type="cellIs" dxfId="1772" priority="181" operator="equal">
      <formula>"Mayor"</formula>
    </cfRule>
  </conditionalFormatting>
  <conditionalFormatting sqref="BK84 BK90 BK96 BK114">
    <cfRule type="cellIs" dxfId="1771" priority="182" operator="equal">
      <formula>"Moderado"</formula>
    </cfRule>
  </conditionalFormatting>
  <conditionalFormatting sqref="BK84 BK90 BK96 BK114">
    <cfRule type="cellIs" dxfId="1770" priority="183" operator="equal">
      <formula>"Menor"</formula>
    </cfRule>
  </conditionalFormatting>
  <conditionalFormatting sqref="BK84 BK90 BK96 BK114">
    <cfRule type="cellIs" dxfId="1769" priority="184" operator="equal">
      <formula>"Leve"</formula>
    </cfRule>
  </conditionalFormatting>
  <conditionalFormatting sqref="BM90 BM96 BM114">
    <cfRule type="cellIs" dxfId="1768" priority="185" operator="equal">
      <formula>"Extremo"</formula>
    </cfRule>
  </conditionalFormatting>
  <conditionalFormatting sqref="BM90 BM96 BM114">
    <cfRule type="cellIs" dxfId="1767" priority="186" operator="equal">
      <formula>"Alto"</formula>
    </cfRule>
  </conditionalFormatting>
  <conditionalFormatting sqref="BM90 BM96 BM114">
    <cfRule type="cellIs" dxfId="1766" priority="187" operator="equal">
      <formula>"Moderado"</formula>
    </cfRule>
  </conditionalFormatting>
  <conditionalFormatting sqref="BM90 BM96 BM114">
    <cfRule type="cellIs" dxfId="1765" priority="188" operator="equal">
      <formula>"Bajo"</formula>
    </cfRule>
  </conditionalFormatting>
  <conditionalFormatting sqref="AG90:AG95">
    <cfRule type="containsText" dxfId="1764" priority="189" operator="containsText" text="❌">
      <formula>NOT(ISERROR(SEARCH(("❌"),(AG90))))</formula>
    </cfRule>
  </conditionalFormatting>
  <conditionalFormatting sqref="AH90">
    <cfRule type="cellIs" dxfId="1763" priority="190" operator="equal">
      <formula>"Catastrófico"</formula>
    </cfRule>
  </conditionalFormatting>
  <conditionalFormatting sqref="AH90">
    <cfRule type="cellIs" dxfId="1762" priority="191" operator="equal">
      <formula>"Mayor"</formula>
    </cfRule>
  </conditionalFormatting>
  <conditionalFormatting sqref="AH90">
    <cfRule type="cellIs" dxfId="1761" priority="192" operator="equal">
      <formula>"Moderado"</formula>
    </cfRule>
  </conditionalFormatting>
  <conditionalFormatting sqref="AH90">
    <cfRule type="cellIs" dxfId="1760" priority="193" operator="equal">
      <formula>"Menor"</formula>
    </cfRule>
  </conditionalFormatting>
  <conditionalFormatting sqref="AH90">
    <cfRule type="cellIs" dxfId="1759" priority="194" operator="equal">
      <formula>"Leve"</formula>
    </cfRule>
  </conditionalFormatting>
  <conditionalFormatting sqref="K90">
    <cfRule type="cellIs" dxfId="1758" priority="195" operator="equal">
      <formula>"Muy Alta"</formula>
    </cfRule>
  </conditionalFormatting>
  <conditionalFormatting sqref="K90">
    <cfRule type="cellIs" dxfId="1757" priority="196" operator="equal">
      <formula>"Alta"</formula>
    </cfRule>
  </conditionalFormatting>
  <conditionalFormatting sqref="K90">
    <cfRule type="cellIs" dxfId="1756" priority="197" operator="equal">
      <formula>"Media"</formula>
    </cfRule>
  </conditionalFormatting>
  <conditionalFormatting sqref="K90">
    <cfRule type="cellIs" dxfId="1755" priority="198" operator="equal">
      <formula>"Baja"</formula>
    </cfRule>
  </conditionalFormatting>
  <conditionalFormatting sqref="K90">
    <cfRule type="cellIs" dxfId="1754" priority="199" operator="equal">
      <formula>"Muy Baja"</formula>
    </cfRule>
  </conditionalFormatting>
  <conditionalFormatting sqref="BI90 BI96 BI114">
    <cfRule type="cellIs" dxfId="1753" priority="200" operator="equal">
      <formula>"Catastrófico"</formula>
    </cfRule>
  </conditionalFormatting>
  <conditionalFormatting sqref="BI90 BI96 BI114">
    <cfRule type="cellIs" dxfId="1752" priority="201" operator="equal">
      <formula>"Mayor"</formula>
    </cfRule>
  </conditionalFormatting>
  <conditionalFormatting sqref="BI90 BI96 BI114">
    <cfRule type="cellIs" dxfId="1751" priority="202" operator="equal">
      <formula>"Moderado"</formula>
    </cfRule>
  </conditionalFormatting>
  <conditionalFormatting sqref="BI90 BI96 BI114">
    <cfRule type="cellIs" dxfId="1750" priority="203" operator="equal">
      <formula>"Menor"</formula>
    </cfRule>
  </conditionalFormatting>
  <conditionalFormatting sqref="BI90 BI96 BI114">
    <cfRule type="cellIs" dxfId="1749" priority="204" operator="equal">
      <formula>"Leve"</formula>
    </cfRule>
  </conditionalFormatting>
  <conditionalFormatting sqref="BM90:BM101 BM114:BM119">
    <cfRule type="cellIs" dxfId="1748" priority="205" operator="equal">
      <formula>"Extremo"</formula>
    </cfRule>
  </conditionalFormatting>
  <conditionalFormatting sqref="BM90:BM101 BM114:BM119">
    <cfRule type="cellIs" dxfId="1747" priority="206" operator="equal">
      <formula>"Extremo"</formula>
    </cfRule>
  </conditionalFormatting>
  <conditionalFormatting sqref="BM90:BM101 BM114:BM119">
    <cfRule type="cellIs" dxfId="1746" priority="207" operator="equal">
      <formula>"Alta"</formula>
    </cfRule>
  </conditionalFormatting>
  <conditionalFormatting sqref="K90:K95">
    <cfRule type="cellIs" dxfId="1745" priority="208" operator="equal">
      <formula>"Casi Seguro"</formula>
    </cfRule>
  </conditionalFormatting>
  <conditionalFormatting sqref="K90:K95">
    <cfRule type="cellIs" dxfId="1744" priority="209" operator="equal">
      <formula>"Probable"</formula>
    </cfRule>
  </conditionalFormatting>
  <conditionalFormatting sqref="K90:K95">
    <cfRule type="cellIs" dxfId="1743" priority="210" operator="equal">
      <formula>"Posible"</formula>
    </cfRule>
  </conditionalFormatting>
  <conditionalFormatting sqref="K90:K95">
    <cfRule type="cellIs" dxfId="1742" priority="211" operator="equal">
      <formula>"Rara vez"</formula>
    </cfRule>
  </conditionalFormatting>
  <conditionalFormatting sqref="K90:K95">
    <cfRule type="cellIs" dxfId="1741" priority="212" operator="equal">
      <formula>"Improbable"</formula>
    </cfRule>
  </conditionalFormatting>
  <conditionalFormatting sqref="K90:K95">
    <cfRule type="cellIs" dxfId="1740" priority="213" operator="equal">
      <formula>"Rara vez"</formula>
    </cfRule>
  </conditionalFormatting>
  <conditionalFormatting sqref="BI90:BI101 BI114:BI119">
    <cfRule type="cellIs" dxfId="1739" priority="214" operator="equal">
      <formula>"Casi Seguro"</formula>
    </cfRule>
  </conditionalFormatting>
  <conditionalFormatting sqref="BI90:BI101 BI114:BI119">
    <cfRule type="cellIs" dxfId="1738" priority="215" operator="equal">
      <formula>"Probable"</formula>
    </cfRule>
  </conditionalFormatting>
  <conditionalFormatting sqref="BI90:BI101 BI114:BI119">
    <cfRule type="cellIs" dxfId="1737" priority="216" operator="equal">
      <formula>"Posible"</formula>
    </cfRule>
  </conditionalFormatting>
  <conditionalFormatting sqref="BI90:BI101 BI114:BI119">
    <cfRule type="cellIs" dxfId="1736" priority="217" operator="equal">
      <formula>"Improbable"</formula>
    </cfRule>
  </conditionalFormatting>
  <conditionalFormatting sqref="BI90:BI101 BI114:BI119">
    <cfRule type="cellIs" dxfId="1735" priority="218" operator="equal">
      <formula>"Rara vez"</formula>
    </cfRule>
  </conditionalFormatting>
  <conditionalFormatting sqref="AJ90:AJ95">
    <cfRule type="cellIs" dxfId="1734" priority="219" operator="equal">
      <formula>"Moderada"</formula>
    </cfRule>
  </conditionalFormatting>
  <conditionalFormatting sqref="AJ90:AJ95">
    <cfRule type="cellIs" dxfId="1733" priority="220" operator="equal">
      <formula>"Alta"</formula>
    </cfRule>
  </conditionalFormatting>
  <conditionalFormatting sqref="AJ90:AJ95">
    <cfRule type="cellIs" dxfId="1732" priority="221" operator="equal">
      <formula>"Extrema"</formula>
    </cfRule>
  </conditionalFormatting>
  <conditionalFormatting sqref="AJ96">
    <cfRule type="cellIs" dxfId="1731" priority="222" operator="equal">
      <formula>"Extremo"</formula>
    </cfRule>
  </conditionalFormatting>
  <conditionalFormatting sqref="AJ96">
    <cfRule type="cellIs" dxfId="1730" priority="223" operator="equal">
      <formula>"Alto"</formula>
    </cfRule>
  </conditionalFormatting>
  <conditionalFormatting sqref="AJ96">
    <cfRule type="cellIs" dxfId="1729" priority="224" operator="equal">
      <formula>"Moderado"</formula>
    </cfRule>
  </conditionalFormatting>
  <conditionalFormatting sqref="AJ96">
    <cfRule type="cellIs" dxfId="1728" priority="225" operator="equal">
      <formula>"Bajo"</formula>
    </cfRule>
  </conditionalFormatting>
  <conditionalFormatting sqref="BH96 BH114">
    <cfRule type="cellIs" dxfId="1727" priority="226" operator="equal">
      <formula>"Muy Alta"</formula>
    </cfRule>
  </conditionalFormatting>
  <conditionalFormatting sqref="BH96 BH114">
    <cfRule type="cellIs" dxfId="1726" priority="227" operator="equal">
      <formula>"Alta"</formula>
    </cfRule>
  </conditionalFormatting>
  <conditionalFormatting sqref="BH96 BH114">
    <cfRule type="cellIs" dxfId="1725" priority="228" operator="equal">
      <formula>"Media"</formula>
    </cfRule>
  </conditionalFormatting>
  <conditionalFormatting sqref="BH96 BH114">
    <cfRule type="cellIs" dxfId="1724" priority="229" operator="equal">
      <formula>"Baja"</formula>
    </cfRule>
  </conditionalFormatting>
  <conditionalFormatting sqref="BH96 BH114">
    <cfRule type="cellIs" dxfId="1723" priority="230" operator="equal">
      <formula>"Muy Baja"</formula>
    </cfRule>
  </conditionalFormatting>
  <conditionalFormatting sqref="BK84 BK90 BK96 BK114">
    <cfRule type="cellIs" dxfId="1722" priority="231" operator="equal">
      <formula>"Catastrófico"</formula>
    </cfRule>
  </conditionalFormatting>
  <conditionalFormatting sqref="BK84 BK90 BK96 BK114">
    <cfRule type="cellIs" dxfId="1721" priority="232" operator="equal">
      <formula>"Mayor"</formula>
    </cfRule>
  </conditionalFormatting>
  <conditionalFormatting sqref="BK84 BK90 BK96 BK114">
    <cfRule type="cellIs" dxfId="1720" priority="233" operator="equal">
      <formula>"Moderado"</formula>
    </cfRule>
  </conditionalFormatting>
  <conditionalFormatting sqref="BK84 BK90 BK96 BK114">
    <cfRule type="cellIs" dxfId="1719" priority="234" operator="equal">
      <formula>"Menor"</formula>
    </cfRule>
  </conditionalFormatting>
  <conditionalFormatting sqref="BK84 BK90 BK96 BK114">
    <cfRule type="cellIs" dxfId="1718" priority="235" operator="equal">
      <formula>"Leve"</formula>
    </cfRule>
  </conditionalFormatting>
  <conditionalFormatting sqref="BM96 BM114">
    <cfRule type="cellIs" dxfId="1717" priority="236" operator="equal">
      <formula>"Extremo"</formula>
    </cfRule>
  </conditionalFormatting>
  <conditionalFormatting sqref="BM96 BM114">
    <cfRule type="cellIs" dxfId="1716" priority="237" operator="equal">
      <formula>"Alto"</formula>
    </cfRule>
  </conditionalFormatting>
  <conditionalFormatting sqref="BM96 BM114">
    <cfRule type="cellIs" dxfId="1715" priority="238" operator="equal">
      <formula>"Moderado"</formula>
    </cfRule>
  </conditionalFormatting>
  <conditionalFormatting sqref="BM96 BM114">
    <cfRule type="cellIs" dxfId="1714" priority="239" operator="equal">
      <formula>"Bajo"</formula>
    </cfRule>
  </conditionalFormatting>
  <conditionalFormatting sqref="AG96:AG101">
    <cfRule type="containsText" dxfId="1713" priority="240" operator="containsText" text="❌">
      <formula>NOT(ISERROR(SEARCH(("❌"),(AG96))))</formula>
    </cfRule>
  </conditionalFormatting>
  <conditionalFormatting sqref="AH96">
    <cfRule type="cellIs" dxfId="1712" priority="241" operator="equal">
      <formula>"Catastrófico"</formula>
    </cfRule>
  </conditionalFormatting>
  <conditionalFormatting sqref="AH96">
    <cfRule type="cellIs" dxfId="1711" priority="242" operator="equal">
      <formula>"Mayor"</formula>
    </cfRule>
  </conditionalFormatting>
  <conditionalFormatting sqref="AH96">
    <cfRule type="cellIs" dxfId="1710" priority="243" operator="equal">
      <formula>"Moderado"</formula>
    </cfRule>
  </conditionalFormatting>
  <conditionalFormatting sqref="AH96">
    <cfRule type="cellIs" dxfId="1709" priority="244" operator="equal">
      <formula>"Menor"</formula>
    </cfRule>
  </conditionalFormatting>
  <conditionalFormatting sqref="AH96">
    <cfRule type="cellIs" dxfId="1708" priority="245" operator="equal">
      <formula>"Leve"</formula>
    </cfRule>
  </conditionalFormatting>
  <conditionalFormatting sqref="K96 K114">
    <cfRule type="cellIs" dxfId="1707" priority="246" operator="equal">
      <formula>"Muy Alta"</formula>
    </cfRule>
  </conditionalFormatting>
  <conditionalFormatting sqref="K96 K114">
    <cfRule type="cellIs" dxfId="1706" priority="247" operator="equal">
      <formula>"Alta"</formula>
    </cfRule>
  </conditionalFormatting>
  <conditionalFormatting sqref="K96 K114">
    <cfRule type="cellIs" dxfId="1705" priority="248" operator="equal">
      <formula>"Media"</formula>
    </cfRule>
  </conditionalFormatting>
  <conditionalFormatting sqref="K96 K114">
    <cfRule type="cellIs" dxfId="1704" priority="249" operator="equal">
      <formula>"Baja"</formula>
    </cfRule>
  </conditionalFormatting>
  <conditionalFormatting sqref="K96 K114">
    <cfRule type="cellIs" dxfId="1703" priority="250" operator="equal">
      <formula>"Muy Baja"</formula>
    </cfRule>
  </conditionalFormatting>
  <conditionalFormatting sqref="BI96 BI114">
    <cfRule type="cellIs" dxfId="1702" priority="251" operator="equal">
      <formula>"Catastrófico"</formula>
    </cfRule>
  </conditionalFormatting>
  <conditionalFormatting sqref="BI96 BI114">
    <cfRule type="cellIs" dxfId="1701" priority="252" operator="equal">
      <formula>"Mayor"</formula>
    </cfRule>
  </conditionalFormatting>
  <conditionalFormatting sqref="BI96 BI114">
    <cfRule type="cellIs" dxfId="1700" priority="253" operator="equal">
      <formula>"Moderado"</formula>
    </cfRule>
  </conditionalFormatting>
  <conditionalFormatting sqref="BI96 BI114">
    <cfRule type="cellIs" dxfId="1699" priority="254" operator="equal">
      <formula>"Menor"</formula>
    </cfRule>
  </conditionalFormatting>
  <conditionalFormatting sqref="BI96 BI114">
    <cfRule type="cellIs" dxfId="1698" priority="255" operator="equal">
      <formula>"Leve"</formula>
    </cfRule>
  </conditionalFormatting>
  <conditionalFormatting sqref="BM96:BM101 BM114:BM119">
    <cfRule type="cellIs" dxfId="1697" priority="256" operator="equal">
      <formula>"Extremo"</formula>
    </cfRule>
  </conditionalFormatting>
  <conditionalFormatting sqref="BM96:BM101 BM114:BM119">
    <cfRule type="cellIs" dxfId="1696" priority="257" operator="equal">
      <formula>"Extremo"</formula>
    </cfRule>
  </conditionalFormatting>
  <conditionalFormatting sqref="BM96:BM101 BM114:BM119">
    <cfRule type="cellIs" dxfId="1695" priority="258" operator="equal">
      <formula>"Alta"</formula>
    </cfRule>
  </conditionalFormatting>
  <conditionalFormatting sqref="K96:K101 K114">
    <cfRule type="cellIs" dxfId="1694" priority="259" operator="equal">
      <formula>"Casi Seguro"</formula>
    </cfRule>
  </conditionalFormatting>
  <conditionalFormatting sqref="K96:K101 K114">
    <cfRule type="cellIs" dxfId="1693" priority="260" operator="equal">
      <formula>"Probable"</formula>
    </cfRule>
  </conditionalFormatting>
  <conditionalFormatting sqref="K96:K101 K114">
    <cfRule type="cellIs" dxfId="1692" priority="261" operator="equal">
      <formula>"Posible"</formula>
    </cfRule>
  </conditionalFormatting>
  <conditionalFormatting sqref="K96:K101 K114">
    <cfRule type="cellIs" dxfId="1691" priority="262" operator="equal">
      <formula>"Rara vez"</formula>
    </cfRule>
  </conditionalFormatting>
  <conditionalFormatting sqref="K96:K101 K114">
    <cfRule type="cellIs" dxfId="1690" priority="263" operator="equal">
      <formula>"Improbable"</formula>
    </cfRule>
  </conditionalFormatting>
  <conditionalFormatting sqref="K96:K101 K114">
    <cfRule type="cellIs" dxfId="1689" priority="264" operator="equal">
      <formula>"Rara vez"</formula>
    </cfRule>
  </conditionalFormatting>
  <conditionalFormatting sqref="BI96:BI101 BI114:BI119">
    <cfRule type="cellIs" dxfId="1688" priority="265" operator="equal">
      <formula>"Casi Seguro"</formula>
    </cfRule>
  </conditionalFormatting>
  <conditionalFormatting sqref="BI96:BI101 BI114:BI119">
    <cfRule type="cellIs" dxfId="1687" priority="266" operator="equal">
      <formula>"Probable"</formula>
    </cfRule>
  </conditionalFormatting>
  <conditionalFormatting sqref="BI96:BI101 BI114:BI119">
    <cfRule type="cellIs" dxfId="1686" priority="267" operator="equal">
      <formula>"Posible"</formula>
    </cfRule>
  </conditionalFormatting>
  <conditionalFormatting sqref="BI96:BI101 BI114:BI119">
    <cfRule type="cellIs" dxfId="1685" priority="268" operator="equal">
      <formula>"Improbable"</formula>
    </cfRule>
  </conditionalFormatting>
  <conditionalFormatting sqref="BI96:BI101 BI114:BI119">
    <cfRule type="cellIs" dxfId="1684" priority="269" operator="equal">
      <formula>"Rara vez"</formula>
    </cfRule>
  </conditionalFormatting>
  <conditionalFormatting sqref="AJ96:AJ101">
    <cfRule type="cellIs" dxfId="1683" priority="270" operator="equal">
      <formula>"Moderada"</formula>
    </cfRule>
  </conditionalFormatting>
  <conditionalFormatting sqref="AJ96:AJ101">
    <cfRule type="cellIs" dxfId="1682" priority="271" operator="equal">
      <formula>"Alta"</formula>
    </cfRule>
  </conditionalFormatting>
  <conditionalFormatting sqref="AJ96:AJ101">
    <cfRule type="cellIs" dxfId="1681" priority="272" operator="equal">
      <formula>"Extrema"</formula>
    </cfRule>
  </conditionalFormatting>
  <conditionalFormatting sqref="AJ114">
    <cfRule type="cellIs" dxfId="1680" priority="273" operator="equal">
      <formula>"Extremo"</formula>
    </cfRule>
  </conditionalFormatting>
  <conditionalFormatting sqref="AJ114">
    <cfRule type="cellIs" dxfId="1679" priority="274" operator="equal">
      <formula>"Alto"</formula>
    </cfRule>
  </conditionalFormatting>
  <conditionalFormatting sqref="AJ114">
    <cfRule type="cellIs" dxfId="1678" priority="275" operator="equal">
      <formula>"Moderado"</formula>
    </cfRule>
  </conditionalFormatting>
  <conditionalFormatting sqref="AJ114">
    <cfRule type="cellIs" dxfId="1677" priority="276" operator="equal">
      <formula>"Bajo"</formula>
    </cfRule>
  </conditionalFormatting>
  <conditionalFormatting sqref="BH114">
    <cfRule type="cellIs" dxfId="1676" priority="277" operator="equal">
      <formula>"Muy Alta"</formula>
    </cfRule>
  </conditionalFormatting>
  <conditionalFormatting sqref="BH114">
    <cfRule type="cellIs" dxfId="1675" priority="278" operator="equal">
      <formula>"Alta"</formula>
    </cfRule>
  </conditionalFormatting>
  <conditionalFormatting sqref="BH114">
    <cfRule type="cellIs" dxfId="1674" priority="279" operator="equal">
      <formula>"Media"</formula>
    </cfRule>
  </conditionalFormatting>
  <conditionalFormatting sqref="BH114">
    <cfRule type="cellIs" dxfId="1673" priority="280" operator="equal">
      <formula>"Baja"</formula>
    </cfRule>
  </conditionalFormatting>
  <conditionalFormatting sqref="BH114">
    <cfRule type="cellIs" dxfId="1672" priority="281" operator="equal">
      <formula>"Muy Baja"</formula>
    </cfRule>
  </conditionalFormatting>
  <conditionalFormatting sqref="BK84 BK90 BK96 BK114">
    <cfRule type="cellIs" dxfId="1671" priority="282" operator="equal">
      <formula>"Catastrófico"</formula>
    </cfRule>
  </conditionalFormatting>
  <conditionalFormatting sqref="BK84 BK90 BK96 BK114">
    <cfRule type="cellIs" dxfId="1670" priority="283" operator="equal">
      <formula>"Mayor"</formula>
    </cfRule>
  </conditionalFormatting>
  <conditionalFormatting sqref="BK84 BK90 BK96 BK114">
    <cfRule type="cellIs" dxfId="1669" priority="284" operator="equal">
      <formula>"Moderado"</formula>
    </cfRule>
  </conditionalFormatting>
  <conditionalFormatting sqref="BK84 BK90 BK96 BK114">
    <cfRule type="cellIs" dxfId="1668" priority="285" operator="equal">
      <formula>"Menor"</formula>
    </cfRule>
  </conditionalFormatting>
  <conditionalFormatting sqref="BK84 BK90 BK96 BK114">
    <cfRule type="cellIs" dxfId="1667" priority="286" operator="equal">
      <formula>"Leve"</formula>
    </cfRule>
  </conditionalFormatting>
  <conditionalFormatting sqref="BM114">
    <cfRule type="cellIs" dxfId="1666" priority="287" operator="equal">
      <formula>"Extremo"</formula>
    </cfRule>
  </conditionalFormatting>
  <conditionalFormatting sqref="BM114">
    <cfRule type="cellIs" dxfId="1665" priority="288" operator="equal">
      <formula>"Alto"</formula>
    </cfRule>
  </conditionalFormatting>
  <conditionalFormatting sqref="BM114">
    <cfRule type="cellIs" dxfId="1664" priority="289" operator="equal">
      <formula>"Moderado"</formula>
    </cfRule>
  </conditionalFormatting>
  <conditionalFormatting sqref="BM114">
    <cfRule type="cellIs" dxfId="1663" priority="290" operator="equal">
      <formula>"Bajo"</formula>
    </cfRule>
  </conditionalFormatting>
  <conditionalFormatting sqref="AG114:AG119">
    <cfRule type="containsText" dxfId="1662" priority="291" operator="containsText" text="❌">
      <formula>NOT(ISERROR(SEARCH(("❌"),(AG114))))</formula>
    </cfRule>
  </conditionalFormatting>
  <conditionalFormatting sqref="K114">
    <cfRule type="cellIs" dxfId="1661" priority="297" operator="equal">
      <formula>"Muy Alta"</formula>
    </cfRule>
  </conditionalFormatting>
  <conditionalFormatting sqref="K114">
    <cfRule type="cellIs" dxfId="1660" priority="298" operator="equal">
      <formula>"Alta"</formula>
    </cfRule>
  </conditionalFormatting>
  <conditionalFormatting sqref="K114">
    <cfRule type="cellIs" dxfId="1659" priority="299" operator="equal">
      <formula>"Media"</formula>
    </cfRule>
  </conditionalFormatting>
  <conditionalFormatting sqref="K114">
    <cfRule type="cellIs" dxfId="1658" priority="300" operator="equal">
      <formula>"Baja"</formula>
    </cfRule>
  </conditionalFormatting>
  <conditionalFormatting sqref="K114">
    <cfRule type="cellIs" dxfId="1657" priority="301" operator="equal">
      <formula>"Muy Baja"</formula>
    </cfRule>
  </conditionalFormatting>
  <conditionalFormatting sqref="BI114">
    <cfRule type="cellIs" dxfId="1656" priority="302" operator="equal">
      <formula>"Catastrófico"</formula>
    </cfRule>
  </conditionalFormatting>
  <conditionalFormatting sqref="BI114">
    <cfRule type="cellIs" dxfId="1655" priority="303" operator="equal">
      <formula>"Mayor"</formula>
    </cfRule>
  </conditionalFormatting>
  <conditionalFormatting sqref="BI114">
    <cfRule type="cellIs" dxfId="1654" priority="304" operator="equal">
      <formula>"Moderado"</formula>
    </cfRule>
  </conditionalFormatting>
  <conditionalFormatting sqref="BI114">
    <cfRule type="cellIs" dxfId="1653" priority="305" operator="equal">
      <formula>"Menor"</formula>
    </cfRule>
  </conditionalFormatting>
  <conditionalFormatting sqref="BI114">
    <cfRule type="cellIs" dxfId="1652" priority="306" operator="equal">
      <formula>"Leve"</formula>
    </cfRule>
  </conditionalFormatting>
  <conditionalFormatting sqref="BM114:BM119">
    <cfRule type="cellIs" dxfId="1651" priority="307" operator="equal">
      <formula>"Extremo"</formula>
    </cfRule>
  </conditionalFormatting>
  <conditionalFormatting sqref="BM114:BM119">
    <cfRule type="cellIs" dxfId="1650" priority="308" operator="equal">
      <formula>"Extremo"</formula>
    </cfRule>
  </conditionalFormatting>
  <conditionalFormatting sqref="BM114:BM119">
    <cfRule type="cellIs" dxfId="1649" priority="309" operator="equal">
      <formula>"Alta"</formula>
    </cfRule>
  </conditionalFormatting>
  <conditionalFormatting sqref="K114:K119">
    <cfRule type="cellIs" dxfId="1648" priority="310" operator="equal">
      <formula>"Casi Seguro"</formula>
    </cfRule>
  </conditionalFormatting>
  <conditionalFormatting sqref="K114:K119">
    <cfRule type="cellIs" dxfId="1647" priority="311" operator="equal">
      <formula>"Probable"</formula>
    </cfRule>
  </conditionalFormatting>
  <conditionalFormatting sqref="K114:K119">
    <cfRule type="cellIs" dxfId="1646" priority="312" operator="equal">
      <formula>"Posible"</formula>
    </cfRule>
  </conditionalFormatting>
  <conditionalFormatting sqref="K114:K119">
    <cfRule type="cellIs" dxfId="1645" priority="313" operator="equal">
      <formula>"Rara vez"</formula>
    </cfRule>
  </conditionalFormatting>
  <conditionalFormatting sqref="K114:K119">
    <cfRule type="cellIs" dxfId="1644" priority="314" operator="equal">
      <formula>"Improbable"</formula>
    </cfRule>
  </conditionalFormatting>
  <conditionalFormatting sqref="K114:K119">
    <cfRule type="cellIs" dxfId="1643" priority="315" operator="equal">
      <formula>"Rara vez"</formula>
    </cfRule>
  </conditionalFormatting>
  <conditionalFormatting sqref="BI114:BI119">
    <cfRule type="cellIs" dxfId="1642" priority="316" operator="equal">
      <formula>"Casi Seguro"</formula>
    </cfRule>
  </conditionalFormatting>
  <conditionalFormatting sqref="BI114:BI119">
    <cfRule type="cellIs" dxfId="1641" priority="317" operator="equal">
      <formula>"Probable"</formula>
    </cfRule>
  </conditionalFormatting>
  <conditionalFormatting sqref="BI114:BI119">
    <cfRule type="cellIs" dxfId="1640" priority="318" operator="equal">
      <formula>"Posible"</formula>
    </cfRule>
  </conditionalFormatting>
  <conditionalFormatting sqref="BI114:BI119">
    <cfRule type="cellIs" dxfId="1639" priority="319" operator="equal">
      <formula>"Improbable"</formula>
    </cfRule>
  </conditionalFormatting>
  <conditionalFormatting sqref="BI114:BI119">
    <cfRule type="cellIs" dxfId="1638" priority="320" operator="equal">
      <formula>"Rara vez"</formula>
    </cfRule>
  </conditionalFormatting>
  <conditionalFormatting sqref="AJ114:AJ119">
    <cfRule type="cellIs" dxfId="1637" priority="321" operator="equal">
      <formula>"Moderada"</formula>
    </cfRule>
  </conditionalFormatting>
  <conditionalFormatting sqref="AJ114:AJ119">
    <cfRule type="cellIs" dxfId="1636" priority="322" operator="equal">
      <formula>"Alta"</formula>
    </cfRule>
  </conditionalFormatting>
  <conditionalFormatting sqref="AJ114:AJ119">
    <cfRule type="cellIs" dxfId="1635" priority="323" operator="equal">
      <formula>"Extrema"</formula>
    </cfRule>
  </conditionalFormatting>
  <conditionalFormatting sqref="AJ138">
    <cfRule type="cellIs" dxfId="1634" priority="324" operator="equal">
      <formula>"Extremo"</formula>
    </cfRule>
  </conditionalFormatting>
  <conditionalFormatting sqref="AJ138">
    <cfRule type="cellIs" dxfId="1633" priority="325" operator="equal">
      <formula>"Alto"</formula>
    </cfRule>
  </conditionalFormatting>
  <conditionalFormatting sqref="AJ138">
    <cfRule type="cellIs" dxfId="1632" priority="326" operator="equal">
      <formula>"Moderado"</formula>
    </cfRule>
  </conditionalFormatting>
  <conditionalFormatting sqref="AJ138">
    <cfRule type="cellIs" dxfId="1631" priority="327" operator="equal">
      <formula>"Bajo"</formula>
    </cfRule>
  </conditionalFormatting>
  <conditionalFormatting sqref="AJ138:AJ143">
    <cfRule type="cellIs" dxfId="1630" priority="328" operator="equal">
      <formula>"Moderada"</formula>
    </cfRule>
  </conditionalFormatting>
  <conditionalFormatting sqref="AJ138:AJ143">
    <cfRule type="cellIs" dxfId="1629" priority="329" operator="equal">
      <formula>"Alta"</formula>
    </cfRule>
  </conditionalFormatting>
  <conditionalFormatting sqref="AJ138:AJ143">
    <cfRule type="cellIs" dxfId="1628" priority="330" operator="equal">
      <formula>"Extrema"</formula>
    </cfRule>
  </conditionalFormatting>
  <conditionalFormatting sqref="AJ138">
    <cfRule type="cellIs" dxfId="1627" priority="331" operator="equal">
      <formula>"Extremo"</formula>
    </cfRule>
  </conditionalFormatting>
  <conditionalFormatting sqref="AJ138">
    <cfRule type="cellIs" dxfId="1626" priority="332" operator="equal">
      <formula>"Alto"</formula>
    </cfRule>
  </conditionalFormatting>
  <conditionalFormatting sqref="AJ138">
    <cfRule type="cellIs" dxfId="1625" priority="333" operator="equal">
      <formula>"Moderado"</formula>
    </cfRule>
  </conditionalFormatting>
  <conditionalFormatting sqref="AJ138">
    <cfRule type="cellIs" dxfId="1624" priority="334" operator="equal">
      <formula>"Bajo"</formula>
    </cfRule>
  </conditionalFormatting>
  <conditionalFormatting sqref="AJ138:AJ143">
    <cfRule type="cellIs" dxfId="1623" priority="335" operator="equal">
      <formula>"Moderada"</formula>
    </cfRule>
  </conditionalFormatting>
  <conditionalFormatting sqref="AJ138:AJ143">
    <cfRule type="cellIs" dxfId="1622" priority="336" operator="equal">
      <formula>"Alta"</formula>
    </cfRule>
  </conditionalFormatting>
  <conditionalFormatting sqref="AJ138:AJ143">
    <cfRule type="cellIs" dxfId="1621" priority="337" operator="equal">
      <formula>"Extrema"</formula>
    </cfRule>
  </conditionalFormatting>
  <conditionalFormatting sqref="K138">
    <cfRule type="cellIs" dxfId="1620" priority="338" operator="equal">
      <formula>"Muy Alta"</formula>
    </cfRule>
  </conditionalFormatting>
  <conditionalFormatting sqref="K138">
    <cfRule type="cellIs" dxfId="1619" priority="339" operator="equal">
      <formula>"Alta"</formula>
    </cfRule>
  </conditionalFormatting>
  <conditionalFormatting sqref="K138">
    <cfRule type="cellIs" dxfId="1618" priority="340" operator="equal">
      <formula>"Media"</formula>
    </cfRule>
  </conditionalFormatting>
  <conditionalFormatting sqref="K138">
    <cfRule type="cellIs" dxfId="1617" priority="341" operator="equal">
      <formula>"Baja"</formula>
    </cfRule>
  </conditionalFormatting>
  <conditionalFormatting sqref="K138">
    <cfRule type="cellIs" dxfId="1616" priority="342" operator="equal">
      <formula>"Muy Baja"</formula>
    </cfRule>
  </conditionalFormatting>
  <conditionalFormatting sqref="K138:K143">
    <cfRule type="cellIs" dxfId="1615" priority="343" operator="equal">
      <formula>"Casi Seguro"</formula>
    </cfRule>
  </conditionalFormatting>
  <conditionalFormatting sqref="K138:K143">
    <cfRule type="cellIs" dxfId="1614" priority="344" operator="equal">
      <formula>"Probable"</formula>
    </cfRule>
  </conditionalFormatting>
  <conditionalFormatting sqref="K138:K143">
    <cfRule type="cellIs" dxfId="1613" priority="345" operator="equal">
      <formula>"Posible"</formula>
    </cfRule>
  </conditionalFormatting>
  <conditionalFormatting sqref="K138:K143">
    <cfRule type="cellIs" dxfId="1612" priority="346" operator="equal">
      <formula>"Rara vez"</formula>
    </cfRule>
  </conditionalFormatting>
  <conditionalFormatting sqref="K138:K143">
    <cfRule type="cellIs" dxfId="1611" priority="347" operator="equal">
      <formula>"Improbable"</formula>
    </cfRule>
  </conditionalFormatting>
  <conditionalFormatting sqref="K138:K143">
    <cfRule type="cellIs" dxfId="1610" priority="348" operator="equal">
      <formula>"Rara vez"</formula>
    </cfRule>
  </conditionalFormatting>
  <conditionalFormatting sqref="K138">
    <cfRule type="cellIs" dxfId="1609" priority="349" operator="equal">
      <formula>"Muy Alta"</formula>
    </cfRule>
  </conditionalFormatting>
  <conditionalFormatting sqref="K138">
    <cfRule type="cellIs" dxfId="1608" priority="350" operator="equal">
      <formula>"Alta"</formula>
    </cfRule>
  </conditionalFormatting>
  <conditionalFormatting sqref="K138">
    <cfRule type="cellIs" dxfId="1607" priority="351" operator="equal">
      <formula>"Media"</formula>
    </cfRule>
  </conditionalFormatting>
  <conditionalFormatting sqref="K138">
    <cfRule type="cellIs" dxfId="1606" priority="352" operator="equal">
      <formula>"Baja"</formula>
    </cfRule>
  </conditionalFormatting>
  <conditionalFormatting sqref="K138">
    <cfRule type="cellIs" dxfId="1605" priority="353" operator="equal">
      <formula>"Muy Baja"</formula>
    </cfRule>
  </conditionalFormatting>
  <conditionalFormatting sqref="K138:K143">
    <cfRule type="cellIs" dxfId="1604" priority="354" operator="equal">
      <formula>"Casi Seguro"</formula>
    </cfRule>
  </conditionalFormatting>
  <conditionalFormatting sqref="K138:K143">
    <cfRule type="cellIs" dxfId="1603" priority="355" operator="equal">
      <formula>"Probable"</formula>
    </cfRule>
  </conditionalFormatting>
  <conditionalFormatting sqref="K138:K143">
    <cfRule type="cellIs" dxfId="1602" priority="356" operator="equal">
      <formula>"Posible"</formula>
    </cfRule>
  </conditionalFormatting>
  <conditionalFormatting sqref="K138:K143">
    <cfRule type="cellIs" dxfId="1601" priority="357" operator="equal">
      <formula>"Rara vez"</formula>
    </cfRule>
  </conditionalFormatting>
  <conditionalFormatting sqref="K138:K143">
    <cfRule type="cellIs" dxfId="1600" priority="358" operator="equal">
      <formula>"Improbable"</formula>
    </cfRule>
  </conditionalFormatting>
  <conditionalFormatting sqref="K138:K143">
    <cfRule type="cellIs" dxfId="1599" priority="359" operator="equal">
      <formula>"Rara vez"</formula>
    </cfRule>
  </conditionalFormatting>
  <conditionalFormatting sqref="K138">
    <cfRule type="cellIs" dxfId="1598" priority="360" operator="equal">
      <formula>"Muy Alta"</formula>
    </cfRule>
  </conditionalFormatting>
  <conditionalFormatting sqref="K138">
    <cfRule type="cellIs" dxfId="1597" priority="361" operator="equal">
      <formula>"Alta"</formula>
    </cfRule>
  </conditionalFormatting>
  <conditionalFormatting sqref="K138">
    <cfRule type="cellIs" dxfId="1596" priority="362" operator="equal">
      <formula>"Media"</formula>
    </cfRule>
  </conditionalFormatting>
  <conditionalFormatting sqref="K138">
    <cfRule type="cellIs" dxfId="1595" priority="363" operator="equal">
      <formula>"Baja"</formula>
    </cfRule>
  </conditionalFormatting>
  <conditionalFormatting sqref="K138">
    <cfRule type="cellIs" dxfId="1594" priority="364" operator="equal">
      <formula>"Muy Baja"</formula>
    </cfRule>
  </conditionalFormatting>
  <conditionalFormatting sqref="K138">
    <cfRule type="cellIs" dxfId="1593" priority="365" operator="equal">
      <formula>"Casi Seguro"</formula>
    </cfRule>
  </conditionalFormatting>
  <conditionalFormatting sqref="K138">
    <cfRule type="cellIs" dxfId="1592" priority="366" operator="equal">
      <formula>"Probable"</formula>
    </cfRule>
  </conditionalFormatting>
  <conditionalFormatting sqref="K138">
    <cfRule type="cellIs" dxfId="1591" priority="367" operator="equal">
      <formula>"Posible"</formula>
    </cfRule>
  </conditionalFormatting>
  <conditionalFormatting sqref="K138">
    <cfRule type="cellIs" dxfId="1590" priority="368" operator="equal">
      <formula>"Rara vez"</formula>
    </cfRule>
  </conditionalFormatting>
  <conditionalFormatting sqref="K138">
    <cfRule type="cellIs" dxfId="1589" priority="369" operator="equal">
      <formula>"Improbable"</formula>
    </cfRule>
  </conditionalFormatting>
  <conditionalFormatting sqref="K138">
    <cfRule type="cellIs" dxfId="1588" priority="370" operator="equal">
      <formula>"Rara vez"</formula>
    </cfRule>
  </conditionalFormatting>
  <conditionalFormatting sqref="K138">
    <cfRule type="cellIs" dxfId="1587" priority="371" operator="equal">
      <formula>"Muy Alta"</formula>
    </cfRule>
  </conditionalFormatting>
  <conditionalFormatting sqref="K138">
    <cfRule type="cellIs" dxfId="1586" priority="372" operator="equal">
      <formula>"Alta"</formula>
    </cfRule>
  </conditionalFormatting>
  <conditionalFormatting sqref="K138">
    <cfRule type="cellIs" dxfId="1585" priority="373" operator="equal">
      <formula>"Media"</formula>
    </cfRule>
  </conditionalFormatting>
  <conditionalFormatting sqref="K138">
    <cfRule type="cellIs" dxfId="1584" priority="374" operator="equal">
      <formula>"Baja"</formula>
    </cfRule>
  </conditionalFormatting>
  <conditionalFormatting sqref="K138">
    <cfRule type="cellIs" dxfId="1583" priority="375" operator="equal">
      <formula>"Muy Baja"</formula>
    </cfRule>
  </conditionalFormatting>
  <conditionalFormatting sqref="K138:K143">
    <cfRule type="cellIs" dxfId="1582" priority="376" operator="equal">
      <formula>"Casi Seguro"</formula>
    </cfRule>
  </conditionalFormatting>
  <conditionalFormatting sqref="K138:K143">
    <cfRule type="cellIs" dxfId="1581" priority="377" operator="equal">
      <formula>"Probable"</formula>
    </cfRule>
  </conditionalFormatting>
  <conditionalFormatting sqref="K138:K143">
    <cfRule type="cellIs" dxfId="1580" priority="378" operator="equal">
      <formula>"Posible"</formula>
    </cfRule>
  </conditionalFormatting>
  <conditionalFormatting sqref="K138:K143">
    <cfRule type="cellIs" dxfId="1579" priority="379" operator="equal">
      <formula>"Rara vez"</formula>
    </cfRule>
  </conditionalFormatting>
  <conditionalFormatting sqref="K138:K143">
    <cfRule type="cellIs" dxfId="1578" priority="380" operator="equal">
      <formula>"Improbable"</formula>
    </cfRule>
  </conditionalFormatting>
  <conditionalFormatting sqref="K138:K143">
    <cfRule type="cellIs" dxfId="1577" priority="381" operator="equal">
      <formula>"Rara vez"</formula>
    </cfRule>
  </conditionalFormatting>
  <conditionalFormatting sqref="AG138:AG143">
    <cfRule type="containsText" dxfId="1576" priority="382" operator="containsText" text="❌">
      <formula>NOT(ISERROR(SEARCH(("❌"),(AG138))))</formula>
    </cfRule>
  </conditionalFormatting>
  <conditionalFormatting sqref="AG138:AG143">
    <cfRule type="containsText" dxfId="1575" priority="383" operator="containsText" text="❌">
      <formula>NOT(ISERROR(SEARCH(("❌"),(AG138))))</formula>
    </cfRule>
  </conditionalFormatting>
  <conditionalFormatting sqref="AG138:AG143">
    <cfRule type="containsText" dxfId="1574" priority="384" operator="containsText" text="❌">
      <formula>NOT(ISERROR(SEARCH(("❌"),(AG138))))</formula>
    </cfRule>
  </conditionalFormatting>
  <conditionalFormatting sqref="BI138">
    <cfRule type="cellIs" dxfId="1573" priority="385" operator="equal">
      <formula>"Catastrófico"</formula>
    </cfRule>
  </conditionalFormatting>
  <conditionalFormatting sqref="BI138">
    <cfRule type="cellIs" dxfId="1572" priority="386" operator="equal">
      <formula>"Mayor"</formula>
    </cfRule>
  </conditionalFormatting>
  <conditionalFormatting sqref="BI138">
    <cfRule type="cellIs" dxfId="1571" priority="387" operator="equal">
      <formula>"Moderado"</formula>
    </cfRule>
  </conditionalFormatting>
  <conditionalFormatting sqref="BI138">
    <cfRule type="cellIs" dxfId="1570" priority="388" operator="equal">
      <formula>"Menor"</formula>
    </cfRule>
  </conditionalFormatting>
  <conditionalFormatting sqref="BI138">
    <cfRule type="cellIs" dxfId="1569" priority="389" operator="equal">
      <formula>"Leve"</formula>
    </cfRule>
  </conditionalFormatting>
  <conditionalFormatting sqref="BI138:BI143">
    <cfRule type="cellIs" dxfId="1568" priority="390" operator="equal">
      <formula>"Casi Seguro"</formula>
    </cfRule>
  </conditionalFormatting>
  <conditionalFormatting sqref="BI138:BI143">
    <cfRule type="cellIs" dxfId="1567" priority="391" operator="equal">
      <formula>"Probable"</formula>
    </cfRule>
  </conditionalFormatting>
  <conditionalFormatting sqref="BI138:BI143">
    <cfRule type="cellIs" dxfId="1566" priority="392" operator="equal">
      <formula>"Posible"</formula>
    </cfRule>
  </conditionalFormatting>
  <conditionalFormatting sqref="BI138:BI143">
    <cfRule type="cellIs" dxfId="1565" priority="393" operator="equal">
      <formula>"Improbable"</formula>
    </cfRule>
  </conditionalFormatting>
  <conditionalFormatting sqref="BI138:BI143">
    <cfRule type="cellIs" dxfId="1564" priority="394" operator="equal">
      <formula>"Rara vez"</formula>
    </cfRule>
  </conditionalFormatting>
  <conditionalFormatting sqref="BI138">
    <cfRule type="cellIs" dxfId="1563" priority="395" operator="equal">
      <formula>"Catastrófico"</formula>
    </cfRule>
  </conditionalFormatting>
  <conditionalFormatting sqref="BI138">
    <cfRule type="cellIs" dxfId="1562" priority="396" operator="equal">
      <formula>"Mayor"</formula>
    </cfRule>
  </conditionalFormatting>
  <conditionalFormatting sqref="BI138">
    <cfRule type="cellIs" dxfId="1561" priority="397" operator="equal">
      <formula>"Moderado"</formula>
    </cfRule>
  </conditionalFormatting>
  <conditionalFormatting sqref="BI138">
    <cfRule type="cellIs" dxfId="1560" priority="398" operator="equal">
      <formula>"Menor"</formula>
    </cfRule>
  </conditionalFormatting>
  <conditionalFormatting sqref="BI138">
    <cfRule type="cellIs" dxfId="1559" priority="399" operator="equal">
      <formula>"Leve"</formula>
    </cfRule>
  </conditionalFormatting>
  <conditionalFormatting sqref="BI138:BI143">
    <cfRule type="cellIs" dxfId="1558" priority="400" operator="equal">
      <formula>"Casi Seguro"</formula>
    </cfRule>
  </conditionalFormatting>
  <conditionalFormatting sqref="BI138:BI143">
    <cfRule type="cellIs" dxfId="1557" priority="401" operator="equal">
      <formula>"Probable"</formula>
    </cfRule>
  </conditionalFormatting>
  <conditionalFormatting sqref="BI138:BI143">
    <cfRule type="cellIs" dxfId="1556" priority="402" operator="equal">
      <formula>"Posible"</formula>
    </cfRule>
  </conditionalFormatting>
  <conditionalFormatting sqref="BI138:BI143">
    <cfRule type="cellIs" dxfId="1555" priority="403" operator="equal">
      <formula>"Improbable"</formula>
    </cfRule>
  </conditionalFormatting>
  <conditionalFormatting sqref="BI138:BI143">
    <cfRule type="cellIs" dxfId="1554" priority="404" operator="equal">
      <formula>"Rara vez"</formula>
    </cfRule>
  </conditionalFormatting>
  <conditionalFormatting sqref="BH138">
    <cfRule type="cellIs" dxfId="1553" priority="405" operator="equal">
      <formula>"Muy Alta"</formula>
    </cfRule>
  </conditionalFormatting>
  <conditionalFormatting sqref="BH138">
    <cfRule type="cellIs" dxfId="1552" priority="406" operator="equal">
      <formula>"Alta"</formula>
    </cfRule>
  </conditionalFormatting>
  <conditionalFormatting sqref="BH138">
    <cfRule type="cellIs" dxfId="1551" priority="407" operator="equal">
      <formula>"Media"</formula>
    </cfRule>
  </conditionalFormatting>
  <conditionalFormatting sqref="BH138">
    <cfRule type="cellIs" dxfId="1550" priority="408" operator="equal">
      <formula>"Baja"</formula>
    </cfRule>
  </conditionalFormatting>
  <conditionalFormatting sqref="BH138">
    <cfRule type="cellIs" dxfId="1549" priority="409" operator="equal">
      <formula>"Muy Baja"</formula>
    </cfRule>
  </conditionalFormatting>
  <conditionalFormatting sqref="BK138">
    <cfRule type="cellIs" dxfId="1548" priority="410" operator="equal">
      <formula>"Catastrófico"</formula>
    </cfRule>
  </conditionalFormatting>
  <conditionalFormatting sqref="BK138">
    <cfRule type="cellIs" dxfId="1547" priority="411" operator="equal">
      <formula>"Mayor"</formula>
    </cfRule>
  </conditionalFormatting>
  <conditionalFormatting sqref="BK138">
    <cfRule type="cellIs" dxfId="1546" priority="412" operator="equal">
      <formula>"Moderado"</formula>
    </cfRule>
  </conditionalFormatting>
  <conditionalFormatting sqref="BK138">
    <cfRule type="cellIs" dxfId="1545" priority="413" operator="equal">
      <formula>"Menor"</formula>
    </cfRule>
  </conditionalFormatting>
  <conditionalFormatting sqref="BK138">
    <cfRule type="cellIs" dxfId="1544" priority="414" operator="equal">
      <formula>"Leve"</formula>
    </cfRule>
  </conditionalFormatting>
  <conditionalFormatting sqref="BM138">
    <cfRule type="cellIs" dxfId="1543" priority="415" operator="equal">
      <formula>"Extremo"</formula>
    </cfRule>
  </conditionalFormatting>
  <conditionalFormatting sqref="BM138">
    <cfRule type="cellIs" dxfId="1542" priority="416" operator="equal">
      <formula>"Alto"</formula>
    </cfRule>
  </conditionalFormatting>
  <conditionalFormatting sqref="BM138">
    <cfRule type="cellIs" dxfId="1541" priority="417" operator="equal">
      <formula>"Moderado"</formula>
    </cfRule>
  </conditionalFormatting>
  <conditionalFormatting sqref="BM138">
    <cfRule type="cellIs" dxfId="1540" priority="418" operator="equal">
      <formula>"Bajo"</formula>
    </cfRule>
  </conditionalFormatting>
  <conditionalFormatting sqref="BI138">
    <cfRule type="cellIs" dxfId="1539" priority="419" operator="equal">
      <formula>"Catastrófico"</formula>
    </cfRule>
  </conditionalFormatting>
  <conditionalFormatting sqref="BI138">
    <cfRule type="cellIs" dxfId="1538" priority="420" operator="equal">
      <formula>"Mayor"</formula>
    </cfRule>
  </conditionalFormatting>
  <conditionalFormatting sqref="BI138">
    <cfRule type="cellIs" dxfId="1537" priority="421" operator="equal">
      <formula>"Moderado"</formula>
    </cfRule>
  </conditionalFormatting>
  <conditionalFormatting sqref="BI138">
    <cfRule type="cellIs" dxfId="1536" priority="422" operator="equal">
      <formula>"Menor"</formula>
    </cfRule>
  </conditionalFormatting>
  <conditionalFormatting sqref="BI138">
    <cfRule type="cellIs" dxfId="1535" priority="423" operator="equal">
      <formula>"Leve"</formula>
    </cfRule>
  </conditionalFormatting>
  <conditionalFormatting sqref="BM138:BM143">
    <cfRule type="cellIs" dxfId="1534" priority="424" operator="equal">
      <formula>"Extremo"</formula>
    </cfRule>
  </conditionalFormatting>
  <conditionalFormatting sqref="BM138:BM143">
    <cfRule type="cellIs" dxfId="1533" priority="425" operator="equal">
      <formula>"Alta"</formula>
    </cfRule>
  </conditionalFormatting>
  <conditionalFormatting sqref="BI138:BI143">
    <cfRule type="cellIs" dxfId="1532" priority="426" operator="equal">
      <formula>"Casi Seguro"</formula>
    </cfRule>
  </conditionalFormatting>
  <conditionalFormatting sqref="BI138:BI143">
    <cfRule type="cellIs" dxfId="1531" priority="427" operator="equal">
      <formula>"Probable"</formula>
    </cfRule>
  </conditionalFormatting>
  <conditionalFormatting sqref="BI138:BI143">
    <cfRule type="cellIs" dxfId="1530" priority="428" operator="equal">
      <formula>"Posible"</formula>
    </cfRule>
  </conditionalFormatting>
  <conditionalFormatting sqref="BI138:BI143">
    <cfRule type="cellIs" dxfId="1529" priority="429" operator="equal">
      <formula>"Improbable"</formula>
    </cfRule>
  </conditionalFormatting>
  <conditionalFormatting sqref="BI138:BI143">
    <cfRule type="cellIs" dxfId="1528" priority="430" operator="equal">
      <formula>"Rara vez"</formula>
    </cfRule>
  </conditionalFormatting>
  <conditionalFormatting sqref="BH138">
    <cfRule type="cellIs" dxfId="1527" priority="431" operator="equal">
      <formula>"Muy Alta"</formula>
    </cfRule>
  </conditionalFormatting>
  <conditionalFormatting sqref="BH138">
    <cfRule type="cellIs" dxfId="1526" priority="432" operator="equal">
      <formula>"Alta"</formula>
    </cfRule>
  </conditionalFormatting>
  <conditionalFormatting sqref="BH138">
    <cfRule type="cellIs" dxfId="1525" priority="433" operator="equal">
      <formula>"Media"</formula>
    </cfRule>
  </conditionalFormatting>
  <conditionalFormatting sqref="BH138">
    <cfRule type="cellIs" dxfId="1524" priority="434" operator="equal">
      <formula>"Baja"</formula>
    </cfRule>
  </conditionalFormatting>
  <conditionalFormatting sqref="BH138">
    <cfRule type="cellIs" dxfId="1523" priority="435" operator="equal">
      <formula>"Muy Baja"</formula>
    </cfRule>
  </conditionalFormatting>
  <conditionalFormatting sqref="BK138">
    <cfRule type="cellIs" dxfId="1522" priority="436" operator="equal">
      <formula>"Catastrófico"</formula>
    </cfRule>
  </conditionalFormatting>
  <conditionalFormatting sqref="BK138">
    <cfRule type="cellIs" dxfId="1521" priority="437" operator="equal">
      <formula>"Mayor"</formula>
    </cfRule>
  </conditionalFormatting>
  <conditionalFormatting sqref="BK138">
    <cfRule type="cellIs" dxfId="1520" priority="438" operator="equal">
      <formula>"Moderado"</formula>
    </cfRule>
  </conditionalFormatting>
  <conditionalFormatting sqref="BK138">
    <cfRule type="cellIs" dxfId="1519" priority="439" operator="equal">
      <formula>"Menor"</formula>
    </cfRule>
  </conditionalFormatting>
  <conditionalFormatting sqref="BK138">
    <cfRule type="cellIs" dxfId="1518" priority="440" operator="equal">
      <formula>"Leve"</formula>
    </cfRule>
  </conditionalFormatting>
  <conditionalFormatting sqref="BM138">
    <cfRule type="cellIs" dxfId="1517" priority="441" operator="equal">
      <formula>"Extremo"</formula>
    </cfRule>
  </conditionalFormatting>
  <conditionalFormatting sqref="BM138">
    <cfRule type="cellIs" dxfId="1516" priority="442" operator="equal">
      <formula>"Alto"</formula>
    </cfRule>
  </conditionalFormatting>
  <conditionalFormatting sqref="BM138">
    <cfRule type="cellIs" dxfId="1515" priority="443" operator="equal">
      <formula>"Moderado"</formula>
    </cfRule>
  </conditionalFormatting>
  <conditionalFormatting sqref="BM138">
    <cfRule type="cellIs" dxfId="1514" priority="444" operator="equal">
      <formula>"Bajo"</formula>
    </cfRule>
  </conditionalFormatting>
  <conditionalFormatting sqref="BI138">
    <cfRule type="cellIs" dxfId="1513" priority="445" operator="equal">
      <formula>"Catastrófico"</formula>
    </cfRule>
  </conditionalFormatting>
  <conditionalFormatting sqref="BI138">
    <cfRule type="cellIs" dxfId="1512" priority="446" operator="equal">
      <formula>"Mayor"</formula>
    </cfRule>
  </conditionalFormatting>
  <conditionalFormatting sqref="BI138">
    <cfRule type="cellIs" dxfId="1511" priority="447" operator="equal">
      <formula>"Moderado"</formula>
    </cfRule>
  </conditionalFormatting>
  <conditionalFormatting sqref="BI138">
    <cfRule type="cellIs" dxfId="1510" priority="448" operator="equal">
      <formula>"Menor"</formula>
    </cfRule>
  </conditionalFormatting>
  <conditionalFormatting sqref="BI138">
    <cfRule type="cellIs" dxfId="1509" priority="449" operator="equal">
      <formula>"Leve"</formula>
    </cfRule>
  </conditionalFormatting>
  <conditionalFormatting sqref="BM138:BM143">
    <cfRule type="cellIs" dxfId="1508" priority="450" operator="equal">
      <formula>"Extremo"</formula>
    </cfRule>
  </conditionalFormatting>
  <conditionalFormatting sqref="BM138:BM143">
    <cfRule type="cellIs" dxfId="1507" priority="451" operator="equal">
      <formula>"Alta"</formula>
    </cfRule>
  </conditionalFormatting>
  <conditionalFormatting sqref="BI138:BI143">
    <cfRule type="cellIs" dxfId="1506" priority="452" operator="equal">
      <formula>"Casi Seguro"</formula>
    </cfRule>
  </conditionalFormatting>
  <conditionalFormatting sqref="BI138:BI143">
    <cfRule type="cellIs" dxfId="1505" priority="453" operator="equal">
      <formula>"Probable"</formula>
    </cfRule>
  </conditionalFormatting>
  <conditionalFormatting sqref="BI138:BI143">
    <cfRule type="cellIs" dxfId="1504" priority="454" operator="equal">
      <formula>"Posible"</formula>
    </cfRule>
  </conditionalFormatting>
  <conditionalFormatting sqref="BI138:BI143">
    <cfRule type="cellIs" dxfId="1503" priority="455" operator="equal">
      <formula>"Improbable"</formula>
    </cfRule>
  </conditionalFormatting>
  <conditionalFormatting sqref="BI138:BI143">
    <cfRule type="cellIs" dxfId="1502" priority="456" operator="equal">
      <formula>"Rara vez"</formula>
    </cfRule>
  </conditionalFormatting>
  <conditionalFormatting sqref="BH138">
    <cfRule type="cellIs" dxfId="1501" priority="457" operator="equal">
      <formula>"Muy Alta"</formula>
    </cfRule>
  </conditionalFormatting>
  <conditionalFormatting sqref="BH138">
    <cfRule type="cellIs" dxfId="1500" priority="458" operator="equal">
      <formula>"Alta"</formula>
    </cfRule>
  </conditionalFormatting>
  <conditionalFormatting sqref="BH138">
    <cfRule type="cellIs" dxfId="1499" priority="459" operator="equal">
      <formula>"Media"</formula>
    </cfRule>
  </conditionalFormatting>
  <conditionalFormatting sqref="BH138">
    <cfRule type="cellIs" dxfId="1498" priority="460" operator="equal">
      <formula>"Baja"</formula>
    </cfRule>
  </conditionalFormatting>
  <conditionalFormatting sqref="BH138">
    <cfRule type="cellIs" dxfId="1497" priority="461" operator="equal">
      <formula>"Muy Baja"</formula>
    </cfRule>
  </conditionalFormatting>
  <conditionalFormatting sqref="BK138">
    <cfRule type="cellIs" dxfId="1496" priority="462" operator="equal">
      <formula>"Catastrófico"</formula>
    </cfRule>
  </conditionalFormatting>
  <conditionalFormatting sqref="BK138">
    <cfRule type="cellIs" dxfId="1495" priority="463" operator="equal">
      <formula>"Mayor"</formula>
    </cfRule>
  </conditionalFormatting>
  <conditionalFormatting sqref="BK138">
    <cfRule type="cellIs" dxfId="1494" priority="464" operator="equal">
      <formula>"Moderado"</formula>
    </cfRule>
  </conditionalFormatting>
  <conditionalFormatting sqref="BK138">
    <cfRule type="cellIs" dxfId="1493" priority="465" operator="equal">
      <formula>"Menor"</formula>
    </cfRule>
  </conditionalFormatting>
  <conditionalFormatting sqref="BK138">
    <cfRule type="cellIs" dxfId="1492" priority="466" operator="equal">
      <formula>"Leve"</formula>
    </cfRule>
  </conditionalFormatting>
  <conditionalFormatting sqref="BM138">
    <cfRule type="cellIs" dxfId="1491" priority="467" operator="equal">
      <formula>"Extremo"</formula>
    </cfRule>
  </conditionalFormatting>
  <conditionalFormatting sqref="BM138">
    <cfRule type="cellIs" dxfId="1490" priority="468" operator="equal">
      <formula>"Alto"</formula>
    </cfRule>
  </conditionalFormatting>
  <conditionalFormatting sqref="BM138">
    <cfRule type="cellIs" dxfId="1489" priority="469" operator="equal">
      <formula>"Moderado"</formula>
    </cfRule>
  </conditionalFormatting>
  <conditionalFormatting sqref="BM138">
    <cfRule type="cellIs" dxfId="1488" priority="470" operator="equal">
      <formula>"Bajo"</formula>
    </cfRule>
  </conditionalFormatting>
  <conditionalFormatting sqref="BI138">
    <cfRule type="cellIs" dxfId="1487" priority="471" operator="equal">
      <formula>"Catastrófico"</formula>
    </cfRule>
  </conditionalFormatting>
  <conditionalFormatting sqref="BI138">
    <cfRule type="cellIs" dxfId="1486" priority="472" operator="equal">
      <formula>"Mayor"</formula>
    </cfRule>
  </conditionalFormatting>
  <conditionalFormatting sqref="BI138">
    <cfRule type="cellIs" dxfId="1485" priority="473" operator="equal">
      <formula>"Moderado"</formula>
    </cfRule>
  </conditionalFormatting>
  <conditionalFormatting sqref="BI138">
    <cfRule type="cellIs" dxfId="1484" priority="474" operator="equal">
      <formula>"Menor"</formula>
    </cfRule>
  </conditionalFormatting>
  <conditionalFormatting sqref="BI138">
    <cfRule type="cellIs" dxfId="1483" priority="475" operator="equal">
      <formula>"Leve"</formula>
    </cfRule>
  </conditionalFormatting>
  <conditionalFormatting sqref="BM138:BM143">
    <cfRule type="cellIs" dxfId="1482" priority="476" operator="equal">
      <formula>"Extremo"</formula>
    </cfRule>
  </conditionalFormatting>
  <conditionalFormatting sqref="BM138:BM143">
    <cfRule type="cellIs" dxfId="1481" priority="477" operator="equal">
      <formula>"Alta"</formula>
    </cfRule>
  </conditionalFormatting>
  <conditionalFormatting sqref="BI138:BI143">
    <cfRule type="cellIs" dxfId="1480" priority="478" operator="equal">
      <formula>"Casi Seguro"</formula>
    </cfRule>
  </conditionalFormatting>
  <conditionalFormatting sqref="BI138:BI143">
    <cfRule type="cellIs" dxfId="1479" priority="479" operator="equal">
      <formula>"Probable"</formula>
    </cfRule>
  </conditionalFormatting>
  <conditionalFormatting sqref="BI138:BI143">
    <cfRule type="cellIs" dxfId="1478" priority="480" operator="equal">
      <formula>"Posible"</formula>
    </cfRule>
  </conditionalFormatting>
  <conditionalFormatting sqref="BI138:BI143">
    <cfRule type="cellIs" dxfId="1477" priority="481" operator="equal">
      <formula>"Improbable"</formula>
    </cfRule>
  </conditionalFormatting>
  <conditionalFormatting sqref="BI138:BI143">
    <cfRule type="cellIs" dxfId="1476" priority="482" operator="equal">
      <formula>"Rara vez"</formula>
    </cfRule>
  </conditionalFormatting>
  <conditionalFormatting sqref="BH138">
    <cfRule type="cellIs" dxfId="1475" priority="483" operator="equal">
      <formula>"Muy Alta"</formula>
    </cfRule>
  </conditionalFormatting>
  <conditionalFormatting sqref="BH138">
    <cfRule type="cellIs" dxfId="1474" priority="484" operator="equal">
      <formula>"Alta"</formula>
    </cfRule>
  </conditionalFormatting>
  <conditionalFormatting sqref="BH138">
    <cfRule type="cellIs" dxfId="1473" priority="485" operator="equal">
      <formula>"Media"</formula>
    </cfRule>
  </conditionalFormatting>
  <conditionalFormatting sqref="BH138">
    <cfRule type="cellIs" dxfId="1472" priority="486" operator="equal">
      <formula>"Baja"</formula>
    </cfRule>
  </conditionalFormatting>
  <conditionalFormatting sqref="BH138">
    <cfRule type="cellIs" dxfId="1471" priority="487" operator="equal">
      <formula>"Muy Baja"</formula>
    </cfRule>
  </conditionalFormatting>
  <conditionalFormatting sqref="BK138">
    <cfRule type="cellIs" dxfId="1470" priority="488" operator="equal">
      <formula>"Catastrófico"</formula>
    </cfRule>
  </conditionalFormatting>
  <conditionalFormatting sqref="BK138">
    <cfRule type="cellIs" dxfId="1469" priority="489" operator="equal">
      <formula>"Mayor"</formula>
    </cfRule>
  </conditionalFormatting>
  <conditionalFormatting sqref="BK138">
    <cfRule type="cellIs" dxfId="1468" priority="490" operator="equal">
      <formula>"Moderado"</formula>
    </cfRule>
  </conditionalFormatting>
  <conditionalFormatting sqref="BK138">
    <cfRule type="cellIs" dxfId="1467" priority="491" operator="equal">
      <formula>"Menor"</formula>
    </cfRule>
  </conditionalFormatting>
  <conditionalFormatting sqref="BK138">
    <cfRule type="cellIs" dxfId="1466" priority="492" operator="equal">
      <formula>"Leve"</formula>
    </cfRule>
  </conditionalFormatting>
  <conditionalFormatting sqref="BM138">
    <cfRule type="cellIs" dxfId="1465" priority="493" operator="equal">
      <formula>"Extremo"</formula>
    </cfRule>
  </conditionalFormatting>
  <conditionalFormatting sqref="BM138">
    <cfRule type="cellIs" dxfId="1464" priority="494" operator="equal">
      <formula>"Alto"</formula>
    </cfRule>
  </conditionalFormatting>
  <conditionalFormatting sqref="BM138">
    <cfRule type="cellIs" dxfId="1463" priority="495" operator="equal">
      <formula>"Moderado"</formula>
    </cfRule>
  </conditionalFormatting>
  <conditionalFormatting sqref="BM138">
    <cfRule type="cellIs" dxfId="1462" priority="496" operator="equal">
      <formula>"Bajo"</formula>
    </cfRule>
  </conditionalFormatting>
  <conditionalFormatting sqref="BI138">
    <cfRule type="cellIs" dxfId="1461" priority="497" operator="equal">
      <formula>"Catastrófico"</formula>
    </cfRule>
  </conditionalFormatting>
  <conditionalFormatting sqref="BI138">
    <cfRule type="cellIs" dxfId="1460" priority="498" operator="equal">
      <formula>"Mayor"</formula>
    </cfRule>
  </conditionalFormatting>
  <conditionalFormatting sqref="BI138">
    <cfRule type="cellIs" dxfId="1459" priority="499" operator="equal">
      <formula>"Moderado"</formula>
    </cfRule>
  </conditionalFormatting>
  <conditionalFormatting sqref="BI138">
    <cfRule type="cellIs" dxfId="1458" priority="500" operator="equal">
      <formula>"Menor"</formula>
    </cfRule>
  </conditionalFormatting>
  <conditionalFormatting sqref="BI138">
    <cfRule type="cellIs" dxfId="1457" priority="501" operator="equal">
      <formula>"Leve"</formula>
    </cfRule>
  </conditionalFormatting>
  <conditionalFormatting sqref="BM138:BM143">
    <cfRule type="cellIs" dxfId="1456" priority="502" operator="equal">
      <formula>"Extremo"</formula>
    </cfRule>
  </conditionalFormatting>
  <conditionalFormatting sqref="BM138:BM143">
    <cfRule type="cellIs" dxfId="1455" priority="503" operator="equal">
      <formula>"Alta"</formula>
    </cfRule>
  </conditionalFormatting>
  <conditionalFormatting sqref="BI138:BI143">
    <cfRule type="cellIs" dxfId="1454" priority="504" operator="equal">
      <formula>"Casi Seguro"</formula>
    </cfRule>
  </conditionalFormatting>
  <conditionalFormatting sqref="BI138:BI143">
    <cfRule type="cellIs" dxfId="1453" priority="505" operator="equal">
      <formula>"Probable"</formula>
    </cfRule>
  </conditionalFormatting>
  <conditionalFormatting sqref="BI138:BI143">
    <cfRule type="cellIs" dxfId="1452" priority="506" operator="equal">
      <formula>"Posible"</formula>
    </cfRule>
  </conditionalFormatting>
  <conditionalFormatting sqref="BI138:BI143">
    <cfRule type="cellIs" dxfId="1451" priority="507" operator="equal">
      <formula>"Improbable"</formula>
    </cfRule>
  </conditionalFormatting>
  <conditionalFormatting sqref="BI138:BI143">
    <cfRule type="cellIs" dxfId="1450" priority="508" operator="equal">
      <formula>"Rara vez"</formula>
    </cfRule>
  </conditionalFormatting>
  <conditionalFormatting sqref="BH138">
    <cfRule type="cellIs" dxfId="1449" priority="509" operator="equal">
      <formula>"Muy Alta"</formula>
    </cfRule>
  </conditionalFormatting>
  <conditionalFormatting sqref="BH138">
    <cfRule type="cellIs" dxfId="1448" priority="510" operator="equal">
      <formula>"Alta"</formula>
    </cfRule>
  </conditionalFormatting>
  <conditionalFormatting sqref="BH138">
    <cfRule type="cellIs" dxfId="1447" priority="511" operator="equal">
      <formula>"Media"</formula>
    </cfRule>
  </conditionalFormatting>
  <conditionalFormatting sqref="BH138">
    <cfRule type="cellIs" dxfId="1446" priority="512" operator="equal">
      <formula>"Baja"</formula>
    </cfRule>
  </conditionalFormatting>
  <conditionalFormatting sqref="BH138">
    <cfRule type="cellIs" dxfId="1445" priority="513" operator="equal">
      <formula>"Muy Baja"</formula>
    </cfRule>
  </conditionalFormatting>
  <conditionalFormatting sqref="BK138">
    <cfRule type="cellIs" dxfId="1444" priority="514" operator="equal">
      <formula>"Catastrófico"</formula>
    </cfRule>
  </conditionalFormatting>
  <conditionalFormatting sqref="BK138">
    <cfRule type="cellIs" dxfId="1443" priority="515" operator="equal">
      <formula>"Mayor"</formula>
    </cfRule>
  </conditionalFormatting>
  <conditionalFormatting sqref="BK138">
    <cfRule type="cellIs" dxfId="1442" priority="516" operator="equal">
      <formula>"Moderado"</formula>
    </cfRule>
  </conditionalFormatting>
  <conditionalFormatting sqref="BK138">
    <cfRule type="cellIs" dxfId="1441" priority="517" operator="equal">
      <formula>"Menor"</formula>
    </cfRule>
  </conditionalFormatting>
  <conditionalFormatting sqref="BK138">
    <cfRule type="cellIs" dxfId="1440" priority="518" operator="equal">
      <formula>"Leve"</formula>
    </cfRule>
  </conditionalFormatting>
  <conditionalFormatting sqref="BM138">
    <cfRule type="cellIs" dxfId="1439" priority="519" operator="equal">
      <formula>"Extremo"</formula>
    </cfRule>
  </conditionalFormatting>
  <conditionalFormatting sqref="BM138">
    <cfRule type="cellIs" dxfId="1438" priority="520" operator="equal">
      <formula>"Alto"</formula>
    </cfRule>
  </conditionalFormatting>
  <conditionalFormatting sqref="BM138">
    <cfRule type="cellIs" dxfId="1437" priority="521" operator="equal">
      <formula>"Moderado"</formula>
    </cfRule>
  </conditionalFormatting>
  <conditionalFormatting sqref="BM138">
    <cfRule type="cellIs" dxfId="1436" priority="522" operator="equal">
      <formula>"Bajo"</formula>
    </cfRule>
  </conditionalFormatting>
  <conditionalFormatting sqref="BI138">
    <cfRule type="cellIs" dxfId="1435" priority="523" operator="equal">
      <formula>"Catastrófico"</formula>
    </cfRule>
  </conditionalFormatting>
  <conditionalFormatting sqref="BI138">
    <cfRule type="cellIs" dxfId="1434" priority="524" operator="equal">
      <formula>"Mayor"</formula>
    </cfRule>
  </conditionalFormatting>
  <conditionalFormatting sqref="BI138">
    <cfRule type="cellIs" dxfId="1433" priority="525" operator="equal">
      <formula>"Moderado"</formula>
    </cfRule>
  </conditionalFormatting>
  <conditionalFormatting sqref="BI138">
    <cfRule type="cellIs" dxfId="1432" priority="526" operator="equal">
      <formula>"Menor"</formula>
    </cfRule>
  </conditionalFormatting>
  <conditionalFormatting sqref="BI138">
    <cfRule type="cellIs" dxfId="1431" priority="527" operator="equal">
      <formula>"Leve"</formula>
    </cfRule>
  </conditionalFormatting>
  <conditionalFormatting sqref="BM138:BM143">
    <cfRule type="cellIs" dxfId="1430" priority="528" operator="equal">
      <formula>"Extremo"</formula>
    </cfRule>
  </conditionalFormatting>
  <conditionalFormatting sqref="BM138:BM143">
    <cfRule type="cellIs" dxfId="1429" priority="529" operator="equal">
      <formula>"Alta"</formula>
    </cfRule>
  </conditionalFormatting>
  <conditionalFormatting sqref="BI138:BI143">
    <cfRule type="cellIs" dxfId="1428" priority="530" operator="equal">
      <formula>"Casi Seguro"</formula>
    </cfRule>
  </conditionalFormatting>
  <conditionalFormatting sqref="BI138:BI143">
    <cfRule type="cellIs" dxfId="1427" priority="531" operator="equal">
      <formula>"Probable"</formula>
    </cfRule>
  </conditionalFormatting>
  <conditionalFormatting sqref="BI138:BI143">
    <cfRule type="cellIs" dxfId="1426" priority="532" operator="equal">
      <formula>"Posible"</formula>
    </cfRule>
  </conditionalFormatting>
  <conditionalFormatting sqref="BI138:BI143">
    <cfRule type="cellIs" dxfId="1425" priority="533" operator="equal">
      <formula>"Improbable"</formula>
    </cfRule>
  </conditionalFormatting>
  <conditionalFormatting sqref="BI138:BI143">
    <cfRule type="cellIs" dxfId="1424" priority="534" operator="equal">
      <formula>"Rara vez"</formula>
    </cfRule>
  </conditionalFormatting>
  <conditionalFormatting sqref="AJ144">
    <cfRule type="cellIs" dxfId="1423" priority="535" operator="equal">
      <formula>"Extremo"</formula>
    </cfRule>
  </conditionalFormatting>
  <conditionalFormatting sqref="AJ144">
    <cfRule type="cellIs" dxfId="1422" priority="536" operator="equal">
      <formula>"Alto"</formula>
    </cfRule>
  </conditionalFormatting>
  <conditionalFormatting sqref="AJ144">
    <cfRule type="cellIs" dxfId="1421" priority="537" operator="equal">
      <formula>"Moderado"</formula>
    </cfRule>
  </conditionalFormatting>
  <conditionalFormatting sqref="AJ144">
    <cfRule type="cellIs" dxfId="1420" priority="538" operator="equal">
      <formula>"Bajo"</formula>
    </cfRule>
  </conditionalFormatting>
  <conditionalFormatting sqref="BH144">
    <cfRule type="cellIs" dxfId="1419" priority="539" operator="equal">
      <formula>"Muy Alta"</formula>
    </cfRule>
  </conditionalFormatting>
  <conditionalFormatting sqref="BH144">
    <cfRule type="cellIs" dxfId="1418" priority="540" operator="equal">
      <formula>"Alta"</formula>
    </cfRule>
  </conditionalFormatting>
  <conditionalFormatting sqref="BH144">
    <cfRule type="cellIs" dxfId="1417" priority="541" operator="equal">
      <formula>"Media"</formula>
    </cfRule>
  </conditionalFormatting>
  <conditionalFormatting sqref="BH144">
    <cfRule type="cellIs" dxfId="1416" priority="542" operator="equal">
      <formula>"Baja"</formula>
    </cfRule>
  </conditionalFormatting>
  <conditionalFormatting sqref="BH144">
    <cfRule type="cellIs" dxfId="1415" priority="543" operator="equal">
      <formula>"Muy Baja"</formula>
    </cfRule>
  </conditionalFormatting>
  <conditionalFormatting sqref="BK144">
    <cfRule type="cellIs" dxfId="1414" priority="544" operator="equal">
      <formula>"Catastrófico"</formula>
    </cfRule>
  </conditionalFormatting>
  <conditionalFormatting sqref="BK144">
    <cfRule type="cellIs" dxfId="1413" priority="545" operator="equal">
      <formula>"Mayor"</formula>
    </cfRule>
  </conditionalFormatting>
  <conditionalFormatting sqref="BK144">
    <cfRule type="cellIs" dxfId="1412" priority="546" operator="equal">
      <formula>"Moderado"</formula>
    </cfRule>
  </conditionalFormatting>
  <conditionalFormatting sqref="BK144">
    <cfRule type="cellIs" dxfId="1411" priority="547" operator="equal">
      <formula>"Menor"</formula>
    </cfRule>
  </conditionalFormatting>
  <conditionalFormatting sqref="BK144">
    <cfRule type="cellIs" dxfId="1410" priority="548" operator="equal">
      <formula>"Leve"</formula>
    </cfRule>
  </conditionalFormatting>
  <conditionalFormatting sqref="BM144">
    <cfRule type="cellIs" dxfId="1409" priority="549" operator="equal">
      <formula>"Extremo"</formula>
    </cfRule>
  </conditionalFormatting>
  <conditionalFormatting sqref="BM144">
    <cfRule type="cellIs" dxfId="1408" priority="550" operator="equal">
      <formula>"Alto"</formula>
    </cfRule>
  </conditionalFormatting>
  <conditionalFormatting sqref="BM144">
    <cfRule type="cellIs" dxfId="1407" priority="551" operator="equal">
      <formula>"Moderado"</formula>
    </cfRule>
  </conditionalFormatting>
  <conditionalFormatting sqref="BM144">
    <cfRule type="cellIs" dxfId="1406" priority="552" operator="equal">
      <formula>"Bajo"</formula>
    </cfRule>
  </conditionalFormatting>
  <conditionalFormatting sqref="AG144:AG149">
    <cfRule type="containsText" dxfId="1405" priority="553" operator="containsText" text="❌">
      <formula>NOT(ISERROR(SEARCH(("❌"),(AG144))))</formula>
    </cfRule>
  </conditionalFormatting>
  <conditionalFormatting sqref="K144">
    <cfRule type="cellIs" dxfId="1404" priority="554" operator="equal">
      <formula>"Muy Alta"</formula>
    </cfRule>
  </conditionalFormatting>
  <conditionalFormatting sqref="K144">
    <cfRule type="cellIs" dxfId="1403" priority="555" operator="equal">
      <formula>"Alta"</formula>
    </cfRule>
  </conditionalFormatting>
  <conditionalFormatting sqref="K144">
    <cfRule type="cellIs" dxfId="1402" priority="556" operator="equal">
      <formula>"Media"</formula>
    </cfRule>
  </conditionalFormatting>
  <conditionalFormatting sqref="K144">
    <cfRule type="cellIs" dxfId="1401" priority="557" operator="equal">
      <formula>"Baja"</formula>
    </cfRule>
  </conditionalFormatting>
  <conditionalFormatting sqref="K144">
    <cfRule type="cellIs" dxfId="1400" priority="558" operator="equal">
      <formula>"Muy Baja"</formula>
    </cfRule>
  </conditionalFormatting>
  <conditionalFormatting sqref="AH144">
    <cfRule type="cellIs" dxfId="1399" priority="559" operator="equal">
      <formula>"Catastrófico"</formula>
    </cfRule>
  </conditionalFormatting>
  <conditionalFormatting sqref="AH144">
    <cfRule type="cellIs" dxfId="1398" priority="560" operator="equal">
      <formula>"Mayor"</formula>
    </cfRule>
  </conditionalFormatting>
  <conditionalFormatting sqref="AH144">
    <cfRule type="cellIs" dxfId="1397" priority="561" operator="equal">
      <formula>"Moderado"</formula>
    </cfRule>
  </conditionalFormatting>
  <conditionalFormatting sqref="AH144">
    <cfRule type="cellIs" dxfId="1396" priority="562" operator="equal">
      <formula>"Menor"</formula>
    </cfRule>
  </conditionalFormatting>
  <conditionalFormatting sqref="AH144">
    <cfRule type="cellIs" dxfId="1395" priority="563" operator="equal">
      <formula>"Leve"</formula>
    </cfRule>
  </conditionalFormatting>
  <conditionalFormatting sqref="BI144">
    <cfRule type="cellIs" dxfId="1394" priority="564" operator="equal">
      <formula>"Catastrófico"</formula>
    </cfRule>
  </conditionalFormatting>
  <conditionalFormatting sqref="BI144">
    <cfRule type="cellIs" dxfId="1393" priority="565" operator="equal">
      <formula>"Mayor"</formula>
    </cfRule>
  </conditionalFormatting>
  <conditionalFormatting sqref="BI144">
    <cfRule type="cellIs" dxfId="1392" priority="566" operator="equal">
      <formula>"Moderado"</formula>
    </cfRule>
  </conditionalFormatting>
  <conditionalFormatting sqref="BI144">
    <cfRule type="cellIs" dxfId="1391" priority="567" operator="equal">
      <formula>"Menor"</formula>
    </cfRule>
  </conditionalFormatting>
  <conditionalFormatting sqref="BI144">
    <cfRule type="cellIs" dxfId="1390" priority="568" operator="equal">
      <formula>"Leve"</formula>
    </cfRule>
  </conditionalFormatting>
  <conditionalFormatting sqref="BM144:BM149">
    <cfRule type="cellIs" dxfId="1389" priority="569" operator="equal">
      <formula>"Extremo"</formula>
    </cfRule>
  </conditionalFormatting>
  <conditionalFormatting sqref="BM144:BM149">
    <cfRule type="cellIs" dxfId="1388" priority="570" operator="equal">
      <formula>"Extremo"</formula>
    </cfRule>
  </conditionalFormatting>
  <conditionalFormatting sqref="BM144:BM149">
    <cfRule type="cellIs" dxfId="1387" priority="571" operator="equal">
      <formula>"Alta"</formula>
    </cfRule>
  </conditionalFormatting>
  <conditionalFormatting sqref="K144:K149">
    <cfRule type="cellIs" dxfId="1386" priority="572" operator="equal">
      <formula>"Casi Seguro"</formula>
    </cfRule>
  </conditionalFormatting>
  <conditionalFormatting sqref="K144:K149">
    <cfRule type="cellIs" dxfId="1385" priority="573" operator="equal">
      <formula>"Probable"</formula>
    </cfRule>
  </conditionalFormatting>
  <conditionalFormatting sqref="K144:K149">
    <cfRule type="cellIs" dxfId="1384" priority="574" operator="equal">
      <formula>"Posible"</formula>
    </cfRule>
  </conditionalFormatting>
  <conditionalFormatting sqref="K144:K149">
    <cfRule type="cellIs" dxfId="1383" priority="575" operator="equal">
      <formula>"Rara vez"</formula>
    </cfRule>
  </conditionalFormatting>
  <conditionalFormatting sqref="K144:K149">
    <cfRule type="cellIs" dxfId="1382" priority="576" operator="equal">
      <formula>"Improbable"</formula>
    </cfRule>
  </conditionalFormatting>
  <conditionalFormatting sqref="K144:K149">
    <cfRule type="cellIs" dxfId="1381" priority="577" operator="equal">
      <formula>"Rara vez"</formula>
    </cfRule>
  </conditionalFormatting>
  <conditionalFormatting sqref="BI144:BI149">
    <cfRule type="cellIs" dxfId="1380" priority="578" operator="equal">
      <formula>"Casi Seguro"</formula>
    </cfRule>
  </conditionalFormatting>
  <conditionalFormatting sqref="BI144:BI149">
    <cfRule type="cellIs" dxfId="1379" priority="579" operator="equal">
      <formula>"Probable"</formula>
    </cfRule>
  </conditionalFormatting>
  <conditionalFormatting sqref="BI144:BI149">
    <cfRule type="cellIs" dxfId="1378" priority="580" operator="equal">
      <formula>"Posible"</formula>
    </cfRule>
  </conditionalFormatting>
  <conditionalFormatting sqref="BI144:BI149">
    <cfRule type="cellIs" dxfId="1377" priority="581" operator="equal">
      <formula>"Improbable"</formula>
    </cfRule>
  </conditionalFormatting>
  <conditionalFormatting sqref="BI144:BI149">
    <cfRule type="cellIs" dxfId="1376" priority="582" operator="equal">
      <formula>"Rara vez"</formula>
    </cfRule>
  </conditionalFormatting>
  <conditionalFormatting sqref="AJ144:AJ149">
    <cfRule type="cellIs" dxfId="1375" priority="583" operator="equal">
      <formula>"Moderada"</formula>
    </cfRule>
  </conditionalFormatting>
  <conditionalFormatting sqref="AJ144:AJ149">
    <cfRule type="cellIs" dxfId="1374" priority="584" operator="equal">
      <formula>"Alta"</formula>
    </cfRule>
  </conditionalFormatting>
  <conditionalFormatting sqref="AJ144:AJ149">
    <cfRule type="cellIs" dxfId="1373" priority="585" operator="equal">
      <formula>"Extrema"</formula>
    </cfRule>
  </conditionalFormatting>
  <conditionalFormatting sqref="AJ126">
    <cfRule type="cellIs" dxfId="1372" priority="586" operator="equal">
      <formula>"Extremo"</formula>
    </cfRule>
  </conditionalFormatting>
  <conditionalFormatting sqref="AJ126">
    <cfRule type="cellIs" dxfId="1371" priority="587" operator="equal">
      <formula>"Alto"</formula>
    </cfRule>
  </conditionalFormatting>
  <conditionalFormatting sqref="AJ126">
    <cfRule type="cellIs" dxfId="1370" priority="588" operator="equal">
      <formula>"Moderado"</formula>
    </cfRule>
  </conditionalFormatting>
  <conditionalFormatting sqref="AJ126">
    <cfRule type="cellIs" dxfId="1369" priority="589" operator="equal">
      <formula>"Bajo"</formula>
    </cfRule>
  </conditionalFormatting>
  <conditionalFormatting sqref="BH126">
    <cfRule type="cellIs" dxfId="1368" priority="590" operator="equal">
      <formula>"Muy Alta"</formula>
    </cfRule>
  </conditionalFormatting>
  <conditionalFormatting sqref="BH126">
    <cfRule type="cellIs" dxfId="1367" priority="591" operator="equal">
      <formula>"Alta"</formula>
    </cfRule>
  </conditionalFormatting>
  <conditionalFormatting sqref="BH126">
    <cfRule type="cellIs" dxfId="1366" priority="592" operator="equal">
      <formula>"Media"</formula>
    </cfRule>
  </conditionalFormatting>
  <conditionalFormatting sqref="BH126">
    <cfRule type="cellIs" dxfId="1365" priority="593" operator="equal">
      <formula>"Baja"</formula>
    </cfRule>
  </conditionalFormatting>
  <conditionalFormatting sqref="BH126">
    <cfRule type="cellIs" dxfId="1364" priority="594" operator="equal">
      <formula>"Muy Baja"</formula>
    </cfRule>
  </conditionalFormatting>
  <conditionalFormatting sqref="BK126">
    <cfRule type="cellIs" dxfId="1363" priority="595" operator="equal">
      <formula>"Catastrófico"</formula>
    </cfRule>
  </conditionalFormatting>
  <conditionalFormatting sqref="BK126">
    <cfRule type="cellIs" dxfId="1362" priority="596" operator="equal">
      <formula>"Mayor"</formula>
    </cfRule>
  </conditionalFormatting>
  <conditionalFormatting sqref="BK126">
    <cfRule type="cellIs" dxfId="1361" priority="597" operator="equal">
      <formula>"Moderado"</formula>
    </cfRule>
  </conditionalFormatting>
  <conditionalFormatting sqref="BK126">
    <cfRule type="cellIs" dxfId="1360" priority="598" operator="equal">
      <formula>"Menor"</formula>
    </cfRule>
  </conditionalFormatting>
  <conditionalFormatting sqref="BK126">
    <cfRule type="cellIs" dxfId="1359" priority="599" operator="equal">
      <formula>"Leve"</formula>
    </cfRule>
  </conditionalFormatting>
  <conditionalFormatting sqref="BM126">
    <cfRule type="cellIs" dxfId="1358" priority="600" operator="equal">
      <formula>"Extremo"</formula>
    </cfRule>
  </conditionalFormatting>
  <conditionalFormatting sqref="BM126">
    <cfRule type="cellIs" dxfId="1357" priority="601" operator="equal">
      <formula>"Alto"</formula>
    </cfRule>
  </conditionalFormatting>
  <conditionalFormatting sqref="BM126">
    <cfRule type="cellIs" dxfId="1356" priority="602" operator="equal">
      <formula>"Moderado"</formula>
    </cfRule>
  </conditionalFormatting>
  <conditionalFormatting sqref="BM126">
    <cfRule type="cellIs" dxfId="1355" priority="603" operator="equal">
      <formula>"Bajo"</formula>
    </cfRule>
  </conditionalFormatting>
  <conditionalFormatting sqref="AG126:AG131">
    <cfRule type="containsText" dxfId="1354" priority="604" operator="containsText" text="❌">
      <formula>NOT(ISERROR(SEARCH(("❌"),(AG126))))</formula>
    </cfRule>
  </conditionalFormatting>
  <conditionalFormatting sqref="K126">
    <cfRule type="cellIs" dxfId="1353" priority="605" operator="equal">
      <formula>"Muy Alta"</formula>
    </cfRule>
  </conditionalFormatting>
  <conditionalFormatting sqref="K126">
    <cfRule type="cellIs" dxfId="1352" priority="606" operator="equal">
      <formula>"Alta"</formula>
    </cfRule>
  </conditionalFormatting>
  <conditionalFormatting sqref="K126">
    <cfRule type="cellIs" dxfId="1351" priority="607" operator="equal">
      <formula>"Media"</formula>
    </cfRule>
  </conditionalFormatting>
  <conditionalFormatting sqref="K126">
    <cfRule type="cellIs" dxfId="1350" priority="608" operator="equal">
      <formula>"Baja"</formula>
    </cfRule>
  </conditionalFormatting>
  <conditionalFormatting sqref="K126">
    <cfRule type="cellIs" dxfId="1349" priority="609" operator="equal">
      <formula>"Muy Baja"</formula>
    </cfRule>
  </conditionalFormatting>
  <conditionalFormatting sqref="AH126">
    <cfRule type="cellIs" dxfId="1348" priority="610" operator="equal">
      <formula>"Catastrófico"</formula>
    </cfRule>
  </conditionalFormatting>
  <conditionalFormatting sqref="AH126">
    <cfRule type="cellIs" dxfId="1347" priority="611" operator="equal">
      <formula>"Mayor"</formula>
    </cfRule>
  </conditionalFormatting>
  <conditionalFormatting sqref="AH126">
    <cfRule type="cellIs" dxfId="1346" priority="612" operator="equal">
      <formula>"Moderado"</formula>
    </cfRule>
  </conditionalFormatting>
  <conditionalFormatting sqref="AH126">
    <cfRule type="cellIs" dxfId="1345" priority="613" operator="equal">
      <formula>"Menor"</formula>
    </cfRule>
  </conditionalFormatting>
  <conditionalFormatting sqref="AH126">
    <cfRule type="cellIs" dxfId="1344" priority="614" operator="equal">
      <formula>"Leve"</formula>
    </cfRule>
  </conditionalFormatting>
  <conditionalFormatting sqref="BI126">
    <cfRule type="cellIs" dxfId="1343" priority="615" operator="equal">
      <formula>"Catastrófico"</formula>
    </cfRule>
  </conditionalFormatting>
  <conditionalFormatting sqref="BI126">
    <cfRule type="cellIs" dxfId="1342" priority="616" operator="equal">
      <formula>"Mayor"</formula>
    </cfRule>
  </conditionalFormatting>
  <conditionalFormatting sqref="BI126">
    <cfRule type="cellIs" dxfId="1341" priority="617" operator="equal">
      <formula>"Moderado"</formula>
    </cfRule>
  </conditionalFormatting>
  <conditionalFormatting sqref="BI126">
    <cfRule type="cellIs" dxfId="1340" priority="618" operator="equal">
      <formula>"Menor"</formula>
    </cfRule>
  </conditionalFormatting>
  <conditionalFormatting sqref="BI126">
    <cfRule type="cellIs" dxfId="1339" priority="619" operator="equal">
      <formula>"Leve"</formula>
    </cfRule>
  </conditionalFormatting>
  <conditionalFormatting sqref="BM126:BM131">
    <cfRule type="cellIs" dxfId="1338" priority="620" operator="equal">
      <formula>"Extremo"</formula>
    </cfRule>
  </conditionalFormatting>
  <conditionalFormatting sqref="BM126:BM131">
    <cfRule type="cellIs" dxfId="1337" priority="621" operator="equal">
      <formula>"Extremo"</formula>
    </cfRule>
  </conditionalFormatting>
  <conditionalFormatting sqref="BM126:BM131">
    <cfRule type="cellIs" dxfId="1336" priority="622" operator="equal">
      <formula>"Alta"</formula>
    </cfRule>
  </conditionalFormatting>
  <conditionalFormatting sqref="K126:K131">
    <cfRule type="cellIs" dxfId="1335" priority="623" operator="equal">
      <formula>"Casi Seguro"</formula>
    </cfRule>
  </conditionalFormatting>
  <conditionalFormatting sqref="K126:K131">
    <cfRule type="cellIs" dxfId="1334" priority="624" operator="equal">
      <formula>"Probable"</formula>
    </cfRule>
  </conditionalFormatting>
  <conditionalFormatting sqref="K126:K131">
    <cfRule type="cellIs" dxfId="1333" priority="625" operator="equal">
      <formula>"Posible"</formula>
    </cfRule>
  </conditionalFormatting>
  <conditionalFormatting sqref="K126:K131">
    <cfRule type="cellIs" dxfId="1332" priority="626" operator="equal">
      <formula>"Rara vez"</formula>
    </cfRule>
  </conditionalFormatting>
  <conditionalFormatting sqref="K126:K131">
    <cfRule type="cellIs" dxfId="1331" priority="627" operator="equal">
      <formula>"Improbable"</formula>
    </cfRule>
  </conditionalFormatting>
  <conditionalFormatting sqref="K126:K131">
    <cfRule type="cellIs" dxfId="1330" priority="628" operator="equal">
      <formula>"Rara vez"</formula>
    </cfRule>
  </conditionalFormatting>
  <conditionalFormatting sqref="BI126:BI131">
    <cfRule type="cellIs" dxfId="1329" priority="629" operator="equal">
      <formula>"Casi Seguro"</formula>
    </cfRule>
  </conditionalFormatting>
  <conditionalFormatting sqref="BI126:BI131">
    <cfRule type="cellIs" dxfId="1328" priority="630" operator="equal">
      <formula>"Probable"</formula>
    </cfRule>
  </conditionalFormatting>
  <conditionalFormatting sqref="BI126:BI131">
    <cfRule type="cellIs" dxfId="1327" priority="631" operator="equal">
      <formula>"Posible"</formula>
    </cfRule>
  </conditionalFormatting>
  <conditionalFormatting sqref="BI126:BI131">
    <cfRule type="cellIs" dxfId="1326" priority="632" operator="equal">
      <formula>"Improbable"</formula>
    </cfRule>
  </conditionalFormatting>
  <conditionalFormatting sqref="BI126:BI131">
    <cfRule type="cellIs" dxfId="1325" priority="633" operator="equal">
      <formula>"Rara vez"</formula>
    </cfRule>
  </conditionalFormatting>
  <conditionalFormatting sqref="AJ126:AJ131">
    <cfRule type="cellIs" dxfId="1324" priority="634" operator="equal">
      <formula>"Moderada"</formula>
    </cfRule>
  </conditionalFormatting>
  <conditionalFormatting sqref="AJ126:AJ131">
    <cfRule type="cellIs" dxfId="1323" priority="635" operator="equal">
      <formula>"Alta"</formula>
    </cfRule>
  </conditionalFormatting>
  <conditionalFormatting sqref="AJ126:AJ131">
    <cfRule type="cellIs" dxfId="1322" priority="636" operator="equal">
      <formula>"Extrema"</formula>
    </cfRule>
  </conditionalFormatting>
  <conditionalFormatting sqref="AJ150 AJ156">
    <cfRule type="cellIs" dxfId="1321" priority="637" operator="equal">
      <formula>"Extremo"</formula>
    </cfRule>
  </conditionalFormatting>
  <conditionalFormatting sqref="AJ150 AJ156">
    <cfRule type="cellIs" dxfId="1320" priority="638" operator="equal">
      <formula>"Alto"</formula>
    </cfRule>
  </conditionalFormatting>
  <conditionalFormatting sqref="AJ150 AJ156">
    <cfRule type="cellIs" dxfId="1319" priority="639" operator="equal">
      <formula>"Moderado"</formula>
    </cfRule>
  </conditionalFormatting>
  <conditionalFormatting sqref="AJ150 AJ156">
    <cfRule type="cellIs" dxfId="1318" priority="640" operator="equal">
      <formula>"Bajo"</formula>
    </cfRule>
  </conditionalFormatting>
  <conditionalFormatting sqref="BH150 BH156">
    <cfRule type="cellIs" dxfId="1317" priority="641" operator="equal">
      <formula>"Muy Alta"</formula>
    </cfRule>
  </conditionalFormatting>
  <conditionalFormatting sqref="BH150 BH156">
    <cfRule type="cellIs" dxfId="1316" priority="642" operator="equal">
      <formula>"Alta"</formula>
    </cfRule>
  </conditionalFormatting>
  <conditionalFormatting sqref="BH150 BH156">
    <cfRule type="cellIs" dxfId="1315" priority="643" operator="equal">
      <formula>"Media"</formula>
    </cfRule>
  </conditionalFormatting>
  <conditionalFormatting sqref="BH150 BH156">
    <cfRule type="cellIs" dxfId="1314" priority="644" operator="equal">
      <formula>"Baja"</formula>
    </cfRule>
  </conditionalFormatting>
  <conditionalFormatting sqref="BH150 BH156">
    <cfRule type="cellIs" dxfId="1313" priority="645" operator="equal">
      <formula>"Muy Baja"</formula>
    </cfRule>
  </conditionalFormatting>
  <conditionalFormatting sqref="BK150 BK156">
    <cfRule type="cellIs" dxfId="1312" priority="646" operator="equal">
      <formula>"Catastrófico"</formula>
    </cfRule>
  </conditionalFormatting>
  <conditionalFormatting sqref="BK150 BK156">
    <cfRule type="cellIs" dxfId="1311" priority="647" operator="equal">
      <formula>"Mayor"</formula>
    </cfRule>
  </conditionalFormatting>
  <conditionalFormatting sqref="BK150 BK156">
    <cfRule type="cellIs" dxfId="1310" priority="648" operator="equal">
      <formula>"Moderado"</formula>
    </cfRule>
  </conditionalFormatting>
  <conditionalFormatting sqref="BK150 BK156">
    <cfRule type="cellIs" dxfId="1309" priority="649" operator="equal">
      <formula>"Menor"</formula>
    </cfRule>
  </conditionalFormatting>
  <conditionalFormatting sqref="BK150 BK156">
    <cfRule type="cellIs" dxfId="1308" priority="650" operator="equal">
      <formula>"Leve"</formula>
    </cfRule>
  </conditionalFormatting>
  <conditionalFormatting sqref="BM150 BM156">
    <cfRule type="cellIs" dxfId="1307" priority="651" operator="equal">
      <formula>"Extremo"</formula>
    </cfRule>
  </conditionalFormatting>
  <conditionalFormatting sqref="BM150 BM156">
    <cfRule type="cellIs" dxfId="1306" priority="652" operator="equal">
      <formula>"Alto"</formula>
    </cfRule>
  </conditionalFormatting>
  <conditionalFormatting sqref="BM150 BM156">
    <cfRule type="cellIs" dxfId="1305" priority="653" operator="equal">
      <formula>"Moderado"</formula>
    </cfRule>
  </conditionalFormatting>
  <conditionalFormatting sqref="BM150 BM156">
    <cfRule type="cellIs" dxfId="1304" priority="654" operator="equal">
      <formula>"Bajo"</formula>
    </cfRule>
  </conditionalFormatting>
  <conditionalFormatting sqref="AG150 AG155:AG156">
    <cfRule type="containsText" dxfId="1303" priority="655" operator="containsText" text="❌">
      <formula>NOT(ISERROR(SEARCH(("❌"),(AG150))))</formula>
    </cfRule>
  </conditionalFormatting>
  <conditionalFormatting sqref="AH156">
    <cfRule type="cellIs" dxfId="1302" priority="656" operator="equal">
      <formula>"Catastrófico"</formula>
    </cfRule>
  </conditionalFormatting>
  <conditionalFormatting sqref="AH156">
    <cfRule type="cellIs" dxfId="1301" priority="657" operator="equal">
      <formula>"Mayor"</formula>
    </cfRule>
  </conditionalFormatting>
  <conditionalFormatting sqref="AH156">
    <cfRule type="cellIs" dxfId="1300" priority="658" operator="equal">
      <formula>"Moderado"</formula>
    </cfRule>
  </conditionalFormatting>
  <conditionalFormatting sqref="AH156">
    <cfRule type="cellIs" dxfId="1299" priority="659" operator="equal">
      <formula>"Menor"</formula>
    </cfRule>
  </conditionalFormatting>
  <conditionalFormatting sqref="AH156">
    <cfRule type="cellIs" dxfId="1298" priority="660" operator="equal">
      <formula>"Leve"</formula>
    </cfRule>
  </conditionalFormatting>
  <conditionalFormatting sqref="K150">
    <cfRule type="cellIs" dxfId="1297" priority="661" operator="equal">
      <formula>"Muy Alta"</formula>
    </cfRule>
  </conditionalFormatting>
  <conditionalFormatting sqref="K150">
    <cfRule type="cellIs" dxfId="1296" priority="662" operator="equal">
      <formula>"Alta"</formula>
    </cfRule>
  </conditionalFormatting>
  <conditionalFormatting sqref="K150">
    <cfRule type="cellIs" dxfId="1295" priority="663" operator="equal">
      <formula>"Media"</formula>
    </cfRule>
  </conditionalFormatting>
  <conditionalFormatting sqref="K150">
    <cfRule type="cellIs" dxfId="1294" priority="664" operator="equal">
      <formula>"Baja"</formula>
    </cfRule>
  </conditionalFormatting>
  <conditionalFormatting sqref="K150">
    <cfRule type="cellIs" dxfId="1293" priority="665" operator="equal">
      <formula>"Muy Baja"</formula>
    </cfRule>
  </conditionalFormatting>
  <conditionalFormatting sqref="AH150">
    <cfRule type="cellIs" dxfId="1292" priority="666" operator="equal">
      <formula>"Catastrófico"</formula>
    </cfRule>
  </conditionalFormatting>
  <conditionalFormatting sqref="AH150">
    <cfRule type="cellIs" dxfId="1291" priority="667" operator="equal">
      <formula>"Mayor"</formula>
    </cfRule>
  </conditionalFormatting>
  <conditionalFormatting sqref="AH150">
    <cfRule type="cellIs" dxfId="1290" priority="668" operator="equal">
      <formula>"Moderado"</formula>
    </cfRule>
  </conditionalFormatting>
  <conditionalFormatting sqref="AH150">
    <cfRule type="cellIs" dxfId="1289" priority="669" operator="equal">
      <formula>"Menor"</formula>
    </cfRule>
  </conditionalFormatting>
  <conditionalFormatting sqref="AH150">
    <cfRule type="cellIs" dxfId="1288" priority="670" operator="equal">
      <formula>"Leve"</formula>
    </cfRule>
  </conditionalFormatting>
  <conditionalFormatting sqref="BI150 BI156">
    <cfRule type="cellIs" dxfId="1287" priority="671" operator="equal">
      <formula>"Catastrófico"</formula>
    </cfRule>
  </conditionalFormatting>
  <conditionalFormatting sqref="BI150 BI156">
    <cfRule type="cellIs" dxfId="1286" priority="672" operator="equal">
      <formula>"Mayor"</formula>
    </cfRule>
  </conditionalFormatting>
  <conditionalFormatting sqref="BI150 BI156">
    <cfRule type="cellIs" dxfId="1285" priority="673" operator="equal">
      <formula>"Moderado"</formula>
    </cfRule>
  </conditionalFormatting>
  <conditionalFormatting sqref="BI150 BI156">
    <cfRule type="cellIs" dxfId="1284" priority="674" operator="equal">
      <formula>"Menor"</formula>
    </cfRule>
  </conditionalFormatting>
  <conditionalFormatting sqref="BI150 BI156">
    <cfRule type="cellIs" dxfId="1283" priority="675" operator="equal">
      <formula>"Leve"</formula>
    </cfRule>
  </conditionalFormatting>
  <conditionalFormatting sqref="BM150:BM161">
    <cfRule type="cellIs" dxfId="1282" priority="676" operator="equal">
      <formula>"Extremo"</formula>
    </cfRule>
  </conditionalFormatting>
  <conditionalFormatting sqref="BM150:BM161">
    <cfRule type="cellIs" dxfId="1281" priority="677" operator="equal">
      <formula>"Extremo"</formula>
    </cfRule>
  </conditionalFormatting>
  <conditionalFormatting sqref="BM150:BM161">
    <cfRule type="cellIs" dxfId="1280" priority="678" operator="equal">
      <formula>"Alta"</formula>
    </cfRule>
  </conditionalFormatting>
  <conditionalFormatting sqref="K150:K155">
    <cfRule type="cellIs" dxfId="1279" priority="679" operator="equal">
      <formula>"Casi Seguro"</formula>
    </cfRule>
  </conditionalFormatting>
  <conditionalFormatting sqref="K150:K155">
    <cfRule type="cellIs" dxfId="1278" priority="680" operator="equal">
      <formula>"Probable"</formula>
    </cfRule>
  </conditionalFormatting>
  <conditionalFormatting sqref="K150:K155">
    <cfRule type="cellIs" dxfId="1277" priority="681" operator="equal">
      <formula>"Posible"</formula>
    </cfRule>
  </conditionalFormatting>
  <conditionalFormatting sqref="K150:K155">
    <cfRule type="cellIs" dxfId="1276" priority="682" operator="equal">
      <formula>"Rara vez"</formula>
    </cfRule>
  </conditionalFormatting>
  <conditionalFormatting sqref="K150:K155">
    <cfRule type="cellIs" dxfId="1275" priority="683" operator="equal">
      <formula>"Improbable"</formula>
    </cfRule>
  </conditionalFormatting>
  <conditionalFormatting sqref="K150:K155">
    <cfRule type="cellIs" dxfId="1274" priority="684" operator="equal">
      <formula>"Rara vez"</formula>
    </cfRule>
  </conditionalFormatting>
  <conditionalFormatting sqref="BI150:BI161">
    <cfRule type="cellIs" dxfId="1273" priority="685" operator="equal">
      <formula>"Casi Seguro"</formula>
    </cfRule>
  </conditionalFormatting>
  <conditionalFormatting sqref="BI150:BI161">
    <cfRule type="cellIs" dxfId="1272" priority="686" operator="equal">
      <formula>"Probable"</formula>
    </cfRule>
  </conditionalFormatting>
  <conditionalFormatting sqref="BI150:BI161">
    <cfRule type="cellIs" dxfId="1271" priority="687" operator="equal">
      <formula>"Posible"</formula>
    </cfRule>
  </conditionalFormatting>
  <conditionalFormatting sqref="BI150:BI161">
    <cfRule type="cellIs" dxfId="1270" priority="688" operator="equal">
      <formula>"Improbable"</formula>
    </cfRule>
  </conditionalFormatting>
  <conditionalFormatting sqref="BI150:BI161">
    <cfRule type="cellIs" dxfId="1269" priority="689" operator="equal">
      <formula>"Rara vez"</formula>
    </cfRule>
  </conditionalFormatting>
  <conditionalFormatting sqref="AJ150:AJ155">
    <cfRule type="cellIs" dxfId="1268" priority="690" operator="equal">
      <formula>"Moderada"</formula>
    </cfRule>
  </conditionalFormatting>
  <conditionalFormatting sqref="AJ150:AJ155">
    <cfRule type="cellIs" dxfId="1267" priority="691" operator="equal">
      <formula>"Alta"</formula>
    </cfRule>
  </conditionalFormatting>
  <conditionalFormatting sqref="AJ150:AJ155">
    <cfRule type="cellIs" dxfId="1266" priority="692" operator="equal">
      <formula>"Extrema"</formula>
    </cfRule>
  </conditionalFormatting>
  <conditionalFormatting sqref="K156">
    <cfRule type="cellIs" dxfId="1265" priority="693" operator="equal">
      <formula>"Muy Alta"</formula>
    </cfRule>
  </conditionalFormatting>
  <conditionalFormatting sqref="K156">
    <cfRule type="cellIs" dxfId="1264" priority="694" operator="equal">
      <formula>"Alta"</formula>
    </cfRule>
  </conditionalFormatting>
  <conditionalFormatting sqref="K156">
    <cfRule type="cellIs" dxfId="1263" priority="695" operator="equal">
      <formula>"Media"</formula>
    </cfRule>
  </conditionalFormatting>
  <conditionalFormatting sqref="K156">
    <cfRule type="cellIs" dxfId="1262" priority="696" operator="equal">
      <formula>"Baja"</formula>
    </cfRule>
  </conditionalFormatting>
  <conditionalFormatting sqref="K156">
    <cfRule type="cellIs" dxfId="1261" priority="697" operator="equal">
      <formula>"Muy Baja"</formula>
    </cfRule>
  </conditionalFormatting>
  <conditionalFormatting sqref="K156:K161">
    <cfRule type="cellIs" dxfId="1260" priority="698" operator="equal">
      <formula>"Casi Seguro"</formula>
    </cfRule>
  </conditionalFormatting>
  <conditionalFormatting sqref="K156:K161">
    <cfRule type="cellIs" dxfId="1259" priority="699" operator="equal">
      <formula>"Probable"</formula>
    </cfRule>
  </conditionalFormatting>
  <conditionalFormatting sqref="K156:K161">
    <cfRule type="cellIs" dxfId="1258" priority="700" operator="equal">
      <formula>"Posible"</formula>
    </cfRule>
  </conditionalFormatting>
  <conditionalFormatting sqref="K156:K161">
    <cfRule type="cellIs" dxfId="1257" priority="701" operator="equal">
      <formula>"Rara vez"</formula>
    </cfRule>
  </conditionalFormatting>
  <conditionalFormatting sqref="K156:K161">
    <cfRule type="cellIs" dxfId="1256" priority="702" operator="equal">
      <formula>"Improbable"</formula>
    </cfRule>
  </conditionalFormatting>
  <conditionalFormatting sqref="K156:K161">
    <cfRule type="cellIs" dxfId="1255" priority="703" operator="equal">
      <formula>"Rara vez"</formula>
    </cfRule>
  </conditionalFormatting>
  <conditionalFormatting sqref="AJ132">
    <cfRule type="cellIs" dxfId="1254" priority="704" operator="equal">
      <formula>"Extremo"</formula>
    </cfRule>
  </conditionalFormatting>
  <conditionalFormatting sqref="AJ132">
    <cfRule type="cellIs" dxfId="1253" priority="705" operator="equal">
      <formula>"Alto"</formula>
    </cfRule>
  </conditionalFormatting>
  <conditionalFormatting sqref="AJ132">
    <cfRule type="cellIs" dxfId="1252" priority="706" operator="equal">
      <formula>"Moderado"</formula>
    </cfRule>
  </conditionalFormatting>
  <conditionalFormatting sqref="AJ132">
    <cfRule type="cellIs" dxfId="1251" priority="707" operator="equal">
      <formula>"Bajo"</formula>
    </cfRule>
  </conditionalFormatting>
  <conditionalFormatting sqref="BH132">
    <cfRule type="cellIs" dxfId="1250" priority="708" operator="equal">
      <formula>"Muy Alta"</formula>
    </cfRule>
  </conditionalFormatting>
  <conditionalFormatting sqref="BH132">
    <cfRule type="cellIs" dxfId="1249" priority="709" operator="equal">
      <formula>"Alta"</formula>
    </cfRule>
  </conditionalFormatting>
  <conditionalFormatting sqref="BH132">
    <cfRule type="cellIs" dxfId="1248" priority="710" operator="equal">
      <formula>"Media"</formula>
    </cfRule>
  </conditionalFormatting>
  <conditionalFormatting sqref="BH132">
    <cfRule type="cellIs" dxfId="1247" priority="711" operator="equal">
      <formula>"Baja"</formula>
    </cfRule>
  </conditionalFormatting>
  <conditionalFormatting sqref="BH132">
    <cfRule type="cellIs" dxfId="1246" priority="712" operator="equal">
      <formula>"Muy Baja"</formula>
    </cfRule>
  </conditionalFormatting>
  <conditionalFormatting sqref="BK132">
    <cfRule type="cellIs" dxfId="1245" priority="713" operator="equal">
      <formula>"Catastrófico"</formula>
    </cfRule>
  </conditionalFormatting>
  <conditionalFormatting sqref="BK132">
    <cfRule type="cellIs" dxfId="1244" priority="714" operator="equal">
      <formula>"Mayor"</formula>
    </cfRule>
  </conditionalFormatting>
  <conditionalFormatting sqref="BK132">
    <cfRule type="cellIs" dxfId="1243" priority="715" operator="equal">
      <formula>"Moderado"</formula>
    </cfRule>
  </conditionalFormatting>
  <conditionalFormatting sqref="BK132">
    <cfRule type="cellIs" dxfId="1242" priority="716" operator="equal">
      <formula>"Menor"</formula>
    </cfRule>
  </conditionalFormatting>
  <conditionalFormatting sqref="BK132">
    <cfRule type="cellIs" dxfId="1241" priority="717" operator="equal">
      <formula>"Leve"</formula>
    </cfRule>
  </conditionalFormatting>
  <conditionalFormatting sqref="BM132">
    <cfRule type="cellIs" dxfId="1240" priority="718" operator="equal">
      <formula>"Extremo"</formula>
    </cfRule>
  </conditionalFormatting>
  <conditionalFormatting sqref="BM132">
    <cfRule type="cellIs" dxfId="1239" priority="719" operator="equal">
      <formula>"Alto"</formula>
    </cfRule>
  </conditionalFormatting>
  <conditionalFormatting sqref="BM132">
    <cfRule type="cellIs" dxfId="1238" priority="720" operator="equal">
      <formula>"Moderado"</formula>
    </cfRule>
  </conditionalFormatting>
  <conditionalFormatting sqref="BM132">
    <cfRule type="cellIs" dxfId="1237" priority="721" operator="equal">
      <formula>"Bajo"</formula>
    </cfRule>
  </conditionalFormatting>
  <conditionalFormatting sqref="AG132:AG137">
    <cfRule type="containsText" dxfId="1236" priority="722" operator="containsText" text="❌">
      <formula>NOT(ISERROR(SEARCH(("❌"),(AG132))))</formula>
    </cfRule>
  </conditionalFormatting>
  <conditionalFormatting sqref="K132">
    <cfRule type="cellIs" dxfId="1235" priority="723" operator="equal">
      <formula>"Muy Alta"</formula>
    </cfRule>
  </conditionalFormatting>
  <conditionalFormatting sqref="K132">
    <cfRule type="cellIs" dxfId="1234" priority="724" operator="equal">
      <formula>"Alta"</formula>
    </cfRule>
  </conditionalFormatting>
  <conditionalFormatting sqref="K132">
    <cfRule type="cellIs" dxfId="1233" priority="725" operator="equal">
      <formula>"Media"</formula>
    </cfRule>
  </conditionalFormatting>
  <conditionalFormatting sqref="K132">
    <cfRule type="cellIs" dxfId="1232" priority="726" operator="equal">
      <formula>"Baja"</formula>
    </cfRule>
  </conditionalFormatting>
  <conditionalFormatting sqref="K132">
    <cfRule type="cellIs" dxfId="1231" priority="727" operator="equal">
      <formula>"Muy Baja"</formula>
    </cfRule>
  </conditionalFormatting>
  <conditionalFormatting sqref="AH132">
    <cfRule type="cellIs" dxfId="1230" priority="728" operator="equal">
      <formula>"Catastrófico"</formula>
    </cfRule>
  </conditionalFormatting>
  <conditionalFormatting sqref="AH132">
    <cfRule type="cellIs" dxfId="1229" priority="729" operator="equal">
      <formula>"Mayor"</formula>
    </cfRule>
  </conditionalFormatting>
  <conditionalFormatting sqref="AH132">
    <cfRule type="cellIs" dxfId="1228" priority="730" operator="equal">
      <formula>"Moderado"</formula>
    </cfRule>
  </conditionalFormatting>
  <conditionalFormatting sqref="AH132">
    <cfRule type="cellIs" dxfId="1227" priority="731" operator="equal">
      <formula>"Menor"</formula>
    </cfRule>
  </conditionalFormatting>
  <conditionalFormatting sqref="AH132">
    <cfRule type="cellIs" dxfId="1226" priority="732" operator="equal">
      <formula>"Leve"</formula>
    </cfRule>
  </conditionalFormatting>
  <conditionalFormatting sqref="BI132">
    <cfRule type="cellIs" dxfId="1225" priority="733" operator="equal">
      <formula>"Catastrófico"</formula>
    </cfRule>
  </conditionalFormatting>
  <conditionalFormatting sqref="BI132">
    <cfRule type="cellIs" dxfId="1224" priority="734" operator="equal">
      <formula>"Mayor"</formula>
    </cfRule>
  </conditionalFormatting>
  <conditionalFormatting sqref="BI132">
    <cfRule type="cellIs" dxfId="1223" priority="735" operator="equal">
      <formula>"Moderado"</formula>
    </cfRule>
  </conditionalFormatting>
  <conditionalFormatting sqref="BI132">
    <cfRule type="cellIs" dxfId="1222" priority="736" operator="equal">
      <formula>"Menor"</formula>
    </cfRule>
  </conditionalFormatting>
  <conditionalFormatting sqref="BI132">
    <cfRule type="cellIs" dxfId="1221" priority="737" operator="equal">
      <formula>"Leve"</formula>
    </cfRule>
  </conditionalFormatting>
  <conditionalFormatting sqref="BM132:BM137">
    <cfRule type="cellIs" dxfId="1220" priority="738" operator="equal">
      <formula>"Extremo"</formula>
    </cfRule>
  </conditionalFormatting>
  <conditionalFormatting sqref="BM132:BM137">
    <cfRule type="cellIs" dxfId="1219" priority="739" operator="equal">
      <formula>"Extremo"</formula>
    </cfRule>
  </conditionalFormatting>
  <conditionalFormatting sqref="BM132:BM137">
    <cfRule type="cellIs" dxfId="1218" priority="740" operator="equal">
      <formula>"Alta"</formula>
    </cfRule>
  </conditionalFormatting>
  <conditionalFormatting sqref="K132:K137">
    <cfRule type="cellIs" dxfId="1217" priority="741" operator="equal">
      <formula>"Casi Seguro"</formula>
    </cfRule>
  </conditionalFormatting>
  <conditionalFormatting sqref="K132:K137">
    <cfRule type="cellIs" dxfId="1216" priority="742" operator="equal">
      <formula>"Probable"</formula>
    </cfRule>
  </conditionalFormatting>
  <conditionalFormatting sqref="K132:K137">
    <cfRule type="cellIs" dxfId="1215" priority="743" operator="equal">
      <formula>"Posible"</formula>
    </cfRule>
  </conditionalFormatting>
  <conditionalFormatting sqref="K132:K137">
    <cfRule type="cellIs" dxfId="1214" priority="744" operator="equal">
      <formula>"Rara vez"</formula>
    </cfRule>
  </conditionalFormatting>
  <conditionalFormatting sqref="K132:K137">
    <cfRule type="cellIs" dxfId="1213" priority="745" operator="equal">
      <formula>"Improbable"</formula>
    </cfRule>
  </conditionalFormatting>
  <conditionalFormatting sqref="K132:K137">
    <cfRule type="cellIs" dxfId="1212" priority="746" operator="equal">
      <formula>"Rara vez"</formula>
    </cfRule>
  </conditionalFormatting>
  <conditionalFormatting sqref="BI132:BI137">
    <cfRule type="cellIs" dxfId="1211" priority="747" operator="equal">
      <formula>"Casi Seguro"</formula>
    </cfRule>
  </conditionalFormatting>
  <conditionalFormatting sqref="BI132:BI137">
    <cfRule type="cellIs" dxfId="1210" priority="748" operator="equal">
      <formula>"Probable"</formula>
    </cfRule>
  </conditionalFormatting>
  <conditionalFormatting sqref="BI132:BI137">
    <cfRule type="cellIs" dxfId="1209" priority="749" operator="equal">
      <formula>"Posible"</formula>
    </cfRule>
  </conditionalFormatting>
  <conditionalFormatting sqref="BI132:BI137">
    <cfRule type="cellIs" dxfId="1208" priority="750" operator="equal">
      <formula>"Improbable"</formula>
    </cfRule>
  </conditionalFormatting>
  <conditionalFormatting sqref="BI132:BI137">
    <cfRule type="cellIs" dxfId="1207" priority="751" operator="equal">
      <formula>"Rara vez"</formula>
    </cfRule>
  </conditionalFormatting>
  <conditionalFormatting sqref="AJ132:AJ137">
    <cfRule type="cellIs" dxfId="1206" priority="752" operator="equal">
      <formula>"Moderada"</formula>
    </cfRule>
  </conditionalFormatting>
  <conditionalFormatting sqref="AJ132:AJ137">
    <cfRule type="cellIs" dxfId="1205" priority="753" operator="equal">
      <formula>"Alta"</formula>
    </cfRule>
  </conditionalFormatting>
  <conditionalFormatting sqref="AJ132:AJ137">
    <cfRule type="cellIs" dxfId="1204" priority="754" operator="equal">
      <formula>"Extrema"</formula>
    </cfRule>
  </conditionalFormatting>
  <conditionalFormatting sqref="AJ21">
    <cfRule type="cellIs" dxfId="1203" priority="755" operator="equal">
      <formula>"Extremo"</formula>
    </cfRule>
  </conditionalFormatting>
  <conditionalFormatting sqref="AJ21">
    <cfRule type="cellIs" dxfId="1202" priority="756" operator="equal">
      <formula>"Alto"</formula>
    </cfRule>
  </conditionalFormatting>
  <conditionalFormatting sqref="AJ21">
    <cfRule type="cellIs" dxfId="1201" priority="757" operator="equal">
      <formula>"Moderado"</formula>
    </cfRule>
  </conditionalFormatting>
  <conditionalFormatting sqref="AJ21">
    <cfRule type="cellIs" dxfId="1200" priority="758" operator="equal">
      <formula>"Bajo"</formula>
    </cfRule>
  </conditionalFormatting>
  <conditionalFormatting sqref="BH21">
    <cfRule type="cellIs" dxfId="1199" priority="759" operator="equal">
      <formula>"Muy Alta"</formula>
    </cfRule>
  </conditionalFormatting>
  <conditionalFormatting sqref="BH21">
    <cfRule type="cellIs" dxfId="1198" priority="760" operator="equal">
      <formula>"Alta"</formula>
    </cfRule>
  </conditionalFormatting>
  <conditionalFormatting sqref="BH21">
    <cfRule type="cellIs" dxfId="1197" priority="761" operator="equal">
      <formula>"Media"</formula>
    </cfRule>
  </conditionalFormatting>
  <conditionalFormatting sqref="BH21">
    <cfRule type="cellIs" dxfId="1196" priority="762" operator="equal">
      <formula>"Baja"</formula>
    </cfRule>
  </conditionalFormatting>
  <conditionalFormatting sqref="BH21">
    <cfRule type="cellIs" dxfId="1195" priority="763" operator="equal">
      <formula>"Muy Baja"</formula>
    </cfRule>
  </conditionalFormatting>
  <conditionalFormatting sqref="BK21">
    <cfRule type="cellIs" dxfId="1194" priority="764" operator="equal">
      <formula>"Catastrófico"</formula>
    </cfRule>
  </conditionalFormatting>
  <conditionalFormatting sqref="BK21">
    <cfRule type="cellIs" dxfId="1193" priority="765" operator="equal">
      <formula>"Mayor"</formula>
    </cfRule>
  </conditionalFormatting>
  <conditionalFormatting sqref="BK21">
    <cfRule type="cellIs" dxfId="1192" priority="766" operator="equal">
      <formula>"Moderado"</formula>
    </cfRule>
  </conditionalFormatting>
  <conditionalFormatting sqref="BK21">
    <cfRule type="cellIs" dxfId="1191" priority="767" operator="equal">
      <formula>"Menor"</formula>
    </cfRule>
  </conditionalFormatting>
  <conditionalFormatting sqref="BK21">
    <cfRule type="cellIs" dxfId="1190" priority="768" operator="equal">
      <formula>"Leve"</formula>
    </cfRule>
  </conditionalFormatting>
  <conditionalFormatting sqref="BM21">
    <cfRule type="cellIs" dxfId="1189" priority="769" operator="equal">
      <formula>"Extremo"</formula>
    </cfRule>
  </conditionalFormatting>
  <conditionalFormatting sqref="BM21">
    <cfRule type="cellIs" dxfId="1188" priority="770" operator="equal">
      <formula>"Alto"</formula>
    </cfRule>
  </conditionalFormatting>
  <conditionalFormatting sqref="BM21">
    <cfRule type="cellIs" dxfId="1187" priority="771" operator="equal">
      <formula>"Moderado"</formula>
    </cfRule>
  </conditionalFormatting>
  <conditionalFormatting sqref="BM21">
    <cfRule type="cellIs" dxfId="1186" priority="772" operator="equal">
      <formula>"Bajo"</formula>
    </cfRule>
  </conditionalFormatting>
  <conditionalFormatting sqref="AG21:AG26">
    <cfRule type="containsText" dxfId="1185" priority="773" operator="containsText" text="❌">
      <formula>NOT(ISERROR(SEARCH(("❌"),(AG21))))</formula>
    </cfRule>
  </conditionalFormatting>
  <conditionalFormatting sqref="K21">
    <cfRule type="cellIs" dxfId="1184" priority="774" operator="equal">
      <formula>"Muy Alta"</formula>
    </cfRule>
  </conditionalFormatting>
  <conditionalFormatting sqref="K21">
    <cfRule type="cellIs" dxfId="1183" priority="775" operator="equal">
      <formula>"Alta"</formula>
    </cfRule>
  </conditionalFormatting>
  <conditionalFormatting sqref="K21">
    <cfRule type="cellIs" dxfId="1182" priority="776" operator="equal">
      <formula>"Media"</formula>
    </cfRule>
  </conditionalFormatting>
  <conditionalFormatting sqref="K21">
    <cfRule type="cellIs" dxfId="1181" priority="777" operator="equal">
      <formula>"Baja"</formula>
    </cfRule>
  </conditionalFormatting>
  <conditionalFormatting sqref="K21">
    <cfRule type="cellIs" dxfId="1180" priority="778" operator="equal">
      <formula>"Muy Baja"</formula>
    </cfRule>
  </conditionalFormatting>
  <conditionalFormatting sqref="AH21">
    <cfRule type="cellIs" dxfId="1179" priority="779" operator="equal">
      <formula>"Catastrófico"</formula>
    </cfRule>
  </conditionalFormatting>
  <conditionalFormatting sqref="AH21">
    <cfRule type="cellIs" dxfId="1178" priority="780" operator="equal">
      <formula>"Mayor"</formula>
    </cfRule>
  </conditionalFormatting>
  <conditionalFormatting sqref="AH21">
    <cfRule type="cellIs" dxfId="1177" priority="781" operator="equal">
      <formula>"Moderado"</formula>
    </cfRule>
  </conditionalFormatting>
  <conditionalFormatting sqref="AH21">
    <cfRule type="cellIs" dxfId="1176" priority="782" operator="equal">
      <formula>"Menor"</formula>
    </cfRule>
  </conditionalFormatting>
  <conditionalFormatting sqref="AH21">
    <cfRule type="cellIs" dxfId="1175" priority="783" operator="equal">
      <formula>"Leve"</formula>
    </cfRule>
  </conditionalFormatting>
  <conditionalFormatting sqref="BM21:BM26">
    <cfRule type="cellIs" dxfId="1174" priority="784" operator="equal">
      <formula>"Extremo"</formula>
    </cfRule>
  </conditionalFormatting>
  <conditionalFormatting sqref="BM21:BM26">
    <cfRule type="cellIs" dxfId="1173" priority="785" operator="equal">
      <formula>"Extremo"</formula>
    </cfRule>
  </conditionalFormatting>
  <conditionalFormatting sqref="BM21:BM26">
    <cfRule type="cellIs" dxfId="1172" priority="786" operator="equal">
      <formula>"Alta"</formula>
    </cfRule>
  </conditionalFormatting>
  <conditionalFormatting sqref="K21:K26">
    <cfRule type="cellIs" dxfId="1171" priority="787" operator="equal">
      <formula>"Casi Seguro"</formula>
    </cfRule>
  </conditionalFormatting>
  <conditionalFormatting sqref="K21:K26">
    <cfRule type="cellIs" dxfId="1170" priority="788" operator="equal">
      <formula>"Probable"</formula>
    </cfRule>
  </conditionalFormatting>
  <conditionalFormatting sqref="K21:K26">
    <cfRule type="cellIs" dxfId="1169" priority="789" operator="equal">
      <formula>"Posible"</formula>
    </cfRule>
  </conditionalFormatting>
  <conditionalFormatting sqref="K21:K26">
    <cfRule type="cellIs" dxfId="1168" priority="790" operator="equal">
      <formula>"Rara vez"</formula>
    </cfRule>
  </conditionalFormatting>
  <conditionalFormatting sqref="K21:K26">
    <cfRule type="cellIs" dxfId="1167" priority="791" operator="equal">
      <formula>"Improbable"</formula>
    </cfRule>
  </conditionalFormatting>
  <conditionalFormatting sqref="K21:K26">
    <cfRule type="cellIs" dxfId="1166" priority="792" operator="equal">
      <formula>"Rara vez"</formula>
    </cfRule>
  </conditionalFormatting>
  <conditionalFormatting sqref="AJ21:AJ26">
    <cfRule type="cellIs" dxfId="1165" priority="793" operator="equal">
      <formula>"Moderada"</formula>
    </cfRule>
  </conditionalFormatting>
  <conditionalFormatting sqref="AJ21:AJ26">
    <cfRule type="cellIs" dxfId="1164" priority="794" operator="equal">
      <formula>"Alta"</formula>
    </cfRule>
  </conditionalFormatting>
  <conditionalFormatting sqref="AJ21:AJ26">
    <cfRule type="cellIs" dxfId="1163" priority="795" operator="equal">
      <formula>"Extrema"</formula>
    </cfRule>
  </conditionalFormatting>
  <conditionalFormatting sqref="BI120">
    <cfRule type="cellIs" dxfId="1162" priority="796" operator="equal">
      <formula>"Catastrófico"</formula>
    </cfRule>
  </conditionalFormatting>
  <conditionalFormatting sqref="BI120">
    <cfRule type="cellIs" dxfId="1161" priority="797" operator="equal">
      <formula>"Mayor"</formula>
    </cfRule>
  </conditionalFormatting>
  <conditionalFormatting sqref="BI120">
    <cfRule type="cellIs" dxfId="1160" priority="798" operator="equal">
      <formula>"Moderado"</formula>
    </cfRule>
  </conditionalFormatting>
  <conditionalFormatting sqref="BI120">
    <cfRule type="cellIs" dxfId="1159" priority="799" operator="equal">
      <formula>"Menor"</formula>
    </cfRule>
  </conditionalFormatting>
  <conditionalFormatting sqref="BI120">
    <cfRule type="cellIs" dxfId="1158" priority="800" operator="equal">
      <formula>"Leve"</formula>
    </cfRule>
  </conditionalFormatting>
  <conditionalFormatting sqref="BM120:BM125">
    <cfRule type="cellIs" dxfId="1157" priority="801" operator="equal">
      <formula>"Extremo"</formula>
    </cfRule>
  </conditionalFormatting>
  <conditionalFormatting sqref="BM120:BM125">
    <cfRule type="cellIs" dxfId="1156" priority="802" operator="equal">
      <formula>"Extremo"</formula>
    </cfRule>
  </conditionalFormatting>
  <conditionalFormatting sqref="BM120:BM125">
    <cfRule type="cellIs" dxfId="1155" priority="803" operator="equal">
      <formula>"Alta"</formula>
    </cfRule>
  </conditionalFormatting>
  <conditionalFormatting sqref="K120:K125 BI120:BI125">
    <cfRule type="cellIs" dxfId="1154" priority="804" operator="equal">
      <formula>"Casi Seguro"</formula>
    </cfRule>
  </conditionalFormatting>
  <conditionalFormatting sqref="K120:K125 BI120:BI125">
    <cfRule type="cellIs" dxfId="1153" priority="805" operator="equal">
      <formula>"Posible"</formula>
    </cfRule>
  </conditionalFormatting>
  <conditionalFormatting sqref="BI120:BI125">
    <cfRule type="cellIs" dxfId="1152" priority="806" operator="equal">
      <formula>"Probable"</formula>
    </cfRule>
  </conditionalFormatting>
  <conditionalFormatting sqref="BI120:BI125">
    <cfRule type="cellIs" dxfId="1151" priority="807" operator="equal">
      <formula>"Improbable"</formula>
    </cfRule>
  </conditionalFormatting>
  <conditionalFormatting sqref="BI120:BI125">
    <cfRule type="cellIs" dxfId="1150" priority="808" operator="equal">
      <formula>"Rara vez"</formula>
    </cfRule>
  </conditionalFormatting>
  <conditionalFormatting sqref="BI120">
    <cfRule type="cellIs" dxfId="1149" priority="809" operator="equal">
      <formula>"Catastrófico"</formula>
    </cfRule>
  </conditionalFormatting>
  <conditionalFormatting sqref="BI120">
    <cfRule type="cellIs" dxfId="1148" priority="810" operator="equal">
      <formula>"Mayor"</formula>
    </cfRule>
  </conditionalFormatting>
  <conditionalFormatting sqref="BI120">
    <cfRule type="cellIs" dxfId="1147" priority="811" operator="equal">
      <formula>"Moderado"</formula>
    </cfRule>
  </conditionalFormatting>
  <conditionalFormatting sqref="BI120">
    <cfRule type="cellIs" dxfId="1146" priority="812" operator="equal">
      <formula>"Menor"</formula>
    </cfRule>
  </conditionalFormatting>
  <conditionalFormatting sqref="BI120">
    <cfRule type="cellIs" dxfId="1145" priority="813" operator="equal">
      <formula>"Leve"</formula>
    </cfRule>
  </conditionalFormatting>
  <conditionalFormatting sqref="AJ120">
    <cfRule type="cellIs" dxfId="1144" priority="814" operator="equal">
      <formula>"Extremo"</formula>
    </cfRule>
  </conditionalFormatting>
  <conditionalFormatting sqref="AJ120">
    <cfRule type="cellIs" dxfId="1143" priority="815" operator="equal">
      <formula>"Alto"</formula>
    </cfRule>
  </conditionalFormatting>
  <conditionalFormatting sqref="AJ120">
    <cfRule type="cellIs" dxfId="1142" priority="816" operator="equal">
      <formula>"Moderado"</formula>
    </cfRule>
  </conditionalFormatting>
  <conditionalFormatting sqref="AJ120">
    <cfRule type="cellIs" dxfId="1141" priority="817" operator="equal">
      <formula>"Bajo"</formula>
    </cfRule>
  </conditionalFormatting>
  <conditionalFormatting sqref="BH120">
    <cfRule type="cellIs" dxfId="1140" priority="818" operator="equal">
      <formula>"Muy Alta"</formula>
    </cfRule>
  </conditionalFormatting>
  <conditionalFormatting sqref="BH120">
    <cfRule type="cellIs" dxfId="1139" priority="819" operator="equal">
      <formula>"Alta"</formula>
    </cfRule>
  </conditionalFormatting>
  <conditionalFormatting sqref="BH120">
    <cfRule type="cellIs" dxfId="1138" priority="820" operator="equal">
      <formula>"Media"</formula>
    </cfRule>
  </conditionalFormatting>
  <conditionalFormatting sqref="BH120">
    <cfRule type="cellIs" dxfId="1137" priority="821" operator="equal">
      <formula>"Baja"</formula>
    </cfRule>
  </conditionalFormatting>
  <conditionalFormatting sqref="BH120">
    <cfRule type="cellIs" dxfId="1136" priority="822" operator="equal">
      <formula>"Muy Baja"</formula>
    </cfRule>
  </conditionalFormatting>
  <conditionalFormatting sqref="BK120">
    <cfRule type="cellIs" dxfId="1135" priority="823" operator="equal">
      <formula>"Catastrófico"</formula>
    </cfRule>
  </conditionalFormatting>
  <conditionalFormatting sqref="BK120">
    <cfRule type="cellIs" dxfId="1134" priority="824" operator="equal">
      <formula>"Mayor"</formula>
    </cfRule>
  </conditionalFormatting>
  <conditionalFormatting sqref="BK120">
    <cfRule type="cellIs" dxfId="1133" priority="825" operator="equal">
      <formula>"Moderado"</formula>
    </cfRule>
  </conditionalFormatting>
  <conditionalFormatting sqref="BK120">
    <cfRule type="cellIs" dxfId="1132" priority="826" operator="equal">
      <formula>"Menor"</formula>
    </cfRule>
  </conditionalFormatting>
  <conditionalFormatting sqref="BK120">
    <cfRule type="cellIs" dxfId="1131" priority="827" operator="equal">
      <formula>"Leve"</formula>
    </cfRule>
  </conditionalFormatting>
  <conditionalFormatting sqref="BM120">
    <cfRule type="cellIs" dxfId="1130" priority="828" operator="equal">
      <formula>"Extremo"</formula>
    </cfRule>
  </conditionalFormatting>
  <conditionalFormatting sqref="BM120">
    <cfRule type="cellIs" dxfId="1129" priority="829" operator="equal">
      <formula>"Alto"</formula>
    </cfRule>
  </conditionalFormatting>
  <conditionalFormatting sqref="BM120">
    <cfRule type="cellIs" dxfId="1128" priority="830" operator="equal">
      <formula>"Moderado"</formula>
    </cfRule>
  </conditionalFormatting>
  <conditionalFormatting sqref="BM120">
    <cfRule type="cellIs" dxfId="1127" priority="831" operator="equal">
      <formula>"Bajo"</formula>
    </cfRule>
  </conditionalFormatting>
  <conditionalFormatting sqref="AG120:AG125">
    <cfRule type="containsText" dxfId="1126" priority="832" operator="containsText" text="❌">
      <formula>NOT(ISERROR(SEARCH(("❌"),(AG120))))</formula>
    </cfRule>
  </conditionalFormatting>
  <conditionalFormatting sqref="AH120">
    <cfRule type="cellIs" dxfId="1125" priority="833" operator="equal">
      <formula>"Catastrófico"</formula>
    </cfRule>
  </conditionalFormatting>
  <conditionalFormatting sqref="AH120">
    <cfRule type="cellIs" dxfId="1124" priority="834" operator="equal">
      <formula>"Mayor"</formula>
    </cfRule>
  </conditionalFormatting>
  <conditionalFormatting sqref="AH120">
    <cfRule type="cellIs" dxfId="1123" priority="835" operator="equal">
      <formula>"Moderado"</formula>
    </cfRule>
  </conditionalFormatting>
  <conditionalFormatting sqref="AH120">
    <cfRule type="cellIs" dxfId="1122" priority="836" operator="equal">
      <formula>"Menor"</formula>
    </cfRule>
  </conditionalFormatting>
  <conditionalFormatting sqref="AH120">
    <cfRule type="cellIs" dxfId="1121" priority="837" operator="equal">
      <formula>"Leve"</formula>
    </cfRule>
  </conditionalFormatting>
  <conditionalFormatting sqref="K120">
    <cfRule type="cellIs" dxfId="1120" priority="838" operator="equal">
      <formula>"Muy Alta"</formula>
    </cfRule>
  </conditionalFormatting>
  <conditionalFormatting sqref="K120">
    <cfRule type="cellIs" dxfId="1119" priority="839" operator="equal">
      <formula>"Alta"</formula>
    </cfRule>
  </conditionalFormatting>
  <conditionalFormatting sqref="K120">
    <cfRule type="cellIs" dxfId="1118" priority="840" operator="equal">
      <formula>"Media"</formula>
    </cfRule>
  </conditionalFormatting>
  <conditionalFormatting sqref="K120">
    <cfRule type="cellIs" dxfId="1117" priority="841" operator="equal">
      <formula>"Baja"</formula>
    </cfRule>
  </conditionalFormatting>
  <conditionalFormatting sqref="K120">
    <cfRule type="cellIs" dxfId="1116" priority="842" operator="equal">
      <formula>"Muy Baja"</formula>
    </cfRule>
  </conditionalFormatting>
  <conditionalFormatting sqref="BI120">
    <cfRule type="cellIs" dxfId="1115" priority="843" operator="equal">
      <formula>"Catastrófico"</formula>
    </cfRule>
  </conditionalFormatting>
  <conditionalFormatting sqref="BI120">
    <cfRule type="cellIs" dxfId="1114" priority="844" operator="equal">
      <formula>"Mayor"</formula>
    </cfRule>
  </conditionalFormatting>
  <conditionalFormatting sqref="BI120">
    <cfRule type="cellIs" dxfId="1113" priority="845" operator="equal">
      <formula>"Moderado"</formula>
    </cfRule>
  </conditionalFormatting>
  <conditionalFormatting sqref="BI120">
    <cfRule type="cellIs" dxfId="1112" priority="846" operator="equal">
      <formula>"Menor"</formula>
    </cfRule>
  </conditionalFormatting>
  <conditionalFormatting sqref="BI120">
    <cfRule type="cellIs" dxfId="1111" priority="847" operator="equal">
      <formula>"Leve"</formula>
    </cfRule>
  </conditionalFormatting>
  <conditionalFormatting sqref="K120:K125">
    <cfRule type="cellIs" dxfId="1110" priority="848" operator="equal">
      <formula>"Probable"</formula>
    </cfRule>
  </conditionalFormatting>
  <conditionalFormatting sqref="K120:K125">
    <cfRule type="cellIs" dxfId="1109" priority="849" operator="equal">
      <formula>"Rara vez"</formula>
    </cfRule>
  </conditionalFormatting>
  <conditionalFormatting sqref="K120:K125">
    <cfRule type="cellIs" dxfId="1108" priority="850" operator="equal">
      <formula>"Improbable"</formula>
    </cfRule>
  </conditionalFormatting>
  <conditionalFormatting sqref="K120:K125">
    <cfRule type="cellIs" dxfId="1107" priority="851" operator="equal">
      <formula>"Rara vez"</formula>
    </cfRule>
  </conditionalFormatting>
  <conditionalFormatting sqref="AJ120:AJ125">
    <cfRule type="cellIs" dxfId="1106" priority="852" operator="equal">
      <formula>"Moderada"</formula>
    </cfRule>
  </conditionalFormatting>
  <conditionalFormatting sqref="AJ120:AJ125">
    <cfRule type="cellIs" dxfId="1105" priority="853" operator="equal">
      <formula>"Alta"</formula>
    </cfRule>
  </conditionalFormatting>
  <conditionalFormatting sqref="AJ120:AJ125">
    <cfRule type="cellIs" dxfId="1104" priority="854" operator="equal">
      <formula>"Extrema"</formula>
    </cfRule>
  </conditionalFormatting>
  <conditionalFormatting sqref="AJ120">
    <cfRule type="cellIs" dxfId="1103" priority="855" operator="equal">
      <formula>"Extremo"</formula>
    </cfRule>
  </conditionalFormatting>
  <conditionalFormatting sqref="AJ120">
    <cfRule type="cellIs" dxfId="1102" priority="856" operator="equal">
      <formula>"Alto"</formula>
    </cfRule>
  </conditionalFormatting>
  <conditionalFormatting sqref="AJ120">
    <cfRule type="cellIs" dxfId="1101" priority="857" operator="equal">
      <formula>"Moderado"</formula>
    </cfRule>
  </conditionalFormatting>
  <conditionalFormatting sqref="AJ120">
    <cfRule type="cellIs" dxfId="1100" priority="858" operator="equal">
      <formula>"Bajo"</formula>
    </cfRule>
  </conditionalFormatting>
  <conditionalFormatting sqref="BH120">
    <cfRule type="cellIs" dxfId="1099" priority="859" operator="equal">
      <formula>"Muy Alta"</formula>
    </cfRule>
  </conditionalFormatting>
  <conditionalFormatting sqref="BH120">
    <cfRule type="cellIs" dxfId="1098" priority="860" operator="equal">
      <formula>"Alta"</formula>
    </cfRule>
  </conditionalFormatting>
  <conditionalFormatting sqref="BH120">
    <cfRule type="cellIs" dxfId="1097" priority="861" operator="equal">
      <formula>"Media"</formula>
    </cfRule>
  </conditionalFormatting>
  <conditionalFormatting sqref="BH120">
    <cfRule type="cellIs" dxfId="1096" priority="862" operator="equal">
      <formula>"Baja"</formula>
    </cfRule>
  </conditionalFormatting>
  <conditionalFormatting sqref="BH120">
    <cfRule type="cellIs" dxfId="1095" priority="863" operator="equal">
      <formula>"Muy Baja"</formula>
    </cfRule>
  </conditionalFormatting>
  <conditionalFormatting sqref="BK120">
    <cfRule type="cellIs" dxfId="1094" priority="864" operator="equal">
      <formula>"Catastrófico"</formula>
    </cfRule>
  </conditionalFormatting>
  <conditionalFormatting sqref="BK120">
    <cfRule type="cellIs" dxfId="1093" priority="865" operator="equal">
      <formula>"Mayor"</formula>
    </cfRule>
  </conditionalFormatting>
  <conditionalFormatting sqref="BK120">
    <cfRule type="cellIs" dxfId="1092" priority="866" operator="equal">
      <formula>"Moderado"</formula>
    </cfRule>
  </conditionalFormatting>
  <conditionalFormatting sqref="BK120">
    <cfRule type="cellIs" dxfId="1091" priority="867" operator="equal">
      <formula>"Menor"</formula>
    </cfRule>
  </conditionalFormatting>
  <conditionalFormatting sqref="BK120">
    <cfRule type="cellIs" dxfId="1090" priority="868" operator="equal">
      <formula>"Leve"</formula>
    </cfRule>
  </conditionalFormatting>
  <conditionalFormatting sqref="BM120">
    <cfRule type="cellIs" dxfId="1089" priority="869" operator="equal">
      <formula>"Extremo"</formula>
    </cfRule>
  </conditionalFormatting>
  <conditionalFormatting sqref="BM120">
    <cfRule type="cellIs" dxfId="1088" priority="870" operator="equal">
      <formula>"Alto"</formula>
    </cfRule>
  </conditionalFormatting>
  <conditionalFormatting sqref="BM120">
    <cfRule type="cellIs" dxfId="1087" priority="871" operator="equal">
      <formula>"Moderado"</formula>
    </cfRule>
  </conditionalFormatting>
  <conditionalFormatting sqref="BM120">
    <cfRule type="cellIs" dxfId="1086" priority="872" operator="equal">
      <formula>"Bajo"</formula>
    </cfRule>
  </conditionalFormatting>
  <conditionalFormatting sqref="AH120">
    <cfRule type="cellIs" dxfId="1085" priority="873" operator="equal">
      <formula>"Catastrófico"</formula>
    </cfRule>
  </conditionalFormatting>
  <conditionalFormatting sqref="AH120">
    <cfRule type="cellIs" dxfId="1084" priority="874" operator="equal">
      <formula>"Mayor"</formula>
    </cfRule>
  </conditionalFormatting>
  <conditionalFormatting sqref="AH120">
    <cfRule type="cellIs" dxfId="1083" priority="875" operator="equal">
      <formula>"Moderado"</formula>
    </cfRule>
  </conditionalFormatting>
  <conditionalFormatting sqref="AH120">
    <cfRule type="cellIs" dxfId="1082" priority="876" operator="equal">
      <formula>"Menor"</formula>
    </cfRule>
  </conditionalFormatting>
  <conditionalFormatting sqref="AH120">
    <cfRule type="cellIs" dxfId="1081" priority="877" operator="equal">
      <formula>"Leve"</formula>
    </cfRule>
  </conditionalFormatting>
  <conditionalFormatting sqref="K120">
    <cfRule type="cellIs" dxfId="1080" priority="878" operator="equal">
      <formula>"Muy Alta"</formula>
    </cfRule>
  </conditionalFormatting>
  <conditionalFormatting sqref="K120">
    <cfRule type="cellIs" dxfId="1079" priority="879" operator="equal">
      <formula>"Alta"</formula>
    </cfRule>
  </conditionalFormatting>
  <conditionalFormatting sqref="K120">
    <cfRule type="cellIs" dxfId="1078" priority="880" operator="equal">
      <formula>"Media"</formula>
    </cfRule>
  </conditionalFormatting>
  <conditionalFormatting sqref="K120">
    <cfRule type="cellIs" dxfId="1077" priority="881" operator="equal">
      <formula>"Baja"</formula>
    </cfRule>
  </conditionalFormatting>
  <conditionalFormatting sqref="K120">
    <cfRule type="cellIs" dxfId="1076" priority="882" operator="equal">
      <formula>"Muy Baja"</formula>
    </cfRule>
  </conditionalFormatting>
  <conditionalFormatting sqref="BI120">
    <cfRule type="cellIs" dxfId="1075" priority="883" operator="equal">
      <formula>"Catastrófico"</formula>
    </cfRule>
  </conditionalFormatting>
  <conditionalFormatting sqref="BI120">
    <cfRule type="cellIs" dxfId="1074" priority="884" operator="equal">
      <formula>"Mayor"</formula>
    </cfRule>
  </conditionalFormatting>
  <conditionalFormatting sqref="BI120">
    <cfRule type="cellIs" dxfId="1073" priority="885" operator="equal">
      <formula>"Moderado"</formula>
    </cfRule>
  </conditionalFormatting>
  <conditionalFormatting sqref="BI120">
    <cfRule type="cellIs" dxfId="1072" priority="886" operator="equal">
      <formula>"Menor"</formula>
    </cfRule>
  </conditionalFormatting>
  <conditionalFormatting sqref="BI120">
    <cfRule type="cellIs" dxfId="1071" priority="887" operator="equal">
      <formula>"Leve"</formula>
    </cfRule>
  </conditionalFormatting>
  <conditionalFormatting sqref="BH120">
    <cfRule type="cellIs" dxfId="1070" priority="888" operator="equal">
      <formula>"Muy Alta"</formula>
    </cfRule>
  </conditionalFormatting>
  <conditionalFormatting sqref="BH120">
    <cfRule type="cellIs" dxfId="1069" priority="889" operator="equal">
      <formula>"Alta"</formula>
    </cfRule>
  </conditionalFormatting>
  <conditionalFormatting sqref="BH120">
    <cfRule type="cellIs" dxfId="1068" priority="890" operator="equal">
      <formula>"Media"</formula>
    </cfRule>
  </conditionalFormatting>
  <conditionalFormatting sqref="BH120">
    <cfRule type="cellIs" dxfId="1067" priority="891" operator="equal">
      <formula>"Baja"</formula>
    </cfRule>
  </conditionalFormatting>
  <conditionalFormatting sqref="BH120">
    <cfRule type="cellIs" dxfId="1066" priority="892" operator="equal">
      <formula>"Muy Baja"</formula>
    </cfRule>
  </conditionalFormatting>
  <conditionalFormatting sqref="BK120">
    <cfRule type="cellIs" dxfId="1065" priority="893" operator="equal">
      <formula>"Catastrófico"</formula>
    </cfRule>
  </conditionalFormatting>
  <conditionalFormatting sqref="BK120">
    <cfRule type="cellIs" dxfId="1064" priority="894" operator="equal">
      <formula>"Mayor"</formula>
    </cfRule>
  </conditionalFormatting>
  <conditionalFormatting sqref="BK120">
    <cfRule type="cellIs" dxfId="1063" priority="895" operator="equal">
      <formula>"Moderado"</formula>
    </cfRule>
  </conditionalFormatting>
  <conditionalFormatting sqref="BK120">
    <cfRule type="cellIs" dxfId="1062" priority="896" operator="equal">
      <formula>"Menor"</formula>
    </cfRule>
  </conditionalFormatting>
  <conditionalFormatting sqref="BK120">
    <cfRule type="cellIs" dxfId="1061" priority="897" operator="equal">
      <formula>"Leve"</formula>
    </cfRule>
  </conditionalFormatting>
  <conditionalFormatting sqref="BM120">
    <cfRule type="cellIs" dxfId="1060" priority="898" operator="equal">
      <formula>"Extremo"</formula>
    </cfRule>
  </conditionalFormatting>
  <conditionalFormatting sqref="BM120">
    <cfRule type="cellIs" dxfId="1059" priority="899" operator="equal">
      <formula>"Alto"</formula>
    </cfRule>
  </conditionalFormatting>
  <conditionalFormatting sqref="BM120">
    <cfRule type="cellIs" dxfId="1058" priority="900" operator="equal">
      <formula>"Moderado"</formula>
    </cfRule>
  </conditionalFormatting>
  <conditionalFormatting sqref="BM120">
    <cfRule type="cellIs" dxfId="1057" priority="901" operator="equal">
      <formula>"Bajo"</formula>
    </cfRule>
  </conditionalFormatting>
  <conditionalFormatting sqref="BI120">
    <cfRule type="cellIs" dxfId="1056" priority="902" operator="equal">
      <formula>"Catastrófico"</formula>
    </cfRule>
  </conditionalFormatting>
  <conditionalFormatting sqref="BI120">
    <cfRule type="cellIs" dxfId="1055" priority="903" operator="equal">
      <formula>"Mayor"</formula>
    </cfRule>
  </conditionalFormatting>
  <conditionalFormatting sqref="BI120">
    <cfRule type="cellIs" dxfId="1054" priority="904" operator="equal">
      <formula>"Moderado"</formula>
    </cfRule>
  </conditionalFormatting>
  <conditionalFormatting sqref="BI120">
    <cfRule type="cellIs" dxfId="1053" priority="905" operator="equal">
      <formula>"Menor"</formula>
    </cfRule>
  </conditionalFormatting>
  <conditionalFormatting sqref="BI120">
    <cfRule type="cellIs" dxfId="1052" priority="906" operator="equal">
      <formula>"Leve"</formula>
    </cfRule>
  </conditionalFormatting>
  <conditionalFormatting sqref="BH120">
    <cfRule type="cellIs" dxfId="1051" priority="907" operator="equal">
      <formula>"Muy Alta"</formula>
    </cfRule>
  </conditionalFormatting>
  <conditionalFormatting sqref="BH120">
    <cfRule type="cellIs" dxfId="1050" priority="908" operator="equal">
      <formula>"Alta"</formula>
    </cfRule>
  </conditionalFormatting>
  <conditionalFormatting sqref="BH120">
    <cfRule type="cellIs" dxfId="1049" priority="909" operator="equal">
      <formula>"Media"</formula>
    </cfRule>
  </conditionalFormatting>
  <conditionalFormatting sqref="BH120">
    <cfRule type="cellIs" dxfId="1048" priority="910" operator="equal">
      <formula>"Baja"</formula>
    </cfRule>
  </conditionalFormatting>
  <conditionalFormatting sqref="BH120">
    <cfRule type="cellIs" dxfId="1047" priority="911" operator="equal">
      <formula>"Muy Baja"</formula>
    </cfRule>
  </conditionalFormatting>
  <conditionalFormatting sqref="BK120">
    <cfRule type="cellIs" dxfId="1046" priority="912" operator="equal">
      <formula>"Catastrófico"</formula>
    </cfRule>
  </conditionalFormatting>
  <conditionalFormatting sqref="BK120">
    <cfRule type="cellIs" dxfId="1045" priority="913" operator="equal">
      <formula>"Mayor"</formula>
    </cfRule>
  </conditionalFormatting>
  <conditionalFormatting sqref="BK120">
    <cfRule type="cellIs" dxfId="1044" priority="914" operator="equal">
      <formula>"Moderado"</formula>
    </cfRule>
  </conditionalFormatting>
  <conditionalFormatting sqref="BK120">
    <cfRule type="cellIs" dxfId="1043" priority="915" operator="equal">
      <formula>"Menor"</formula>
    </cfRule>
  </conditionalFormatting>
  <conditionalFormatting sqref="BK120">
    <cfRule type="cellIs" dxfId="1042" priority="916" operator="equal">
      <formula>"Leve"</formula>
    </cfRule>
  </conditionalFormatting>
  <conditionalFormatting sqref="BM120">
    <cfRule type="cellIs" dxfId="1041" priority="917" operator="equal">
      <formula>"Extremo"</formula>
    </cfRule>
  </conditionalFormatting>
  <conditionalFormatting sqref="BM120">
    <cfRule type="cellIs" dxfId="1040" priority="918" operator="equal">
      <formula>"Alto"</formula>
    </cfRule>
  </conditionalFormatting>
  <conditionalFormatting sqref="BM120">
    <cfRule type="cellIs" dxfId="1039" priority="919" operator="equal">
      <formula>"Moderado"</formula>
    </cfRule>
  </conditionalFormatting>
  <conditionalFormatting sqref="BM120">
    <cfRule type="cellIs" dxfId="1038" priority="920" operator="equal">
      <formula>"Bajo"</formula>
    </cfRule>
  </conditionalFormatting>
  <conditionalFormatting sqref="K120">
    <cfRule type="cellIs" dxfId="1037" priority="921" operator="equal">
      <formula>"Muy Alta"</formula>
    </cfRule>
  </conditionalFormatting>
  <conditionalFormatting sqref="K120">
    <cfRule type="cellIs" dxfId="1036" priority="922" operator="equal">
      <formula>"Alta"</formula>
    </cfRule>
  </conditionalFormatting>
  <conditionalFormatting sqref="K120">
    <cfRule type="cellIs" dxfId="1035" priority="923" operator="equal">
      <formula>"Media"</formula>
    </cfRule>
  </conditionalFormatting>
  <conditionalFormatting sqref="K120">
    <cfRule type="cellIs" dxfId="1034" priority="924" operator="equal">
      <formula>"Baja"</formula>
    </cfRule>
  </conditionalFormatting>
  <conditionalFormatting sqref="K120">
    <cfRule type="cellIs" dxfId="1033" priority="925" operator="equal">
      <formula>"Muy Baja"</formula>
    </cfRule>
  </conditionalFormatting>
  <conditionalFormatting sqref="BI120">
    <cfRule type="cellIs" dxfId="1032" priority="926" operator="equal">
      <formula>"Catastrófico"</formula>
    </cfRule>
  </conditionalFormatting>
  <conditionalFormatting sqref="BI120">
    <cfRule type="cellIs" dxfId="1031" priority="927" operator="equal">
      <formula>"Mayor"</formula>
    </cfRule>
  </conditionalFormatting>
  <conditionalFormatting sqref="BI120">
    <cfRule type="cellIs" dxfId="1030" priority="928" operator="equal">
      <formula>"Moderado"</formula>
    </cfRule>
  </conditionalFormatting>
  <conditionalFormatting sqref="BI120">
    <cfRule type="cellIs" dxfId="1029" priority="929" operator="equal">
      <formula>"Menor"</formula>
    </cfRule>
  </conditionalFormatting>
  <conditionalFormatting sqref="BI120">
    <cfRule type="cellIs" dxfId="1028" priority="930" operator="equal">
      <formula>"Leve"</formula>
    </cfRule>
  </conditionalFormatting>
  <conditionalFormatting sqref="K120">
    <cfRule type="cellIs" dxfId="1027" priority="931" operator="equal">
      <formula>"Casi Seguro"</formula>
    </cfRule>
  </conditionalFormatting>
  <conditionalFormatting sqref="K120">
    <cfRule type="cellIs" dxfId="1026" priority="932" operator="equal">
      <formula>"Probable"</formula>
    </cfRule>
  </conditionalFormatting>
  <conditionalFormatting sqref="K120">
    <cfRule type="cellIs" dxfId="1025" priority="933" operator="equal">
      <formula>"Posible"</formula>
    </cfRule>
  </conditionalFormatting>
  <conditionalFormatting sqref="K120">
    <cfRule type="cellIs" dxfId="1024" priority="934" operator="equal">
      <formula>"Rara vez"</formula>
    </cfRule>
  </conditionalFormatting>
  <conditionalFormatting sqref="K120">
    <cfRule type="cellIs" dxfId="1023" priority="935" operator="equal">
      <formula>"Improbable"</formula>
    </cfRule>
  </conditionalFormatting>
  <conditionalFormatting sqref="K120">
    <cfRule type="cellIs" dxfId="1022" priority="936" operator="equal">
      <formula>"Rara vez"</formula>
    </cfRule>
  </conditionalFormatting>
  <conditionalFormatting sqref="AJ120">
    <cfRule type="cellIs" dxfId="1021" priority="937" operator="equal">
      <formula>"Extremo"</formula>
    </cfRule>
  </conditionalFormatting>
  <conditionalFormatting sqref="AJ120">
    <cfRule type="cellIs" dxfId="1020" priority="938" operator="equal">
      <formula>"Alto"</formula>
    </cfRule>
  </conditionalFormatting>
  <conditionalFormatting sqref="AJ120">
    <cfRule type="cellIs" dxfId="1019" priority="939" operator="equal">
      <formula>"Moderado"</formula>
    </cfRule>
  </conditionalFormatting>
  <conditionalFormatting sqref="AJ120">
    <cfRule type="cellIs" dxfId="1018" priority="940" operator="equal">
      <formula>"Bajo"</formula>
    </cfRule>
  </conditionalFormatting>
  <conditionalFormatting sqref="BH120">
    <cfRule type="cellIs" dxfId="1017" priority="941" operator="equal">
      <formula>"Muy Alta"</formula>
    </cfRule>
  </conditionalFormatting>
  <conditionalFormatting sqref="BH120">
    <cfRule type="cellIs" dxfId="1016" priority="942" operator="equal">
      <formula>"Alta"</formula>
    </cfRule>
  </conditionalFormatting>
  <conditionalFormatting sqref="BH120">
    <cfRule type="cellIs" dxfId="1015" priority="943" operator="equal">
      <formula>"Media"</formula>
    </cfRule>
  </conditionalFormatting>
  <conditionalFormatting sqref="BH120">
    <cfRule type="cellIs" dxfId="1014" priority="944" operator="equal">
      <formula>"Baja"</formula>
    </cfRule>
  </conditionalFormatting>
  <conditionalFormatting sqref="BH120">
    <cfRule type="cellIs" dxfId="1013" priority="945" operator="equal">
      <formula>"Muy Baja"</formula>
    </cfRule>
  </conditionalFormatting>
  <conditionalFormatting sqref="BK120">
    <cfRule type="cellIs" dxfId="1012" priority="946" operator="equal">
      <formula>"Catastrófico"</formula>
    </cfRule>
  </conditionalFormatting>
  <conditionalFormatting sqref="BK120">
    <cfRule type="cellIs" dxfId="1011" priority="947" operator="equal">
      <formula>"Mayor"</formula>
    </cfRule>
  </conditionalFormatting>
  <conditionalFormatting sqref="BK120">
    <cfRule type="cellIs" dxfId="1010" priority="948" operator="equal">
      <formula>"Moderado"</formula>
    </cfRule>
  </conditionalFormatting>
  <conditionalFormatting sqref="BK120">
    <cfRule type="cellIs" dxfId="1009" priority="949" operator="equal">
      <formula>"Menor"</formula>
    </cfRule>
  </conditionalFormatting>
  <conditionalFormatting sqref="BK120">
    <cfRule type="cellIs" dxfId="1008" priority="950" operator="equal">
      <formula>"Leve"</formula>
    </cfRule>
  </conditionalFormatting>
  <conditionalFormatting sqref="BM120">
    <cfRule type="cellIs" dxfId="1007" priority="951" operator="equal">
      <formula>"Extremo"</formula>
    </cfRule>
  </conditionalFormatting>
  <conditionalFormatting sqref="BM120">
    <cfRule type="cellIs" dxfId="1006" priority="952" operator="equal">
      <formula>"Alto"</formula>
    </cfRule>
  </conditionalFormatting>
  <conditionalFormatting sqref="BM120">
    <cfRule type="cellIs" dxfId="1005" priority="953" operator="equal">
      <formula>"Moderado"</formula>
    </cfRule>
  </conditionalFormatting>
  <conditionalFormatting sqref="BM120">
    <cfRule type="cellIs" dxfId="1004" priority="954" operator="equal">
      <formula>"Bajo"</formula>
    </cfRule>
  </conditionalFormatting>
  <conditionalFormatting sqref="AH120">
    <cfRule type="cellIs" dxfId="1003" priority="955" operator="equal">
      <formula>"Catastrófico"</formula>
    </cfRule>
  </conditionalFormatting>
  <conditionalFormatting sqref="AH120">
    <cfRule type="cellIs" dxfId="1002" priority="956" operator="equal">
      <formula>"Mayor"</formula>
    </cfRule>
  </conditionalFormatting>
  <conditionalFormatting sqref="AH120">
    <cfRule type="cellIs" dxfId="1001" priority="957" operator="equal">
      <formula>"Moderado"</formula>
    </cfRule>
  </conditionalFormatting>
  <conditionalFormatting sqref="AH120">
    <cfRule type="cellIs" dxfId="1000" priority="958" operator="equal">
      <formula>"Menor"</formula>
    </cfRule>
  </conditionalFormatting>
  <conditionalFormatting sqref="AH120">
    <cfRule type="cellIs" dxfId="999" priority="959" operator="equal">
      <formula>"Leve"</formula>
    </cfRule>
  </conditionalFormatting>
  <conditionalFormatting sqref="K120">
    <cfRule type="cellIs" dxfId="998" priority="960" operator="equal">
      <formula>"Muy Alta"</formula>
    </cfRule>
  </conditionalFormatting>
  <conditionalFormatting sqref="K120">
    <cfRule type="cellIs" dxfId="997" priority="961" operator="equal">
      <formula>"Alta"</formula>
    </cfRule>
  </conditionalFormatting>
  <conditionalFormatting sqref="K120">
    <cfRule type="cellIs" dxfId="996" priority="962" operator="equal">
      <formula>"Media"</formula>
    </cfRule>
  </conditionalFormatting>
  <conditionalFormatting sqref="K120">
    <cfRule type="cellIs" dxfId="995" priority="963" operator="equal">
      <formula>"Baja"</formula>
    </cfRule>
  </conditionalFormatting>
  <conditionalFormatting sqref="K120">
    <cfRule type="cellIs" dxfId="994" priority="964" operator="equal">
      <formula>"Muy Baja"</formula>
    </cfRule>
  </conditionalFormatting>
  <conditionalFormatting sqref="BI120">
    <cfRule type="cellIs" dxfId="993" priority="965" operator="equal">
      <formula>"Catastrófico"</formula>
    </cfRule>
  </conditionalFormatting>
  <conditionalFormatting sqref="BI120">
    <cfRule type="cellIs" dxfId="992" priority="966" operator="equal">
      <formula>"Mayor"</formula>
    </cfRule>
  </conditionalFormatting>
  <conditionalFormatting sqref="BI120">
    <cfRule type="cellIs" dxfId="991" priority="967" operator="equal">
      <formula>"Moderado"</formula>
    </cfRule>
  </conditionalFormatting>
  <conditionalFormatting sqref="BI120">
    <cfRule type="cellIs" dxfId="990" priority="968" operator="equal">
      <formula>"Menor"</formula>
    </cfRule>
  </conditionalFormatting>
  <conditionalFormatting sqref="BI120">
    <cfRule type="cellIs" dxfId="989" priority="969" operator="equal">
      <formula>"Leve"</formula>
    </cfRule>
  </conditionalFormatting>
  <conditionalFormatting sqref="AJ33">
    <cfRule type="cellIs" dxfId="988" priority="970" operator="equal">
      <formula>"Extremo"</formula>
    </cfRule>
  </conditionalFormatting>
  <conditionalFormatting sqref="AJ33">
    <cfRule type="cellIs" dxfId="987" priority="971" operator="equal">
      <formula>"Alto"</formula>
    </cfRule>
  </conditionalFormatting>
  <conditionalFormatting sqref="AJ33">
    <cfRule type="cellIs" dxfId="986" priority="972" operator="equal">
      <formula>"Moderado"</formula>
    </cfRule>
  </conditionalFormatting>
  <conditionalFormatting sqref="AJ33">
    <cfRule type="cellIs" dxfId="985" priority="973" operator="equal">
      <formula>"Bajo"</formula>
    </cfRule>
  </conditionalFormatting>
  <conditionalFormatting sqref="BH33">
    <cfRule type="cellIs" dxfId="984" priority="974" operator="equal">
      <formula>"Muy Alta"</formula>
    </cfRule>
  </conditionalFormatting>
  <conditionalFormatting sqref="BH33">
    <cfRule type="cellIs" dxfId="983" priority="975" operator="equal">
      <formula>"Alta"</formula>
    </cfRule>
  </conditionalFormatting>
  <conditionalFormatting sqref="BH33">
    <cfRule type="cellIs" dxfId="982" priority="976" operator="equal">
      <formula>"Media"</formula>
    </cfRule>
  </conditionalFormatting>
  <conditionalFormatting sqref="BH33">
    <cfRule type="cellIs" dxfId="981" priority="977" operator="equal">
      <formula>"Baja"</formula>
    </cfRule>
  </conditionalFormatting>
  <conditionalFormatting sqref="BH33">
    <cfRule type="cellIs" dxfId="980" priority="978" operator="equal">
      <formula>"Muy Baja"</formula>
    </cfRule>
  </conditionalFormatting>
  <conditionalFormatting sqref="BK33">
    <cfRule type="cellIs" dxfId="979" priority="979" operator="equal">
      <formula>"Catastrófico"</formula>
    </cfRule>
  </conditionalFormatting>
  <conditionalFormatting sqref="BK33">
    <cfRule type="cellIs" dxfId="978" priority="980" operator="equal">
      <formula>"Mayor"</formula>
    </cfRule>
  </conditionalFormatting>
  <conditionalFormatting sqref="BK33">
    <cfRule type="cellIs" dxfId="977" priority="981" operator="equal">
      <formula>"Moderado"</formula>
    </cfRule>
  </conditionalFormatting>
  <conditionalFormatting sqref="BK33">
    <cfRule type="cellIs" dxfId="976" priority="982" operator="equal">
      <formula>"Menor"</formula>
    </cfRule>
  </conditionalFormatting>
  <conditionalFormatting sqref="BK33">
    <cfRule type="cellIs" dxfId="975" priority="983" operator="equal">
      <formula>"Leve"</formula>
    </cfRule>
  </conditionalFormatting>
  <conditionalFormatting sqref="BM33">
    <cfRule type="cellIs" dxfId="974" priority="984" operator="equal">
      <formula>"Extremo"</formula>
    </cfRule>
  </conditionalFormatting>
  <conditionalFormatting sqref="BM33">
    <cfRule type="cellIs" dxfId="973" priority="985" operator="equal">
      <formula>"Alto"</formula>
    </cfRule>
  </conditionalFormatting>
  <conditionalFormatting sqref="BM33">
    <cfRule type="cellIs" dxfId="972" priority="986" operator="equal">
      <formula>"Moderado"</formula>
    </cfRule>
  </conditionalFormatting>
  <conditionalFormatting sqref="BM33">
    <cfRule type="cellIs" dxfId="971" priority="987" operator="equal">
      <formula>"Bajo"</formula>
    </cfRule>
  </conditionalFormatting>
  <conditionalFormatting sqref="AG33:AG38">
    <cfRule type="containsText" dxfId="970" priority="988" operator="containsText" text="❌">
      <formula>NOT(ISERROR(SEARCH(("❌"),(AG33))))</formula>
    </cfRule>
  </conditionalFormatting>
  <conditionalFormatting sqref="AH33">
    <cfRule type="cellIs" dxfId="969" priority="989" operator="equal">
      <formula>"Catastrófico"</formula>
    </cfRule>
  </conditionalFormatting>
  <conditionalFormatting sqref="AH33">
    <cfRule type="cellIs" dxfId="968" priority="990" operator="equal">
      <formula>"Mayor"</formula>
    </cfRule>
  </conditionalFormatting>
  <conditionalFormatting sqref="AH33">
    <cfRule type="cellIs" dxfId="967" priority="991" operator="equal">
      <formula>"Moderado"</formula>
    </cfRule>
  </conditionalFormatting>
  <conditionalFormatting sqref="AH33">
    <cfRule type="cellIs" dxfId="966" priority="992" operator="equal">
      <formula>"Menor"</formula>
    </cfRule>
  </conditionalFormatting>
  <conditionalFormatting sqref="AH33">
    <cfRule type="cellIs" dxfId="965" priority="993" operator="equal">
      <formula>"Leve"</formula>
    </cfRule>
  </conditionalFormatting>
  <conditionalFormatting sqref="K33">
    <cfRule type="cellIs" dxfId="964" priority="994" operator="equal">
      <formula>"Muy Alta"</formula>
    </cfRule>
  </conditionalFormatting>
  <conditionalFormatting sqref="K33">
    <cfRule type="cellIs" dxfId="963" priority="995" operator="equal">
      <formula>"Alta"</formula>
    </cfRule>
  </conditionalFormatting>
  <conditionalFormatting sqref="K33">
    <cfRule type="cellIs" dxfId="962" priority="996" operator="equal">
      <formula>"Media"</formula>
    </cfRule>
  </conditionalFormatting>
  <conditionalFormatting sqref="K33">
    <cfRule type="cellIs" dxfId="961" priority="997" operator="equal">
      <formula>"Baja"</formula>
    </cfRule>
  </conditionalFormatting>
  <conditionalFormatting sqref="K33">
    <cfRule type="cellIs" dxfId="960" priority="998" operator="equal">
      <formula>"Muy Baja"</formula>
    </cfRule>
  </conditionalFormatting>
  <conditionalFormatting sqref="BI15 BI21 BI27 BI33">
    <cfRule type="cellIs" dxfId="959" priority="999" operator="equal">
      <formula>"Catastrófico"</formula>
    </cfRule>
  </conditionalFormatting>
  <conditionalFormatting sqref="BI15 BI21 BI27 BI33">
    <cfRule type="cellIs" dxfId="958" priority="1000" operator="equal">
      <formula>"Mayor"</formula>
    </cfRule>
  </conditionalFormatting>
  <conditionalFormatting sqref="BI15 BI21 BI27 BI33">
    <cfRule type="cellIs" dxfId="957" priority="1001" operator="equal">
      <formula>"Moderado"</formula>
    </cfRule>
  </conditionalFormatting>
  <conditionalFormatting sqref="BI15 BI21 BI27 BI33">
    <cfRule type="cellIs" dxfId="956" priority="1002" operator="equal">
      <formula>"Menor"</formula>
    </cfRule>
  </conditionalFormatting>
  <conditionalFormatting sqref="BI15 BI21 BI27 BI33">
    <cfRule type="cellIs" dxfId="955" priority="1003" operator="equal">
      <formula>"Leve"</formula>
    </cfRule>
  </conditionalFormatting>
  <conditionalFormatting sqref="BM33:BM38">
    <cfRule type="cellIs" dxfId="954" priority="1004" operator="equal">
      <formula>"Extremo"</formula>
    </cfRule>
  </conditionalFormatting>
  <conditionalFormatting sqref="BM33:BM38">
    <cfRule type="cellIs" dxfId="953" priority="1005" operator="equal">
      <formula>"Extremo"</formula>
    </cfRule>
  </conditionalFormatting>
  <conditionalFormatting sqref="BM33:BM38">
    <cfRule type="cellIs" dxfId="952" priority="1006" operator="equal">
      <formula>"Alta"</formula>
    </cfRule>
  </conditionalFormatting>
  <conditionalFormatting sqref="K33:K38 BI15:BI38">
    <cfRule type="cellIs" dxfId="951" priority="1007" operator="equal">
      <formula>"Casi Seguro"</formula>
    </cfRule>
  </conditionalFormatting>
  <conditionalFormatting sqref="K33:K38">
    <cfRule type="cellIs" dxfId="950" priority="1008" operator="equal">
      <formula>"Probable"</formula>
    </cfRule>
  </conditionalFormatting>
  <conditionalFormatting sqref="K33:K38 BI15:BI38">
    <cfRule type="cellIs" dxfId="949" priority="1009" operator="equal">
      <formula>"Posible"</formula>
    </cfRule>
  </conditionalFormatting>
  <conditionalFormatting sqref="K33:K38">
    <cfRule type="cellIs" dxfId="948" priority="1010" operator="equal">
      <formula>"Rara vez"</formula>
    </cfRule>
  </conditionalFormatting>
  <conditionalFormatting sqref="K33:K38">
    <cfRule type="cellIs" dxfId="947" priority="1011" operator="equal">
      <formula>"Improbable"</formula>
    </cfRule>
  </conditionalFormatting>
  <conditionalFormatting sqref="K33:K38">
    <cfRule type="cellIs" dxfId="946" priority="1012" operator="equal">
      <formula>"Rara vez"</formula>
    </cfRule>
  </conditionalFormatting>
  <conditionalFormatting sqref="BI15:BI38">
    <cfRule type="cellIs" dxfId="945" priority="1013" operator="equal">
      <formula>"Probable"</formula>
    </cfRule>
  </conditionalFormatting>
  <conditionalFormatting sqref="BI15:BI38">
    <cfRule type="cellIs" dxfId="944" priority="1014" operator="equal">
      <formula>"Improbable"</formula>
    </cfRule>
  </conditionalFormatting>
  <conditionalFormatting sqref="BI15:BI38">
    <cfRule type="cellIs" dxfId="943" priority="1015" operator="equal">
      <formula>"Rara vez"</formula>
    </cfRule>
  </conditionalFormatting>
  <conditionalFormatting sqref="AJ33:AJ38">
    <cfRule type="cellIs" dxfId="942" priority="1016" operator="equal">
      <formula>"Moderada"</formula>
    </cfRule>
  </conditionalFormatting>
  <conditionalFormatting sqref="AJ33:AJ38">
    <cfRule type="cellIs" dxfId="941" priority="1017" operator="equal">
      <formula>"Alta"</formula>
    </cfRule>
  </conditionalFormatting>
  <conditionalFormatting sqref="AJ33:AJ38">
    <cfRule type="cellIs" dxfId="940" priority="1018" operator="equal">
      <formula>"Extrema"</formula>
    </cfRule>
  </conditionalFormatting>
  <conditionalFormatting sqref="BI15 BI21 BI27 BI33">
    <cfRule type="cellIs" dxfId="939" priority="1019" operator="equal">
      <formula>"Catastrófico"</formula>
    </cfRule>
  </conditionalFormatting>
  <conditionalFormatting sqref="BI15 BI21 BI27 BI33">
    <cfRule type="cellIs" dxfId="938" priority="1020" operator="equal">
      <formula>"Mayor"</formula>
    </cfRule>
  </conditionalFormatting>
  <conditionalFormatting sqref="BI15 BI21 BI27 BI33">
    <cfRule type="cellIs" dxfId="937" priority="1021" operator="equal">
      <formula>"Moderado"</formula>
    </cfRule>
  </conditionalFormatting>
  <conditionalFormatting sqref="BI15 BI21 BI27 BI33">
    <cfRule type="cellIs" dxfId="936" priority="1022" operator="equal">
      <formula>"Menor"</formula>
    </cfRule>
  </conditionalFormatting>
  <conditionalFormatting sqref="BI15 BI21 BI27 BI33">
    <cfRule type="cellIs" dxfId="935" priority="1023" operator="equal">
      <formula>"Leve"</formula>
    </cfRule>
  </conditionalFormatting>
  <conditionalFormatting sqref="BI15 BI21 BI27 BI33">
    <cfRule type="cellIs" dxfId="934" priority="1024" operator="equal">
      <formula>"Casi Seguro"</formula>
    </cfRule>
  </conditionalFormatting>
  <conditionalFormatting sqref="BI15 BI21 BI27 BI33">
    <cfRule type="cellIs" dxfId="933" priority="1025" operator="equal">
      <formula>"Probable"</formula>
    </cfRule>
  </conditionalFormatting>
  <conditionalFormatting sqref="BI15 BI21 BI27 BI33">
    <cfRule type="cellIs" dxfId="932" priority="1026" operator="equal">
      <formula>"Posible"</formula>
    </cfRule>
  </conditionalFormatting>
  <conditionalFormatting sqref="BI15 BI21 BI27 BI33">
    <cfRule type="cellIs" dxfId="931" priority="1027" operator="equal">
      <formula>"Improbable"</formula>
    </cfRule>
  </conditionalFormatting>
  <conditionalFormatting sqref="BI15 BI21 BI27 BI33">
    <cfRule type="cellIs" dxfId="930" priority="1028" operator="equal">
      <formula>"Rara vez"</formula>
    </cfRule>
  </conditionalFormatting>
  <conditionalFormatting sqref="AJ45">
    <cfRule type="cellIs" dxfId="929" priority="1029" operator="equal">
      <formula>"Extremo"</formula>
    </cfRule>
  </conditionalFormatting>
  <conditionalFormatting sqref="AJ45">
    <cfRule type="cellIs" dxfId="928" priority="1030" operator="equal">
      <formula>"Alto"</formula>
    </cfRule>
  </conditionalFormatting>
  <conditionalFormatting sqref="AJ45">
    <cfRule type="cellIs" dxfId="927" priority="1031" operator="equal">
      <formula>"Moderado"</formula>
    </cfRule>
  </conditionalFormatting>
  <conditionalFormatting sqref="AJ45">
    <cfRule type="cellIs" dxfId="926" priority="1032" operator="equal">
      <formula>"Bajo"</formula>
    </cfRule>
  </conditionalFormatting>
  <conditionalFormatting sqref="BH45">
    <cfRule type="cellIs" dxfId="925" priority="1033" operator="equal">
      <formula>"Muy Alta"</formula>
    </cfRule>
  </conditionalFormatting>
  <conditionalFormatting sqref="BH45">
    <cfRule type="cellIs" dxfId="924" priority="1034" operator="equal">
      <formula>"Alta"</formula>
    </cfRule>
  </conditionalFormatting>
  <conditionalFormatting sqref="BH45">
    <cfRule type="cellIs" dxfId="923" priority="1035" operator="equal">
      <formula>"Media"</formula>
    </cfRule>
  </conditionalFormatting>
  <conditionalFormatting sqref="BH45">
    <cfRule type="cellIs" dxfId="922" priority="1036" operator="equal">
      <formula>"Baja"</formula>
    </cfRule>
  </conditionalFormatting>
  <conditionalFormatting sqref="BH45">
    <cfRule type="cellIs" dxfId="921" priority="1037" operator="equal">
      <formula>"Muy Baja"</formula>
    </cfRule>
  </conditionalFormatting>
  <conditionalFormatting sqref="BK45">
    <cfRule type="cellIs" dxfId="920" priority="1038" operator="equal">
      <formula>"Catastrófico"</formula>
    </cfRule>
  </conditionalFormatting>
  <conditionalFormatting sqref="BK45">
    <cfRule type="cellIs" dxfId="919" priority="1039" operator="equal">
      <formula>"Mayor"</formula>
    </cfRule>
  </conditionalFormatting>
  <conditionalFormatting sqref="BK45">
    <cfRule type="cellIs" dxfId="918" priority="1040" operator="equal">
      <formula>"Moderado"</formula>
    </cfRule>
  </conditionalFormatting>
  <conditionalFormatting sqref="BK45">
    <cfRule type="cellIs" dxfId="917" priority="1041" operator="equal">
      <formula>"Menor"</formula>
    </cfRule>
  </conditionalFormatting>
  <conditionalFormatting sqref="BK45">
    <cfRule type="cellIs" dxfId="916" priority="1042" operator="equal">
      <formula>"Leve"</formula>
    </cfRule>
  </conditionalFormatting>
  <conditionalFormatting sqref="BM45">
    <cfRule type="cellIs" dxfId="915" priority="1043" operator="equal">
      <formula>"Extremo"</formula>
    </cfRule>
  </conditionalFormatting>
  <conditionalFormatting sqref="BM45">
    <cfRule type="cellIs" dxfId="914" priority="1044" operator="equal">
      <formula>"Alto"</formula>
    </cfRule>
  </conditionalFormatting>
  <conditionalFormatting sqref="BM45">
    <cfRule type="cellIs" dxfId="913" priority="1045" operator="equal">
      <formula>"Moderado"</formula>
    </cfRule>
  </conditionalFormatting>
  <conditionalFormatting sqref="BM45">
    <cfRule type="cellIs" dxfId="912" priority="1046" operator="equal">
      <formula>"Bajo"</formula>
    </cfRule>
  </conditionalFormatting>
  <conditionalFormatting sqref="AG45:AG50">
    <cfRule type="containsText" dxfId="911" priority="1047" operator="containsText" text="❌">
      <formula>NOT(ISERROR(SEARCH(("❌"),(AG45))))</formula>
    </cfRule>
  </conditionalFormatting>
  <conditionalFormatting sqref="AH45">
    <cfRule type="cellIs" dxfId="910" priority="1048" operator="equal">
      <formula>"Catastrófico"</formula>
    </cfRule>
  </conditionalFormatting>
  <conditionalFormatting sqref="AH45">
    <cfRule type="cellIs" dxfId="909" priority="1049" operator="equal">
      <formula>"Mayor"</formula>
    </cfRule>
  </conditionalFormatting>
  <conditionalFormatting sqref="AH45">
    <cfRule type="cellIs" dxfId="908" priority="1050" operator="equal">
      <formula>"Moderado"</formula>
    </cfRule>
  </conditionalFormatting>
  <conditionalFormatting sqref="AH45">
    <cfRule type="cellIs" dxfId="907" priority="1051" operator="equal">
      <formula>"Menor"</formula>
    </cfRule>
  </conditionalFormatting>
  <conditionalFormatting sqref="AH45">
    <cfRule type="cellIs" dxfId="906" priority="1052" operator="equal">
      <formula>"Leve"</formula>
    </cfRule>
  </conditionalFormatting>
  <conditionalFormatting sqref="K45">
    <cfRule type="cellIs" dxfId="905" priority="1053" operator="equal">
      <formula>"Muy Alta"</formula>
    </cfRule>
  </conditionalFormatting>
  <conditionalFormatting sqref="K45">
    <cfRule type="cellIs" dxfId="904" priority="1054" operator="equal">
      <formula>"Alta"</formula>
    </cfRule>
  </conditionalFormatting>
  <conditionalFormatting sqref="K45">
    <cfRule type="cellIs" dxfId="903" priority="1055" operator="equal">
      <formula>"Media"</formula>
    </cfRule>
  </conditionalFormatting>
  <conditionalFormatting sqref="K45">
    <cfRule type="cellIs" dxfId="902" priority="1056" operator="equal">
      <formula>"Baja"</formula>
    </cfRule>
  </conditionalFormatting>
  <conditionalFormatting sqref="K45">
    <cfRule type="cellIs" dxfId="901" priority="1057" operator="equal">
      <formula>"Muy Baja"</formula>
    </cfRule>
  </conditionalFormatting>
  <conditionalFormatting sqref="BI45">
    <cfRule type="cellIs" dxfId="900" priority="1058" operator="equal">
      <formula>"Catastrófico"</formula>
    </cfRule>
  </conditionalFormatting>
  <conditionalFormatting sqref="BI45">
    <cfRule type="cellIs" dxfId="899" priority="1059" operator="equal">
      <formula>"Mayor"</formula>
    </cfRule>
  </conditionalFormatting>
  <conditionalFormatting sqref="BI45">
    <cfRule type="cellIs" dxfId="898" priority="1060" operator="equal">
      <formula>"Moderado"</formula>
    </cfRule>
  </conditionalFormatting>
  <conditionalFormatting sqref="BI45">
    <cfRule type="cellIs" dxfId="897" priority="1061" operator="equal">
      <formula>"Menor"</formula>
    </cfRule>
  </conditionalFormatting>
  <conditionalFormatting sqref="BI45">
    <cfRule type="cellIs" dxfId="896" priority="1062" operator="equal">
      <formula>"Leve"</formula>
    </cfRule>
  </conditionalFormatting>
  <conditionalFormatting sqref="BM45:BM50">
    <cfRule type="cellIs" dxfId="895" priority="1063" operator="equal">
      <formula>"Extremo"</formula>
    </cfRule>
  </conditionalFormatting>
  <conditionalFormatting sqref="BM45:BM50">
    <cfRule type="cellIs" dxfId="894" priority="1064" operator="equal">
      <formula>"Extremo"</formula>
    </cfRule>
  </conditionalFormatting>
  <conditionalFormatting sqref="BM45:BM50">
    <cfRule type="cellIs" dxfId="893" priority="1065" operator="equal">
      <formula>"Alta"</formula>
    </cfRule>
  </conditionalFormatting>
  <conditionalFormatting sqref="K45:K50">
    <cfRule type="cellIs" dxfId="892" priority="1066" operator="equal">
      <formula>"Casi Seguro"</formula>
    </cfRule>
  </conditionalFormatting>
  <conditionalFormatting sqref="K45:K50">
    <cfRule type="cellIs" dxfId="891" priority="1067" operator="equal">
      <formula>"Probable"</formula>
    </cfRule>
  </conditionalFormatting>
  <conditionalFormatting sqref="K45:K50">
    <cfRule type="cellIs" dxfId="890" priority="1068" operator="equal">
      <formula>"Posible"</formula>
    </cfRule>
  </conditionalFormatting>
  <conditionalFormatting sqref="K45:K50">
    <cfRule type="cellIs" dxfId="889" priority="1069" operator="equal">
      <formula>"Rara vez"</formula>
    </cfRule>
  </conditionalFormatting>
  <conditionalFormatting sqref="K45:K50">
    <cfRule type="cellIs" dxfId="888" priority="1070" operator="equal">
      <formula>"Improbable"</formula>
    </cfRule>
  </conditionalFormatting>
  <conditionalFormatting sqref="K45:K50">
    <cfRule type="cellIs" dxfId="887" priority="1071" operator="equal">
      <formula>"Rara vez"</formula>
    </cfRule>
  </conditionalFormatting>
  <conditionalFormatting sqref="BI45:BI50">
    <cfRule type="cellIs" dxfId="886" priority="1072" operator="equal">
      <formula>"Casi Seguro"</formula>
    </cfRule>
  </conditionalFormatting>
  <conditionalFormatting sqref="BI45:BI50">
    <cfRule type="cellIs" dxfId="885" priority="1073" operator="equal">
      <formula>"Probable"</formula>
    </cfRule>
  </conditionalFormatting>
  <conditionalFormatting sqref="BI45:BI50">
    <cfRule type="cellIs" dxfId="884" priority="1074" operator="equal">
      <formula>"Posible"</formula>
    </cfRule>
  </conditionalFormatting>
  <conditionalFormatting sqref="BI45:BI50">
    <cfRule type="cellIs" dxfId="883" priority="1075" operator="equal">
      <formula>"Improbable"</formula>
    </cfRule>
  </conditionalFormatting>
  <conditionalFormatting sqref="BI45:BI50">
    <cfRule type="cellIs" dxfId="882" priority="1076" operator="equal">
      <formula>"Rara vez"</formula>
    </cfRule>
  </conditionalFormatting>
  <conditionalFormatting sqref="AJ45:AJ50">
    <cfRule type="cellIs" dxfId="881" priority="1077" operator="equal">
      <formula>"Moderada"</formula>
    </cfRule>
  </conditionalFormatting>
  <conditionalFormatting sqref="AJ45:AJ50">
    <cfRule type="cellIs" dxfId="880" priority="1078" operator="equal">
      <formula>"Alta"</formula>
    </cfRule>
  </conditionalFormatting>
  <conditionalFormatting sqref="AJ45:AJ50">
    <cfRule type="cellIs" dxfId="879" priority="1079" operator="equal">
      <formula>"Extrema"</formula>
    </cfRule>
  </conditionalFormatting>
  <conditionalFormatting sqref="BI45">
    <cfRule type="cellIs" dxfId="878" priority="1080" operator="equal">
      <formula>"Catastrófico"</formula>
    </cfRule>
  </conditionalFormatting>
  <conditionalFormatting sqref="BI45">
    <cfRule type="cellIs" dxfId="877" priority="1081" operator="equal">
      <formula>"Mayor"</formula>
    </cfRule>
  </conditionalFormatting>
  <conditionalFormatting sqref="BI45">
    <cfRule type="cellIs" dxfId="876" priority="1082" operator="equal">
      <formula>"Moderado"</formula>
    </cfRule>
  </conditionalFormatting>
  <conditionalFormatting sqref="BI45">
    <cfRule type="cellIs" dxfId="875" priority="1083" operator="equal">
      <formula>"Menor"</formula>
    </cfRule>
  </conditionalFormatting>
  <conditionalFormatting sqref="BI45">
    <cfRule type="cellIs" dxfId="874" priority="1084" operator="equal">
      <formula>"Leve"</formula>
    </cfRule>
  </conditionalFormatting>
  <conditionalFormatting sqref="BI45">
    <cfRule type="cellIs" dxfId="873" priority="1085" operator="equal">
      <formula>"Casi Seguro"</formula>
    </cfRule>
  </conditionalFormatting>
  <conditionalFormatting sqref="BI45">
    <cfRule type="cellIs" dxfId="872" priority="1086" operator="equal">
      <formula>"Probable"</formula>
    </cfRule>
  </conditionalFormatting>
  <conditionalFormatting sqref="BI45">
    <cfRule type="cellIs" dxfId="871" priority="1087" operator="equal">
      <formula>"Posible"</formula>
    </cfRule>
  </conditionalFormatting>
  <conditionalFormatting sqref="BI45">
    <cfRule type="cellIs" dxfId="870" priority="1088" operator="equal">
      <formula>"Improbable"</formula>
    </cfRule>
  </conditionalFormatting>
  <conditionalFormatting sqref="BI45">
    <cfRule type="cellIs" dxfId="869" priority="1089" operator="equal">
      <formula>"Rara vez"</formula>
    </cfRule>
  </conditionalFormatting>
  <conditionalFormatting sqref="AJ57">
    <cfRule type="cellIs" dxfId="868" priority="1090" operator="equal">
      <formula>"Extremo"</formula>
    </cfRule>
  </conditionalFormatting>
  <conditionalFormatting sqref="AJ57">
    <cfRule type="cellIs" dxfId="867" priority="1091" operator="equal">
      <formula>"Alto"</formula>
    </cfRule>
  </conditionalFormatting>
  <conditionalFormatting sqref="AJ57">
    <cfRule type="cellIs" dxfId="866" priority="1092" operator="equal">
      <formula>"Moderado"</formula>
    </cfRule>
  </conditionalFormatting>
  <conditionalFormatting sqref="AJ57">
    <cfRule type="cellIs" dxfId="865" priority="1093" operator="equal">
      <formula>"Bajo"</formula>
    </cfRule>
  </conditionalFormatting>
  <conditionalFormatting sqref="BH57">
    <cfRule type="cellIs" dxfId="864" priority="1094" operator="equal">
      <formula>"Muy Alta"</formula>
    </cfRule>
  </conditionalFormatting>
  <conditionalFormatting sqref="BH57">
    <cfRule type="cellIs" dxfId="863" priority="1095" operator="equal">
      <formula>"Alta"</formula>
    </cfRule>
  </conditionalFormatting>
  <conditionalFormatting sqref="BH57">
    <cfRule type="cellIs" dxfId="862" priority="1096" operator="equal">
      <formula>"Media"</formula>
    </cfRule>
  </conditionalFormatting>
  <conditionalFormatting sqref="BH57">
    <cfRule type="cellIs" dxfId="861" priority="1097" operator="equal">
      <formula>"Baja"</formula>
    </cfRule>
  </conditionalFormatting>
  <conditionalFormatting sqref="BH57">
    <cfRule type="cellIs" dxfId="860" priority="1098" operator="equal">
      <formula>"Muy Baja"</formula>
    </cfRule>
  </conditionalFormatting>
  <conditionalFormatting sqref="BK57">
    <cfRule type="cellIs" dxfId="859" priority="1099" operator="equal">
      <formula>"Catastrófico"</formula>
    </cfRule>
  </conditionalFormatting>
  <conditionalFormatting sqref="BK57">
    <cfRule type="cellIs" dxfId="858" priority="1100" operator="equal">
      <formula>"Mayor"</formula>
    </cfRule>
  </conditionalFormatting>
  <conditionalFormatting sqref="BK57">
    <cfRule type="cellIs" dxfId="857" priority="1101" operator="equal">
      <formula>"Moderado"</formula>
    </cfRule>
  </conditionalFormatting>
  <conditionalFormatting sqref="BK57">
    <cfRule type="cellIs" dxfId="856" priority="1102" operator="equal">
      <formula>"Menor"</formula>
    </cfRule>
  </conditionalFormatting>
  <conditionalFormatting sqref="BK57">
    <cfRule type="cellIs" dxfId="855" priority="1103" operator="equal">
      <formula>"Leve"</formula>
    </cfRule>
  </conditionalFormatting>
  <conditionalFormatting sqref="BM57">
    <cfRule type="cellIs" dxfId="854" priority="1104" operator="equal">
      <formula>"Extremo"</formula>
    </cfRule>
  </conditionalFormatting>
  <conditionalFormatting sqref="BM57">
    <cfRule type="cellIs" dxfId="853" priority="1105" operator="equal">
      <formula>"Alto"</formula>
    </cfRule>
  </conditionalFormatting>
  <conditionalFormatting sqref="BM57">
    <cfRule type="cellIs" dxfId="852" priority="1106" operator="equal">
      <formula>"Moderado"</formula>
    </cfRule>
  </conditionalFormatting>
  <conditionalFormatting sqref="BM57">
    <cfRule type="cellIs" dxfId="851" priority="1107" operator="equal">
      <formula>"Bajo"</formula>
    </cfRule>
  </conditionalFormatting>
  <conditionalFormatting sqref="AG57:AG62">
    <cfRule type="containsText" dxfId="850" priority="1108" operator="containsText" text="❌">
      <formula>NOT(ISERROR(SEARCH(("❌"),(AG57))))</formula>
    </cfRule>
  </conditionalFormatting>
  <conditionalFormatting sqref="AH57">
    <cfRule type="cellIs" dxfId="849" priority="1109" operator="equal">
      <formula>"Catastrófico"</formula>
    </cfRule>
  </conditionalFormatting>
  <conditionalFormatting sqref="AH57">
    <cfRule type="cellIs" dxfId="848" priority="1110" operator="equal">
      <formula>"Mayor"</formula>
    </cfRule>
  </conditionalFormatting>
  <conditionalFormatting sqref="AH57">
    <cfRule type="cellIs" dxfId="847" priority="1111" operator="equal">
      <formula>"Moderado"</formula>
    </cfRule>
  </conditionalFormatting>
  <conditionalFormatting sqref="AH57">
    <cfRule type="cellIs" dxfId="846" priority="1112" operator="equal">
      <formula>"Menor"</formula>
    </cfRule>
  </conditionalFormatting>
  <conditionalFormatting sqref="AH57">
    <cfRule type="cellIs" dxfId="845" priority="1113" operator="equal">
      <formula>"Leve"</formula>
    </cfRule>
  </conditionalFormatting>
  <conditionalFormatting sqref="K57">
    <cfRule type="cellIs" dxfId="844" priority="1114" operator="equal">
      <formula>"Muy Alta"</formula>
    </cfRule>
  </conditionalFormatting>
  <conditionalFormatting sqref="K57">
    <cfRule type="cellIs" dxfId="843" priority="1115" operator="equal">
      <formula>"Alta"</formula>
    </cfRule>
  </conditionalFormatting>
  <conditionalFormatting sqref="K57">
    <cfRule type="cellIs" dxfId="842" priority="1116" operator="equal">
      <formula>"Media"</formula>
    </cfRule>
  </conditionalFormatting>
  <conditionalFormatting sqref="K57">
    <cfRule type="cellIs" dxfId="841" priority="1117" operator="equal">
      <formula>"Baja"</formula>
    </cfRule>
  </conditionalFormatting>
  <conditionalFormatting sqref="K57">
    <cfRule type="cellIs" dxfId="840" priority="1118" operator="equal">
      <formula>"Muy Baja"</formula>
    </cfRule>
  </conditionalFormatting>
  <conditionalFormatting sqref="BI57">
    <cfRule type="cellIs" dxfId="839" priority="1119" operator="equal">
      <formula>"Catastrófico"</formula>
    </cfRule>
  </conditionalFormatting>
  <conditionalFormatting sqref="BI57">
    <cfRule type="cellIs" dxfId="838" priority="1120" operator="equal">
      <formula>"Mayor"</formula>
    </cfRule>
  </conditionalFormatting>
  <conditionalFormatting sqref="BI57">
    <cfRule type="cellIs" dxfId="837" priority="1121" operator="equal">
      <formula>"Moderado"</formula>
    </cfRule>
  </conditionalFormatting>
  <conditionalFormatting sqref="BI57">
    <cfRule type="cellIs" dxfId="836" priority="1122" operator="equal">
      <formula>"Menor"</formula>
    </cfRule>
  </conditionalFormatting>
  <conditionalFormatting sqref="BI57">
    <cfRule type="cellIs" dxfId="835" priority="1123" operator="equal">
      <formula>"Leve"</formula>
    </cfRule>
  </conditionalFormatting>
  <conditionalFormatting sqref="BM57:BM62">
    <cfRule type="cellIs" dxfId="834" priority="1124" operator="equal">
      <formula>"Extremo"</formula>
    </cfRule>
  </conditionalFormatting>
  <conditionalFormatting sqref="BM57:BM62">
    <cfRule type="cellIs" dxfId="833" priority="1125" operator="equal">
      <formula>"Extremo"</formula>
    </cfRule>
  </conditionalFormatting>
  <conditionalFormatting sqref="BM57:BM62">
    <cfRule type="cellIs" dxfId="832" priority="1126" operator="equal">
      <formula>"Alta"</formula>
    </cfRule>
  </conditionalFormatting>
  <conditionalFormatting sqref="K57:K62 BI57:BI62">
    <cfRule type="cellIs" dxfId="831" priority="1127" operator="equal">
      <formula>"Casi Seguro"</formula>
    </cfRule>
  </conditionalFormatting>
  <conditionalFormatting sqref="K57:K62">
    <cfRule type="cellIs" dxfId="830" priority="1128" operator="equal">
      <formula>"Probable"</formula>
    </cfRule>
  </conditionalFormatting>
  <conditionalFormatting sqref="K57:K62 BI57:BI62">
    <cfRule type="cellIs" dxfId="829" priority="1129" operator="equal">
      <formula>"Posible"</formula>
    </cfRule>
  </conditionalFormatting>
  <conditionalFormatting sqref="K57:K62">
    <cfRule type="cellIs" dxfId="828" priority="1130" operator="equal">
      <formula>"Rara vez"</formula>
    </cfRule>
  </conditionalFormatting>
  <conditionalFormatting sqref="K57:K62">
    <cfRule type="cellIs" dxfId="827" priority="1131" operator="equal">
      <formula>"Improbable"</formula>
    </cfRule>
  </conditionalFormatting>
  <conditionalFormatting sqref="K57:K62">
    <cfRule type="cellIs" dxfId="826" priority="1132" operator="equal">
      <formula>"Rara vez"</formula>
    </cfRule>
  </conditionalFormatting>
  <conditionalFormatting sqref="BI57:BI62">
    <cfRule type="cellIs" dxfId="825" priority="1133" operator="equal">
      <formula>"Probable"</formula>
    </cfRule>
  </conditionalFormatting>
  <conditionalFormatting sqref="BI57:BI62">
    <cfRule type="cellIs" dxfId="824" priority="1134" operator="equal">
      <formula>"Improbable"</formula>
    </cfRule>
  </conditionalFormatting>
  <conditionalFormatting sqref="BI57:BI62">
    <cfRule type="cellIs" dxfId="823" priority="1135" operator="equal">
      <formula>"Rara vez"</formula>
    </cfRule>
  </conditionalFormatting>
  <conditionalFormatting sqref="AJ57:AJ62">
    <cfRule type="cellIs" dxfId="822" priority="1136" operator="equal">
      <formula>"Moderada"</formula>
    </cfRule>
  </conditionalFormatting>
  <conditionalFormatting sqref="AJ57:AJ62">
    <cfRule type="cellIs" dxfId="821" priority="1137" operator="equal">
      <formula>"Alta"</formula>
    </cfRule>
  </conditionalFormatting>
  <conditionalFormatting sqref="AJ57:AJ62">
    <cfRule type="cellIs" dxfId="820" priority="1138" operator="equal">
      <formula>"Extrema"</formula>
    </cfRule>
  </conditionalFormatting>
  <conditionalFormatting sqref="BI57">
    <cfRule type="cellIs" dxfId="819" priority="1139" operator="equal">
      <formula>"Catastrófico"</formula>
    </cfRule>
  </conditionalFormatting>
  <conditionalFormatting sqref="BI57">
    <cfRule type="cellIs" dxfId="818" priority="1140" operator="equal">
      <formula>"Mayor"</formula>
    </cfRule>
  </conditionalFormatting>
  <conditionalFormatting sqref="BI57">
    <cfRule type="cellIs" dxfId="817" priority="1141" operator="equal">
      <formula>"Moderado"</formula>
    </cfRule>
  </conditionalFormatting>
  <conditionalFormatting sqref="BI57">
    <cfRule type="cellIs" dxfId="816" priority="1142" operator="equal">
      <formula>"Menor"</formula>
    </cfRule>
  </conditionalFormatting>
  <conditionalFormatting sqref="BI57">
    <cfRule type="cellIs" dxfId="815" priority="1143" operator="equal">
      <formula>"Leve"</formula>
    </cfRule>
  </conditionalFormatting>
  <conditionalFormatting sqref="BI57">
    <cfRule type="cellIs" dxfId="814" priority="1144" operator="equal">
      <formula>"Casi Seguro"</formula>
    </cfRule>
  </conditionalFormatting>
  <conditionalFormatting sqref="BI57">
    <cfRule type="cellIs" dxfId="813" priority="1145" operator="equal">
      <formula>"Probable"</formula>
    </cfRule>
  </conditionalFormatting>
  <conditionalFormatting sqref="BI57">
    <cfRule type="cellIs" dxfId="812" priority="1146" operator="equal">
      <formula>"Posible"</formula>
    </cfRule>
  </conditionalFormatting>
  <conditionalFormatting sqref="BI57">
    <cfRule type="cellIs" dxfId="811" priority="1147" operator="equal">
      <formula>"Improbable"</formula>
    </cfRule>
  </conditionalFormatting>
  <conditionalFormatting sqref="BI57">
    <cfRule type="cellIs" dxfId="810" priority="1148" operator="equal">
      <formula>"Rara vez"</formula>
    </cfRule>
  </conditionalFormatting>
  <conditionalFormatting sqref="AJ9 AJ15">
    <cfRule type="cellIs" dxfId="809" priority="1149" operator="equal">
      <formula>"Extremo"</formula>
    </cfRule>
  </conditionalFormatting>
  <conditionalFormatting sqref="AJ9 AJ15">
    <cfRule type="cellIs" dxfId="808" priority="1150" operator="equal">
      <formula>"Alto"</formula>
    </cfRule>
  </conditionalFormatting>
  <conditionalFormatting sqref="AJ9 AJ15">
    <cfRule type="cellIs" dxfId="807" priority="1151" operator="equal">
      <formula>"Moderado"</formula>
    </cfRule>
  </conditionalFormatting>
  <conditionalFormatting sqref="AJ9 AJ15">
    <cfRule type="cellIs" dxfId="806" priority="1152" operator="equal">
      <formula>"Bajo"</formula>
    </cfRule>
  </conditionalFormatting>
  <conditionalFormatting sqref="BH9 BH15">
    <cfRule type="cellIs" dxfId="805" priority="1153" operator="equal">
      <formula>"Muy Alta"</formula>
    </cfRule>
  </conditionalFormatting>
  <conditionalFormatting sqref="BH9 BH15">
    <cfRule type="cellIs" dxfId="804" priority="1154" operator="equal">
      <formula>"Alta"</formula>
    </cfRule>
  </conditionalFormatting>
  <conditionalFormatting sqref="BH9 BH15">
    <cfRule type="cellIs" dxfId="803" priority="1155" operator="equal">
      <formula>"Media"</formula>
    </cfRule>
  </conditionalFormatting>
  <conditionalFormatting sqref="BH9 BH15">
    <cfRule type="cellIs" dxfId="802" priority="1156" operator="equal">
      <formula>"Baja"</formula>
    </cfRule>
  </conditionalFormatting>
  <conditionalFormatting sqref="BH9 BH15">
    <cfRule type="cellIs" dxfId="801" priority="1157" operator="equal">
      <formula>"Muy Baja"</formula>
    </cfRule>
  </conditionalFormatting>
  <conditionalFormatting sqref="BK9 BK15">
    <cfRule type="cellIs" dxfId="800" priority="1158" operator="equal">
      <formula>"Catastrófico"</formula>
    </cfRule>
  </conditionalFormatting>
  <conditionalFormatting sqref="BK9 BK15">
    <cfRule type="cellIs" dxfId="799" priority="1159" operator="equal">
      <formula>"Mayor"</formula>
    </cfRule>
  </conditionalFormatting>
  <conditionalFormatting sqref="BK9 BK15">
    <cfRule type="cellIs" dxfId="798" priority="1160" operator="equal">
      <formula>"Moderado"</formula>
    </cfRule>
  </conditionalFormatting>
  <conditionalFormatting sqref="BK9 BK15">
    <cfRule type="cellIs" dxfId="797" priority="1161" operator="equal">
      <formula>"Menor"</formula>
    </cfRule>
  </conditionalFormatting>
  <conditionalFormatting sqref="BK9 BK15">
    <cfRule type="cellIs" dxfId="796" priority="1162" operator="equal">
      <formula>"Leve"</formula>
    </cfRule>
  </conditionalFormatting>
  <conditionalFormatting sqref="BM9 BM15">
    <cfRule type="cellIs" dxfId="795" priority="1163" operator="equal">
      <formula>"Extremo"</formula>
    </cfRule>
  </conditionalFormatting>
  <conditionalFormatting sqref="BM9 BM15">
    <cfRule type="cellIs" dxfId="794" priority="1164" operator="equal">
      <formula>"Alto"</formula>
    </cfRule>
  </conditionalFormatting>
  <conditionalFormatting sqref="BM9 BM15">
    <cfRule type="cellIs" dxfId="793" priority="1165" operator="equal">
      <formula>"Moderado"</formula>
    </cfRule>
  </conditionalFormatting>
  <conditionalFormatting sqref="BM9 BM15">
    <cfRule type="cellIs" dxfId="792" priority="1166" operator="equal">
      <formula>"Bajo"</formula>
    </cfRule>
  </conditionalFormatting>
  <conditionalFormatting sqref="AG9:AG20">
    <cfRule type="containsText" dxfId="791" priority="1167" operator="containsText" text="❌">
      <formula>NOT(ISERROR(SEARCH(("❌"),(AG9))))</formula>
    </cfRule>
  </conditionalFormatting>
  <conditionalFormatting sqref="AH15">
    <cfRule type="cellIs" dxfId="790" priority="1168" operator="equal">
      <formula>"Catastrófico"</formula>
    </cfRule>
  </conditionalFormatting>
  <conditionalFormatting sqref="AH15">
    <cfRule type="cellIs" dxfId="789" priority="1169" operator="equal">
      <formula>"Mayor"</formula>
    </cfRule>
  </conditionalFormatting>
  <conditionalFormatting sqref="AH15">
    <cfRule type="cellIs" dxfId="788" priority="1170" operator="equal">
      <formula>"Moderado"</formula>
    </cfRule>
  </conditionalFormatting>
  <conditionalFormatting sqref="AH15">
    <cfRule type="cellIs" dxfId="787" priority="1171" operator="equal">
      <formula>"Menor"</formula>
    </cfRule>
  </conditionalFormatting>
  <conditionalFormatting sqref="AH15">
    <cfRule type="cellIs" dxfId="786" priority="1172" operator="equal">
      <formula>"Leve"</formula>
    </cfRule>
  </conditionalFormatting>
  <conditionalFormatting sqref="K9 K15">
    <cfRule type="cellIs" dxfId="785" priority="1173" operator="equal">
      <formula>"Muy Alta"</formula>
    </cfRule>
  </conditionalFormatting>
  <conditionalFormatting sqref="K9 K15">
    <cfRule type="cellIs" dxfId="784" priority="1174" operator="equal">
      <formula>"Alta"</formula>
    </cfRule>
  </conditionalFormatting>
  <conditionalFormatting sqref="K9 K15">
    <cfRule type="cellIs" dxfId="783" priority="1175" operator="equal">
      <formula>"Media"</formula>
    </cfRule>
  </conditionalFormatting>
  <conditionalFormatting sqref="K9 K15">
    <cfRule type="cellIs" dxfId="782" priority="1176" operator="equal">
      <formula>"Baja"</formula>
    </cfRule>
  </conditionalFormatting>
  <conditionalFormatting sqref="K9 K15">
    <cfRule type="cellIs" dxfId="781" priority="1177" operator="equal">
      <formula>"Muy Baja"</formula>
    </cfRule>
  </conditionalFormatting>
  <conditionalFormatting sqref="AH9">
    <cfRule type="cellIs" dxfId="780" priority="1178" operator="equal">
      <formula>"Catastrófico"</formula>
    </cfRule>
  </conditionalFormatting>
  <conditionalFormatting sqref="AH9">
    <cfRule type="cellIs" dxfId="779" priority="1179" operator="equal">
      <formula>"Mayor"</formula>
    </cfRule>
  </conditionalFormatting>
  <conditionalFormatting sqref="AH9">
    <cfRule type="cellIs" dxfId="778" priority="1180" operator="equal">
      <formula>"Moderado"</formula>
    </cfRule>
  </conditionalFormatting>
  <conditionalFormatting sqref="AH9">
    <cfRule type="cellIs" dxfId="777" priority="1181" operator="equal">
      <formula>"Menor"</formula>
    </cfRule>
  </conditionalFormatting>
  <conditionalFormatting sqref="AH9">
    <cfRule type="cellIs" dxfId="776" priority="1182" operator="equal">
      <formula>"Leve"</formula>
    </cfRule>
  </conditionalFormatting>
  <conditionalFormatting sqref="BI9">
    <cfRule type="cellIs" dxfId="775" priority="1183" operator="equal">
      <formula>"Catastrófico"</formula>
    </cfRule>
  </conditionalFormatting>
  <conditionalFormatting sqref="BI9">
    <cfRule type="cellIs" dxfId="774" priority="1184" operator="equal">
      <formula>"Mayor"</formula>
    </cfRule>
  </conditionalFormatting>
  <conditionalFormatting sqref="BI9">
    <cfRule type="cellIs" dxfId="773" priority="1185" operator="equal">
      <formula>"Moderado"</formula>
    </cfRule>
  </conditionalFormatting>
  <conditionalFormatting sqref="BI9">
    <cfRule type="cellIs" dxfId="772" priority="1186" operator="equal">
      <formula>"Menor"</formula>
    </cfRule>
  </conditionalFormatting>
  <conditionalFormatting sqref="BI9">
    <cfRule type="cellIs" dxfId="771" priority="1187" operator="equal">
      <formula>"Leve"</formula>
    </cfRule>
  </conditionalFormatting>
  <conditionalFormatting sqref="BM9:BM20">
    <cfRule type="cellIs" dxfId="770" priority="1188" operator="equal">
      <formula>"Extremo"</formula>
    </cfRule>
  </conditionalFormatting>
  <conditionalFormatting sqref="BM9:BM20">
    <cfRule type="cellIs" dxfId="769" priority="1189" operator="equal">
      <formula>"Extremo"</formula>
    </cfRule>
  </conditionalFormatting>
  <conditionalFormatting sqref="BM9:BM20">
    <cfRule type="cellIs" dxfId="768" priority="1190" operator="equal">
      <formula>"Alta"</formula>
    </cfRule>
  </conditionalFormatting>
  <conditionalFormatting sqref="K9:K20">
    <cfRule type="cellIs" dxfId="767" priority="1191" operator="equal">
      <formula>"Casi Seguro"</formula>
    </cfRule>
  </conditionalFormatting>
  <conditionalFormatting sqref="K9:K20">
    <cfRule type="cellIs" dxfId="766" priority="1192" operator="equal">
      <formula>"Probable"</formula>
    </cfRule>
  </conditionalFormatting>
  <conditionalFormatting sqref="K9:K20">
    <cfRule type="cellIs" dxfId="765" priority="1193" operator="equal">
      <formula>"Posible"</formula>
    </cfRule>
  </conditionalFormatting>
  <conditionalFormatting sqref="K9:K20">
    <cfRule type="cellIs" dxfId="764" priority="1194" operator="equal">
      <formula>"Rara vez"</formula>
    </cfRule>
  </conditionalFormatting>
  <conditionalFormatting sqref="K9:K20">
    <cfRule type="cellIs" dxfId="763" priority="1195" operator="equal">
      <formula>"Improbable"</formula>
    </cfRule>
  </conditionalFormatting>
  <conditionalFormatting sqref="K9:K20">
    <cfRule type="cellIs" dxfId="762" priority="1196" operator="equal">
      <formula>"Rara vez"</formula>
    </cfRule>
  </conditionalFormatting>
  <conditionalFormatting sqref="BI9:BI14">
    <cfRule type="cellIs" dxfId="761" priority="1197" operator="equal">
      <formula>"Casi Seguro"</formula>
    </cfRule>
  </conditionalFormatting>
  <conditionalFormatting sqref="BI9:BI14">
    <cfRule type="cellIs" dxfId="760" priority="1198" operator="equal">
      <formula>"Probable"</formula>
    </cfRule>
  </conditionalFormatting>
  <conditionalFormatting sqref="BI9:BI14">
    <cfRule type="cellIs" dxfId="759" priority="1199" operator="equal">
      <formula>"Posible"</formula>
    </cfRule>
  </conditionalFormatting>
  <conditionalFormatting sqref="BI9:BI14">
    <cfRule type="cellIs" dxfId="758" priority="1200" operator="equal">
      <formula>"Improbable"</formula>
    </cfRule>
  </conditionalFormatting>
  <conditionalFormatting sqref="BI9:BI14">
    <cfRule type="cellIs" dxfId="757" priority="1201" operator="equal">
      <formula>"Rara vez"</formula>
    </cfRule>
  </conditionalFormatting>
  <conditionalFormatting sqref="AJ9:AJ20">
    <cfRule type="cellIs" dxfId="756" priority="1202" operator="equal">
      <formula>"Moderada"</formula>
    </cfRule>
  </conditionalFormatting>
  <conditionalFormatting sqref="AJ9:AJ20">
    <cfRule type="cellIs" dxfId="755" priority="1203" operator="equal">
      <formula>"Alta"</formula>
    </cfRule>
  </conditionalFormatting>
  <conditionalFormatting sqref="AJ9:AJ20">
    <cfRule type="cellIs" dxfId="754" priority="1204" operator="equal">
      <formula>"Extrema"</formula>
    </cfRule>
  </conditionalFormatting>
  <conditionalFormatting sqref="BI9">
    <cfRule type="cellIs" dxfId="753" priority="1205" operator="equal">
      <formula>"Catastrófico"</formula>
    </cfRule>
  </conditionalFormatting>
  <conditionalFormatting sqref="BI9">
    <cfRule type="cellIs" dxfId="752" priority="1206" operator="equal">
      <formula>"Mayor"</formula>
    </cfRule>
  </conditionalFormatting>
  <conditionalFormatting sqref="BI9">
    <cfRule type="cellIs" dxfId="751" priority="1207" operator="equal">
      <formula>"Moderado"</formula>
    </cfRule>
  </conditionalFormatting>
  <conditionalFormatting sqref="BI9">
    <cfRule type="cellIs" dxfId="750" priority="1208" operator="equal">
      <formula>"Menor"</formula>
    </cfRule>
  </conditionalFormatting>
  <conditionalFormatting sqref="BI9">
    <cfRule type="cellIs" dxfId="749" priority="1209" operator="equal">
      <formula>"Leve"</formula>
    </cfRule>
  </conditionalFormatting>
  <conditionalFormatting sqref="BI9">
    <cfRule type="cellIs" dxfId="748" priority="1210" operator="equal">
      <formula>"Casi Seguro"</formula>
    </cfRule>
  </conditionalFormatting>
  <conditionalFormatting sqref="BI9">
    <cfRule type="cellIs" dxfId="747" priority="1211" operator="equal">
      <formula>"Probable"</formula>
    </cfRule>
  </conditionalFormatting>
  <conditionalFormatting sqref="BI9">
    <cfRule type="cellIs" dxfId="746" priority="1212" operator="equal">
      <formula>"Posible"</formula>
    </cfRule>
  </conditionalFormatting>
  <conditionalFormatting sqref="BI9">
    <cfRule type="cellIs" dxfId="745" priority="1213" operator="equal">
      <formula>"Improbable"</formula>
    </cfRule>
  </conditionalFormatting>
  <conditionalFormatting sqref="BI9">
    <cfRule type="cellIs" dxfId="744" priority="1214" operator="equal">
      <formula>"Rara vez"</formula>
    </cfRule>
  </conditionalFormatting>
  <conditionalFormatting sqref="BI63">
    <cfRule type="cellIs" dxfId="743" priority="1215" operator="equal">
      <formula>"Catastrófico"</formula>
    </cfRule>
  </conditionalFormatting>
  <conditionalFormatting sqref="BI63">
    <cfRule type="cellIs" dxfId="742" priority="1216" operator="equal">
      <formula>"Mayor"</formula>
    </cfRule>
  </conditionalFormatting>
  <conditionalFormatting sqref="BI63">
    <cfRule type="cellIs" dxfId="741" priority="1217" operator="equal">
      <formula>"Moderado"</formula>
    </cfRule>
  </conditionalFormatting>
  <conditionalFormatting sqref="BI63">
    <cfRule type="cellIs" dxfId="740" priority="1218" operator="equal">
      <formula>"Menor"</formula>
    </cfRule>
  </conditionalFormatting>
  <conditionalFormatting sqref="BI63">
    <cfRule type="cellIs" dxfId="739" priority="1219" operator="equal">
      <formula>"Leve"</formula>
    </cfRule>
  </conditionalFormatting>
  <conditionalFormatting sqref="BI63:BI68">
    <cfRule type="cellIs" dxfId="738" priority="1220" operator="equal">
      <formula>"Casi Seguro"</formula>
    </cfRule>
  </conditionalFormatting>
  <conditionalFormatting sqref="BI63:BI68">
    <cfRule type="cellIs" dxfId="737" priority="1221" operator="equal">
      <formula>"Posible"</formula>
    </cfRule>
  </conditionalFormatting>
  <conditionalFormatting sqref="BI63:BI68">
    <cfRule type="cellIs" dxfId="736" priority="1222" operator="equal">
      <formula>"Probable"</formula>
    </cfRule>
  </conditionalFormatting>
  <conditionalFormatting sqref="BI63:BI68">
    <cfRule type="cellIs" dxfId="735" priority="1223" operator="equal">
      <formula>"Improbable"</formula>
    </cfRule>
  </conditionalFormatting>
  <conditionalFormatting sqref="BI63:BI68">
    <cfRule type="cellIs" dxfId="734" priority="1224" operator="equal">
      <formula>"Rara vez"</formula>
    </cfRule>
  </conditionalFormatting>
  <conditionalFormatting sqref="AJ63">
    <cfRule type="cellIs" dxfId="733" priority="1225" operator="equal">
      <formula>"Extremo"</formula>
    </cfRule>
  </conditionalFormatting>
  <conditionalFormatting sqref="AJ63">
    <cfRule type="cellIs" dxfId="732" priority="1226" operator="equal">
      <formula>"Alto"</formula>
    </cfRule>
  </conditionalFormatting>
  <conditionalFormatting sqref="AJ63">
    <cfRule type="cellIs" dxfId="731" priority="1227" operator="equal">
      <formula>"Moderado"</formula>
    </cfRule>
  </conditionalFormatting>
  <conditionalFormatting sqref="AJ63">
    <cfRule type="cellIs" dxfId="730" priority="1228" operator="equal">
      <formula>"Bajo"</formula>
    </cfRule>
  </conditionalFormatting>
  <conditionalFormatting sqref="BH63">
    <cfRule type="cellIs" dxfId="729" priority="1229" operator="equal">
      <formula>"Muy Alta"</formula>
    </cfRule>
  </conditionalFormatting>
  <conditionalFormatting sqref="BH63">
    <cfRule type="cellIs" dxfId="728" priority="1230" operator="equal">
      <formula>"Alta"</formula>
    </cfRule>
  </conditionalFormatting>
  <conditionalFormatting sqref="BH63">
    <cfRule type="cellIs" dxfId="727" priority="1231" operator="equal">
      <formula>"Media"</formula>
    </cfRule>
  </conditionalFormatting>
  <conditionalFormatting sqref="BH63">
    <cfRule type="cellIs" dxfId="726" priority="1232" operator="equal">
      <formula>"Baja"</formula>
    </cfRule>
  </conditionalFormatting>
  <conditionalFormatting sqref="BH63">
    <cfRule type="cellIs" dxfId="725" priority="1233" operator="equal">
      <formula>"Muy Baja"</formula>
    </cfRule>
  </conditionalFormatting>
  <conditionalFormatting sqref="BK63">
    <cfRule type="cellIs" dxfId="724" priority="1234" operator="equal">
      <formula>"Catastrófico"</formula>
    </cfRule>
  </conditionalFormatting>
  <conditionalFormatting sqref="BK63">
    <cfRule type="cellIs" dxfId="723" priority="1235" operator="equal">
      <formula>"Mayor"</formula>
    </cfRule>
  </conditionalFormatting>
  <conditionalFormatting sqref="BK63">
    <cfRule type="cellIs" dxfId="722" priority="1236" operator="equal">
      <formula>"Moderado"</formula>
    </cfRule>
  </conditionalFormatting>
  <conditionalFormatting sqref="BK63">
    <cfRule type="cellIs" dxfId="721" priority="1237" operator="equal">
      <formula>"Menor"</formula>
    </cfRule>
  </conditionalFormatting>
  <conditionalFormatting sqref="BK63">
    <cfRule type="cellIs" dxfId="720" priority="1238" operator="equal">
      <formula>"Leve"</formula>
    </cfRule>
  </conditionalFormatting>
  <conditionalFormatting sqref="BM63">
    <cfRule type="cellIs" dxfId="719" priority="1239" operator="equal">
      <formula>"Extremo"</formula>
    </cfRule>
  </conditionalFormatting>
  <conditionalFormatting sqref="BM63">
    <cfRule type="cellIs" dxfId="718" priority="1240" operator="equal">
      <formula>"Alto"</formula>
    </cfRule>
  </conditionalFormatting>
  <conditionalFormatting sqref="BM63">
    <cfRule type="cellIs" dxfId="717" priority="1241" operator="equal">
      <formula>"Moderado"</formula>
    </cfRule>
  </conditionalFormatting>
  <conditionalFormatting sqref="BM63">
    <cfRule type="cellIs" dxfId="716" priority="1242" operator="equal">
      <formula>"Bajo"</formula>
    </cfRule>
  </conditionalFormatting>
  <conditionalFormatting sqref="AG63:AG68">
    <cfRule type="containsText" dxfId="715" priority="1243" operator="containsText" text="❌">
      <formula>NOT(ISERROR(SEARCH(("❌"),(AG63))))</formula>
    </cfRule>
  </conditionalFormatting>
  <conditionalFormatting sqref="AH63">
    <cfRule type="cellIs" dxfId="714" priority="1244" operator="equal">
      <formula>"Catastrófico"</formula>
    </cfRule>
  </conditionalFormatting>
  <conditionalFormatting sqref="AH63">
    <cfRule type="cellIs" dxfId="713" priority="1245" operator="equal">
      <formula>"Mayor"</formula>
    </cfRule>
  </conditionalFormatting>
  <conditionalFormatting sqref="AH63">
    <cfRule type="cellIs" dxfId="712" priority="1246" operator="equal">
      <formula>"Moderado"</formula>
    </cfRule>
  </conditionalFormatting>
  <conditionalFormatting sqref="AH63">
    <cfRule type="cellIs" dxfId="711" priority="1247" operator="equal">
      <formula>"Menor"</formula>
    </cfRule>
  </conditionalFormatting>
  <conditionalFormatting sqref="AH63">
    <cfRule type="cellIs" dxfId="710" priority="1248" operator="equal">
      <formula>"Leve"</formula>
    </cfRule>
  </conditionalFormatting>
  <conditionalFormatting sqref="K63">
    <cfRule type="cellIs" dxfId="709" priority="1249" operator="equal">
      <formula>"Muy Alta"</formula>
    </cfRule>
  </conditionalFormatting>
  <conditionalFormatting sqref="K63">
    <cfRule type="cellIs" dxfId="708" priority="1250" operator="equal">
      <formula>"Alta"</formula>
    </cfRule>
  </conditionalFormatting>
  <conditionalFormatting sqref="K63">
    <cfRule type="cellIs" dxfId="707" priority="1251" operator="equal">
      <formula>"Media"</formula>
    </cfRule>
  </conditionalFormatting>
  <conditionalFormatting sqref="K63">
    <cfRule type="cellIs" dxfId="706" priority="1252" operator="equal">
      <formula>"Baja"</formula>
    </cfRule>
  </conditionalFormatting>
  <conditionalFormatting sqref="K63">
    <cfRule type="cellIs" dxfId="705" priority="1253" operator="equal">
      <formula>"Muy Baja"</formula>
    </cfRule>
  </conditionalFormatting>
  <conditionalFormatting sqref="BI63">
    <cfRule type="cellIs" dxfId="704" priority="1254" operator="equal">
      <formula>"Catastrófico"</formula>
    </cfRule>
  </conditionalFormatting>
  <conditionalFormatting sqref="BI63">
    <cfRule type="cellIs" dxfId="703" priority="1255" operator="equal">
      <formula>"Mayor"</formula>
    </cfRule>
  </conditionalFormatting>
  <conditionalFormatting sqref="BI63">
    <cfRule type="cellIs" dxfId="702" priority="1256" operator="equal">
      <formula>"Moderado"</formula>
    </cfRule>
  </conditionalFormatting>
  <conditionalFormatting sqref="BI63">
    <cfRule type="cellIs" dxfId="701" priority="1257" operator="equal">
      <formula>"Menor"</formula>
    </cfRule>
  </conditionalFormatting>
  <conditionalFormatting sqref="BI63">
    <cfRule type="cellIs" dxfId="700" priority="1258" operator="equal">
      <formula>"Leve"</formula>
    </cfRule>
  </conditionalFormatting>
  <conditionalFormatting sqref="BM63:BM68">
    <cfRule type="cellIs" dxfId="699" priority="1259" operator="equal">
      <formula>"Extremo"</formula>
    </cfRule>
  </conditionalFormatting>
  <conditionalFormatting sqref="BM63:BM68">
    <cfRule type="cellIs" dxfId="698" priority="1260" operator="equal">
      <formula>"Extremo"</formula>
    </cfRule>
  </conditionalFormatting>
  <conditionalFormatting sqref="BM63:BM68">
    <cfRule type="cellIs" dxfId="697" priority="1261" operator="equal">
      <formula>"Alta"</formula>
    </cfRule>
  </conditionalFormatting>
  <conditionalFormatting sqref="K63:K68">
    <cfRule type="cellIs" dxfId="696" priority="1262" operator="equal">
      <formula>"Casi Seguro"</formula>
    </cfRule>
  </conditionalFormatting>
  <conditionalFormatting sqref="K63:K68">
    <cfRule type="cellIs" dxfId="695" priority="1263" operator="equal">
      <formula>"Probable"</formula>
    </cfRule>
  </conditionalFormatting>
  <conditionalFormatting sqref="K63:K68">
    <cfRule type="cellIs" dxfId="694" priority="1264" operator="equal">
      <formula>"Posible"</formula>
    </cfRule>
  </conditionalFormatting>
  <conditionalFormatting sqref="K63:K68">
    <cfRule type="cellIs" dxfId="693" priority="1265" operator="equal">
      <formula>"Rara vez"</formula>
    </cfRule>
  </conditionalFormatting>
  <conditionalFormatting sqref="K63:K68">
    <cfRule type="cellIs" dxfId="692" priority="1266" operator="equal">
      <formula>"Improbable"</formula>
    </cfRule>
  </conditionalFormatting>
  <conditionalFormatting sqref="K63:K68">
    <cfRule type="cellIs" dxfId="691" priority="1267" operator="equal">
      <formula>"Rara vez"</formula>
    </cfRule>
  </conditionalFormatting>
  <conditionalFormatting sqref="BI63:BI68">
    <cfRule type="cellIs" dxfId="690" priority="1268" operator="equal">
      <formula>"Casi Seguro"</formula>
    </cfRule>
  </conditionalFormatting>
  <conditionalFormatting sqref="BI63:BI68">
    <cfRule type="cellIs" dxfId="689" priority="1269" operator="equal">
      <formula>"Probable"</formula>
    </cfRule>
  </conditionalFormatting>
  <conditionalFormatting sqref="BI63:BI68">
    <cfRule type="cellIs" dxfId="688" priority="1270" operator="equal">
      <formula>"Posible"</formula>
    </cfRule>
  </conditionalFormatting>
  <conditionalFormatting sqref="BI63:BI68">
    <cfRule type="cellIs" dxfId="687" priority="1271" operator="equal">
      <formula>"Improbable"</formula>
    </cfRule>
  </conditionalFormatting>
  <conditionalFormatting sqref="BI63:BI68">
    <cfRule type="cellIs" dxfId="686" priority="1272" operator="equal">
      <formula>"Rara vez"</formula>
    </cfRule>
  </conditionalFormatting>
  <conditionalFormatting sqref="AJ63:AJ68">
    <cfRule type="cellIs" dxfId="685" priority="1273" operator="equal">
      <formula>"Moderada"</formula>
    </cfRule>
  </conditionalFormatting>
  <conditionalFormatting sqref="AJ63:AJ68">
    <cfRule type="cellIs" dxfId="684" priority="1274" operator="equal">
      <formula>"Alta"</formula>
    </cfRule>
  </conditionalFormatting>
  <conditionalFormatting sqref="AJ63:AJ68">
    <cfRule type="cellIs" dxfId="683" priority="1275" operator="equal">
      <formula>"Extrema"</formula>
    </cfRule>
  </conditionalFormatting>
  <conditionalFormatting sqref="K69:K71">
    <cfRule type="cellIs" dxfId="682" priority="1276" operator="equal">
      <formula>"Casi Seguro"</formula>
    </cfRule>
  </conditionalFormatting>
  <conditionalFormatting sqref="K69:K71">
    <cfRule type="cellIs" dxfId="681" priority="1277" operator="equal">
      <formula>"Probable"</formula>
    </cfRule>
  </conditionalFormatting>
  <conditionalFormatting sqref="K69:K71">
    <cfRule type="cellIs" dxfId="680" priority="1278" operator="equal">
      <formula>"Posible"</formula>
    </cfRule>
  </conditionalFormatting>
  <conditionalFormatting sqref="K69:K71">
    <cfRule type="cellIs" dxfId="679" priority="1279" operator="equal">
      <formula>"Rara vez"</formula>
    </cfRule>
  </conditionalFormatting>
  <conditionalFormatting sqref="K69:K71">
    <cfRule type="cellIs" dxfId="678" priority="1280" operator="equal">
      <formula>"Improbable"</formula>
    </cfRule>
  </conditionalFormatting>
  <conditionalFormatting sqref="K69:K71">
    <cfRule type="cellIs" dxfId="677" priority="1281" operator="equal">
      <formula>"Rara vez"</formula>
    </cfRule>
  </conditionalFormatting>
  <conditionalFormatting sqref="AH69">
    <cfRule type="cellIs" dxfId="676" priority="1282" operator="equal">
      <formula>"Catastrófico"</formula>
    </cfRule>
  </conditionalFormatting>
  <conditionalFormatting sqref="AH69">
    <cfRule type="cellIs" dxfId="675" priority="1283" operator="equal">
      <formula>"Mayor"</formula>
    </cfRule>
  </conditionalFormatting>
  <conditionalFormatting sqref="AH69">
    <cfRule type="cellIs" dxfId="674" priority="1284" operator="equal">
      <formula>"Moderado"</formula>
    </cfRule>
  </conditionalFormatting>
  <conditionalFormatting sqref="AH69">
    <cfRule type="cellIs" dxfId="673" priority="1285" operator="equal">
      <formula>"Menor"</formula>
    </cfRule>
  </conditionalFormatting>
  <conditionalFormatting sqref="AH69">
    <cfRule type="cellIs" dxfId="672" priority="1286" operator="equal">
      <formula>"Leve"</formula>
    </cfRule>
  </conditionalFormatting>
  <conditionalFormatting sqref="AJ69">
    <cfRule type="cellIs" dxfId="671" priority="1287" operator="equal">
      <formula>"Extremo"</formula>
    </cfRule>
  </conditionalFormatting>
  <conditionalFormatting sqref="AJ69">
    <cfRule type="cellIs" dxfId="670" priority="1288" operator="equal">
      <formula>"Alto"</formula>
    </cfRule>
  </conditionalFormatting>
  <conditionalFormatting sqref="AJ69">
    <cfRule type="cellIs" dxfId="669" priority="1289" operator="equal">
      <formula>"Moderado"</formula>
    </cfRule>
  </conditionalFormatting>
  <conditionalFormatting sqref="AJ69">
    <cfRule type="cellIs" dxfId="668" priority="1290" operator="equal">
      <formula>"Bajo"</formula>
    </cfRule>
  </conditionalFormatting>
  <conditionalFormatting sqref="AJ69">
    <cfRule type="cellIs" dxfId="667" priority="1291" operator="equal">
      <formula>"Moderada"</formula>
    </cfRule>
  </conditionalFormatting>
  <conditionalFormatting sqref="AJ69">
    <cfRule type="cellIs" dxfId="666" priority="1292" operator="equal">
      <formula>"Alta"</formula>
    </cfRule>
  </conditionalFormatting>
  <conditionalFormatting sqref="AJ69">
    <cfRule type="cellIs" dxfId="665" priority="1293" operator="equal">
      <formula>"Extrema"</formula>
    </cfRule>
  </conditionalFormatting>
  <conditionalFormatting sqref="AG69:AG71">
    <cfRule type="containsText" dxfId="664" priority="1294" operator="containsText" text="❌">
      <formula>NOT(ISERROR(SEARCH(("❌"),(AG69))))</formula>
    </cfRule>
  </conditionalFormatting>
  <conditionalFormatting sqref="BH69">
    <cfRule type="cellIs" dxfId="663" priority="1295" operator="equal">
      <formula>"Muy Alta"</formula>
    </cfRule>
  </conditionalFormatting>
  <conditionalFormatting sqref="BH69">
    <cfRule type="cellIs" dxfId="662" priority="1296" operator="equal">
      <formula>"Alta"</formula>
    </cfRule>
  </conditionalFormatting>
  <conditionalFormatting sqref="BH69">
    <cfRule type="cellIs" dxfId="661" priority="1297" operator="equal">
      <formula>"Media"</formula>
    </cfRule>
  </conditionalFormatting>
  <conditionalFormatting sqref="BH69">
    <cfRule type="cellIs" dxfId="660" priority="1298" operator="equal">
      <formula>"Baja"</formula>
    </cfRule>
  </conditionalFormatting>
  <conditionalFormatting sqref="BH69">
    <cfRule type="cellIs" dxfId="659" priority="1299" operator="equal">
      <formula>"Muy Baja"</formula>
    </cfRule>
  </conditionalFormatting>
  <conditionalFormatting sqref="BK69">
    <cfRule type="cellIs" dxfId="658" priority="1300" operator="equal">
      <formula>"Catastrófico"</formula>
    </cfRule>
  </conditionalFormatting>
  <conditionalFormatting sqref="BK69">
    <cfRule type="cellIs" dxfId="657" priority="1301" operator="equal">
      <formula>"Mayor"</formula>
    </cfRule>
  </conditionalFormatting>
  <conditionalFormatting sqref="BK69">
    <cfRule type="cellIs" dxfId="656" priority="1302" operator="equal">
      <formula>"Moderado"</formula>
    </cfRule>
  </conditionalFormatting>
  <conditionalFormatting sqref="BK69">
    <cfRule type="cellIs" dxfId="655" priority="1303" operator="equal">
      <formula>"Menor"</formula>
    </cfRule>
  </conditionalFormatting>
  <conditionalFormatting sqref="BK69">
    <cfRule type="cellIs" dxfId="654" priority="1304" operator="equal">
      <formula>"Leve"</formula>
    </cfRule>
  </conditionalFormatting>
  <conditionalFormatting sqref="BM69">
    <cfRule type="cellIs" dxfId="653" priority="1305" operator="equal">
      <formula>"Extremo"</formula>
    </cfRule>
  </conditionalFormatting>
  <conditionalFormatting sqref="BM69">
    <cfRule type="cellIs" dxfId="652" priority="1306" operator="equal">
      <formula>"Alto"</formula>
    </cfRule>
  </conditionalFormatting>
  <conditionalFormatting sqref="BM69">
    <cfRule type="cellIs" dxfId="651" priority="1307" operator="equal">
      <formula>"Moderado"</formula>
    </cfRule>
  </conditionalFormatting>
  <conditionalFormatting sqref="BM69">
    <cfRule type="cellIs" dxfId="650" priority="1308" operator="equal">
      <formula>"Bajo"</formula>
    </cfRule>
  </conditionalFormatting>
  <conditionalFormatting sqref="BM69:BM71">
    <cfRule type="cellIs" dxfId="649" priority="1309" operator="equal">
      <formula>"Extremo"</formula>
    </cfRule>
  </conditionalFormatting>
  <conditionalFormatting sqref="BM69:BM71">
    <cfRule type="cellIs" dxfId="648" priority="1310" operator="equal">
      <formula>"Extremo"</formula>
    </cfRule>
  </conditionalFormatting>
  <conditionalFormatting sqref="BM69:BM71">
    <cfRule type="cellIs" dxfId="647" priority="1311" operator="equal">
      <formula>"Alta"</formula>
    </cfRule>
  </conditionalFormatting>
  <conditionalFormatting sqref="BI69">
    <cfRule type="cellIs" dxfId="646" priority="1312" operator="equal">
      <formula>"Catastrófico"</formula>
    </cfRule>
  </conditionalFormatting>
  <conditionalFormatting sqref="BI69">
    <cfRule type="cellIs" dxfId="645" priority="1313" operator="equal">
      <formula>"Mayor"</formula>
    </cfRule>
  </conditionalFormatting>
  <conditionalFormatting sqref="BI69">
    <cfRule type="cellIs" dxfId="644" priority="1314" operator="equal">
      <formula>"Moderado"</formula>
    </cfRule>
  </conditionalFormatting>
  <conditionalFormatting sqref="BI69">
    <cfRule type="cellIs" dxfId="643" priority="1315" operator="equal">
      <formula>"Menor"</formula>
    </cfRule>
  </conditionalFormatting>
  <conditionalFormatting sqref="BI69">
    <cfRule type="cellIs" dxfId="642" priority="1316" operator="equal">
      <formula>"Leve"</formula>
    </cfRule>
  </conditionalFormatting>
  <conditionalFormatting sqref="BI69">
    <cfRule type="cellIs" dxfId="641" priority="1317" operator="equal">
      <formula>"Casi Seguro"</formula>
    </cfRule>
  </conditionalFormatting>
  <conditionalFormatting sqref="BI69">
    <cfRule type="cellIs" dxfId="640" priority="1318" operator="equal">
      <formula>"Probable"</formula>
    </cfRule>
  </conditionalFormatting>
  <conditionalFormatting sqref="BI69">
    <cfRule type="cellIs" dxfId="639" priority="1319" operator="equal">
      <formula>"Posible"</formula>
    </cfRule>
  </conditionalFormatting>
  <conditionalFormatting sqref="BI69">
    <cfRule type="cellIs" dxfId="638" priority="1320" operator="equal">
      <formula>"Improbable"</formula>
    </cfRule>
  </conditionalFormatting>
  <conditionalFormatting sqref="BI69">
    <cfRule type="cellIs" dxfId="637" priority="1321" operator="equal">
      <formula>"Rara vez"</formula>
    </cfRule>
  </conditionalFormatting>
  <conditionalFormatting sqref="BI102">
    <cfRule type="cellIs" dxfId="636" priority="1322" operator="equal">
      <formula>"Catastrófico"</formula>
    </cfRule>
  </conditionalFormatting>
  <conditionalFormatting sqref="BI102">
    <cfRule type="cellIs" dxfId="635" priority="1323" operator="equal">
      <formula>"Mayor"</formula>
    </cfRule>
  </conditionalFormatting>
  <conditionalFormatting sqref="BI102">
    <cfRule type="cellIs" dxfId="634" priority="1324" operator="equal">
      <formula>"Moderado"</formula>
    </cfRule>
  </conditionalFormatting>
  <conditionalFormatting sqref="BI102">
    <cfRule type="cellIs" dxfId="633" priority="1325" operator="equal">
      <formula>"Menor"</formula>
    </cfRule>
  </conditionalFormatting>
  <conditionalFormatting sqref="BI102">
    <cfRule type="cellIs" dxfId="632" priority="1326" operator="equal">
      <formula>"Leve"</formula>
    </cfRule>
  </conditionalFormatting>
  <conditionalFormatting sqref="BI102:BI107">
    <cfRule type="cellIs" dxfId="631" priority="1327" operator="equal">
      <formula>"Casi Seguro"</formula>
    </cfRule>
  </conditionalFormatting>
  <conditionalFormatting sqref="BI102:BI107">
    <cfRule type="cellIs" dxfId="630" priority="1328" operator="equal">
      <formula>"Probable"</formula>
    </cfRule>
  </conditionalFormatting>
  <conditionalFormatting sqref="BI102:BI107">
    <cfRule type="cellIs" dxfId="629" priority="1329" operator="equal">
      <formula>"Posible"</formula>
    </cfRule>
  </conditionalFormatting>
  <conditionalFormatting sqref="BI102:BI107">
    <cfRule type="cellIs" dxfId="628" priority="1330" operator="equal">
      <formula>"Improbable"</formula>
    </cfRule>
  </conditionalFormatting>
  <conditionalFormatting sqref="BI102:BI107">
    <cfRule type="cellIs" dxfId="627" priority="1331" operator="equal">
      <formula>"Rara vez"</formula>
    </cfRule>
  </conditionalFormatting>
  <conditionalFormatting sqref="BI102">
    <cfRule type="cellIs" dxfId="626" priority="1332" operator="equal">
      <formula>"Catastrófico"</formula>
    </cfRule>
  </conditionalFormatting>
  <conditionalFormatting sqref="BI102">
    <cfRule type="cellIs" dxfId="625" priority="1333" operator="equal">
      <formula>"Mayor"</formula>
    </cfRule>
  </conditionalFormatting>
  <conditionalFormatting sqref="BI102">
    <cfRule type="cellIs" dxfId="624" priority="1334" operator="equal">
      <formula>"Moderado"</formula>
    </cfRule>
  </conditionalFormatting>
  <conditionalFormatting sqref="BI102">
    <cfRule type="cellIs" dxfId="623" priority="1335" operator="equal">
      <formula>"Menor"</formula>
    </cfRule>
  </conditionalFormatting>
  <conditionalFormatting sqref="BI102">
    <cfRule type="cellIs" dxfId="622" priority="1336" operator="equal">
      <formula>"Leve"</formula>
    </cfRule>
  </conditionalFormatting>
  <conditionalFormatting sqref="BI102:BI107">
    <cfRule type="cellIs" dxfId="621" priority="1337" operator="equal">
      <formula>"Casi Seguro"</formula>
    </cfRule>
  </conditionalFormatting>
  <conditionalFormatting sqref="BI102:BI107">
    <cfRule type="cellIs" dxfId="620" priority="1338" operator="equal">
      <formula>"Probable"</formula>
    </cfRule>
  </conditionalFormatting>
  <conditionalFormatting sqref="BI102:BI107">
    <cfRule type="cellIs" dxfId="619" priority="1339" operator="equal">
      <formula>"Posible"</formula>
    </cfRule>
  </conditionalFormatting>
  <conditionalFormatting sqref="BI102:BI107">
    <cfRule type="cellIs" dxfId="618" priority="1340" operator="equal">
      <formula>"Improbable"</formula>
    </cfRule>
  </conditionalFormatting>
  <conditionalFormatting sqref="BI102:BI107">
    <cfRule type="cellIs" dxfId="617" priority="1341" operator="equal">
      <formula>"Rara vez"</formula>
    </cfRule>
  </conditionalFormatting>
  <conditionalFormatting sqref="AJ102">
    <cfRule type="cellIs" dxfId="616" priority="1342" operator="equal">
      <formula>"Extremo"</formula>
    </cfRule>
  </conditionalFormatting>
  <conditionalFormatting sqref="AJ102">
    <cfRule type="cellIs" dxfId="615" priority="1343" operator="equal">
      <formula>"Alto"</formula>
    </cfRule>
  </conditionalFormatting>
  <conditionalFormatting sqref="AJ102">
    <cfRule type="cellIs" dxfId="614" priority="1344" operator="equal">
      <formula>"Moderado"</formula>
    </cfRule>
  </conditionalFormatting>
  <conditionalFormatting sqref="AJ102">
    <cfRule type="cellIs" dxfId="613" priority="1345" operator="equal">
      <formula>"Bajo"</formula>
    </cfRule>
  </conditionalFormatting>
  <conditionalFormatting sqref="BH102">
    <cfRule type="cellIs" dxfId="612" priority="1346" operator="equal">
      <formula>"Muy Alta"</formula>
    </cfRule>
  </conditionalFormatting>
  <conditionalFormatting sqref="BH102">
    <cfRule type="cellIs" dxfId="611" priority="1347" operator="equal">
      <formula>"Alta"</formula>
    </cfRule>
  </conditionalFormatting>
  <conditionalFormatting sqref="BH102">
    <cfRule type="cellIs" dxfId="610" priority="1348" operator="equal">
      <formula>"Media"</formula>
    </cfRule>
  </conditionalFormatting>
  <conditionalFormatting sqref="BH102">
    <cfRule type="cellIs" dxfId="609" priority="1349" operator="equal">
      <formula>"Baja"</formula>
    </cfRule>
  </conditionalFormatting>
  <conditionalFormatting sqref="BH102">
    <cfRule type="cellIs" dxfId="608" priority="1350" operator="equal">
      <formula>"Muy Baja"</formula>
    </cfRule>
  </conditionalFormatting>
  <conditionalFormatting sqref="BK102">
    <cfRule type="cellIs" dxfId="607" priority="1351" operator="equal">
      <formula>"Catastrófico"</formula>
    </cfRule>
  </conditionalFormatting>
  <conditionalFormatting sqref="BK102">
    <cfRule type="cellIs" dxfId="606" priority="1352" operator="equal">
      <formula>"Mayor"</formula>
    </cfRule>
  </conditionalFormatting>
  <conditionalFormatting sqref="BK102">
    <cfRule type="cellIs" dxfId="605" priority="1353" operator="equal">
      <formula>"Moderado"</formula>
    </cfRule>
  </conditionalFormatting>
  <conditionalFormatting sqref="BK102">
    <cfRule type="cellIs" dxfId="604" priority="1354" operator="equal">
      <formula>"Menor"</formula>
    </cfRule>
  </conditionalFormatting>
  <conditionalFormatting sqref="BK102">
    <cfRule type="cellIs" dxfId="603" priority="1355" operator="equal">
      <formula>"Leve"</formula>
    </cfRule>
  </conditionalFormatting>
  <conditionalFormatting sqref="BM102">
    <cfRule type="cellIs" dxfId="602" priority="1356" operator="equal">
      <formula>"Extremo"</formula>
    </cfRule>
  </conditionalFormatting>
  <conditionalFormatting sqref="BM102">
    <cfRule type="cellIs" dxfId="601" priority="1357" operator="equal">
      <formula>"Alto"</formula>
    </cfRule>
  </conditionalFormatting>
  <conditionalFormatting sqref="BM102">
    <cfRule type="cellIs" dxfId="600" priority="1358" operator="equal">
      <formula>"Moderado"</formula>
    </cfRule>
  </conditionalFormatting>
  <conditionalFormatting sqref="BM102">
    <cfRule type="cellIs" dxfId="599" priority="1359" operator="equal">
      <formula>"Bajo"</formula>
    </cfRule>
  </conditionalFormatting>
  <conditionalFormatting sqref="AG102:AG107">
    <cfRule type="containsText" dxfId="598" priority="1360" operator="containsText" text="❌">
      <formula>NOT(ISERROR(SEARCH(("❌"),(AG102))))</formula>
    </cfRule>
  </conditionalFormatting>
  <conditionalFormatting sqref="AH102">
    <cfRule type="cellIs" dxfId="597" priority="1361" operator="equal">
      <formula>"Catastrófico"</formula>
    </cfRule>
  </conditionalFormatting>
  <conditionalFormatting sqref="AH102">
    <cfRule type="cellIs" dxfId="596" priority="1362" operator="equal">
      <formula>"Mayor"</formula>
    </cfRule>
  </conditionalFormatting>
  <conditionalFormatting sqref="AH102">
    <cfRule type="cellIs" dxfId="595" priority="1363" operator="equal">
      <formula>"Moderado"</formula>
    </cfRule>
  </conditionalFormatting>
  <conditionalFormatting sqref="AH102">
    <cfRule type="cellIs" dxfId="594" priority="1364" operator="equal">
      <formula>"Menor"</formula>
    </cfRule>
  </conditionalFormatting>
  <conditionalFormatting sqref="AH102">
    <cfRule type="cellIs" dxfId="593" priority="1365" operator="equal">
      <formula>"Leve"</formula>
    </cfRule>
  </conditionalFormatting>
  <conditionalFormatting sqref="K102">
    <cfRule type="cellIs" dxfId="592" priority="1366" operator="equal">
      <formula>"Muy Alta"</formula>
    </cfRule>
  </conditionalFormatting>
  <conditionalFormatting sqref="K102">
    <cfRule type="cellIs" dxfId="591" priority="1367" operator="equal">
      <formula>"Alta"</formula>
    </cfRule>
  </conditionalFormatting>
  <conditionalFormatting sqref="K102">
    <cfRule type="cellIs" dxfId="590" priority="1368" operator="equal">
      <formula>"Media"</formula>
    </cfRule>
  </conditionalFormatting>
  <conditionalFormatting sqref="K102">
    <cfRule type="cellIs" dxfId="589" priority="1369" operator="equal">
      <formula>"Baja"</formula>
    </cfRule>
  </conditionalFormatting>
  <conditionalFormatting sqref="K102">
    <cfRule type="cellIs" dxfId="588" priority="1370" operator="equal">
      <formula>"Muy Baja"</formula>
    </cfRule>
  </conditionalFormatting>
  <conditionalFormatting sqref="BI102">
    <cfRule type="cellIs" dxfId="587" priority="1371" operator="equal">
      <formula>"Catastrófico"</formula>
    </cfRule>
  </conditionalFormatting>
  <conditionalFormatting sqref="BI102">
    <cfRule type="cellIs" dxfId="586" priority="1372" operator="equal">
      <formula>"Mayor"</formula>
    </cfRule>
  </conditionalFormatting>
  <conditionalFormatting sqref="BI102">
    <cfRule type="cellIs" dxfId="585" priority="1373" operator="equal">
      <formula>"Moderado"</formula>
    </cfRule>
  </conditionalFormatting>
  <conditionalFormatting sqref="BI102">
    <cfRule type="cellIs" dxfId="584" priority="1374" operator="equal">
      <formula>"Menor"</formula>
    </cfRule>
  </conditionalFormatting>
  <conditionalFormatting sqref="BI102">
    <cfRule type="cellIs" dxfId="583" priority="1375" operator="equal">
      <formula>"Leve"</formula>
    </cfRule>
  </conditionalFormatting>
  <conditionalFormatting sqref="BM102:BM107">
    <cfRule type="cellIs" dxfId="582" priority="1376" operator="equal">
      <formula>"Extremo"</formula>
    </cfRule>
  </conditionalFormatting>
  <conditionalFormatting sqref="BM102:BM107">
    <cfRule type="cellIs" dxfId="581" priority="1377" operator="equal">
      <formula>"Extremo"</formula>
    </cfRule>
  </conditionalFormatting>
  <conditionalFormatting sqref="BM102:BM107">
    <cfRule type="cellIs" dxfId="580" priority="1378" operator="equal">
      <formula>"Alta"</formula>
    </cfRule>
  </conditionalFormatting>
  <conditionalFormatting sqref="K102:K107">
    <cfRule type="cellIs" dxfId="579" priority="1379" operator="equal">
      <formula>"Casi Seguro"</formula>
    </cfRule>
  </conditionalFormatting>
  <conditionalFormatting sqref="K102:K107">
    <cfRule type="cellIs" dxfId="578" priority="1380" operator="equal">
      <formula>"Probable"</formula>
    </cfRule>
  </conditionalFormatting>
  <conditionalFormatting sqref="K102:K107">
    <cfRule type="cellIs" dxfId="577" priority="1381" operator="equal">
      <formula>"Posible"</formula>
    </cfRule>
  </conditionalFormatting>
  <conditionalFormatting sqref="K102:K107">
    <cfRule type="cellIs" dxfId="576" priority="1382" operator="equal">
      <formula>"Rara vez"</formula>
    </cfRule>
  </conditionalFormatting>
  <conditionalFormatting sqref="K102:K107">
    <cfRule type="cellIs" dxfId="575" priority="1383" operator="equal">
      <formula>"Improbable"</formula>
    </cfRule>
  </conditionalFormatting>
  <conditionalFormatting sqref="K102:K107">
    <cfRule type="cellIs" dxfId="574" priority="1384" operator="equal">
      <formula>"Rara vez"</formula>
    </cfRule>
  </conditionalFormatting>
  <conditionalFormatting sqref="BI102:BI107">
    <cfRule type="cellIs" dxfId="573" priority="1385" operator="equal">
      <formula>"Casi Seguro"</formula>
    </cfRule>
  </conditionalFormatting>
  <conditionalFormatting sqref="BI102:BI107">
    <cfRule type="cellIs" dxfId="572" priority="1386" operator="equal">
      <formula>"Probable"</formula>
    </cfRule>
  </conditionalFormatting>
  <conditionalFormatting sqref="BI102:BI107">
    <cfRule type="cellIs" dxfId="571" priority="1387" operator="equal">
      <formula>"Posible"</formula>
    </cfRule>
  </conditionalFormatting>
  <conditionalFormatting sqref="BI102:BI107">
    <cfRule type="cellIs" dxfId="570" priority="1388" operator="equal">
      <formula>"Improbable"</formula>
    </cfRule>
  </conditionalFormatting>
  <conditionalFormatting sqref="BI102:BI107">
    <cfRule type="cellIs" dxfId="569" priority="1389" operator="equal">
      <formula>"Rara vez"</formula>
    </cfRule>
  </conditionalFormatting>
  <conditionalFormatting sqref="AJ102:AJ107">
    <cfRule type="cellIs" dxfId="568" priority="1390" operator="equal">
      <formula>"Moderada"</formula>
    </cfRule>
  </conditionalFormatting>
  <conditionalFormatting sqref="AJ102:AJ107">
    <cfRule type="cellIs" dxfId="567" priority="1391" operator="equal">
      <formula>"Alta"</formula>
    </cfRule>
  </conditionalFormatting>
  <conditionalFormatting sqref="AJ102:AJ107">
    <cfRule type="cellIs" dxfId="566" priority="1392" operator="equal">
      <formula>"Extrema"</formula>
    </cfRule>
  </conditionalFormatting>
  <conditionalFormatting sqref="AJ102">
    <cfRule type="cellIs" dxfId="565" priority="1393" operator="equal">
      <formula>"Extremo"</formula>
    </cfRule>
  </conditionalFormatting>
  <conditionalFormatting sqref="AJ102">
    <cfRule type="cellIs" dxfId="564" priority="1394" operator="equal">
      <formula>"Alto"</formula>
    </cfRule>
  </conditionalFormatting>
  <conditionalFormatting sqref="AJ102">
    <cfRule type="cellIs" dxfId="563" priority="1395" operator="equal">
      <formula>"Moderado"</formula>
    </cfRule>
  </conditionalFormatting>
  <conditionalFormatting sqref="AJ102">
    <cfRule type="cellIs" dxfId="562" priority="1396" operator="equal">
      <formula>"Bajo"</formula>
    </cfRule>
  </conditionalFormatting>
  <conditionalFormatting sqref="BH102">
    <cfRule type="cellIs" dxfId="561" priority="1397" operator="equal">
      <formula>"Muy Alta"</formula>
    </cfRule>
  </conditionalFormatting>
  <conditionalFormatting sqref="BH102">
    <cfRule type="cellIs" dxfId="560" priority="1398" operator="equal">
      <formula>"Alta"</formula>
    </cfRule>
  </conditionalFormatting>
  <conditionalFormatting sqref="BH102">
    <cfRule type="cellIs" dxfId="559" priority="1399" operator="equal">
      <formula>"Media"</formula>
    </cfRule>
  </conditionalFormatting>
  <conditionalFormatting sqref="BH102">
    <cfRule type="cellIs" dxfId="558" priority="1400" operator="equal">
      <formula>"Baja"</formula>
    </cfRule>
  </conditionalFormatting>
  <conditionalFormatting sqref="BH102">
    <cfRule type="cellIs" dxfId="557" priority="1401" operator="equal">
      <formula>"Muy Baja"</formula>
    </cfRule>
  </conditionalFormatting>
  <conditionalFormatting sqref="BK102">
    <cfRule type="cellIs" dxfId="556" priority="1402" operator="equal">
      <formula>"Catastrófico"</formula>
    </cfRule>
  </conditionalFormatting>
  <conditionalFormatting sqref="BK102">
    <cfRule type="cellIs" dxfId="555" priority="1403" operator="equal">
      <formula>"Mayor"</formula>
    </cfRule>
  </conditionalFormatting>
  <conditionalFormatting sqref="BK102">
    <cfRule type="cellIs" dxfId="554" priority="1404" operator="equal">
      <formula>"Moderado"</formula>
    </cfRule>
  </conditionalFormatting>
  <conditionalFormatting sqref="BK102">
    <cfRule type="cellIs" dxfId="553" priority="1405" operator="equal">
      <formula>"Menor"</formula>
    </cfRule>
  </conditionalFormatting>
  <conditionalFormatting sqref="BK102">
    <cfRule type="cellIs" dxfId="552" priority="1406" operator="equal">
      <formula>"Leve"</formula>
    </cfRule>
  </conditionalFormatting>
  <conditionalFormatting sqref="BM102">
    <cfRule type="cellIs" dxfId="551" priority="1407" operator="equal">
      <formula>"Extremo"</formula>
    </cfRule>
  </conditionalFormatting>
  <conditionalFormatting sqref="BM102">
    <cfRule type="cellIs" dxfId="550" priority="1408" operator="equal">
      <formula>"Alto"</formula>
    </cfRule>
  </conditionalFormatting>
  <conditionalFormatting sqref="BM102">
    <cfRule type="cellIs" dxfId="549" priority="1409" operator="equal">
      <formula>"Moderado"</formula>
    </cfRule>
  </conditionalFormatting>
  <conditionalFormatting sqref="BM102">
    <cfRule type="cellIs" dxfId="548" priority="1410" operator="equal">
      <formula>"Bajo"</formula>
    </cfRule>
  </conditionalFormatting>
  <conditionalFormatting sqref="AG102:AG107">
    <cfRule type="containsText" dxfId="547" priority="1411" operator="containsText" text="❌">
      <formula>NOT(ISERROR(SEARCH(("❌"),(AG102))))</formula>
    </cfRule>
  </conditionalFormatting>
  <conditionalFormatting sqref="AH102">
    <cfRule type="cellIs" dxfId="546" priority="1412" operator="equal">
      <formula>"Catastrófico"</formula>
    </cfRule>
  </conditionalFormatting>
  <conditionalFormatting sqref="AH102">
    <cfRule type="cellIs" dxfId="545" priority="1413" operator="equal">
      <formula>"Mayor"</formula>
    </cfRule>
  </conditionalFormatting>
  <conditionalFormatting sqref="AH102">
    <cfRule type="cellIs" dxfId="544" priority="1414" operator="equal">
      <formula>"Moderado"</formula>
    </cfRule>
  </conditionalFormatting>
  <conditionalFormatting sqref="AH102">
    <cfRule type="cellIs" dxfId="543" priority="1415" operator="equal">
      <formula>"Menor"</formula>
    </cfRule>
  </conditionalFormatting>
  <conditionalFormatting sqref="AH102">
    <cfRule type="cellIs" dxfId="542" priority="1416" operator="equal">
      <formula>"Leve"</formula>
    </cfRule>
  </conditionalFormatting>
  <conditionalFormatting sqref="K102">
    <cfRule type="cellIs" dxfId="541" priority="1417" operator="equal">
      <formula>"Muy Alta"</formula>
    </cfRule>
  </conditionalFormatting>
  <conditionalFormatting sqref="K102">
    <cfRule type="cellIs" dxfId="540" priority="1418" operator="equal">
      <formula>"Alta"</formula>
    </cfRule>
  </conditionalFormatting>
  <conditionalFormatting sqref="K102">
    <cfRule type="cellIs" dxfId="539" priority="1419" operator="equal">
      <formula>"Media"</formula>
    </cfRule>
  </conditionalFormatting>
  <conditionalFormatting sqref="K102">
    <cfRule type="cellIs" dxfId="538" priority="1420" operator="equal">
      <formula>"Baja"</formula>
    </cfRule>
  </conditionalFormatting>
  <conditionalFormatting sqref="K102">
    <cfRule type="cellIs" dxfId="537" priority="1421" operator="equal">
      <formula>"Muy Baja"</formula>
    </cfRule>
  </conditionalFormatting>
  <conditionalFormatting sqref="BI102">
    <cfRule type="cellIs" dxfId="536" priority="1422" operator="equal">
      <formula>"Catastrófico"</formula>
    </cfRule>
  </conditionalFormatting>
  <conditionalFormatting sqref="BI102">
    <cfRule type="cellIs" dxfId="535" priority="1423" operator="equal">
      <formula>"Mayor"</formula>
    </cfRule>
  </conditionalFormatting>
  <conditionalFormatting sqref="BI102">
    <cfRule type="cellIs" dxfId="534" priority="1424" operator="equal">
      <formula>"Moderado"</formula>
    </cfRule>
  </conditionalFormatting>
  <conditionalFormatting sqref="BI102">
    <cfRule type="cellIs" dxfId="533" priority="1425" operator="equal">
      <formula>"Menor"</formula>
    </cfRule>
  </conditionalFormatting>
  <conditionalFormatting sqref="BI102">
    <cfRule type="cellIs" dxfId="532" priority="1426" operator="equal">
      <formula>"Leve"</formula>
    </cfRule>
  </conditionalFormatting>
  <conditionalFormatting sqref="BM102:BM107">
    <cfRule type="cellIs" dxfId="531" priority="1427" operator="equal">
      <formula>"Extremo"</formula>
    </cfRule>
  </conditionalFormatting>
  <conditionalFormatting sqref="BM102:BM107">
    <cfRule type="cellIs" dxfId="530" priority="1428" operator="equal">
      <formula>"Extremo"</formula>
    </cfRule>
  </conditionalFormatting>
  <conditionalFormatting sqref="BM102:BM107">
    <cfRule type="cellIs" dxfId="529" priority="1429" operator="equal">
      <formula>"Alta"</formula>
    </cfRule>
  </conditionalFormatting>
  <conditionalFormatting sqref="K102:K107">
    <cfRule type="cellIs" dxfId="528" priority="1430" operator="equal">
      <formula>"Casi Seguro"</formula>
    </cfRule>
  </conditionalFormatting>
  <conditionalFormatting sqref="K102:K107">
    <cfRule type="cellIs" dxfId="527" priority="1431" operator="equal">
      <formula>"Probable"</formula>
    </cfRule>
  </conditionalFormatting>
  <conditionalFormatting sqref="K102:K107">
    <cfRule type="cellIs" dxfId="526" priority="1432" operator="equal">
      <formula>"Posible"</formula>
    </cfRule>
  </conditionalFormatting>
  <conditionalFormatting sqref="K102:K107">
    <cfRule type="cellIs" dxfId="525" priority="1433" operator="equal">
      <formula>"Rara vez"</formula>
    </cfRule>
  </conditionalFormatting>
  <conditionalFormatting sqref="K102:K107">
    <cfRule type="cellIs" dxfId="524" priority="1434" operator="equal">
      <formula>"Improbable"</formula>
    </cfRule>
  </conditionalFormatting>
  <conditionalFormatting sqref="K102:K107">
    <cfRule type="cellIs" dxfId="523" priority="1435" operator="equal">
      <formula>"Rara vez"</formula>
    </cfRule>
  </conditionalFormatting>
  <conditionalFormatting sqref="BI102:BI107">
    <cfRule type="cellIs" dxfId="522" priority="1436" operator="equal">
      <formula>"Casi Seguro"</formula>
    </cfRule>
  </conditionalFormatting>
  <conditionalFormatting sqref="BI102:BI107">
    <cfRule type="cellIs" dxfId="521" priority="1437" operator="equal">
      <formula>"Probable"</formula>
    </cfRule>
  </conditionalFormatting>
  <conditionalFormatting sqref="BI102:BI107">
    <cfRule type="cellIs" dxfId="520" priority="1438" operator="equal">
      <formula>"Posible"</formula>
    </cfRule>
  </conditionalFormatting>
  <conditionalFormatting sqref="BI102:BI107">
    <cfRule type="cellIs" dxfId="519" priority="1439" operator="equal">
      <formula>"Improbable"</formula>
    </cfRule>
  </conditionalFormatting>
  <conditionalFormatting sqref="BI102:BI107">
    <cfRule type="cellIs" dxfId="518" priority="1440" operator="equal">
      <formula>"Rara vez"</formula>
    </cfRule>
  </conditionalFormatting>
  <conditionalFormatting sqref="AJ102:AJ107">
    <cfRule type="cellIs" dxfId="517" priority="1441" operator="equal">
      <formula>"Moderada"</formula>
    </cfRule>
  </conditionalFormatting>
  <conditionalFormatting sqref="AJ102:AJ107">
    <cfRule type="cellIs" dxfId="516" priority="1442" operator="equal">
      <formula>"Alta"</formula>
    </cfRule>
  </conditionalFormatting>
  <conditionalFormatting sqref="AJ102:AJ107">
    <cfRule type="cellIs" dxfId="515" priority="1443" operator="equal">
      <formula>"Extrema"</formula>
    </cfRule>
  </conditionalFormatting>
  <conditionalFormatting sqref="BH102">
    <cfRule type="cellIs" dxfId="514" priority="1444" operator="equal">
      <formula>"Muy Alta"</formula>
    </cfRule>
  </conditionalFormatting>
  <conditionalFormatting sqref="BH102">
    <cfRule type="cellIs" dxfId="513" priority="1445" operator="equal">
      <formula>"Alta"</formula>
    </cfRule>
  </conditionalFormatting>
  <conditionalFormatting sqref="BH102">
    <cfRule type="cellIs" dxfId="512" priority="1446" operator="equal">
      <formula>"Media"</formula>
    </cfRule>
  </conditionalFormatting>
  <conditionalFormatting sqref="BH102">
    <cfRule type="cellIs" dxfId="511" priority="1447" operator="equal">
      <formula>"Baja"</formula>
    </cfRule>
  </conditionalFormatting>
  <conditionalFormatting sqref="BH102">
    <cfRule type="cellIs" dxfId="510" priority="1448" operator="equal">
      <formula>"Muy Baja"</formula>
    </cfRule>
  </conditionalFormatting>
  <conditionalFormatting sqref="BK102">
    <cfRule type="cellIs" dxfId="509" priority="1449" operator="equal">
      <formula>"Catastrófico"</formula>
    </cfRule>
  </conditionalFormatting>
  <conditionalFormatting sqref="BK102">
    <cfRule type="cellIs" dxfId="508" priority="1450" operator="equal">
      <formula>"Mayor"</formula>
    </cfRule>
  </conditionalFormatting>
  <conditionalFormatting sqref="BK102">
    <cfRule type="cellIs" dxfId="507" priority="1451" operator="equal">
      <formula>"Moderado"</formula>
    </cfRule>
  </conditionalFormatting>
  <conditionalFormatting sqref="BK102">
    <cfRule type="cellIs" dxfId="506" priority="1452" operator="equal">
      <formula>"Menor"</formula>
    </cfRule>
  </conditionalFormatting>
  <conditionalFormatting sqref="BK102">
    <cfRule type="cellIs" dxfId="505" priority="1453" operator="equal">
      <formula>"Leve"</formula>
    </cfRule>
  </conditionalFormatting>
  <conditionalFormatting sqref="BM102">
    <cfRule type="cellIs" dxfId="504" priority="1454" operator="equal">
      <formula>"Extremo"</formula>
    </cfRule>
  </conditionalFormatting>
  <conditionalFormatting sqref="BM102">
    <cfRule type="cellIs" dxfId="503" priority="1455" operator="equal">
      <formula>"Alto"</formula>
    </cfRule>
  </conditionalFormatting>
  <conditionalFormatting sqref="BM102">
    <cfRule type="cellIs" dxfId="502" priority="1456" operator="equal">
      <formula>"Moderado"</formula>
    </cfRule>
  </conditionalFormatting>
  <conditionalFormatting sqref="BM102">
    <cfRule type="cellIs" dxfId="501" priority="1457" operator="equal">
      <formula>"Bajo"</formula>
    </cfRule>
  </conditionalFormatting>
  <conditionalFormatting sqref="BI102">
    <cfRule type="cellIs" dxfId="500" priority="1458" operator="equal">
      <formula>"Catastrófico"</formula>
    </cfRule>
  </conditionalFormatting>
  <conditionalFormatting sqref="BI102">
    <cfRule type="cellIs" dxfId="499" priority="1459" operator="equal">
      <formula>"Mayor"</formula>
    </cfRule>
  </conditionalFormatting>
  <conditionalFormatting sqref="BI102">
    <cfRule type="cellIs" dxfId="498" priority="1460" operator="equal">
      <formula>"Moderado"</formula>
    </cfRule>
  </conditionalFormatting>
  <conditionalFormatting sqref="BI102">
    <cfRule type="cellIs" dxfId="497" priority="1461" operator="equal">
      <formula>"Menor"</formula>
    </cfRule>
  </conditionalFormatting>
  <conditionalFormatting sqref="BI102">
    <cfRule type="cellIs" dxfId="496" priority="1462" operator="equal">
      <formula>"Leve"</formula>
    </cfRule>
  </conditionalFormatting>
  <conditionalFormatting sqref="BM102:BM107">
    <cfRule type="cellIs" dxfId="495" priority="1463" operator="equal">
      <formula>"Extremo"</formula>
    </cfRule>
  </conditionalFormatting>
  <conditionalFormatting sqref="BM102:BM107">
    <cfRule type="cellIs" dxfId="494" priority="1464" operator="equal">
      <formula>"Extremo"</formula>
    </cfRule>
  </conditionalFormatting>
  <conditionalFormatting sqref="BM102:BM107">
    <cfRule type="cellIs" dxfId="493" priority="1465" operator="equal">
      <formula>"Alta"</formula>
    </cfRule>
  </conditionalFormatting>
  <conditionalFormatting sqref="BI102:BI107">
    <cfRule type="cellIs" dxfId="492" priority="1466" operator="equal">
      <formula>"Casi Seguro"</formula>
    </cfRule>
  </conditionalFormatting>
  <conditionalFormatting sqref="BI102:BI107">
    <cfRule type="cellIs" dxfId="491" priority="1467" operator="equal">
      <formula>"Probable"</formula>
    </cfRule>
  </conditionalFormatting>
  <conditionalFormatting sqref="BI102:BI107">
    <cfRule type="cellIs" dxfId="490" priority="1468" operator="equal">
      <formula>"Posible"</formula>
    </cfRule>
  </conditionalFormatting>
  <conditionalFormatting sqref="BI102:BI107">
    <cfRule type="cellIs" dxfId="489" priority="1469" operator="equal">
      <formula>"Improbable"</formula>
    </cfRule>
  </conditionalFormatting>
  <conditionalFormatting sqref="BI102:BI107">
    <cfRule type="cellIs" dxfId="488" priority="1470" operator="equal">
      <formula>"Rara vez"</formula>
    </cfRule>
  </conditionalFormatting>
  <conditionalFormatting sqref="BH102">
    <cfRule type="cellIs" dxfId="487" priority="1471" operator="equal">
      <formula>"Muy Alta"</formula>
    </cfRule>
  </conditionalFormatting>
  <conditionalFormatting sqref="BH102">
    <cfRule type="cellIs" dxfId="486" priority="1472" operator="equal">
      <formula>"Alta"</formula>
    </cfRule>
  </conditionalFormatting>
  <conditionalFormatting sqref="BH102">
    <cfRule type="cellIs" dxfId="485" priority="1473" operator="equal">
      <formula>"Media"</formula>
    </cfRule>
  </conditionalFormatting>
  <conditionalFormatting sqref="BH102">
    <cfRule type="cellIs" dxfId="484" priority="1474" operator="equal">
      <formula>"Baja"</formula>
    </cfRule>
  </conditionalFormatting>
  <conditionalFormatting sqref="BH102">
    <cfRule type="cellIs" dxfId="483" priority="1475" operator="equal">
      <formula>"Muy Baja"</formula>
    </cfRule>
  </conditionalFormatting>
  <conditionalFormatting sqref="BK102">
    <cfRule type="cellIs" dxfId="482" priority="1476" operator="equal">
      <formula>"Catastrófico"</formula>
    </cfRule>
  </conditionalFormatting>
  <conditionalFormatting sqref="BK102">
    <cfRule type="cellIs" dxfId="481" priority="1477" operator="equal">
      <formula>"Mayor"</formula>
    </cfRule>
  </conditionalFormatting>
  <conditionalFormatting sqref="BK102">
    <cfRule type="cellIs" dxfId="480" priority="1478" operator="equal">
      <formula>"Moderado"</formula>
    </cfRule>
  </conditionalFormatting>
  <conditionalFormatting sqref="BK102">
    <cfRule type="cellIs" dxfId="479" priority="1479" operator="equal">
      <formula>"Menor"</formula>
    </cfRule>
  </conditionalFormatting>
  <conditionalFormatting sqref="BK102">
    <cfRule type="cellIs" dxfId="478" priority="1480" operator="equal">
      <formula>"Leve"</formula>
    </cfRule>
  </conditionalFormatting>
  <conditionalFormatting sqref="BM102">
    <cfRule type="cellIs" dxfId="477" priority="1481" operator="equal">
      <formula>"Extremo"</formula>
    </cfRule>
  </conditionalFormatting>
  <conditionalFormatting sqref="BM102">
    <cfRule type="cellIs" dxfId="476" priority="1482" operator="equal">
      <formula>"Alto"</formula>
    </cfRule>
  </conditionalFormatting>
  <conditionalFormatting sqref="BM102">
    <cfRule type="cellIs" dxfId="475" priority="1483" operator="equal">
      <formula>"Moderado"</formula>
    </cfRule>
  </conditionalFormatting>
  <conditionalFormatting sqref="BM102">
    <cfRule type="cellIs" dxfId="474" priority="1484" operator="equal">
      <formula>"Bajo"</formula>
    </cfRule>
  </conditionalFormatting>
  <conditionalFormatting sqref="K102">
    <cfRule type="cellIs" dxfId="473" priority="1485" operator="equal">
      <formula>"Muy Alta"</formula>
    </cfRule>
  </conditionalFormatting>
  <conditionalFormatting sqref="K102">
    <cfRule type="cellIs" dxfId="472" priority="1486" operator="equal">
      <formula>"Alta"</formula>
    </cfRule>
  </conditionalFormatting>
  <conditionalFormatting sqref="K102">
    <cfRule type="cellIs" dxfId="471" priority="1487" operator="equal">
      <formula>"Media"</formula>
    </cfRule>
  </conditionalFormatting>
  <conditionalFormatting sqref="K102">
    <cfRule type="cellIs" dxfId="470" priority="1488" operator="equal">
      <formula>"Baja"</formula>
    </cfRule>
  </conditionalFormatting>
  <conditionalFormatting sqref="K102">
    <cfRule type="cellIs" dxfId="469" priority="1489" operator="equal">
      <formula>"Muy Baja"</formula>
    </cfRule>
  </conditionalFormatting>
  <conditionalFormatting sqref="BI102">
    <cfRule type="cellIs" dxfId="468" priority="1490" operator="equal">
      <formula>"Catastrófico"</formula>
    </cfRule>
  </conditionalFormatting>
  <conditionalFormatting sqref="BI102">
    <cfRule type="cellIs" dxfId="467" priority="1491" operator="equal">
      <formula>"Mayor"</formula>
    </cfRule>
  </conditionalFormatting>
  <conditionalFormatting sqref="BI102">
    <cfRule type="cellIs" dxfId="466" priority="1492" operator="equal">
      <formula>"Moderado"</formula>
    </cfRule>
  </conditionalFormatting>
  <conditionalFormatting sqref="BI102">
    <cfRule type="cellIs" dxfId="465" priority="1493" operator="equal">
      <formula>"Menor"</formula>
    </cfRule>
  </conditionalFormatting>
  <conditionalFormatting sqref="BI102">
    <cfRule type="cellIs" dxfId="464" priority="1494" operator="equal">
      <formula>"Leve"</formula>
    </cfRule>
  </conditionalFormatting>
  <conditionalFormatting sqref="BM102:BM107">
    <cfRule type="cellIs" dxfId="463" priority="1495" operator="equal">
      <formula>"Extremo"</formula>
    </cfRule>
  </conditionalFormatting>
  <conditionalFormatting sqref="BM102:BM107">
    <cfRule type="cellIs" dxfId="462" priority="1496" operator="equal">
      <formula>"Extremo"</formula>
    </cfRule>
  </conditionalFormatting>
  <conditionalFormatting sqref="BM102:BM107">
    <cfRule type="cellIs" dxfId="461" priority="1497" operator="equal">
      <formula>"Alta"</formula>
    </cfRule>
  </conditionalFormatting>
  <conditionalFormatting sqref="K102">
    <cfRule type="cellIs" dxfId="460" priority="1498" operator="equal">
      <formula>"Casi Seguro"</formula>
    </cfRule>
  </conditionalFormatting>
  <conditionalFormatting sqref="K102">
    <cfRule type="cellIs" dxfId="459" priority="1499" operator="equal">
      <formula>"Probable"</formula>
    </cfRule>
  </conditionalFormatting>
  <conditionalFormatting sqref="K102">
    <cfRule type="cellIs" dxfId="458" priority="1500" operator="equal">
      <formula>"Posible"</formula>
    </cfRule>
  </conditionalFormatting>
  <conditionalFormatting sqref="K102">
    <cfRule type="cellIs" dxfId="457" priority="1501" operator="equal">
      <formula>"Rara vez"</formula>
    </cfRule>
  </conditionalFormatting>
  <conditionalFormatting sqref="K102">
    <cfRule type="cellIs" dxfId="456" priority="1502" operator="equal">
      <formula>"Improbable"</formula>
    </cfRule>
  </conditionalFormatting>
  <conditionalFormatting sqref="K102">
    <cfRule type="cellIs" dxfId="455" priority="1503" operator="equal">
      <formula>"Rara vez"</formula>
    </cfRule>
  </conditionalFormatting>
  <conditionalFormatting sqref="BI102:BI107">
    <cfRule type="cellIs" dxfId="454" priority="1504" operator="equal">
      <formula>"Casi Seguro"</formula>
    </cfRule>
  </conditionalFormatting>
  <conditionalFormatting sqref="BI102:BI107">
    <cfRule type="cellIs" dxfId="453" priority="1505" operator="equal">
      <formula>"Probable"</formula>
    </cfRule>
  </conditionalFormatting>
  <conditionalFormatting sqref="BI102:BI107">
    <cfRule type="cellIs" dxfId="452" priority="1506" operator="equal">
      <formula>"Posible"</formula>
    </cfRule>
  </conditionalFormatting>
  <conditionalFormatting sqref="BI102:BI107">
    <cfRule type="cellIs" dxfId="451" priority="1507" operator="equal">
      <formula>"Improbable"</formula>
    </cfRule>
  </conditionalFormatting>
  <conditionalFormatting sqref="BI102:BI107">
    <cfRule type="cellIs" dxfId="450" priority="1508" operator="equal">
      <formula>"Rara vez"</formula>
    </cfRule>
  </conditionalFormatting>
  <conditionalFormatting sqref="AJ102">
    <cfRule type="cellIs" dxfId="449" priority="1509" operator="equal">
      <formula>"Extremo"</formula>
    </cfRule>
  </conditionalFormatting>
  <conditionalFormatting sqref="AJ102">
    <cfRule type="cellIs" dxfId="448" priority="1510" operator="equal">
      <formula>"Alto"</formula>
    </cfRule>
  </conditionalFormatting>
  <conditionalFormatting sqref="AJ102">
    <cfRule type="cellIs" dxfId="447" priority="1511" operator="equal">
      <formula>"Moderado"</formula>
    </cfRule>
  </conditionalFormatting>
  <conditionalFormatting sqref="AJ102">
    <cfRule type="cellIs" dxfId="446" priority="1512" operator="equal">
      <formula>"Bajo"</formula>
    </cfRule>
  </conditionalFormatting>
  <conditionalFormatting sqref="BH102">
    <cfRule type="cellIs" dxfId="445" priority="1513" operator="equal">
      <formula>"Muy Alta"</formula>
    </cfRule>
  </conditionalFormatting>
  <conditionalFormatting sqref="BH102">
    <cfRule type="cellIs" dxfId="444" priority="1514" operator="equal">
      <formula>"Alta"</formula>
    </cfRule>
  </conditionalFormatting>
  <conditionalFormatting sqref="BH102">
    <cfRule type="cellIs" dxfId="443" priority="1515" operator="equal">
      <formula>"Media"</formula>
    </cfRule>
  </conditionalFormatting>
  <conditionalFormatting sqref="BH102">
    <cfRule type="cellIs" dxfId="442" priority="1516" operator="equal">
      <formula>"Baja"</formula>
    </cfRule>
  </conditionalFormatting>
  <conditionalFormatting sqref="BH102">
    <cfRule type="cellIs" dxfId="441" priority="1517" operator="equal">
      <formula>"Muy Baja"</formula>
    </cfRule>
  </conditionalFormatting>
  <conditionalFormatting sqref="BK102">
    <cfRule type="cellIs" dxfId="440" priority="1518" operator="equal">
      <formula>"Catastrófico"</formula>
    </cfRule>
  </conditionalFormatting>
  <conditionalFormatting sqref="BK102">
    <cfRule type="cellIs" dxfId="439" priority="1519" operator="equal">
      <formula>"Mayor"</formula>
    </cfRule>
  </conditionalFormatting>
  <conditionalFormatting sqref="BK102">
    <cfRule type="cellIs" dxfId="438" priority="1520" operator="equal">
      <formula>"Moderado"</formula>
    </cfRule>
  </conditionalFormatting>
  <conditionalFormatting sqref="BK102">
    <cfRule type="cellIs" dxfId="437" priority="1521" operator="equal">
      <formula>"Menor"</formula>
    </cfRule>
  </conditionalFormatting>
  <conditionalFormatting sqref="BK102">
    <cfRule type="cellIs" dxfId="436" priority="1522" operator="equal">
      <formula>"Leve"</formula>
    </cfRule>
  </conditionalFormatting>
  <conditionalFormatting sqref="BM102">
    <cfRule type="cellIs" dxfId="435" priority="1523" operator="equal">
      <formula>"Extremo"</formula>
    </cfRule>
  </conditionalFormatting>
  <conditionalFormatting sqref="BM102">
    <cfRule type="cellIs" dxfId="434" priority="1524" operator="equal">
      <formula>"Alto"</formula>
    </cfRule>
  </conditionalFormatting>
  <conditionalFormatting sqref="BM102">
    <cfRule type="cellIs" dxfId="433" priority="1525" operator="equal">
      <formula>"Moderado"</formula>
    </cfRule>
  </conditionalFormatting>
  <conditionalFormatting sqref="BM102">
    <cfRule type="cellIs" dxfId="432" priority="1526" operator="equal">
      <formula>"Bajo"</formula>
    </cfRule>
  </conditionalFormatting>
  <conditionalFormatting sqref="AG102:AG107">
    <cfRule type="containsText" dxfId="431" priority="1527" operator="containsText" text="❌">
      <formula>NOT(ISERROR(SEARCH(("❌"),(AG102))))</formula>
    </cfRule>
  </conditionalFormatting>
  <conditionalFormatting sqref="AH102">
    <cfRule type="cellIs" dxfId="430" priority="1528" operator="equal">
      <formula>"Catastrófico"</formula>
    </cfRule>
  </conditionalFormatting>
  <conditionalFormatting sqref="AH102">
    <cfRule type="cellIs" dxfId="429" priority="1529" operator="equal">
      <formula>"Mayor"</formula>
    </cfRule>
  </conditionalFormatting>
  <conditionalFormatting sqref="AH102">
    <cfRule type="cellIs" dxfId="428" priority="1530" operator="equal">
      <formula>"Moderado"</formula>
    </cfRule>
  </conditionalFormatting>
  <conditionalFormatting sqref="AH102">
    <cfRule type="cellIs" dxfId="427" priority="1531" operator="equal">
      <formula>"Menor"</formula>
    </cfRule>
  </conditionalFormatting>
  <conditionalFormatting sqref="AH102">
    <cfRule type="cellIs" dxfId="426" priority="1532" operator="equal">
      <formula>"Leve"</formula>
    </cfRule>
  </conditionalFormatting>
  <conditionalFormatting sqref="K102">
    <cfRule type="cellIs" dxfId="425" priority="1533" operator="equal">
      <formula>"Muy Alta"</formula>
    </cfRule>
  </conditionalFormatting>
  <conditionalFormatting sqref="K102">
    <cfRule type="cellIs" dxfId="424" priority="1534" operator="equal">
      <formula>"Alta"</formula>
    </cfRule>
  </conditionalFormatting>
  <conditionalFormatting sqref="K102">
    <cfRule type="cellIs" dxfId="423" priority="1535" operator="equal">
      <formula>"Media"</formula>
    </cfRule>
  </conditionalFormatting>
  <conditionalFormatting sqref="K102">
    <cfRule type="cellIs" dxfId="422" priority="1536" operator="equal">
      <formula>"Baja"</formula>
    </cfRule>
  </conditionalFormatting>
  <conditionalFormatting sqref="K102">
    <cfRule type="cellIs" dxfId="421" priority="1537" operator="equal">
      <formula>"Muy Baja"</formula>
    </cfRule>
  </conditionalFormatting>
  <conditionalFormatting sqref="BI102">
    <cfRule type="cellIs" dxfId="420" priority="1538" operator="equal">
      <formula>"Catastrófico"</formula>
    </cfRule>
  </conditionalFormatting>
  <conditionalFormatting sqref="BI102">
    <cfRule type="cellIs" dxfId="419" priority="1539" operator="equal">
      <formula>"Mayor"</formula>
    </cfRule>
  </conditionalFormatting>
  <conditionalFormatting sqref="BI102">
    <cfRule type="cellIs" dxfId="418" priority="1540" operator="equal">
      <formula>"Moderado"</formula>
    </cfRule>
  </conditionalFormatting>
  <conditionalFormatting sqref="BI102">
    <cfRule type="cellIs" dxfId="417" priority="1541" operator="equal">
      <formula>"Menor"</formula>
    </cfRule>
  </conditionalFormatting>
  <conditionalFormatting sqref="BI102">
    <cfRule type="cellIs" dxfId="416" priority="1542" operator="equal">
      <formula>"Leve"</formula>
    </cfRule>
  </conditionalFormatting>
  <conditionalFormatting sqref="BM102:BM107">
    <cfRule type="cellIs" dxfId="415" priority="1543" operator="equal">
      <formula>"Extremo"</formula>
    </cfRule>
  </conditionalFormatting>
  <conditionalFormatting sqref="BM102:BM107">
    <cfRule type="cellIs" dxfId="414" priority="1544" operator="equal">
      <formula>"Extremo"</formula>
    </cfRule>
  </conditionalFormatting>
  <conditionalFormatting sqref="BM102:BM107">
    <cfRule type="cellIs" dxfId="413" priority="1545" operator="equal">
      <formula>"Alta"</formula>
    </cfRule>
  </conditionalFormatting>
  <conditionalFormatting sqref="K102:K107">
    <cfRule type="cellIs" dxfId="412" priority="1546" operator="equal">
      <formula>"Casi Seguro"</formula>
    </cfRule>
  </conditionalFormatting>
  <conditionalFormatting sqref="K102:K107">
    <cfRule type="cellIs" dxfId="411" priority="1547" operator="equal">
      <formula>"Probable"</formula>
    </cfRule>
  </conditionalFormatting>
  <conditionalFormatting sqref="K102:K107">
    <cfRule type="cellIs" dxfId="410" priority="1548" operator="equal">
      <formula>"Posible"</formula>
    </cfRule>
  </conditionalFormatting>
  <conditionalFormatting sqref="K102:K107">
    <cfRule type="cellIs" dxfId="409" priority="1549" operator="equal">
      <formula>"Rara vez"</formula>
    </cfRule>
  </conditionalFormatting>
  <conditionalFormatting sqref="K102:K107">
    <cfRule type="cellIs" dxfId="408" priority="1550" operator="equal">
      <formula>"Improbable"</formula>
    </cfRule>
  </conditionalFormatting>
  <conditionalFormatting sqref="K102:K107">
    <cfRule type="cellIs" dxfId="407" priority="1551" operator="equal">
      <formula>"Rara vez"</formula>
    </cfRule>
  </conditionalFormatting>
  <conditionalFormatting sqref="BI102:BI107">
    <cfRule type="cellIs" dxfId="406" priority="1552" operator="equal">
      <formula>"Casi Seguro"</formula>
    </cfRule>
  </conditionalFormatting>
  <conditionalFormatting sqref="BI102:BI107">
    <cfRule type="cellIs" dxfId="405" priority="1553" operator="equal">
      <formula>"Probable"</formula>
    </cfRule>
  </conditionalFormatting>
  <conditionalFormatting sqref="BI102:BI107">
    <cfRule type="cellIs" dxfId="404" priority="1554" operator="equal">
      <formula>"Posible"</formula>
    </cfRule>
  </conditionalFormatting>
  <conditionalFormatting sqref="BI102:BI107">
    <cfRule type="cellIs" dxfId="403" priority="1555" operator="equal">
      <formula>"Improbable"</formula>
    </cfRule>
  </conditionalFormatting>
  <conditionalFormatting sqref="BI102:BI107">
    <cfRule type="cellIs" dxfId="402" priority="1556" operator="equal">
      <formula>"Rara vez"</formula>
    </cfRule>
  </conditionalFormatting>
  <conditionalFormatting sqref="AJ102:AJ107">
    <cfRule type="cellIs" dxfId="401" priority="1557" operator="equal">
      <formula>"Moderada"</formula>
    </cfRule>
  </conditionalFormatting>
  <conditionalFormatting sqref="AJ102:AJ107">
    <cfRule type="cellIs" dxfId="400" priority="1558" operator="equal">
      <formula>"Alta"</formula>
    </cfRule>
  </conditionalFormatting>
  <conditionalFormatting sqref="AJ102:AJ107">
    <cfRule type="cellIs" dxfId="399" priority="1559" operator="equal">
      <formula>"Extrema"</formula>
    </cfRule>
  </conditionalFormatting>
  <conditionalFormatting sqref="BI108">
    <cfRule type="cellIs" dxfId="398" priority="1560" operator="equal">
      <formula>"Catastrófico"</formula>
    </cfRule>
  </conditionalFormatting>
  <conditionalFormatting sqref="BI108">
    <cfRule type="cellIs" dxfId="397" priority="1561" operator="equal">
      <formula>"Mayor"</formula>
    </cfRule>
  </conditionalFormatting>
  <conditionalFormatting sqref="BI108">
    <cfRule type="cellIs" dxfId="396" priority="1562" operator="equal">
      <formula>"Moderado"</formula>
    </cfRule>
  </conditionalFormatting>
  <conditionalFormatting sqref="BI108">
    <cfRule type="cellIs" dxfId="395" priority="1563" operator="equal">
      <formula>"Menor"</formula>
    </cfRule>
  </conditionalFormatting>
  <conditionalFormatting sqref="BI108">
    <cfRule type="cellIs" dxfId="394" priority="1564" operator="equal">
      <formula>"Leve"</formula>
    </cfRule>
  </conditionalFormatting>
  <conditionalFormatting sqref="BI108:BI113">
    <cfRule type="cellIs" dxfId="393" priority="1565" operator="equal">
      <formula>"Casi Seguro"</formula>
    </cfRule>
  </conditionalFormatting>
  <conditionalFormatting sqref="BI108:BI113">
    <cfRule type="cellIs" dxfId="392" priority="1566" operator="equal">
      <formula>"Probable"</formula>
    </cfRule>
  </conditionalFormatting>
  <conditionalFormatting sqref="BI108:BI113">
    <cfRule type="cellIs" dxfId="391" priority="1567" operator="equal">
      <formula>"Posible"</formula>
    </cfRule>
  </conditionalFormatting>
  <conditionalFormatting sqref="BI108:BI113">
    <cfRule type="cellIs" dxfId="390" priority="1568" operator="equal">
      <formula>"Improbable"</formula>
    </cfRule>
  </conditionalFormatting>
  <conditionalFormatting sqref="BI108:BI113">
    <cfRule type="cellIs" dxfId="389" priority="1569" operator="equal">
      <formula>"Rara vez"</formula>
    </cfRule>
  </conditionalFormatting>
  <conditionalFormatting sqref="BI108">
    <cfRule type="cellIs" dxfId="388" priority="1570" operator="equal">
      <formula>"Catastrófico"</formula>
    </cfRule>
  </conditionalFormatting>
  <conditionalFormatting sqref="BI108">
    <cfRule type="cellIs" dxfId="387" priority="1571" operator="equal">
      <formula>"Mayor"</formula>
    </cfRule>
  </conditionalFormatting>
  <conditionalFormatting sqref="BI108">
    <cfRule type="cellIs" dxfId="386" priority="1572" operator="equal">
      <formula>"Moderado"</formula>
    </cfRule>
  </conditionalFormatting>
  <conditionalFormatting sqref="BI108">
    <cfRule type="cellIs" dxfId="385" priority="1573" operator="equal">
      <formula>"Menor"</formula>
    </cfRule>
  </conditionalFormatting>
  <conditionalFormatting sqref="BI108">
    <cfRule type="cellIs" dxfId="384" priority="1574" operator="equal">
      <formula>"Leve"</formula>
    </cfRule>
  </conditionalFormatting>
  <conditionalFormatting sqref="BI108:BI113">
    <cfRule type="cellIs" dxfId="383" priority="1575" operator="equal">
      <formula>"Casi Seguro"</formula>
    </cfRule>
  </conditionalFormatting>
  <conditionalFormatting sqref="BI108:BI113">
    <cfRule type="cellIs" dxfId="382" priority="1576" operator="equal">
      <formula>"Probable"</formula>
    </cfRule>
  </conditionalFormatting>
  <conditionalFormatting sqref="BI108:BI113">
    <cfRule type="cellIs" dxfId="381" priority="1577" operator="equal">
      <formula>"Posible"</formula>
    </cfRule>
  </conditionalFormatting>
  <conditionalFormatting sqref="BI108:BI113">
    <cfRule type="cellIs" dxfId="380" priority="1578" operator="equal">
      <formula>"Improbable"</formula>
    </cfRule>
  </conditionalFormatting>
  <conditionalFormatting sqref="BI108:BI113">
    <cfRule type="cellIs" dxfId="379" priority="1579" operator="equal">
      <formula>"Rara vez"</formula>
    </cfRule>
  </conditionalFormatting>
  <conditionalFormatting sqref="AJ108">
    <cfRule type="cellIs" dxfId="378" priority="1580" operator="equal">
      <formula>"Extremo"</formula>
    </cfRule>
  </conditionalFormatting>
  <conditionalFormatting sqref="AJ108">
    <cfRule type="cellIs" dxfId="377" priority="1581" operator="equal">
      <formula>"Alto"</formula>
    </cfRule>
  </conditionalFormatting>
  <conditionalFormatting sqref="AJ108">
    <cfRule type="cellIs" dxfId="376" priority="1582" operator="equal">
      <formula>"Moderado"</formula>
    </cfRule>
  </conditionalFormatting>
  <conditionalFormatting sqref="AJ108">
    <cfRule type="cellIs" dxfId="375" priority="1583" operator="equal">
      <formula>"Bajo"</formula>
    </cfRule>
  </conditionalFormatting>
  <conditionalFormatting sqref="BH108">
    <cfRule type="cellIs" dxfId="374" priority="1584" operator="equal">
      <formula>"Muy Alta"</formula>
    </cfRule>
  </conditionalFormatting>
  <conditionalFormatting sqref="BH108">
    <cfRule type="cellIs" dxfId="373" priority="1585" operator="equal">
      <formula>"Alta"</formula>
    </cfRule>
  </conditionalFormatting>
  <conditionalFormatting sqref="BH108">
    <cfRule type="cellIs" dxfId="372" priority="1586" operator="equal">
      <formula>"Media"</formula>
    </cfRule>
  </conditionalFormatting>
  <conditionalFormatting sqref="BH108">
    <cfRule type="cellIs" dxfId="371" priority="1587" operator="equal">
      <formula>"Baja"</formula>
    </cfRule>
  </conditionalFormatting>
  <conditionalFormatting sqref="BH108">
    <cfRule type="cellIs" dxfId="370" priority="1588" operator="equal">
      <formula>"Muy Baja"</formula>
    </cfRule>
  </conditionalFormatting>
  <conditionalFormatting sqref="BK108">
    <cfRule type="cellIs" dxfId="369" priority="1589" operator="equal">
      <formula>"Catastrófico"</formula>
    </cfRule>
  </conditionalFormatting>
  <conditionalFormatting sqref="BK108">
    <cfRule type="cellIs" dxfId="368" priority="1590" operator="equal">
      <formula>"Mayor"</formula>
    </cfRule>
  </conditionalFormatting>
  <conditionalFormatting sqref="BK108">
    <cfRule type="cellIs" dxfId="367" priority="1591" operator="equal">
      <formula>"Moderado"</formula>
    </cfRule>
  </conditionalFormatting>
  <conditionalFormatting sqref="BK108">
    <cfRule type="cellIs" dxfId="366" priority="1592" operator="equal">
      <formula>"Menor"</formula>
    </cfRule>
  </conditionalFormatting>
  <conditionalFormatting sqref="BK108">
    <cfRule type="cellIs" dxfId="365" priority="1593" operator="equal">
      <formula>"Leve"</formula>
    </cfRule>
  </conditionalFormatting>
  <conditionalFormatting sqref="BM108">
    <cfRule type="cellIs" dxfId="364" priority="1594" operator="equal">
      <formula>"Extremo"</formula>
    </cfRule>
  </conditionalFormatting>
  <conditionalFormatting sqref="BM108">
    <cfRule type="cellIs" dxfId="363" priority="1595" operator="equal">
      <formula>"Alto"</formula>
    </cfRule>
  </conditionalFormatting>
  <conditionalFormatting sqref="BM108">
    <cfRule type="cellIs" dxfId="362" priority="1596" operator="equal">
      <formula>"Moderado"</formula>
    </cfRule>
  </conditionalFormatting>
  <conditionalFormatting sqref="BM108">
    <cfRule type="cellIs" dxfId="361" priority="1597" operator="equal">
      <formula>"Bajo"</formula>
    </cfRule>
  </conditionalFormatting>
  <conditionalFormatting sqref="AG108:AG113">
    <cfRule type="containsText" dxfId="360" priority="1598" operator="containsText" text="❌">
      <formula>NOT(ISERROR(SEARCH(("❌"),(AG108))))</formula>
    </cfRule>
  </conditionalFormatting>
  <conditionalFormatting sqref="AH108">
    <cfRule type="cellIs" dxfId="359" priority="1599" operator="equal">
      <formula>"Catastrófico"</formula>
    </cfRule>
  </conditionalFormatting>
  <conditionalFormatting sqref="AH108">
    <cfRule type="cellIs" dxfId="358" priority="1600" operator="equal">
      <formula>"Mayor"</formula>
    </cfRule>
  </conditionalFormatting>
  <conditionalFormatting sqref="AH108">
    <cfRule type="cellIs" dxfId="357" priority="1601" operator="equal">
      <formula>"Moderado"</formula>
    </cfRule>
  </conditionalFormatting>
  <conditionalFormatting sqref="AH108">
    <cfRule type="cellIs" dxfId="356" priority="1602" operator="equal">
      <formula>"Menor"</formula>
    </cfRule>
  </conditionalFormatting>
  <conditionalFormatting sqref="AH108">
    <cfRule type="cellIs" dxfId="355" priority="1603" operator="equal">
      <formula>"Leve"</formula>
    </cfRule>
  </conditionalFormatting>
  <conditionalFormatting sqref="K108">
    <cfRule type="cellIs" dxfId="354" priority="1604" operator="equal">
      <formula>"Muy Alta"</formula>
    </cfRule>
  </conditionalFormatting>
  <conditionalFormatting sqref="K108">
    <cfRule type="cellIs" dxfId="353" priority="1605" operator="equal">
      <formula>"Alta"</formula>
    </cfRule>
  </conditionalFormatting>
  <conditionalFormatting sqref="K108">
    <cfRule type="cellIs" dxfId="352" priority="1606" operator="equal">
      <formula>"Media"</formula>
    </cfRule>
  </conditionalFormatting>
  <conditionalFormatting sqref="K108">
    <cfRule type="cellIs" dxfId="351" priority="1607" operator="equal">
      <formula>"Baja"</formula>
    </cfRule>
  </conditionalFormatting>
  <conditionalFormatting sqref="K108">
    <cfRule type="cellIs" dxfId="350" priority="1608" operator="equal">
      <formula>"Muy Baja"</formula>
    </cfRule>
  </conditionalFormatting>
  <conditionalFormatting sqref="BI108">
    <cfRule type="cellIs" dxfId="349" priority="1609" operator="equal">
      <formula>"Catastrófico"</formula>
    </cfRule>
  </conditionalFormatting>
  <conditionalFormatting sqref="BI108">
    <cfRule type="cellIs" dxfId="348" priority="1610" operator="equal">
      <formula>"Mayor"</formula>
    </cfRule>
  </conditionalFormatting>
  <conditionalFormatting sqref="BI108">
    <cfRule type="cellIs" dxfId="347" priority="1611" operator="equal">
      <formula>"Moderado"</formula>
    </cfRule>
  </conditionalFormatting>
  <conditionalFormatting sqref="BI108">
    <cfRule type="cellIs" dxfId="346" priority="1612" operator="equal">
      <formula>"Menor"</formula>
    </cfRule>
  </conditionalFormatting>
  <conditionalFormatting sqref="BI108">
    <cfRule type="cellIs" dxfId="345" priority="1613" operator="equal">
      <formula>"Leve"</formula>
    </cfRule>
  </conditionalFormatting>
  <conditionalFormatting sqref="BM108:BM113">
    <cfRule type="cellIs" dxfId="344" priority="1614" operator="equal">
      <formula>"Extremo"</formula>
    </cfRule>
  </conditionalFormatting>
  <conditionalFormatting sqref="BM108:BM113">
    <cfRule type="cellIs" dxfId="343" priority="1615" operator="equal">
      <formula>"Extremo"</formula>
    </cfRule>
  </conditionalFormatting>
  <conditionalFormatting sqref="BM108:BM113">
    <cfRule type="cellIs" dxfId="342" priority="1616" operator="equal">
      <formula>"Alta"</formula>
    </cfRule>
  </conditionalFormatting>
  <conditionalFormatting sqref="K108:K113">
    <cfRule type="cellIs" dxfId="341" priority="1617" operator="equal">
      <formula>"Casi Seguro"</formula>
    </cfRule>
  </conditionalFormatting>
  <conditionalFormatting sqref="K108:K113">
    <cfRule type="cellIs" dxfId="340" priority="1618" operator="equal">
      <formula>"Probable"</formula>
    </cfRule>
  </conditionalFormatting>
  <conditionalFormatting sqref="K108:K113">
    <cfRule type="cellIs" dxfId="339" priority="1619" operator="equal">
      <formula>"Posible"</formula>
    </cfRule>
  </conditionalFormatting>
  <conditionalFormatting sqref="K108:K113">
    <cfRule type="cellIs" dxfId="338" priority="1620" operator="equal">
      <formula>"Rara vez"</formula>
    </cfRule>
  </conditionalFormatting>
  <conditionalFormatting sqref="K108:K113">
    <cfRule type="cellIs" dxfId="337" priority="1621" operator="equal">
      <formula>"Improbable"</formula>
    </cfRule>
  </conditionalFormatting>
  <conditionalFormatting sqref="K108:K113">
    <cfRule type="cellIs" dxfId="336" priority="1622" operator="equal">
      <formula>"Rara vez"</formula>
    </cfRule>
  </conditionalFormatting>
  <conditionalFormatting sqref="BI108:BI113">
    <cfRule type="cellIs" dxfId="335" priority="1623" operator="equal">
      <formula>"Casi Seguro"</formula>
    </cfRule>
  </conditionalFormatting>
  <conditionalFormatting sqref="BI108:BI113">
    <cfRule type="cellIs" dxfId="334" priority="1624" operator="equal">
      <formula>"Probable"</formula>
    </cfRule>
  </conditionalFormatting>
  <conditionalFormatting sqref="BI108:BI113">
    <cfRule type="cellIs" dxfId="333" priority="1625" operator="equal">
      <formula>"Posible"</formula>
    </cfRule>
  </conditionalFormatting>
  <conditionalFormatting sqref="BI108:BI113">
    <cfRule type="cellIs" dxfId="332" priority="1626" operator="equal">
      <formula>"Improbable"</formula>
    </cfRule>
  </conditionalFormatting>
  <conditionalFormatting sqref="BI108:BI113">
    <cfRule type="cellIs" dxfId="331" priority="1627" operator="equal">
      <formula>"Rara vez"</formula>
    </cfRule>
  </conditionalFormatting>
  <conditionalFormatting sqref="AJ108:AJ113">
    <cfRule type="cellIs" dxfId="330" priority="1628" operator="equal">
      <formula>"Moderada"</formula>
    </cfRule>
  </conditionalFormatting>
  <conditionalFormatting sqref="AJ108:AJ113">
    <cfRule type="cellIs" dxfId="329" priority="1629" operator="equal">
      <formula>"Alta"</formula>
    </cfRule>
  </conditionalFormatting>
  <conditionalFormatting sqref="AJ108:AJ113">
    <cfRule type="cellIs" dxfId="328" priority="1630" operator="equal">
      <formula>"Extrema"</formula>
    </cfRule>
  </conditionalFormatting>
  <conditionalFormatting sqref="AJ108">
    <cfRule type="cellIs" dxfId="327" priority="1631" operator="equal">
      <formula>"Extremo"</formula>
    </cfRule>
  </conditionalFormatting>
  <conditionalFormatting sqref="AJ108">
    <cfRule type="cellIs" dxfId="326" priority="1632" operator="equal">
      <formula>"Alto"</formula>
    </cfRule>
  </conditionalFormatting>
  <conditionalFormatting sqref="AJ108">
    <cfRule type="cellIs" dxfId="325" priority="1633" operator="equal">
      <formula>"Moderado"</formula>
    </cfRule>
  </conditionalFormatting>
  <conditionalFormatting sqref="AJ108">
    <cfRule type="cellIs" dxfId="324" priority="1634" operator="equal">
      <formula>"Bajo"</formula>
    </cfRule>
  </conditionalFormatting>
  <conditionalFormatting sqref="BH108">
    <cfRule type="cellIs" dxfId="323" priority="1635" operator="equal">
      <formula>"Muy Alta"</formula>
    </cfRule>
  </conditionalFormatting>
  <conditionalFormatting sqref="BH108">
    <cfRule type="cellIs" dxfId="322" priority="1636" operator="equal">
      <formula>"Alta"</formula>
    </cfRule>
  </conditionalFormatting>
  <conditionalFormatting sqref="BH108">
    <cfRule type="cellIs" dxfId="321" priority="1637" operator="equal">
      <formula>"Media"</formula>
    </cfRule>
  </conditionalFormatting>
  <conditionalFormatting sqref="BH108">
    <cfRule type="cellIs" dxfId="320" priority="1638" operator="equal">
      <formula>"Baja"</formula>
    </cfRule>
  </conditionalFormatting>
  <conditionalFormatting sqref="BH108">
    <cfRule type="cellIs" dxfId="319" priority="1639" operator="equal">
      <formula>"Muy Baja"</formula>
    </cfRule>
  </conditionalFormatting>
  <conditionalFormatting sqref="BK108">
    <cfRule type="cellIs" dxfId="318" priority="1640" operator="equal">
      <formula>"Catastrófico"</formula>
    </cfRule>
  </conditionalFormatting>
  <conditionalFormatting sqref="BK108">
    <cfRule type="cellIs" dxfId="317" priority="1641" operator="equal">
      <formula>"Mayor"</formula>
    </cfRule>
  </conditionalFormatting>
  <conditionalFormatting sqref="BK108">
    <cfRule type="cellIs" dxfId="316" priority="1642" operator="equal">
      <formula>"Moderado"</formula>
    </cfRule>
  </conditionalFormatting>
  <conditionalFormatting sqref="BK108">
    <cfRule type="cellIs" dxfId="315" priority="1643" operator="equal">
      <formula>"Menor"</formula>
    </cfRule>
  </conditionalFormatting>
  <conditionalFormatting sqref="BK108">
    <cfRule type="cellIs" dxfId="314" priority="1644" operator="equal">
      <formula>"Leve"</formula>
    </cfRule>
  </conditionalFormatting>
  <conditionalFormatting sqref="BM108">
    <cfRule type="cellIs" dxfId="313" priority="1645" operator="equal">
      <formula>"Extremo"</formula>
    </cfRule>
  </conditionalFormatting>
  <conditionalFormatting sqref="BM108">
    <cfRule type="cellIs" dxfId="312" priority="1646" operator="equal">
      <formula>"Alto"</formula>
    </cfRule>
  </conditionalFormatting>
  <conditionalFormatting sqref="BM108">
    <cfRule type="cellIs" dxfId="311" priority="1647" operator="equal">
      <formula>"Moderado"</formula>
    </cfRule>
  </conditionalFormatting>
  <conditionalFormatting sqref="BM108">
    <cfRule type="cellIs" dxfId="310" priority="1648" operator="equal">
      <formula>"Bajo"</formula>
    </cfRule>
  </conditionalFormatting>
  <conditionalFormatting sqref="AG108:AG113">
    <cfRule type="containsText" dxfId="309" priority="1649" operator="containsText" text="❌">
      <formula>NOT(ISERROR(SEARCH(("❌"),(AG108))))</formula>
    </cfRule>
  </conditionalFormatting>
  <conditionalFormatting sqref="AH108">
    <cfRule type="cellIs" dxfId="308" priority="1650" operator="equal">
      <formula>"Catastrófico"</formula>
    </cfRule>
  </conditionalFormatting>
  <conditionalFormatting sqref="AH108">
    <cfRule type="cellIs" dxfId="307" priority="1651" operator="equal">
      <formula>"Mayor"</formula>
    </cfRule>
  </conditionalFormatting>
  <conditionalFormatting sqref="AH108">
    <cfRule type="cellIs" dxfId="306" priority="1652" operator="equal">
      <formula>"Moderado"</formula>
    </cfRule>
  </conditionalFormatting>
  <conditionalFormatting sqref="AH108">
    <cfRule type="cellIs" dxfId="305" priority="1653" operator="equal">
      <formula>"Menor"</formula>
    </cfRule>
  </conditionalFormatting>
  <conditionalFormatting sqref="AH108">
    <cfRule type="cellIs" dxfId="304" priority="1654" operator="equal">
      <formula>"Leve"</formula>
    </cfRule>
  </conditionalFormatting>
  <conditionalFormatting sqref="K108">
    <cfRule type="cellIs" dxfId="303" priority="1655" operator="equal">
      <formula>"Muy Alta"</formula>
    </cfRule>
  </conditionalFormatting>
  <conditionalFormatting sqref="K108">
    <cfRule type="cellIs" dxfId="302" priority="1656" operator="equal">
      <formula>"Alta"</formula>
    </cfRule>
  </conditionalFormatting>
  <conditionalFormatting sqref="K108">
    <cfRule type="cellIs" dxfId="301" priority="1657" operator="equal">
      <formula>"Media"</formula>
    </cfRule>
  </conditionalFormatting>
  <conditionalFormatting sqref="K108">
    <cfRule type="cellIs" dxfId="300" priority="1658" operator="equal">
      <formula>"Baja"</formula>
    </cfRule>
  </conditionalFormatting>
  <conditionalFormatting sqref="K108">
    <cfRule type="cellIs" dxfId="299" priority="1659" operator="equal">
      <formula>"Muy Baja"</formula>
    </cfRule>
  </conditionalFormatting>
  <conditionalFormatting sqref="BI108">
    <cfRule type="cellIs" dxfId="298" priority="1660" operator="equal">
      <formula>"Catastrófico"</formula>
    </cfRule>
  </conditionalFormatting>
  <conditionalFormatting sqref="BI108">
    <cfRule type="cellIs" dxfId="297" priority="1661" operator="equal">
      <formula>"Mayor"</formula>
    </cfRule>
  </conditionalFormatting>
  <conditionalFormatting sqref="BI108">
    <cfRule type="cellIs" dxfId="296" priority="1662" operator="equal">
      <formula>"Moderado"</formula>
    </cfRule>
  </conditionalFormatting>
  <conditionalFormatting sqref="BI108">
    <cfRule type="cellIs" dxfId="295" priority="1663" operator="equal">
      <formula>"Menor"</formula>
    </cfRule>
  </conditionalFormatting>
  <conditionalFormatting sqref="BI108">
    <cfRule type="cellIs" dxfId="294" priority="1664" operator="equal">
      <formula>"Leve"</formula>
    </cfRule>
  </conditionalFormatting>
  <conditionalFormatting sqref="BM108:BM113">
    <cfRule type="cellIs" dxfId="293" priority="1665" operator="equal">
      <formula>"Extremo"</formula>
    </cfRule>
  </conditionalFormatting>
  <conditionalFormatting sqref="BM108:BM113">
    <cfRule type="cellIs" dxfId="292" priority="1666" operator="equal">
      <formula>"Extremo"</formula>
    </cfRule>
  </conditionalFormatting>
  <conditionalFormatting sqref="BM108:BM113">
    <cfRule type="cellIs" dxfId="291" priority="1667" operator="equal">
      <formula>"Alta"</formula>
    </cfRule>
  </conditionalFormatting>
  <conditionalFormatting sqref="K108:K113">
    <cfRule type="cellIs" dxfId="290" priority="1668" operator="equal">
      <formula>"Casi Seguro"</formula>
    </cfRule>
  </conditionalFormatting>
  <conditionalFormatting sqref="K108:K113">
    <cfRule type="cellIs" dxfId="289" priority="1669" operator="equal">
      <formula>"Probable"</formula>
    </cfRule>
  </conditionalFormatting>
  <conditionalFormatting sqref="K108:K113">
    <cfRule type="cellIs" dxfId="288" priority="1670" operator="equal">
      <formula>"Posible"</formula>
    </cfRule>
  </conditionalFormatting>
  <conditionalFormatting sqref="K108:K113">
    <cfRule type="cellIs" dxfId="287" priority="1671" operator="equal">
      <formula>"Rara vez"</formula>
    </cfRule>
  </conditionalFormatting>
  <conditionalFormatting sqref="K108:K113">
    <cfRule type="cellIs" dxfId="286" priority="1672" operator="equal">
      <formula>"Improbable"</formula>
    </cfRule>
  </conditionalFormatting>
  <conditionalFormatting sqref="K108:K113">
    <cfRule type="cellIs" dxfId="285" priority="1673" operator="equal">
      <formula>"Rara vez"</formula>
    </cfRule>
  </conditionalFormatting>
  <conditionalFormatting sqref="BI108:BI113">
    <cfRule type="cellIs" dxfId="284" priority="1674" operator="equal">
      <formula>"Casi Seguro"</formula>
    </cfRule>
  </conditionalFormatting>
  <conditionalFormatting sqref="BI108:BI113">
    <cfRule type="cellIs" dxfId="283" priority="1675" operator="equal">
      <formula>"Probable"</formula>
    </cfRule>
  </conditionalFormatting>
  <conditionalFormatting sqref="BI108:BI113">
    <cfRule type="cellIs" dxfId="282" priority="1676" operator="equal">
      <formula>"Posible"</formula>
    </cfRule>
  </conditionalFormatting>
  <conditionalFormatting sqref="BI108:BI113">
    <cfRule type="cellIs" dxfId="281" priority="1677" operator="equal">
      <formula>"Improbable"</formula>
    </cfRule>
  </conditionalFormatting>
  <conditionalFormatting sqref="BI108:BI113">
    <cfRule type="cellIs" dxfId="280" priority="1678" operator="equal">
      <formula>"Rara vez"</formula>
    </cfRule>
  </conditionalFormatting>
  <conditionalFormatting sqref="AJ108:AJ113">
    <cfRule type="cellIs" dxfId="279" priority="1679" operator="equal">
      <formula>"Moderada"</formula>
    </cfRule>
  </conditionalFormatting>
  <conditionalFormatting sqref="AJ108:AJ113">
    <cfRule type="cellIs" dxfId="278" priority="1680" operator="equal">
      <formula>"Alta"</formula>
    </cfRule>
  </conditionalFormatting>
  <conditionalFormatting sqref="AJ108:AJ113">
    <cfRule type="cellIs" dxfId="277" priority="1681" operator="equal">
      <formula>"Extrema"</formula>
    </cfRule>
  </conditionalFormatting>
  <conditionalFormatting sqref="BH108">
    <cfRule type="cellIs" dxfId="276" priority="1682" operator="equal">
      <formula>"Muy Alta"</formula>
    </cfRule>
  </conditionalFormatting>
  <conditionalFormatting sqref="BH108">
    <cfRule type="cellIs" dxfId="275" priority="1683" operator="equal">
      <formula>"Alta"</formula>
    </cfRule>
  </conditionalFormatting>
  <conditionalFormatting sqref="BH108">
    <cfRule type="cellIs" dxfId="274" priority="1684" operator="equal">
      <formula>"Media"</formula>
    </cfRule>
  </conditionalFormatting>
  <conditionalFormatting sqref="BH108">
    <cfRule type="cellIs" dxfId="273" priority="1685" operator="equal">
      <formula>"Baja"</formula>
    </cfRule>
  </conditionalFormatting>
  <conditionalFormatting sqref="BH108">
    <cfRule type="cellIs" dxfId="272" priority="1686" operator="equal">
      <formula>"Muy Baja"</formula>
    </cfRule>
  </conditionalFormatting>
  <conditionalFormatting sqref="BK108">
    <cfRule type="cellIs" dxfId="271" priority="1687" operator="equal">
      <formula>"Catastrófico"</formula>
    </cfRule>
  </conditionalFormatting>
  <conditionalFormatting sqref="BK108">
    <cfRule type="cellIs" dxfId="270" priority="1688" operator="equal">
      <formula>"Mayor"</formula>
    </cfRule>
  </conditionalFormatting>
  <conditionalFormatting sqref="BK108">
    <cfRule type="cellIs" dxfId="269" priority="1689" operator="equal">
      <formula>"Moderado"</formula>
    </cfRule>
  </conditionalFormatting>
  <conditionalFormatting sqref="BK108">
    <cfRule type="cellIs" dxfId="268" priority="1690" operator="equal">
      <formula>"Menor"</formula>
    </cfRule>
  </conditionalFormatting>
  <conditionalFormatting sqref="BK108">
    <cfRule type="cellIs" dxfId="267" priority="1691" operator="equal">
      <formula>"Leve"</formula>
    </cfRule>
  </conditionalFormatting>
  <conditionalFormatting sqref="BM108">
    <cfRule type="cellIs" dxfId="266" priority="1692" operator="equal">
      <formula>"Extremo"</formula>
    </cfRule>
  </conditionalFormatting>
  <conditionalFormatting sqref="BM108">
    <cfRule type="cellIs" dxfId="265" priority="1693" operator="equal">
      <formula>"Alto"</formula>
    </cfRule>
  </conditionalFormatting>
  <conditionalFormatting sqref="BM108">
    <cfRule type="cellIs" dxfId="264" priority="1694" operator="equal">
      <formula>"Moderado"</formula>
    </cfRule>
  </conditionalFormatting>
  <conditionalFormatting sqref="BM108">
    <cfRule type="cellIs" dxfId="263" priority="1695" operator="equal">
      <formula>"Bajo"</formula>
    </cfRule>
  </conditionalFormatting>
  <conditionalFormatting sqref="BI108">
    <cfRule type="cellIs" dxfId="262" priority="1696" operator="equal">
      <formula>"Catastrófico"</formula>
    </cfRule>
  </conditionalFormatting>
  <conditionalFormatting sqref="BI108">
    <cfRule type="cellIs" dxfId="261" priority="1697" operator="equal">
      <formula>"Mayor"</formula>
    </cfRule>
  </conditionalFormatting>
  <conditionalFormatting sqref="BI108">
    <cfRule type="cellIs" dxfId="260" priority="1698" operator="equal">
      <formula>"Moderado"</formula>
    </cfRule>
  </conditionalFormatting>
  <conditionalFormatting sqref="BI108">
    <cfRule type="cellIs" dxfId="259" priority="1699" operator="equal">
      <formula>"Menor"</formula>
    </cfRule>
  </conditionalFormatting>
  <conditionalFormatting sqref="BI108">
    <cfRule type="cellIs" dxfId="258" priority="1700" operator="equal">
      <formula>"Leve"</formula>
    </cfRule>
  </conditionalFormatting>
  <conditionalFormatting sqref="BM108:BM113">
    <cfRule type="cellIs" dxfId="257" priority="1701" operator="equal">
      <formula>"Extremo"</formula>
    </cfRule>
  </conditionalFormatting>
  <conditionalFormatting sqref="BM108:BM113">
    <cfRule type="cellIs" dxfId="256" priority="1702" operator="equal">
      <formula>"Extremo"</formula>
    </cfRule>
  </conditionalFormatting>
  <conditionalFormatting sqref="BM108:BM113">
    <cfRule type="cellIs" dxfId="255" priority="1703" operator="equal">
      <formula>"Alta"</formula>
    </cfRule>
  </conditionalFormatting>
  <conditionalFormatting sqref="BI108:BI113">
    <cfRule type="cellIs" dxfId="254" priority="1704" operator="equal">
      <formula>"Casi Seguro"</formula>
    </cfRule>
  </conditionalFormatting>
  <conditionalFormatting sqref="BI108:BI113">
    <cfRule type="cellIs" dxfId="253" priority="1705" operator="equal">
      <formula>"Probable"</formula>
    </cfRule>
  </conditionalFormatting>
  <conditionalFormatting sqref="BI108:BI113">
    <cfRule type="cellIs" dxfId="252" priority="1706" operator="equal">
      <formula>"Posible"</formula>
    </cfRule>
  </conditionalFormatting>
  <conditionalFormatting sqref="BI108:BI113">
    <cfRule type="cellIs" dxfId="251" priority="1707" operator="equal">
      <formula>"Improbable"</formula>
    </cfRule>
  </conditionalFormatting>
  <conditionalFormatting sqref="BI108:BI113">
    <cfRule type="cellIs" dxfId="250" priority="1708" operator="equal">
      <formula>"Rara vez"</formula>
    </cfRule>
  </conditionalFormatting>
  <conditionalFormatting sqref="BH108">
    <cfRule type="cellIs" dxfId="249" priority="1709" operator="equal">
      <formula>"Muy Alta"</formula>
    </cfRule>
  </conditionalFormatting>
  <conditionalFormatting sqref="BH108">
    <cfRule type="cellIs" dxfId="248" priority="1710" operator="equal">
      <formula>"Alta"</formula>
    </cfRule>
  </conditionalFormatting>
  <conditionalFormatting sqref="BH108">
    <cfRule type="cellIs" dxfId="247" priority="1711" operator="equal">
      <formula>"Media"</formula>
    </cfRule>
  </conditionalFormatting>
  <conditionalFormatting sqref="BH108">
    <cfRule type="cellIs" dxfId="246" priority="1712" operator="equal">
      <formula>"Baja"</formula>
    </cfRule>
  </conditionalFormatting>
  <conditionalFormatting sqref="BH108">
    <cfRule type="cellIs" dxfId="245" priority="1713" operator="equal">
      <formula>"Muy Baja"</formula>
    </cfRule>
  </conditionalFormatting>
  <conditionalFormatting sqref="BK108">
    <cfRule type="cellIs" dxfId="244" priority="1714" operator="equal">
      <formula>"Catastrófico"</formula>
    </cfRule>
  </conditionalFormatting>
  <conditionalFormatting sqref="BK108">
    <cfRule type="cellIs" dxfId="243" priority="1715" operator="equal">
      <formula>"Mayor"</formula>
    </cfRule>
  </conditionalFormatting>
  <conditionalFormatting sqref="BK108">
    <cfRule type="cellIs" dxfId="242" priority="1716" operator="equal">
      <formula>"Moderado"</formula>
    </cfRule>
  </conditionalFormatting>
  <conditionalFormatting sqref="BK108">
    <cfRule type="cellIs" dxfId="241" priority="1717" operator="equal">
      <formula>"Menor"</formula>
    </cfRule>
  </conditionalFormatting>
  <conditionalFormatting sqref="BK108">
    <cfRule type="cellIs" dxfId="240" priority="1718" operator="equal">
      <formula>"Leve"</formula>
    </cfRule>
  </conditionalFormatting>
  <conditionalFormatting sqref="BM108">
    <cfRule type="cellIs" dxfId="239" priority="1719" operator="equal">
      <formula>"Extremo"</formula>
    </cfRule>
  </conditionalFormatting>
  <conditionalFormatting sqref="BM108">
    <cfRule type="cellIs" dxfId="238" priority="1720" operator="equal">
      <formula>"Alto"</formula>
    </cfRule>
  </conditionalFormatting>
  <conditionalFormatting sqref="BM108">
    <cfRule type="cellIs" dxfId="237" priority="1721" operator="equal">
      <formula>"Moderado"</formula>
    </cfRule>
  </conditionalFormatting>
  <conditionalFormatting sqref="BM108">
    <cfRule type="cellIs" dxfId="236" priority="1722" operator="equal">
      <formula>"Bajo"</formula>
    </cfRule>
  </conditionalFormatting>
  <conditionalFormatting sqref="K108">
    <cfRule type="cellIs" dxfId="235" priority="1723" operator="equal">
      <formula>"Muy Alta"</formula>
    </cfRule>
  </conditionalFormatting>
  <conditionalFormatting sqref="K108">
    <cfRule type="cellIs" dxfId="234" priority="1724" operator="equal">
      <formula>"Alta"</formula>
    </cfRule>
  </conditionalFormatting>
  <conditionalFormatting sqref="K108">
    <cfRule type="cellIs" dxfId="233" priority="1725" operator="equal">
      <formula>"Media"</formula>
    </cfRule>
  </conditionalFormatting>
  <conditionalFormatting sqref="K108">
    <cfRule type="cellIs" dxfId="232" priority="1726" operator="equal">
      <formula>"Baja"</formula>
    </cfRule>
  </conditionalFormatting>
  <conditionalFormatting sqref="K108">
    <cfRule type="cellIs" dxfId="231" priority="1727" operator="equal">
      <formula>"Muy Baja"</formula>
    </cfRule>
  </conditionalFormatting>
  <conditionalFormatting sqref="BI108">
    <cfRule type="cellIs" dxfId="230" priority="1728" operator="equal">
      <formula>"Catastrófico"</formula>
    </cfRule>
  </conditionalFormatting>
  <conditionalFormatting sqref="BI108">
    <cfRule type="cellIs" dxfId="229" priority="1729" operator="equal">
      <formula>"Mayor"</formula>
    </cfRule>
  </conditionalFormatting>
  <conditionalFormatting sqref="BI108">
    <cfRule type="cellIs" dxfId="228" priority="1730" operator="equal">
      <formula>"Moderado"</formula>
    </cfRule>
  </conditionalFormatting>
  <conditionalFormatting sqref="BI108">
    <cfRule type="cellIs" dxfId="227" priority="1731" operator="equal">
      <formula>"Menor"</formula>
    </cfRule>
  </conditionalFormatting>
  <conditionalFormatting sqref="BI108">
    <cfRule type="cellIs" dxfId="226" priority="1732" operator="equal">
      <formula>"Leve"</formula>
    </cfRule>
  </conditionalFormatting>
  <conditionalFormatting sqref="BM108:BM113">
    <cfRule type="cellIs" dxfId="225" priority="1733" operator="equal">
      <formula>"Extremo"</formula>
    </cfRule>
  </conditionalFormatting>
  <conditionalFormatting sqref="BM108:BM113">
    <cfRule type="cellIs" dxfId="224" priority="1734" operator="equal">
      <formula>"Extremo"</formula>
    </cfRule>
  </conditionalFormatting>
  <conditionalFormatting sqref="BM108:BM113">
    <cfRule type="cellIs" dxfId="223" priority="1735" operator="equal">
      <formula>"Alta"</formula>
    </cfRule>
  </conditionalFormatting>
  <conditionalFormatting sqref="K108">
    <cfRule type="cellIs" dxfId="222" priority="1736" operator="equal">
      <formula>"Casi Seguro"</formula>
    </cfRule>
  </conditionalFormatting>
  <conditionalFormatting sqref="K108">
    <cfRule type="cellIs" dxfId="221" priority="1737" operator="equal">
      <formula>"Probable"</formula>
    </cfRule>
  </conditionalFormatting>
  <conditionalFormatting sqref="K108">
    <cfRule type="cellIs" dxfId="220" priority="1738" operator="equal">
      <formula>"Posible"</formula>
    </cfRule>
  </conditionalFormatting>
  <conditionalFormatting sqref="K108">
    <cfRule type="cellIs" dxfId="219" priority="1739" operator="equal">
      <formula>"Rara vez"</formula>
    </cfRule>
  </conditionalFormatting>
  <conditionalFormatting sqref="K108">
    <cfRule type="cellIs" dxfId="218" priority="1740" operator="equal">
      <formula>"Improbable"</formula>
    </cfRule>
  </conditionalFormatting>
  <conditionalFormatting sqref="K108">
    <cfRule type="cellIs" dxfId="217" priority="1741" operator="equal">
      <formula>"Rara vez"</formula>
    </cfRule>
  </conditionalFormatting>
  <conditionalFormatting sqref="BI108:BI113">
    <cfRule type="cellIs" dxfId="216" priority="1742" operator="equal">
      <formula>"Casi Seguro"</formula>
    </cfRule>
  </conditionalFormatting>
  <conditionalFormatting sqref="BI108:BI113">
    <cfRule type="cellIs" dxfId="215" priority="1743" operator="equal">
      <formula>"Probable"</formula>
    </cfRule>
  </conditionalFormatting>
  <conditionalFormatting sqref="BI108:BI113">
    <cfRule type="cellIs" dxfId="214" priority="1744" operator="equal">
      <formula>"Posible"</formula>
    </cfRule>
  </conditionalFormatting>
  <conditionalFormatting sqref="BI108:BI113">
    <cfRule type="cellIs" dxfId="213" priority="1745" operator="equal">
      <formula>"Improbable"</formula>
    </cfRule>
  </conditionalFormatting>
  <conditionalFormatting sqref="BI108:BI113">
    <cfRule type="cellIs" dxfId="212" priority="1746" operator="equal">
      <formula>"Rara vez"</formula>
    </cfRule>
  </conditionalFormatting>
  <conditionalFormatting sqref="AJ108">
    <cfRule type="cellIs" dxfId="211" priority="1747" operator="equal">
      <formula>"Extremo"</formula>
    </cfRule>
  </conditionalFormatting>
  <conditionalFormatting sqref="AJ108">
    <cfRule type="cellIs" dxfId="210" priority="1748" operator="equal">
      <formula>"Alto"</formula>
    </cfRule>
  </conditionalFormatting>
  <conditionalFormatting sqref="AJ108">
    <cfRule type="cellIs" dxfId="209" priority="1749" operator="equal">
      <formula>"Moderado"</formula>
    </cfRule>
  </conditionalFormatting>
  <conditionalFormatting sqref="AJ108">
    <cfRule type="cellIs" dxfId="208" priority="1750" operator="equal">
      <formula>"Bajo"</formula>
    </cfRule>
  </conditionalFormatting>
  <conditionalFormatting sqref="BH108">
    <cfRule type="cellIs" dxfId="207" priority="1751" operator="equal">
      <formula>"Muy Alta"</formula>
    </cfRule>
  </conditionalFormatting>
  <conditionalFormatting sqref="BH108">
    <cfRule type="cellIs" dxfId="206" priority="1752" operator="equal">
      <formula>"Alta"</formula>
    </cfRule>
  </conditionalFormatting>
  <conditionalFormatting sqref="BH108">
    <cfRule type="cellIs" dxfId="205" priority="1753" operator="equal">
      <formula>"Media"</formula>
    </cfRule>
  </conditionalFormatting>
  <conditionalFormatting sqref="BH108">
    <cfRule type="cellIs" dxfId="204" priority="1754" operator="equal">
      <formula>"Baja"</formula>
    </cfRule>
  </conditionalFormatting>
  <conditionalFormatting sqref="BH108">
    <cfRule type="cellIs" dxfId="203" priority="1755" operator="equal">
      <formula>"Muy Baja"</formula>
    </cfRule>
  </conditionalFormatting>
  <conditionalFormatting sqref="BK108">
    <cfRule type="cellIs" dxfId="202" priority="1756" operator="equal">
      <formula>"Catastrófico"</formula>
    </cfRule>
  </conditionalFormatting>
  <conditionalFormatting sqref="BK108">
    <cfRule type="cellIs" dxfId="201" priority="1757" operator="equal">
      <formula>"Mayor"</formula>
    </cfRule>
  </conditionalFormatting>
  <conditionalFormatting sqref="BK108">
    <cfRule type="cellIs" dxfId="200" priority="1758" operator="equal">
      <formula>"Moderado"</formula>
    </cfRule>
  </conditionalFormatting>
  <conditionalFormatting sqref="BK108">
    <cfRule type="cellIs" dxfId="199" priority="1759" operator="equal">
      <formula>"Menor"</formula>
    </cfRule>
  </conditionalFormatting>
  <conditionalFormatting sqref="BK108">
    <cfRule type="cellIs" dxfId="198" priority="1760" operator="equal">
      <formula>"Leve"</formula>
    </cfRule>
  </conditionalFormatting>
  <conditionalFormatting sqref="BM108">
    <cfRule type="cellIs" dxfId="197" priority="1761" operator="equal">
      <formula>"Extremo"</formula>
    </cfRule>
  </conditionalFormatting>
  <conditionalFormatting sqref="BM108">
    <cfRule type="cellIs" dxfId="196" priority="1762" operator="equal">
      <formula>"Alto"</formula>
    </cfRule>
  </conditionalFormatting>
  <conditionalFormatting sqref="BM108">
    <cfRule type="cellIs" dxfId="195" priority="1763" operator="equal">
      <formula>"Moderado"</formula>
    </cfRule>
  </conditionalFormatting>
  <conditionalFormatting sqref="BM108">
    <cfRule type="cellIs" dxfId="194" priority="1764" operator="equal">
      <formula>"Bajo"</formula>
    </cfRule>
  </conditionalFormatting>
  <conditionalFormatting sqref="AG108:AG113">
    <cfRule type="containsText" dxfId="193" priority="1765" operator="containsText" text="❌">
      <formula>NOT(ISERROR(SEARCH(("❌"),(AG108))))</formula>
    </cfRule>
  </conditionalFormatting>
  <conditionalFormatting sqref="AH108">
    <cfRule type="cellIs" dxfId="192" priority="1766" operator="equal">
      <formula>"Catastrófico"</formula>
    </cfRule>
  </conditionalFormatting>
  <conditionalFormatting sqref="AH108">
    <cfRule type="cellIs" dxfId="191" priority="1767" operator="equal">
      <formula>"Mayor"</formula>
    </cfRule>
  </conditionalFormatting>
  <conditionalFormatting sqref="AH108">
    <cfRule type="cellIs" dxfId="190" priority="1768" operator="equal">
      <formula>"Moderado"</formula>
    </cfRule>
  </conditionalFormatting>
  <conditionalFormatting sqref="AH108">
    <cfRule type="cellIs" dxfId="189" priority="1769" operator="equal">
      <formula>"Menor"</formula>
    </cfRule>
  </conditionalFormatting>
  <conditionalFormatting sqref="AH108">
    <cfRule type="cellIs" dxfId="188" priority="1770" operator="equal">
      <formula>"Leve"</formula>
    </cfRule>
  </conditionalFormatting>
  <conditionalFormatting sqref="K108">
    <cfRule type="cellIs" dxfId="187" priority="1771" operator="equal">
      <formula>"Muy Alta"</formula>
    </cfRule>
  </conditionalFormatting>
  <conditionalFormatting sqref="K108">
    <cfRule type="cellIs" dxfId="186" priority="1772" operator="equal">
      <formula>"Alta"</formula>
    </cfRule>
  </conditionalFormatting>
  <conditionalFormatting sqref="K108">
    <cfRule type="cellIs" dxfId="185" priority="1773" operator="equal">
      <formula>"Media"</formula>
    </cfRule>
  </conditionalFormatting>
  <conditionalFormatting sqref="K108">
    <cfRule type="cellIs" dxfId="184" priority="1774" operator="equal">
      <formula>"Baja"</formula>
    </cfRule>
  </conditionalFormatting>
  <conditionalFormatting sqref="K108">
    <cfRule type="cellIs" dxfId="183" priority="1775" operator="equal">
      <formula>"Muy Baja"</formula>
    </cfRule>
  </conditionalFormatting>
  <conditionalFormatting sqref="BI108">
    <cfRule type="cellIs" dxfId="182" priority="1776" operator="equal">
      <formula>"Catastrófico"</formula>
    </cfRule>
  </conditionalFormatting>
  <conditionalFormatting sqref="BI108">
    <cfRule type="cellIs" dxfId="181" priority="1777" operator="equal">
      <formula>"Mayor"</formula>
    </cfRule>
  </conditionalFormatting>
  <conditionalFormatting sqref="BI108">
    <cfRule type="cellIs" dxfId="180" priority="1778" operator="equal">
      <formula>"Moderado"</formula>
    </cfRule>
  </conditionalFormatting>
  <conditionalFormatting sqref="BI108">
    <cfRule type="cellIs" dxfId="179" priority="1779" operator="equal">
      <formula>"Menor"</formula>
    </cfRule>
  </conditionalFormatting>
  <conditionalFormatting sqref="BI108">
    <cfRule type="cellIs" dxfId="178" priority="1780" operator="equal">
      <formula>"Leve"</formula>
    </cfRule>
  </conditionalFormatting>
  <conditionalFormatting sqref="BM108:BM113">
    <cfRule type="cellIs" dxfId="177" priority="1781" operator="equal">
      <formula>"Extremo"</formula>
    </cfRule>
  </conditionalFormatting>
  <conditionalFormatting sqref="BM108:BM113">
    <cfRule type="cellIs" dxfId="176" priority="1782" operator="equal">
      <formula>"Extremo"</formula>
    </cfRule>
  </conditionalFormatting>
  <conditionalFormatting sqref="BM108:BM113">
    <cfRule type="cellIs" dxfId="175" priority="1783" operator="equal">
      <formula>"Alta"</formula>
    </cfRule>
  </conditionalFormatting>
  <conditionalFormatting sqref="K108:K113">
    <cfRule type="cellIs" dxfId="174" priority="1784" operator="equal">
      <formula>"Casi Seguro"</formula>
    </cfRule>
  </conditionalFormatting>
  <conditionalFormatting sqref="K108:K113">
    <cfRule type="cellIs" dxfId="173" priority="1785" operator="equal">
      <formula>"Probable"</formula>
    </cfRule>
  </conditionalFormatting>
  <conditionalFormatting sqref="K108:K113">
    <cfRule type="cellIs" dxfId="172" priority="1786" operator="equal">
      <formula>"Posible"</formula>
    </cfRule>
  </conditionalFormatting>
  <conditionalFormatting sqref="K108:K113">
    <cfRule type="cellIs" dxfId="171" priority="1787" operator="equal">
      <formula>"Rara vez"</formula>
    </cfRule>
  </conditionalFormatting>
  <conditionalFormatting sqref="K108:K113">
    <cfRule type="cellIs" dxfId="170" priority="1788" operator="equal">
      <formula>"Improbable"</formula>
    </cfRule>
  </conditionalFormatting>
  <conditionalFormatting sqref="K108:K113">
    <cfRule type="cellIs" dxfId="169" priority="1789" operator="equal">
      <formula>"Rara vez"</formula>
    </cfRule>
  </conditionalFormatting>
  <conditionalFormatting sqref="BI108:BI113">
    <cfRule type="cellIs" dxfId="168" priority="1790" operator="equal">
      <formula>"Casi Seguro"</formula>
    </cfRule>
  </conditionalFormatting>
  <conditionalFormatting sqref="BI108:BI113">
    <cfRule type="cellIs" dxfId="167" priority="1791" operator="equal">
      <formula>"Probable"</formula>
    </cfRule>
  </conditionalFormatting>
  <conditionalFormatting sqref="BI108:BI113">
    <cfRule type="cellIs" dxfId="166" priority="1792" operator="equal">
      <formula>"Posible"</formula>
    </cfRule>
  </conditionalFormatting>
  <conditionalFormatting sqref="BI108:BI113">
    <cfRule type="cellIs" dxfId="165" priority="1793" operator="equal">
      <formula>"Improbable"</formula>
    </cfRule>
  </conditionalFormatting>
  <conditionalFormatting sqref="BI108:BI113">
    <cfRule type="cellIs" dxfId="164" priority="1794" operator="equal">
      <formula>"Rara vez"</formula>
    </cfRule>
  </conditionalFormatting>
  <conditionalFormatting sqref="AJ108:AJ113">
    <cfRule type="cellIs" dxfId="163" priority="1795" operator="equal">
      <formula>"Moderada"</formula>
    </cfRule>
  </conditionalFormatting>
  <conditionalFormatting sqref="AJ108:AJ113">
    <cfRule type="cellIs" dxfId="162" priority="1796" operator="equal">
      <formula>"Alta"</formula>
    </cfRule>
  </conditionalFormatting>
  <conditionalFormatting sqref="AJ108:AJ113">
    <cfRule type="cellIs" dxfId="161" priority="1797" operator="equal">
      <formula>"Extrema"</formula>
    </cfRule>
  </conditionalFormatting>
  <conditionalFormatting sqref="AJ27">
    <cfRule type="cellIs" dxfId="160" priority="1798" operator="equal">
      <formula>"Extremo"</formula>
    </cfRule>
  </conditionalFormatting>
  <conditionalFormatting sqref="AJ27">
    <cfRule type="cellIs" dxfId="159" priority="1799" operator="equal">
      <formula>"Alto"</formula>
    </cfRule>
  </conditionalFormatting>
  <conditionalFormatting sqref="AJ27">
    <cfRule type="cellIs" dxfId="158" priority="1800" operator="equal">
      <formula>"Moderado"</formula>
    </cfRule>
  </conditionalFormatting>
  <conditionalFormatting sqref="AJ27">
    <cfRule type="cellIs" dxfId="157" priority="1801" operator="equal">
      <formula>"Bajo"</formula>
    </cfRule>
  </conditionalFormatting>
  <conditionalFormatting sqref="BH27">
    <cfRule type="cellIs" dxfId="156" priority="1802" operator="equal">
      <formula>"Muy Alta"</formula>
    </cfRule>
  </conditionalFormatting>
  <conditionalFormatting sqref="BH27">
    <cfRule type="cellIs" dxfId="155" priority="1803" operator="equal">
      <formula>"Alta"</formula>
    </cfRule>
  </conditionalFormatting>
  <conditionalFormatting sqref="BH27">
    <cfRule type="cellIs" dxfId="154" priority="1804" operator="equal">
      <formula>"Media"</formula>
    </cfRule>
  </conditionalFormatting>
  <conditionalFormatting sqref="BH27">
    <cfRule type="cellIs" dxfId="153" priority="1805" operator="equal">
      <formula>"Baja"</formula>
    </cfRule>
  </conditionalFormatting>
  <conditionalFormatting sqref="BH27">
    <cfRule type="cellIs" dxfId="152" priority="1806" operator="equal">
      <formula>"Muy Baja"</formula>
    </cfRule>
  </conditionalFormatting>
  <conditionalFormatting sqref="BK27">
    <cfRule type="cellIs" dxfId="151" priority="1807" operator="equal">
      <formula>"Catastrófico"</formula>
    </cfRule>
  </conditionalFormatting>
  <conditionalFormatting sqref="BK27">
    <cfRule type="cellIs" dxfId="150" priority="1808" operator="equal">
      <formula>"Mayor"</formula>
    </cfRule>
  </conditionalFormatting>
  <conditionalFormatting sqref="BK27">
    <cfRule type="cellIs" dxfId="149" priority="1809" operator="equal">
      <formula>"Moderado"</formula>
    </cfRule>
  </conditionalFormatting>
  <conditionalFormatting sqref="BK27">
    <cfRule type="cellIs" dxfId="148" priority="1810" operator="equal">
      <formula>"Menor"</formula>
    </cfRule>
  </conditionalFormatting>
  <conditionalFormatting sqref="BK27">
    <cfRule type="cellIs" dxfId="147" priority="1811" operator="equal">
      <formula>"Leve"</formula>
    </cfRule>
  </conditionalFormatting>
  <conditionalFormatting sqref="BM27">
    <cfRule type="cellIs" dxfId="146" priority="1812" operator="equal">
      <formula>"Extremo"</formula>
    </cfRule>
  </conditionalFormatting>
  <conditionalFormatting sqref="BM27">
    <cfRule type="cellIs" dxfId="145" priority="1813" operator="equal">
      <formula>"Alto"</formula>
    </cfRule>
  </conditionalFormatting>
  <conditionalFormatting sqref="BM27">
    <cfRule type="cellIs" dxfId="144" priority="1814" operator="equal">
      <formula>"Moderado"</formula>
    </cfRule>
  </conditionalFormatting>
  <conditionalFormatting sqref="BM27">
    <cfRule type="cellIs" dxfId="143" priority="1815" operator="equal">
      <formula>"Bajo"</formula>
    </cfRule>
  </conditionalFormatting>
  <conditionalFormatting sqref="AG27:AG32">
    <cfRule type="containsText" dxfId="142" priority="1816" operator="containsText" text="❌">
      <formula>NOT(ISERROR(SEARCH(("❌"),(AG27))))</formula>
    </cfRule>
  </conditionalFormatting>
  <conditionalFormatting sqref="K27">
    <cfRule type="cellIs" dxfId="141" priority="1817" operator="equal">
      <formula>"Muy Alta"</formula>
    </cfRule>
  </conditionalFormatting>
  <conditionalFormatting sqref="K27">
    <cfRule type="cellIs" dxfId="140" priority="1818" operator="equal">
      <formula>"Alta"</formula>
    </cfRule>
  </conditionalFormatting>
  <conditionalFormatting sqref="K27">
    <cfRule type="cellIs" dxfId="139" priority="1819" operator="equal">
      <formula>"Media"</formula>
    </cfRule>
  </conditionalFormatting>
  <conditionalFormatting sqref="K27">
    <cfRule type="cellIs" dxfId="138" priority="1820" operator="equal">
      <formula>"Baja"</formula>
    </cfRule>
  </conditionalFormatting>
  <conditionalFormatting sqref="K27">
    <cfRule type="cellIs" dxfId="137" priority="1821" operator="equal">
      <formula>"Muy Baja"</formula>
    </cfRule>
  </conditionalFormatting>
  <conditionalFormatting sqref="AH27">
    <cfRule type="cellIs" dxfId="136" priority="1822" operator="equal">
      <formula>"Catastrófico"</formula>
    </cfRule>
  </conditionalFormatting>
  <conditionalFormatting sqref="AH27">
    <cfRule type="cellIs" dxfId="135" priority="1823" operator="equal">
      <formula>"Mayor"</formula>
    </cfRule>
  </conditionalFormatting>
  <conditionalFormatting sqref="AH27">
    <cfRule type="cellIs" dxfId="134" priority="1824" operator="equal">
      <formula>"Moderado"</formula>
    </cfRule>
  </conditionalFormatting>
  <conditionalFormatting sqref="AH27">
    <cfRule type="cellIs" dxfId="133" priority="1825" operator="equal">
      <formula>"Menor"</formula>
    </cfRule>
  </conditionalFormatting>
  <conditionalFormatting sqref="AH27">
    <cfRule type="cellIs" dxfId="132" priority="1826" operator="equal">
      <formula>"Leve"</formula>
    </cfRule>
  </conditionalFormatting>
  <conditionalFormatting sqref="BM27:BM32">
    <cfRule type="cellIs" dxfId="131" priority="1827" operator="equal">
      <formula>"Extremo"</formula>
    </cfRule>
  </conditionalFormatting>
  <conditionalFormatting sqref="BM27:BM32">
    <cfRule type="cellIs" dxfId="130" priority="1828" operator="equal">
      <formula>"Extremo"</formula>
    </cfRule>
  </conditionalFormatting>
  <conditionalFormatting sqref="BM27:BM32">
    <cfRule type="cellIs" dxfId="129" priority="1829" operator="equal">
      <formula>"Alta"</formula>
    </cfRule>
  </conditionalFormatting>
  <conditionalFormatting sqref="K27:K32">
    <cfRule type="cellIs" dxfId="128" priority="1830" operator="equal">
      <formula>"Casi Seguro"</formula>
    </cfRule>
  </conditionalFormatting>
  <conditionalFormatting sqref="K27:K32">
    <cfRule type="cellIs" dxfId="127" priority="1831" operator="equal">
      <formula>"Probable"</formula>
    </cfRule>
  </conditionalFormatting>
  <conditionalFormatting sqref="K27:K32">
    <cfRule type="cellIs" dxfId="126" priority="1832" operator="equal">
      <formula>"Posible"</formula>
    </cfRule>
  </conditionalFormatting>
  <conditionalFormatting sqref="K27:K32">
    <cfRule type="cellIs" dxfId="125" priority="1833" operator="equal">
      <formula>"Rara vez"</formula>
    </cfRule>
  </conditionalFormatting>
  <conditionalFormatting sqref="K27:K32">
    <cfRule type="cellIs" dxfId="124" priority="1834" operator="equal">
      <formula>"Improbable"</formula>
    </cfRule>
  </conditionalFormatting>
  <conditionalFormatting sqref="K27:K32">
    <cfRule type="cellIs" dxfId="123" priority="1835" operator="equal">
      <formula>"Rara vez"</formula>
    </cfRule>
  </conditionalFormatting>
  <conditionalFormatting sqref="AJ27:AJ32">
    <cfRule type="cellIs" dxfId="122" priority="1836" operator="equal">
      <formula>"Moderada"</formula>
    </cfRule>
  </conditionalFormatting>
  <conditionalFormatting sqref="AJ27:AJ32">
    <cfRule type="cellIs" dxfId="121" priority="1837" operator="equal">
      <formula>"Alta"</formula>
    </cfRule>
  </conditionalFormatting>
  <conditionalFormatting sqref="AJ27:AJ32">
    <cfRule type="cellIs" dxfId="120" priority="1838" operator="equal">
      <formula>"Extrema"</formula>
    </cfRule>
  </conditionalFormatting>
  <conditionalFormatting sqref="AJ39">
    <cfRule type="cellIs" dxfId="119" priority="1839" operator="equal">
      <formula>"Extremo"</formula>
    </cfRule>
  </conditionalFormatting>
  <conditionalFormatting sqref="AJ39">
    <cfRule type="cellIs" dxfId="118" priority="1840" operator="equal">
      <formula>"Alto"</formula>
    </cfRule>
  </conditionalFormatting>
  <conditionalFormatting sqref="AJ39">
    <cfRule type="cellIs" dxfId="117" priority="1841" operator="equal">
      <formula>"Moderado"</formula>
    </cfRule>
  </conditionalFormatting>
  <conditionalFormatting sqref="AJ39">
    <cfRule type="cellIs" dxfId="116" priority="1842" operator="equal">
      <formula>"Bajo"</formula>
    </cfRule>
  </conditionalFormatting>
  <conditionalFormatting sqref="BH39">
    <cfRule type="cellIs" dxfId="115" priority="1843" operator="equal">
      <formula>"Muy Alta"</formula>
    </cfRule>
  </conditionalFormatting>
  <conditionalFormatting sqref="BH39">
    <cfRule type="cellIs" dxfId="114" priority="1844" operator="equal">
      <formula>"Alta"</formula>
    </cfRule>
  </conditionalFormatting>
  <conditionalFormatting sqref="BH39">
    <cfRule type="cellIs" dxfId="113" priority="1845" operator="equal">
      <formula>"Media"</formula>
    </cfRule>
  </conditionalFormatting>
  <conditionalFormatting sqref="BH39">
    <cfRule type="cellIs" dxfId="112" priority="1846" operator="equal">
      <formula>"Baja"</formula>
    </cfRule>
  </conditionalFormatting>
  <conditionalFormatting sqref="BH39">
    <cfRule type="cellIs" dxfId="111" priority="1847" operator="equal">
      <formula>"Muy Baja"</formula>
    </cfRule>
  </conditionalFormatting>
  <conditionalFormatting sqref="BK39">
    <cfRule type="cellIs" dxfId="110" priority="1848" operator="equal">
      <formula>"Catastrófico"</formula>
    </cfRule>
  </conditionalFormatting>
  <conditionalFormatting sqref="BK39">
    <cfRule type="cellIs" dxfId="109" priority="1849" operator="equal">
      <formula>"Mayor"</formula>
    </cfRule>
  </conditionalFormatting>
  <conditionalFormatting sqref="BK39">
    <cfRule type="cellIs" dxfId="108" priority="1850" operator="equal">
      <formula>"Moderado"</formula>
    </cfRule>
  </conditionalFormatting>
  <conditionalFormatting sqref="BK39">
    <cfRule type="cellIs" dxfId="107" priority="1851" operator="equal">
      <formula>"Menor"</formula>
    </cfRule>
  </conditionalFormatting>
  <conditionalFormatting sqref="BK39">
    <cfRule type="cellIs" dxfId="106" priority="1852" operator="equal">
      <formula>"Leve"</formula>
    </cfRule>
  </conditionalFormatting>
  <conditionalFormatting sqref="BM39">
    <cfRule type="cellIs" dxfId="105" priority="1853" operator="equal">
      <formula>"Extremo"</formula>
    </cfRule>
  </conditionalFormatting>
  <conditionalFormatting sqref="BM39">
    <cfRule type="cellIs" dxfId="104" priority="1854" operator="equal">
      <formula>"Alto"</formula>
    </cfRule>
  </conditionalFormatting>
  <conditionalFormatting sqref="BM39">
    <cfRule type="cellIs" dxfId="103" priority="1855" operator="equal">
      <formula>"Moderado"</formula>
    </cfRule>
  </conditionalFormatting>
  <conditionalFormatting sqref="BM39">
    <cfRule type="cellIs" dxfId="102" priority="1856" operator="equal">
      <formula>"Bajo"</formula>
    </cfRule>
  </conditionalFormatting>
  <conditionalFormatting sqref="AG39:AG44">
    <cfRule type="containsText" dxfId="101" priority="1857" operator="containsText" text="❌">
      <formula>NOT(ISERROR(SEARCH(("❌"),(AG39))))</formula>
    </cfRule>
  </conditionalFormatting>
  <conditionalFormatting sqref="AH39">
    <cfRule type="cellIs" dxfId="100" priority="1858" operator="equal">
      <formula>"Catastrófico"</formula>
    </cfRule>
  </conditionalFormatting>
  <conditionalFormatting sqref="AH39">
    <cfRule type="cellIs" dxfId="99" priority="1859" operator="equal">
      <formula>"Mayor"</formula>
    </cfRule>
  </conditionalFormatting>
  <conditionalFormatting sqref="AH39">
    <cfRule type="cellIs" dxfId="98" priority="1860" operator="equal">
      <formula>"Moderado"</formula>
    </cfRule>
  </conditionalFormatting>
  <conditionalFormatting sqref="AH39">
    <cfRule type="cellIs" dxfId="97" priority="1861" operator="equal">
      <formula>"Menor"</formula>
    </cfRule>
  </conditionalFormatting>
  <conditionalFormatting sqref="AH39">
    <cfRule type="cellIs" dxfId="96" priority="1862" operator="equal">
      <formula>"Leve"</formula>
    </cfRule>
  </conditionalFormatting>
  <conditionalFormatting sqref="K39">
    <cfRule type="cellIs" dxfId="95" priority="1863" operator="equal">
      <formula>"Muy Alta"</formula>
    </cfRule>
  </conditionalFormatting>
  <conditionalFormatting sqref="K39">
    <cfRule type="cellIs" dxfId="94" priority="1864" operator="equal">
      <formula>"Alta"</formula>
    </cfRule>
  </conditionalFormatting>
  <conditionalFormatting sqref="K39">
    <cfRule type="cellIs" dxfId="93" priority="1865" operator="equal">
      <formula>"Media"</formula>
    </cfRule>
  </conditionalFormatting>
  <conditionalFormatting sqref="K39">
    <cfRule type="cellIs" dxfId="92" priority="1866" operator="equal">
      <formula>"Baja"</formula>
    </cfRule>
  </conditionalFormatting>
  <conditionalFormatting sqref="K39">
    <cfRule type="cellIs" dxfId="91" priority="1867" operator="equal">
      <formula>"Muy Baja"</formula>
    </cfRule>
  </conditionalFormatting>
  <conditionalFormatting sqref="BI39">
    <cfRule type="cellIs" dxfId="90" priority="1868" operator="equal">
      <formula>"Catastrófico"</formula>
    </cfRule>
  </conditionalFormatting>
  <conditionalFormatting sqref="BI39">
    <cfRule type="cellIs" dxfId="89" priority="1869" operator="equal">
      <formula>"Mayor"</formula>
    </cfRule>
  </conditionalFormatting>
  <conditionalFormatting sqref="BI39">
    <cfRule type="cellIs" dxfId="88" priority="1870" operator="equal">
      <formula>"Moderado"</formula>
    </cfRule>
  </conditionalFormatting>
  <conditionalFormatting sqref="BI39">
    <cfRule type="cellIs" dxfId="87" priority="1871" operator="equal">
      <formula>"Menor"</formula>
    </cfRule>
  </conditionalFormatting>
  <conditionalFormatting sqref="BI39">
    <cfRule type="cellIs" dxfId="86" priority="1872" operator="equal">
      <formula>"Leve"</formula>
    </cfRule>
  </conditionalFormatting>
  <conditionalFormatting sqref="BM39:BM44">
    <cfRule type="cellIs" dxfId="85" priority="1873" operator="equal">
      <formula>"Extremo"</formula>
    </cfRule>
  </conditionalFormatting>
  <conditionalFormatting sqref="BM39:BM44">
    <cfRule type="cellIs" dxfId="84" priority="1874" operator="equal">
      <formula>"Extremo"</formula>
    </cfRule>
  </conditionalFormatting>
  <conditionalFormatting sqref="BM39:BM44">
    <cfRule type="cellIs" dxfId="83" priority="1875" operator="equal">
      <formula>"Alta"</formula>
    </cfRule>
  </conditionalFormatting>
  <conditionalFormatting sqref="K39:K44 BI39:BI44">
    <cfRule type="cellIs" dxfId="82" priority="1876" operator="equal">
      <formula>"Casi Seguro"</formula>
    </cfRule>
  </conditionalFormatting>
  <conditionalFormatting sqref="K39:K44">
    <cfRule type="cellIs" dxfId="81" priority="1877" operator="equal">
      <formula>"Probable"</formula>
    </cfRule>
  </conditionalFormatting>
  <conditionalFormatting sqref="K39:K44 BI39:BI44">
    <cfRule type="cellIs" dxfId="80" priority="1878" operator="equal">
      <formula>"Posible"</formula>
    </cfRule>
  </conditionalFormatting>
  <conditionalFormatting sqref="K39:K44">
    <cfRule type="cellIs" dxfId="79" priority="1879" operator="equal">
      <formula>"Rara vez"</formula>
    </cfRule>
  </conditionalFormatting>
  <conditionalFormatting sqref="K39:K44">
    <cfRule type="cellIs" dxfId="78" priority="1880" operator="equal">
      <formula>"Improbable"</formula>
    </cfRule>
  </conditionalFormatting>
  <conditionalFormatting sqref="K39:K44">
    <cfRule type="cellIs" dxfId="77" priority="1881" operator="equal">
      <formula>"Rara vez"</formula>
    </cfRule>
  </conditionalFormatting>
  <conditionalFormatting sqref="BI39:BI44">
    <cfRule type="cellIs" dxfId="76" priority="1882" operator="equal">
      <formula>"Probable"</formula>
    </cfRule>
  </conditionalFormatting>
  <conditionalFormatting sqref="BI39:BI44">
    <cfRule type="cellIs" dxfId="75" priority="1883" operator="equal">
      <formula>"Improbable"</formula>
    </cfRule>
  </conditionalFormatting>
  <conditionalFormatting sqref="BI39:BI44">
    <cfRule type="cellIs" dxfId="74" priority="1884" operator="equal">
      <formula>"Rara vez"</formula>
    </cfRule>
  </conditionalFormatting>
  <conditionalFormatting sqref="AJ39:AJ44">
    <cfRule type="cellIs" dxfId="73" priority="1885" operator="equal">
      <formula>"Moderada"</formula>
    </cfRule>
  </conditionalFormatting>
  <conditionalFormatting sqref="AJ39:AJ44">
    <cfRule type="cellIs" dxfId="72" priority="1886" operator="equal">
      <formula>"Alta"</formula>
    </cfRule>
  </conditionalFormatting>
  <conditionalFormatting sqref="AJ39:AJ44">
    <cfRule type="cellIs" dxfId="71" priority="1887" operator="equal">
      <formula>"Extrema"</formula>
    </cfRule>
  </conditionalFormatting>
  <conditionalFormatting sqref="BI39">
    <cfRule type="cellIs" dxfId="70" priority="1888" operator="equal">
      <formula>"Catastrófico"</formula>
    </cfRule>
  </conditionalFormatting>
  <conditionalFormatting sqref="BI39">
    <cfRule type="cellIs" dxfId="69" priority="1889" operator="equal">
      <formula>"Mayor"</formula>
    </cfRule>
  </conditionalFormatting>
  <conditionalFormatting sqref="BI39">
    <cfRule type="cellIs" dxfId="68" priority="1890" operator="equal">
      <formula>"Moderado"</formula>
    </cfRule>
  </conditionalFormatting>
  <conditionalFormatting sqref="BI39">
    <cfRule type="cellIs" dxfId="67" priority="1891" operator="equal">
      <formula>"Menor"</formula>
    </cfRule>
  </conditionalFormatting>
  <conditionalFormatting sqref="BI39">
    <cfRule type="cellIs" dxfId="66" priority="1892" operator="equal">
      <formula>"Leve"</formula>
    </cfRule>
  </conditionalFormatting>
  <conditionalFormatting sqref="BI39">
    <cfRule type="cellIs" dxfId="65" priority="1893" operator="equal">
      <formula>"Casi Seguro"</formula>
    </cfRule>
  </conditionalFormatting>
  <conditionalFormatting sqref="BI39">
    <cfRule type="cellIs" dxfId="64" priority="1894" operator="equal">
      <formula>"Probable"</formula>
    </cfRule>
  </conditionalFormatting>
  <conditionalFormatting sqref="BI39">
    <cfRule type="cellIs" dxfId="63" priority="1895" operator="equal">
      <formula>"Posible"</formula>
    </cfRule>
  </conditionalFormatting>
  <conditionalFormatting sqref="BI39">
    <cfRule type="cellIs" dxfId="62" priority="1896" operator="equal">
      <formula>"Improbable"</formula>
    </cfRule>
  </conditionalFormatting>
  <conditionalFormatting sqref="BI39">
    <cfRule type="cellIs" dxfId="61" priority="1897" operator="equal">
      <formula>"Rara vez"</formula>
    </cfRule>
  </conditionalFormatting>
  <conditionalFormatting sqref="AJ51">
    <cfRule type="cellIs" dxfId="60" priority="1898" operator="equal">
      <formula>"Extremo"</formula>
    </cfRule>
  </conditionalFormatting>
  <conditionalFormatting sqref="AJ51">
    <cfRule type="cellIs" dxfId="59" priority="1899" operator="equal">
      <formula>"Alto"</formula>
    </cfRule>
  </conditionalFormatting>
  <conditionalFormatting sqref="AJ51">
    <cfRule type="cellIs" dxfId="58" priority="1900" operator="equal">
      <formula>"Moderado"</formula>
    </cfRule>
  </conditionalFormatting>
  <conditionalFormatting sqref="AJ51">
    <cfRule type="cellIs" dxfId="57" priority="1901" operator="equal">
      <formula>"Bajo"</formula>
    </cfRule>
  </conditionalFormatting>
  <conditionalFormatting sqref="BH51 BJ51">
    <cfRule type="cellIs" dxfId="56" priority="1902" operator="equal">
      <formula>"Muy Alta"</formula>
    </cfRule>
  </conditionalFormatting>
  <conditionalFormatting sqref="BH51 BJ51">
    <cfRule type="cellIs" dxfId="55" priority="1903" operator="equal">
      <formula>"Alta"</formula>
    </cfRule>
  </conditionalFormatting>
  <conditionalFormatting sqref="BH51 BJ51">
    <cfRule type="cellIs" dxfId="54" priority="1904" operator="equal">
      <formula>"Media"</formula>
    </cfRule>
  </conditionalFormatting>
  <conditionalFormatting sqref="BH51 BJ51">
    <cfRule type="cellIs" dxfId="53" priority="1905" operator="equal">
      <formula>"Baja"</formula>
    </cfRule>
  </conditionalFormatting>
  <conditionalFormatting sqref="BH51 BJ51">
    <cfRule type="cellIs" dxfId="52" priority="1906" operator="equal">
      <formula>"Muy Baja"</formula>
    </cfRule>
  </conditionalFormatting>
  <conditionalFormatting sqref="BK51 BM51">
    <cfRule type="cellIs" dxfId="51" priority="1907" operator="equal">
      <formula>"Catastrófico"</formula>
    </cfRule>
  </conditionalFormatting>
  <conditionalFormatting sqref="BK51 BM51">
    <cfRule type="cellIs" dxfId="50" priority="1908" operator="equal">
      <formula>"Mayor"</formula>
    </cfRule>
  </conditionalFormatting>
  <conditionalFormatting sqref="BK51 BM51">
    <cfRule type="cellIs" dxfId="49" priority="1909" operator="equal">
      <formula>"Moderado"</formula>
    </cfRule>
  </conditionalFormatting>
  <conditionalFormatting sqref="BK51 BM51">
    <cfRule type="cellIs" dxfId="48" priority="1910" operator="equal">
      <formula>"Menor"</formula>
    </cfRule>
  </conditionalFormatting>
  <conditionalFormatting sqref="BK51 BM51">
    <cfRule type="cellIs" dxfId="47" priority="1911" operator="equal">
      <formula>"Leve"</formula>
    </cfRule>
  </conditionalFormatting>
  <conditionalFormatting sqref="BM51">
    <cfRule type="cellIs" dxfId="46" priority="1912" operator="equal">
      <formula>"Extremo"</formula>
    </cfRule>
  </conditionalFormatting>
  <conditionalFormatting sqref="BM51">
    <cfRule type="cellIs" dxfId="45" priority="1913" operator="equal">
      <formula>"Alto"</formula>
    </cfRule>
  </conditionalFormatting>
  <conditionalFormatting sqref="BM51">
    <cfRule type="cellIs" dxfId="44" priority="1914" operator="equal">
      <formula>"Moderado"</formula>
    </cfRule>
  </conditionalFormatting>
  <conditionalFormatting sqref="BM51">
    <cfRule type="cellIs" dxfId="43" priority="1915" operator="equal">
      <formula>"Bajo"</formula>
    </cfRule>
  </conditionalFormatting>
  <conditionalFormatting sqref="AG51:AG56 AI51:AI56">
    <cfRule type="containsText" dxfId="42" priority="1916" operator="containsText" text="❌">
      <formula>NOT(ISERROR(SEARCH(("❌"),(AG51))))</formula>
    </cfRule>
  </conditionalFormatting>
  <conditionalFormatting sqref="AH51 AJ51">
    <cfRule type="cellIs" dxfId="41" priority="1917" operator="equal">
      <formula>"Catastrófico"</formula>
    </cfRule>
  </conditionalFormatting>
  <conditionalFormatting sqref="AH51 AJ51">
    <cfRule type="cellIs" dxfId="40" priority="1918" operator="equal">
      <formula>"Mayor"</formula>
    </cfRule>
  </conditionalFormatting>
  <conditionalFormatting sqref="AH51 AJ51">
    <cfRule type="cellIs" dxfId="39" priority="1919" operator="equal">
      <formula>"Moderado"</formula>
    </cfRule>
  </conditionalFormatting>
  <conditionalFormatting sqref="AH51 AJ51">
    <cfRule type="cellIs" dxfId="38" priority="1920" operator="equal">
      <formula>"Menor"</formula>
    </cfRule>
  </conditionalFormatting>
  <conditionalFormatting sqref="AH51 AJ51">
    <cfRule type="cellIs" dxfId="37" priority="1921" operator="equal">
      <formula>"Leve"</formula>
    </cfRule>
  </conditionalFormatting>
  <conditionalFormatting sqref="K51">
    <cfRule type="cellIs" dxfId="36" priority="1922" operator="equal">
      <formula>"Muy Alta"</formula>
    </cfRule>
  </conditionalFormatting>
  <conditionalFormatting sqref="K51">
    <cfRule type="cellIs" dxfId="35" priority="1923" operator="equal">
      <formula>"Alta"</formula>
    </cfRule>
  </conditionalFormatting>
  <conditionalFormatting sqref="K51">
    <cfRule type="cellIs" dxfId="34" priority="1924" operator="equal">
      <formula>"Media"</formula>
    </cfRule>
  </conditionalFormatting>
  <conditionalFormatting sqref="K51">
    <cfRule type="cellIs" dxfId="33" priority="1925" operator="equal">
      <formula>"Baja"</formula>
    </cfRule>
  </conditionalFormatting>
  <conditionalFormatting sqref="K51">
    <cfRule type="cellIs" dxfId="32" priority="1926" operator="equal">
      <formula>"Muy Baja"</formula>
    </cfRule>
  </conditionalFormatting>
  <conditionalFormatting sqref="BI51 BK51">
    <cfRule type="cellIs" dxfId="31" priority="1927" operator="equal">
      <formula>"Catastrófico"</formula>
    </cfRule>
  </conditionalFormatting>
  <conditionalFormatting sqref="BI51 BK51">
    <cfRule type="cellIs" dxfId="30" priority="1928" operator="equal">
      <formula>"Mayor"</formula>
    </cfRule>
  </conditionalFormatting>
  <conditionalFormatting sqref="BI51 BK51">
    <cfRule type="cellIs" dxfId="29" priority="1929" operator="equal">
      <formula>"Moderado"</formula>
    </cfRule>
  </conditionalFormatting>
  <conditionalFormatting sqref="BI51 BK51">
    <cfRule type="cellIs" dxfId="28" priority="1930" operator="equal">
      <formula>"Menor"</formula>
    </cfRule>
  </conditionalFormatting>
  <conditionalFormatting sqref="BI51 BK51">
    <cfRule type="cellIs" dxfId="27" priority="1931" operator="equal">
      <formula>"Leve"</formula>
    </cfRule>
  </conditionalFormatting>
  <conditionalFormatting sqref="BM51:BM56">
    <cfRule type="cellIs" dxfId="26" priority="1932" operator="equal">
      <formula>"Extremo"</formula>
    </cfRule>
  </conditionalFormatting>
  <conditionalFormatting sqref="BM51:BM56">
    <cfRule type="cellIs" dxfId="25" priority="1933" operator="equal">
      <formula>"Extremo"</formula>
    </cfRule>
  </conditionalFormatting>
  <conditionalFormatting sqref="BM51:BM56">
    <cfRule type="cellIs" dxfId="24" priority="1934" operator="equal">
      <formula>"Alta"</formula>
    </cfRule>
  </conditionalFormatting>
  <conditionalFormatting sqref="K51:K56 BI51:BI56">
    <cfRule type="cellIs" dxfId="23" priority="1935" operator="equal">
      <formula>"Casi Seguro"</formula>
    </cfRule>
  </conditionalFormatting>
  <conditionalFormatting sqref="K51:K56">
    <cfRule type="cellIs" dxfId="22" priority="1936" operator="equal">
      <formula>"Probable"</formula>
    </cfRule>
  </conditionalFormatting>
  <conditionalFormatting sqref="K51:K56 BI51:BI56">
    <cfRule type="cellIs" dxfId="21" priority="1937" operator="equal">
      <formula>"Posible"</formula>
    </cfRule>
  </conditionalFormatting>
  <conditionalFormatting sqref="K51:K56">
    <cfRule type="cellIs" dxfId="20" priority="1938" operator="equal">
      <formula>"Rara vez"</formula>
    </cfRule>
  </conditionalFormatting>
  <conditionalFormatting sqref="K51:K56">
    <cfRule type="cellIs" dxfId="19" priority="1939" operator="equal">
      <formula>"Improbable"</formula>
    </cfRule>
  </conditionalFormatting>
  <conditionalFormatting sqref="K51:K56">
    <cfRule type="cellIs" dxfId="18" priority="1940" operator="equal">
      <formula>"Rara vez"</formula>
    </cfRule>
  </conditionalFormatting>
  <conditionalFormatting sqref="BK51:BK56">
    <cfRule type="cellIs" dxfId="17" priority="1941" operator="equal">
      <formula>"Casi Seguro"</formula>
    </cfRule>
  </conditionalFormatting>
  <conditionalFormatting sqref="BI51:BI56 BK51:BK56">
    <cfRule type="cellIs" dxfId="16" priority="1942" operator="equal">
      <formula>"Probable"</formula>
    </cfRule>
  </conditionalFormatting>
  <conditionalFormatting sqref="BK51:BK56">
    <cfRule type="cellIs" dxfId="15" priority="1943" operator="equal">
      <formula>"Posible"</formula>
    </cfRule>
  </conditionalFormatting>
  <conditionalFormatting sqref="BI51:BI56 BK51:BK56">
    <cfRule type="cellIs" dxfId="14" priority="1944" operator="equal">
      <formula>"Improbable"</formula>
    </cfRule>
  </conditionalFormatting>
  <conditionalFormatting sqref="BI51:BI56 BK51:BK56">
    <cfRule type="cellIs" dxfId="13" priority="1945" operator="equal">
      <formula>"Rara vez"</formula>
    </cfRule>
  </conditionalFormatting>
  <conditionalFormatting sqref="AJ51">
    <cfRule type="cellIs" dxfId="12" priority="1946" operator="equal">
      <formula>"Moderada"</formula>
    </cfRule>
  </conditionalFormatting>
  <conditionalFormatting sqref="AJ51">
    <cfRule type="cellIs" dxfId="11" priority="1947" operator="equal">
      <formula>"Alta"</formula>
    </cfRule>
  </conditionalFormatting>
  <conditionalFormatting sqref="AJ51">
    <cfRule type="cellIs" dxfId="10" priority="1948" operator="equal">
      <formula>"Extrema"</formula>
    </cfRule>
  </conditionalFormatting>
  <conditionalFormatting sqref="BI51 BK51">
    <cfRule type="cellIs" dxfId="9" priority="1949" operator="equal">
      <formula>"Catastrófico"</formula>
    </cfRule>
  </conditionalFormatting>
  <conditionalFormatting sqref="BI51 BK51">
    <cfRule type="cellIs" dxfId="8" priority="1950" operator="equal">
      <formula>"Mayor"</formula>
    </cfRule>
  </conditionalFormatting>
  <conditionalFormatting sqref="BI51 BK51">
    <cfRule type="cellIs" dxfId="7" priority="1951" operator="equal">
      <formula>"Moderado"</formula>
    </cfRule>
  </conditionalFormatting>
  <conditionalFormatting sqref="BI51 BK51">
    <cfRule type="cellIs" dxfId="6" priority="1952" operator="equal">
      <formula>"Menor"</formula>
    </cfRule>
  </conditionalFormatting>
  <conditionalFormatting sqref="BI51 BK51">
    <cfRule type="cellIs" dxfId="5" priority="1953" operator="equal">
      <formula>"Leve"</formula>
    </cfRule>
  </conditionalFormatting>
  <conditionalFormatting sqref="BI51 BK51">
    <cfRule type="cellIs" dxfId="4" priority="1954" operator="equal">
      <formula>"Casi Seguro"</formula>
    </cfRule>
  </conditionalFormatting>
  <conditionalFormatting sqref="BI51 BK51">
    <cfRule type="cellIs" dxfId="3" priority="1955" operator="equal">
      <formula>"Probable"</formula>
    </cfRule>
  </conditionalFormatting>
  <conditionalFormatting sqref="BI51 BK51">
    <cfRule type="cellIs" dxfId="2" priority="1956" operator="equal">
      <formula>"Posible"</formula>
    </cfRule>
  </conditionalFormatting>
  <conditionalFormatting sqref="BI51 BK51">
    <cfRule type="cellIs" dxfId="1" priority="1957" operator="equal">
      <formula>"Improbable"</formula>
    </cfRule>
  </conditionalFormatting>
  <conditionalFormatting sqref="BI51 BK51">
    <cfRule type="cellIs" dxfId="0" priority="1958" operator="equal">
      <formula>"Rara vez"</formula>
    </cfRule>
  </conditionalFormatting>
  <dataValidations count="1">
    <dataValidation type="list" allowBlank="1" showErrorMessage="1" sqref="M9:AE9 M15:AE15 M21:AE21 M27:AE27 M33:AE33 M39:AE39 M45:AE45 M51:AE51 M57:AE57 M69:AE69 M72:AE72 M78:AE78 M84:AE84 M90:AE90 M96:AE96 M102:AE102 M108:AE108 M114:AE114 M120:AE120 M126:AE126 M132:AE132 M138:AE138 M144:AE144 M150:AE150 M156:AE156" xr:uid="{00000000-0002-0000-0100-000000000000}">
      <formula1>"si,no"</formula1>
    </dataValidation>
  </dataValidations>
  <hyperlinks>
    <hyperlink ref="D114" r:id="rId1"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F240"/>
  <sheetViews>
    <sheetView showGridLines="0" topLeftCell="J41" zoomScale="70" zoomScaleNormal="70" workbookViewId="0">
      <selection activeCell="P49" sqref="P49"/>
    </sheetView>
  </sheetViews>
  <sheetFormatPr baseColWidth="10" defaultColWidth="14.5" defaultRowHeight="16"/>
  <cols>
    <col min="1" max="1" width="31.83203125" customWidth="1"/>
    <col min="2" max="2" width="74.83203125" customWidth="1"/>
    <col min="3" max="3" width="31.83203125" customWidth="1"/>
    <col min="4" max="4" width="41.83203125" customWidth="1"/>
    <col min="5" max="5" width="42.33203125" customWidth="1"/>
    <col min="6" max="6" width="48.5" customWidth="1"/>
    <col min="7" max="7" width="55.6640625" customWidth="1"/>
    <col min="8" max="8" width="38" customWidth="1"/>
    <col min="9" max="11" width="31.83203125" customWidth="1"/>
    <col min="12" max="12" width="34.33203125" customWidth="1"/>
    <col min="13" max="13" width="31.83203125" customWidth="1"/>
    <col min="14" max="14" width="71" style="333" customWidth="1"/>
    <col min="15" max="15" width="62" style="333" customWidth="1"/>
    <col min="16" max="16" width="34.6640625" style="334" bestFit="1" customWidth="1"/>
    <col min="17" max="17" width="37.1640625" style="334" bestFit="1" customWidth="1"/>
    <col min="18" max="18" width="37.5" style="334" bestFit="1" customWidth="1"/>
    <col min="19" max="19" width="26.33203125" style="334" bestFit="1" customWidth="1"/>
    <col min="20" max="32" width="31.83203125" customWidth="1"/>
  </cols>
  <sheetData>
    <row r="1" spans="1:32" ht="18" customHeight="1">
      <c r="A1" s="37"/>
      <c r="B1" s="38"/>
      <c r="C1" s="38"/>
      <c r="D1" s="38"/>
      <c r="E1" s="38"/>
      <c r="F1" s="38"/>
      <c r="G1" s="39"/>
      <c r="H1" s="39"/>
      <c r="I1" s="39"/>
      <c r="J1" s="39"/>
      <c r="K1" s="39"/>
      <c r="L1" s="39"/>
      <c r="M1" s="39"/>
      <c r="N1" s="323"/>
      <c r="O1" s="323"/>
      <c r="P1" s="324"/>
      <c r="Q1" s="324"/>
      <c r="R1" s="324"/>
      <c r="S1" s="324"/>
      <c r="T1" s="39"/>
      <c r="U1" s="39"/>
      <c r="V1" s="39"/>
      <c r="W1" s="39"/>
      <c r="X1" s="39"/>
      <c r="Y1" s="39"/>
      <c r="Z1" s="39"/>
      <c r="AA1" s="39"/>
      <c r="AB1" s="39"/>
      <c r="AC1" s="39"/>
      <c r="AD1" s="39"/>
      <c r="AE1" s="39"/>
      <c r="AF1" s="39"/>
    </row>
    <row r="2" spans="1:32" ht="18" customHeight="1">
      <c r="A2" s="37"/>
      <c r="B2" s="38"/>
      <c r="C2" s="38"/>
      <c r="D2" s="38"/>
      <c r="E2" s="38"/>
      <c r="F2" s="38"/>
      <c r="G2" s="39"/>
      <c r="H2" s="39"/>
      <c r="I2" s="39"/>
      <c r="J2" s="39"/>
      <c r="K2" s="39"/>
      <c r="L2" s="39"/>
      <c r="M2" s="39"/>
      <c r="N2" s="323"/>
      <c r="O2" s="323"/>
      <c r="P2" s="324"/>
      <c r="Q2" s="324"/>
      <c r="R2" s="324"/>
      <c r="S2" s="324"/>
      <c r="T2" s="39"/>
      <c r="U2" s="39"/>
      <c r="V2" s="39"/>
      <c r="W2" s="39"/>
      <c r="X2" s="39"/>
      <c r="Y2" s="39"/>
      <c r="Z2" s="39"/>
      <c r="AA2" s="39"/>
      <c r="AB2" s="39"/>
      <c r="AC2" s="39"/>
      <c r="AD2" s="39"/>
      <c r="AE2" s="39"/>
      <c r="AF2" s="39"/>
    </row>
    <row r="3" spans="1:32" ht="18" customHeight="1">
      <c r="A3" s="38"/>
      <c r="B3" s="38"/>
      <c r="C3" s="38"/>
      <c r="D3" s="38"/>
      <c r="E3" s="38"/>
      <c r="F3" s="38"/>
      <c r="G3" s="39"/>
      <c r="H3" s="39"/>
      <c r="I3" s="39"/>
      <c r="J3" s="39"/>
      <c r="K3" s="39"/>
      <c r="L3" s="39"/>
      <c r="M3" s="39"/>
      <c r="N3" s="323"/>
      <c r="O3" s="323"/>
      <c r="P3" s="324"/>
      <c r="Q3" s="324"/>
      <c r="R3" s="324"/>
      <c r="S3" s="324"/>
      <c r="T3" s="39"/>
      <c r="U3" s="39"/>
      <c r="V3" s="39"/>
      <c r="W3" s="39"/>
      <c r="X3" s="39"/>
      <c r="Y3" s="39"/>
      <c r="Z3" s="39"/>
      <c r="AA3" s="39"/>
      <c r="AB3" s="39"/>
      <c r="AC3" s="39"/>
      <c r="AD3" s="39"/>
      <c r="AE3" s="39"/>
      <c r="AF3" s="39"/>
    </row>
    <row r="4" spans="1:32" ht="18" customHeight="1" thickBot="1">
      <c r="A4" s="38"/>
      <c r="B4" s="38"/>
      <c r="C4" s="38"/>
      <c r="D4" s="38"/>
      <c r="E4" s="38"/>
      <c r="F4" s="38"/>
      <c r="G4" s="39"/>
      <c r="H4" s="39"/>
      <c r="I4" s="39"/>
      <c r="J4" s="39"/>
      <c r="K4" s="39"/>
      <c r="L4" s="39"/>
      <c r="M4" s="39"/>
      <c r="N4" s="323"/>
      <c r="O4" s="323"/>
      <c r="P4" s="324"/>
      <c r="Q4" s="324"/>
      <c r="R4" s="324"/>
      <c r="S4" s="324"/>
      <c r="T4" s="39"/>
      <c r="U4" s="39"/>
      <c r="V4" s="39"/>
      <c r="W4" s="39"/>
      <c r="X4" s="39"/>
      <c r="Y4" s="39"/>
      <c r="Z4" s="39"/>
      <c r="AA4" s="39"/>
      <c r="AB4" s="39"/>
      <c r="AC4" s="39"/>
      <c r="AD4" s="39"/>
      <c r="AE4" s="39"/>
      <c r="AF4" s="39"/>
    </row>
    <row r="5" spans="1:32" ht="18" customHeight="1" thickBot="1">
      <c r="A5" s="486"/>
      <c r="B5" s="427"/>
      <c r="C5" s="427"/>
      <c r="D5" s="427"/>
      <c r="E5" s="487"/>
      <c r="F5" s="490" t="s">
        <v>526</v>
      </c>
      <c r="G5" s="491"/>
      <c r="H5" s="491"/>
      <c r="I5" s="491"/>
      <c r="J5" s="491"/>
      <c r="K5" s="491"/>
      <c r="L5" s="181" t="s">
        <v>624</v>
      </c>
      <c r="M5" s="39"/>
      <c r="N5" s="323"/>
      <c r="O5" s="323"/>
      <c r="P5" s="324"/>
      <c r="Q5" s="324"/>
      <c r="R5" s="324"/>
      <c r="S5" s="324"/>
      <c r="T5" s="39"/>
      <c r="U5" s="39"/>
      <c r="V5" s="39"/>
      <c r="W5" s="39"/>
      <c r="X5" s="39"/>
      <c r="Y5" s="39"/>
      <c r="Z5" s="39"/>
      <c r="AA5" s="39"/>
      <c r="AB5" s="39"/>
      <c r="AC5" s="39"/>
      <c r="AD5" s="39"/>
      <c r="AE5" s="39"/>
      <c r="AF5" s="39"/>
    </row>
    <row r="6" spans="1:32" ht="18" customHeight="1" thickBot="1">
      <c r="A6" s="488"/>
      <c r="B6" s="430"/>
      <c r="C6" s="430"/>
      <c r="D6" s="430"/>
      <c r="E6" s="489"/>
      <c r="F6" s="492"/>
      <c r="G6" s="493"/>
      <c r="H6" s="493"/>
      <c r="I6" s="493"/>
      <c r="J6" s="493"/>
      <c r="K6" s="493"/>
      <c r="L6" s="182" t="s">
        <v>625</v>
      </c>
      <c r="M6" s="40"/>
      <c r="N6" s="325"/>
      <c r="O6" s="325"/>
      <c r="P6" s="326"/>
      <c r="Q6" s="326"/>
      <c r="R6" s="326"/>
      <c r="S6" s="326"/>
      <c r="T6" s="40"/>
      <c r="U6" s="40"/>
      <c r="V6" s="40"/>
      <c r="W6" s="40"/>
      <c r="X6" s="40"/>
      <c r="Y6" s="40"/>
      <c r="Z6" s="40"/>
      <c r="AA6" s="40"/>
      <c r="AB6" s="40"/>
      <c r="AC6" s="41"/>
      <c r="AD6" s="41"/>
      <c r="AE6" s="41"/>
      <c r="AF6" s="41"/>
    </row>
    <row r="7" spans="1:32" ht="18" customHeight="1" thickBot="1">
      <c r="A7" s="488"/>
      <c r="B7" s="430"/>
      <c r="C7" s="430"/>
      <c r="D7" s="430"/>
      <c r="E7" s="489"/>
      <c r="F7" s="494" t="s">
        <v>3</v>
      </c>
      <c r="G7" s="495"/>
      <c r="H7" s="495"/>
      <c r="I7" s="495"/>
      <c r="J7" s="495"/>
      <c r="K7" s="495"/>
      <c r="L7" s="496" t="s">
        <v>626</v>
      </c>
      <c r="M7" s="38"/>
      <c r="N7" s="327"/>
      <c r="O7" s="327"/>
      <c r="P7" s="328"/>
      <c r="Q7" s="328"/>
      <c r="R7" s="328"/>
      <c r="S7" s="328"/>
      <c r="T7" s="38"/>
      <c r="U7" s="38"/>
      <c r="V7" s="38"/>
      <c r="W7" s="38"/>
      <c r="X7" s="38"/>
      <c r="Y7" s="38"/>
      <c r="Z7" s="38"/>
      <c r="AA7" s="38"/>
      <c r="AB7" s="38"/>
      <c r="AC7" s="38"/>
      <c r="AD7" s="38"/>
      <c r="AE7" s="38"/>
      <c r="AF7" s="38"/>
    </row>
    <row r="8" spans="1:32" ht="18" customHeight="1" thickBot="1">
      <c r="A8" s="488"/>
      <c r="B8" s="488"/>
      <c r="C8" s="488"/>
      <c r="D8" s="488"/>
      <c r="E8" s="489"/>
      <c r="F8" s="498" t="s">
        <v>627</v>
      </c>
      <c r="G8" s="495"/>
      <c r="H8" s="495"/>
      <c r="I8" s="495"/>
      <c r="J8" s="495"/>
      <c r="K8" s="495"/>
      <c r="L8" s="497"/>
      <c r="M8" s="38"/>
      <c r="N8" s="327"/>
      <c r="O8" s="327"/>
      <c r="P8" s="328"/>
      <c r="Q8" s="328"/>
      <c r="R8" s="328"/>
      <c r="S8" s="328"/>
      <c r="T8" s="38"/>
      <c r="U8" s="38"/>
      <c r="V8" s="38"/>
      <c r="W8" s="38"/>
      <c r="X8" s="38"/>
      <c r="Y8" s="38"/>
      <c r="Z8" s="38"/>
      <c r="AA8" s="38"/>
      <c r="AB8" s="38"/>
      <c r="AC8" s="38"/>
      <c r="AD8" s="38"/>
      <c r="AE8" s="38"/>
      <c r="AF8" s="38"/>
    </row>
    <row r="9" spans="1:32" ht="18" customHeight="1" thickBot="1">
      <c r="A9" s="503" t="s">
        <v>628</v>
      </c>
      <c r="B9" s="488"/>
      <c r="C9" s="488"/>
      <c r="D9" s="488"/>
      <c r="E9" s="488"/>
      <c r="F9" s="488"/>
      <c r="G9" s="488"/>
      <c r="H9" s="488"/>
      <c r="I9" s="488"/>
      <c r="J9" s="38"/>
      <c r="K9" s="38"/>
      <c r="L9" s="38"/>
      <c r="M9" s="38"/>
      <c r="N9" s="327"/>
      <c r="O9" s="327"/>
      <c r="P9" s="328"/>
      <c r="Q9" s="328"/>
      <c r="R9" s="328"/>
      <c r="S9" s="328"/>
      <c r="T9" s="38"/>
      <c r="U9" s="38"/>
      <c r="V9" s="38"/>
      <c r="W9" s="38"/>
      <c r="X9" s="38"/>
      <c r="Y9" s="38"/>
      <c r="Z9" s="38"/>
      <c r="AA9" s="38"/>
      <c r="AB9" s="38"/>
      <c r="AC9" s="38"/>
      <c r="AD9" s="38"/>
      <c r="AE9" s="38"/>
      <c r="AF9" s="38"/>
    </row>
    <row r="10" spans="1:32" ht="18" customHeight="1" thickBot="1">
      <c r="A10" s="504" t="s">
        <v>629</v>
      </c>
      <c r="B10" s="488"/>
      <c r="C10" s="488"/>
      <c r="D10" s="488"/>
      <c r="E10" s="505" t="s">
        <v>630</v>
      </c>
      <c r="F10" s="506"/>
      <c r="G10" s="506"/>
      <c r="H10" s="507"/>
      <c r="I10" s="42"/>
      <c r="J10" s="38"/>
      <c r="K10" s="38"/>
      <c r="L10" s="38"/>
      <c r="M10" s="38"/>
      <c r="N10" s="327"/>
      <c r="O10" s="327"/>
      <c r="P10" s="328"/>
      <c r="Q10" s="328"/>
      <c r="R10" s="328"/>
      <c r="S10" s="328"/>
      <c r="T10" s="38"/>
      <c r="U10" s="38"/>
      <c r="V10" s="38"/>
      <c r="W10" s="38"/>
      <c r="X10" s="38"/>
      <c r="Y10" s="38"/>
      <c r="Z10" s="38"/>
      <c r="AA10" s="38"/>
      <c r="AB10" s="38"/>
      <c r="AC10" s="38"/>
      <c r="AD10" s="38"/>
      <c r="AE10" s="38"/>
      <c r="AF10" s="38"/>
    </row>
    <row r="11" spans="1:32" ht="18" customHeight="1" thickBot="1">
      <c r="A11" s="42"/>
      <c r="B11" s="42"/>
      <c r="C11" s="42"/>
      <c r="D11" s="42"/>
      <c r="E11" s="42"/>
      <c r="F11" s="42"/>
      <c r="G11" s="42"/>
      <c r="H11" s="42"/>
      <c r="I11" s="488"/>
      <c r="J11" s="488"/>
      <c r="K11" s="488"/>
      <c r="L11" s="38"/>
      <c r="M11" s="38"/>
      <c r="N11" s="327"/>
      <c r="O11" s="327"/>
      <c r="P11" s="328"/>
      <c r="Q11" s="328"/>
      <c r="R11" s="328"/>
      <c r="S11" s="328"/>
      <c r="T11" s="38"/>
      <c r="U11" s="38"/>
      <c r="V11" s="38"/>
      <c r="W11" s="38"/>
      <c r="X11" s="38"/>
      <c r="Y11" s="38"/>
      <c r="Z11" s="38"/>
      <c r="AA11" s="38"/>
      <c r="AB11" s="38"/>
      <c r="AC11" s="38"/>
      <c r="AD11" s="38"/>
      <c r="AE11" s="38"/>
      <c r="AF11" s="38"/>
    </row>
    <row r="12" spans="1:32" ht="18" customHeight="1">
      <c r="A12" s="504" t="s">
        <v>631</v>
      </c>
      <c r="B12" s="488"/>
      <c r="C12" s="488"/>
      <c r="D12" s="488"/>
      <c r="E12" s="508" t="s">
        <v>632</v>
      </c>
      <c r="F12" s="509"/>
      <c r="G12" s="509"/>
      <c r="H12" s="510"/>
      <c r="I12" s="488"/>
      <c r="J12" s="488"/>
      <c r="K12" s="488"/>
      <c r="L12" s="38"/>
      <c r="M12" s="38"/>
      <c r="N12" s="327"/>
      <c r="O12" s="327"/>
      <c r="P12" s="328"/>
      <c r="Q12" s="328"/>
      <c r="R12" s="328"/>
      <c r="S12" s="328"/>
      <c r="T12" s="38"/>
      <c r="U12" s="38"/>
      <c r="V12" s="38"/>
      <c r="W12" s="38"/>
      <c r="X12" s="38"/>
      <c r="Y12" s="38"/>
      <c r="Z12" s="38"/>
      <c r="AA12" s="38"/>
      <c r="AB12" s="38"/>
      <c r="AC12" s="38"/>
      <c r="AD12" s="38"/>
      <c r="AE12" s="38"/>
      <c r="AF12" s="38"/>
    </row>
    <row r="13" spans="1:32" ht="18" customHeight="1" thickBot="1">
      <c r="A13" s="488"/>
      <c r="B13" s="488"/>
      <c r="C13" s="488"/>
      <c r="D13" s="488"/>
      <c r="E13" s="511"/>
      <c r="F13" s="512"/>
      <c r="G13" s="512"/>
      <c r="H13" s="513"/>
      <c r="I13" s="42"/>
      <c r="J13" s="38"/>
      <c r="K13" s="38"/>
      <c r="L13" s="38"/>
      <c r="M13" s="38"/>
      <c r="N13" s="327"/>
      <c r="O13" s="327"/>
      <c r="P13" s="328"/>
      <c r="Q13" s="328"/>
      <c r="R13" s="328"/>
      <c r="S13" s="328"/>
      <c r="T13" s="38"/>
      <c r="U13" s="38"/>
      <c r="V13" s="38"/>
      <c r="W13" s="38"/>
      <c r="X13" s="38"/>
      <c r="Y13" s="38"/>
      <c r="Z13" s="38"/>
      <c r="AA13" s="38"/>
      <c r="AB13" s="38"/>
      <c r="AC13" s="38"/>
      <c r="AD13" s="38"/>
      <c r="AE13" s="38"/>
      <c r="AF13" s="38"/>
    </row>
    <row r="14" spans="1:32" ht="18" customHeight="1" thickBot="1">
      <c r="A14" s="42"/>
      <c r="B14" s="42"/>
      <c r="C14" s="42"/>
      <c r="D14" s="42"/>
      <c r="E14" s="42"/>
      <c r="F14" s="42"/>
      <c r="G14" s="42"/>
      <c r="H14" s="42"/>
      <c r="I14" s="488"/>
      <c r="J14" s="488"/>
      <c r="K14" s="488"/>
      <c r="L14" s="38"/>
      <c r="M14" s="38"/>
      <c r="N14" s="327"/>
      <c r="O14" s="327"/>
      <c r="P14" s="328"/>
      <c r="Q14" s="328"/>
      <c r="R14" s="328"/>
      <c r="S14" s="328"/>
      <c r="T14" s="38"/>
      <c r="U14" s="38"/>
      <c r="V14" s="38"/>
      <c r="W14" s="38"/>
      <c r="X14" s="38"/>
      <c r="Y14" s="38"/>
      <c r="Z14" s="38"/>
      <c r="AA14" s="38"/>
      <c r="AB14" s="38"/>
      <c r="AC14" s="38"/>
      <c r="AD14" s="38"/>
      <c r="AE14" s="38"/>
      <c r="AF14" s="38"/>
    </row>
    <row r="15" spans="1:32" ht="18" customHeight="1">
      <c r="A15" s="504" t="s">
        <v>633</v>
      </c>
      <c r="B15" s="488"/>
      <c r="C15" s="488"/>
      <c r="D15" s="488"/>
      <c r="E15" s="508" t="s">
        <v>634</v>
      </c>
      <c r="F15" s="509"/>
      <c r="G15" s="509"/>
      <c r="H15" s="510"/>
      <c r="I15" s="488"/>
      <c r="J15" s="488"/>
      <c r="K15" s="488"/>
      <c r="L15" s="39"/>
      <c r="M15" s="39"/>
      <c r="N15" s="323"/>
      <c r="O15" s="323"/>
      <c r="P15" s="324"/>
      <c r="Q15" s="324"/>
      <c r="R15" s="324"/>
      <c r="S15" s="324"/>
      <c r="T15" s="39"/>
      <c r="U15" s="39"/>
      <c r="V15" s="39"/>
      <c r="W15" s="39"/>
      <c r="X15" s="39"/>
      <c r="Y15" s="39"/>
      <c r="Z15" s="39"/>
      <c r="AA15" s="39"/>
      <c r="AB15" s="39"/>
      <c r="AC15" s="39"/>
      <c r="AD15" s="39"/>
      <c r="AE15" s="39"/>
      <c r="AF15" s="39"/>
    </row>
    <row r="16" spans="1:32" ht="18" customHeight="1">
      <c r="A16" s="488"/>
      <c r="B16" s="430"/>
      <c r="C16" s="430"/>
      <c r="D16" s="488"/>
      <c r="E16" s="514"/>
      <c r="F16" s="430"/>
      <c r="G16" s="430"/>
      <c r="H16" s="515"/>
      <c r="I16" s="42"/>
      <c r="J16" s="38"/>
      <c r="K16" s="38"/>
      <c r="L16" s="39"/>
      <c r="M16" s="39"/>
      <c r="N16" s="323"/>
      <c r="O16" s="323"/>
      <c r="P16" s="324"/>
      <c r="Q16" s="324"/>
      <c r="R16" s="324"/>
      <c r="S16" s="324"/>
      <c r="T16" s="39"/>
      <c r="U16" s="39"/>
      <c r="V16" s="39"/>
      <c r="W16" s="39"/>
      <c r="X16" s="39"/>
      <c r="Y16" s="39"/>
      <c r="Z16" s="39"/>
      <c r="AA16" s="39"/>
      <c r="AB16" s="39"/>
      <c r="AC16" s="39"/>
      <c r="AD16" s="39"/>
      <c r="AE16" s="39"/>
      <c r="AF16" s="39"/>
    </row>
    <row r="17" spans="1:32" ht="18" customHeight="1" thickBot="1">
      <c r="A17" s="488"/>
      <c r="B17" s="488"/>
      <c r="C17" s="488"/>
      <c r="D17" s="488"/>
      <c r="E17" s="511"/>
      <c r="F17" s="512"/>
      <c r="G17" s="512"/>
      <c r="H17" s="513"/>
      <c r="I17" s="43"/>
      <c r="J17" s="38"/>
      <c r="K17" s="38"/>
      <c r="L17" s="39"/>
      <c r="M17" s="39"/>
      <c r="N17" s="323"/>
      <c r="O17" s="323"/>
      <c r="P17" s="324"/>
      <c r="Q17" s="324"/>
      <c r="R17" s="324"/>
      <c r="S17" s="324"/>
      <c r="T17" s="39"/>
      <c r="U17" s="39"/>
      <c r="V17" s="39"/>
      <c r="W17" s="39"/>
      <c r="X17" s="39"/>
      <c r="Y17" s="39"/>
      <c r="Z17" s="39"/>
      <c r="AA17" s="39"/>
      <c r="AB17" s="39"/>
      <c r="AC17" s="39"/>
      <c r="AD17" s="39"/>
      <c r="AE17" s="39"/>
      <c r="AF17" s="39"/>
    </row>
    <row r="18" spans="1:32" ht="18" customHeight="1" thickBot="1">
      <c r="A18" s="42"/>
      <c r="B18" s="42"/>
      <c r="C18" s="42"/>
      <c r="D18" s="42"/>
      <c r="E18" s="42"/>
      <c r="F18" s="42"/>
      <c r="G18" s="42"/>
      <c r="H18" s="42"/>
      <c r="I18" s="43"/>
      <c r="J18" s="38"/>
      <c r="K18" s="38"/>
      <c r="L18" s="39"/>
      <c r="M18" s="39"/>
      <c r="N18" s="323"/>
      <c r="O18" s="323"/>
      <c r="P18" s="324"/>
      <c r="Q18" s="324"/>
      <c r="R18" s="324"/>
      <c r="S18" s="324"/>
      <c r="T18" s="39"/>
      <c r="U18" s="39"/>
      <c r="V18" s="39"/>
      <c r="W18" s="39"/>
      <c r="X18" s="39"/>
      <c r="Y18" s="39"/>
      <c r="Z18" s="39"/>
      <c r="AA18" s="39"/>
      <c r="AB18" s="39"/>
      <c r="AC18" s="39"/>
      <c r="AD18" s="39"/>
      <c r="AE18" s="39"/>
      <c r="AF18" s="39"/>
    </row>
    <row r="19" spans="1:32" ht="18" customHeight="1" thickBot="1">
      <c r="A19" s="44" t="s">
        <v>635</v>
      </c>
      <c r="B19" s="44"/>
      <c r="C19" s="44"/>
      <c r="D19" s="44"/>
      <c r="E19" s="45" t="s">
        <v>636</v>
      </c>
      <c r="F19" s="45"/>
      <c r="G19" s="45"/>
      <c r="H19" s="45"/>
      <c r="I19" s="43"/>
      <c r="J19" s="38"/>
      <c r="K19" s="38"/>
      <c r="L19" s="39"/>
      <c r="M19" s="39"/>
      <c r="N19" s="323"/>
      <c r="O19" s="323"/>
      <c r="P19" s="324"/>
      <c r="Q19" s="324"/>
      <c r="R19" s="324"/>
      <c r="S19" s="324"/>
      <c r="T19" s="39"/>
      <c r="U19" s="39"/>
      <c r="V19" s="39"/>
      <c r="W19" s="39"/>
      <c r="X19" s="39"/>
      <c r="Y19" s="39"/>
      <c r="Z19" s="39"/>
      <c r="AA19" s="39"/>
      <c r="AB19" s="39"/>
      <c r="AC19" s="39"/>
      <c r="AD19" s="39"/>
      <c r="AE19" s="39"/>
      <c r="AF19" s="39"/>
    </row>
    <row r="20" spans="1:32" ht="18" customHeight="1" thickBot="1">
      <c r="A20" s="44"/>
      <c r="B20" s="44"/>
      <c r="C20" s="44"/>
      <c r="D20" s="44"/>
      <c r="E20" s="45"/>
      <c r="F20" s="45"/>
      <c r="G20" s="45"/>
      <c r="H20" s="45"/>
      <c r="I20" s="42"/>
      <c r="J20" s="38"/>
      <c r="K20" s="38"/>
      <c r="L20" s="39"/>
      <c r="M20" s="39"/>
      <c r="N20" s="323"/>
      <c r="O20" s="323"/>
      <c r="P20" s="324"/>
      <c r="Q20" s="324"/>
      <c r="R20" s="324"/>
      <c r="S20" s="324"/>
      <c r="T20" s="39"/>
      <c r="U20" s="39"/>
      <c r="V20" s="39"/>
      <c r="W20" s="39"/>
      <c r="X20" s="39"/>
      <c r="Y20" s="39"/>
      <c r="Z20" s="39"/>
      <c r="AA20" s="39"/>
      <c r="AB20" s="39"/>
      <c r="AC20" s="39"/>
      <c r="AD20" s="39"/>
      <c r="AE20" s="39"/>
      <c r="AF20" s="39"/>
    </row>
    <row r="21" spans="1:32" ht="18" customHeight="1">
      <c r="A21" s="503" t="s">
        <v>628</v>
      </c>
      <c r="B21" s="488"/>
      <c r="C21" s="488"/>
      <c r="D21" s="488"/>
      <c r="E21" s="488"/>
      <c r="F21" s="488"/>
      <c r="G21" s="488"/>
      <c r="H21" s="488"/>
      <c r="I21" s="488"/>
      <c r="J21" s="38"/>
      <c r="K21" s="38"/>
      <c r="L21" s="39"/>
      <c r="M21" s="39"/>
      <c r="N21" s="323"/>
      <c r="O21" s="323"/>
      <c r="P21" s="324"/>
      <c r="Q21" s="324"/>
      <c r="R21" s="324"/>
      <c r="S21" s="324"/>
      <c r="T21" s="39"/>
      <c r="U21" s="39"/>
      <c r="V21" s="39"/>
      <c r="W21" s="39"/>
      <c r="X21" s="39"/>
      <c r="Y21" s="39"/>
      <c r="Z21" s="39"/>
      <c r="AA21" s="39"/>
      <c r="AB21" s="39"/>
      <c r="AC21" s="39"/>
      <c r="AD21" s="39"/>
      <c r="AE21" s="39"/>
      <c r="AF21" s="39"/>
    </row>
    <row r="22" spans="1:32" ht="40.5" customHeight="1">
      <c r="A22" s="499" t="s">
        <v>637</v>
      </c>
      <c r="B22" s="500"/>
      <c r="C22" s="500"/>
      <c r="D22" s="500"/>
      <c r="E22" s="500"/>
      <c r="F22" s="500"/>
      <c r="G22" s="500"/>
      <c r="H22" s="500"/>
      <c r="I22" s="500"/>
      <c r="J22" s="500"/>
      <c r="K22" s="500"/>
      <c r="L22" s="500"/>
      <c r="M22" s="500"/>
      <c r="N22" s="323"/>
      <c r="O22" s="323"/>
      <c r="P22" s="324"/>
      <c r="Q22" s="324"/>
      <c r="R22" s="324"/>
      <c r="S22" s="324"/>
      <c r="T22" s="39"/>
      <c r="U22" s="39"/>
      <c r="V22" s="39"/>
      <c r="W22" s="39"/>
      <c r="X22" s="39"/>
      <c r="Y22" s="39"/>
      <c r="Z22" s="39"/>
      <c r="AA22" s="39"/>
      <c r="AB22" s="39"/>
      <c r="AC22" s="39"/>
      <c r="AD22" s="39"/>
      <c r="AE22" s="39"/>
      <c r="AF22" s="39"/>
    </row>
    <row r="23" spans="1:32" ht="45.75" customHeight="1" thickBot="1">
      <c r="A23" s="501" t="s">
        <v>638</v>
      </c>
      <c r="B23" s="502"/>
      <c r="C23" s="502"/>
      <c r="D23" s="502"/>
      <c r="E23" s="502"/>
      <c r="F23" s="502"/>
      <c r="G23" s="502"/>
      <c r="H23" s="502"/>
      <c r="I23" s="502"/>
      <c r="J23" s="502"/>
      <c r="K23" s="502"/>
      <c r="L23" s="502"/>
      <c r="M23" s="502"/>
      <c r="N23" s="323"/>
      <c r="O23" s="323"/>
      <c r="P23" s="324"/>
      <c r="Q23" s="324"/>
      <c r="R23" s="324"/>
      <c r="S23" s="324"/>
      <c r="T23" s="39"/>
      <c r="U23" s="39"/>
      <c r="V23" s="39"/>
      <c r="W23" s="39"/>
      <c r="X23" s="39"/>
      <c r="Y23" s="39"/>
      <c r="Z23" s="39"/>
      <c r="AA23" s="39"/>
      <c r="AB23" s="39"/>
      <c r="AC23" s="39"/>
      <c r="AD23" s="39"/>
      <c r="AE23" s="39"/>
      <c r="AF23" s="39"/>
    </row>
    <row r="24" spans="1:32" ht="112.5" customHeight="1" thickTop="1" thickBot="1">
      <c r="A24" s="46" t="s">
        <v>639</v>
      </c>
      <c r="B24" s="46" t="s">
        <v>640</v>
      </c>
      <c r="C24" s="47" t="s">
        <v>641</v>
      </c>
      <c r="D24" s="48" t="s">
        <v>642</v>
      </c>
      <c r="E24" s="47" t="s">
        <v>643</v>
      </c>
      <c r="F24" s="48" t="s">
        <v>644</v>
      </c>
      <c r="G24" s="47" t="s">
        <v>645</v>
      </c>
      <c r="H24" s="48" t="s">
        <v>646</v>
      </c>
      <c r="I24" s="47" t="s">
        <v>647</v>
      </c>
      <c r="J24" s="49" t="s">
        <v>648</v>
      </c>
      <c r="K24" s="14" t="s">
        <v>649</v>
      </c>
      <c r="L24" s="14" t="s">
        <v>650</v>
      </c>
      <c r="M24" s="259" t="s">
        <v>651</v>
      </c>
      <c r="N24" s="253" t="s">
        <v>15</v>
      </c>
      <c r="O24" s="253" t="s">
        <v>13</v>
      </c>
      <c r="P24" s="254" t="s">
        <v>16</v>
      </c>
      <c r="Q24" s="254" t="s">
        <v>17</v>
      </c>
      <c r="R24" s="254" t="s">
        <v>18</v>
      </c>
      <c r="S24" s="254" t="s">
        <v>19</v>
      </c>
      <c r="T24" s="39"/>
      <c r="U24" s="39"/>
      <c r="V24" s="39"/>
      <c r="W24" s="39"/>
      <c r="X24" s="39"/>
      <c r="Y24" s="39"/>
      <c r="Z24" s="39"/>
      <c r="AA24" s="39"/>
      <c r="AB24" s="39"/>
      <c r="AC24" s="39"/>
      <c r="AD24" s="39"/>
      <c r="AE24" s="39"/>
      <c r="AF24" s="39"/>
    </row>
    <row r="25" spans="1:32" ht="70" customHeight="1" thickBot="1">
      <c r="A25" s="178">
        <v>15225</v>
      </c>
      <c r="B25" s="179" t="s">
        <v>652</v>
      </c>
      <c r="C25" s="179" t="s">
        <v>653</v>
      </c>
      <c r="D25" s="179" t="s">
        <v>654</v>
      </c>
      <c r="E25" s="179" t="s">
        <v>655</v>
      </c>
      <c r="F25" s="179" t="s">
        <v>656</v>
      </c>
      <c r="G25" s="180" t="s">
        <v>657</v>
      </c>
      <c r="H25" s="180" t="s">
        <v>658</v>
      </c>
      <c r="I25" s="183">
        <v>44958</v>
      </c>
      <c r="J25" s="183">
        <v>45260</v>
      </c>
      <c r="K25" s="516" t="s">
        <v>659</v>
      </c>
      <c r="L25" s="517"/>
      <c r="M25" s="517"/>
      <c r="N25" s="329" t="s">
        <v>660</v>
      </c>
      <c r="O25" s="330"/>
      <c r="P25" s="331">
        <v>0</v>
      </c>
      <c r="Q25" s="332"/>
      <c r="R25" s="332"/>
      <c r="S25" s="335">
        <f>+P25</f>
        <v>0</v>
      </c>
      <c r="T25" s="39"/>
      <c r="U25" s="39"/>
      <c r="V25" s="39"/>
      <c r="W25" s="39"/>
      <c r="X25" s="39"/>
      <c r="Y25" s="39"/>
      <c r="Z25" s="39"/>
      <c r="AA25" s="39"/>
      <c r="AB25" s="39"/>
      <c r="AC25" s="39"/>
      <c r="AD25" s="39"/>
      <c r="AE25" s="39"/>
      <c r="AF25" s="39"/>
    </row>
    <row r="26" spans="1:32" ht="70" customHeight="1" thickBot="1">
      <c r="A26" s="178">
        <v>16814</v>
      </c>
      <c r="B26" s="179" t="s">
        <v>661</v>
      </c>
      <c r="C26" s="179" t="s">
        <v>653</v>
      </c>
      <c r="D26" s="179" t="s">
        <v>654</v>
      </c>
      <c r="E26" s="179" t="s">
        <v>655</v>
      </c>
      <c r="F26" s="179" t="s">
        <v>656</v>
      </c>
      <c r="G26" s="180" t="s">
        <v>657</v>
      </c>
      <c r="H26" s="180" t="s">
        <v>658</v>
      </c>
      <c r="I26" s="183">
        <v>44958</v>
      </c>
      <c r="J26" s="183">
        <v>45260</v>
      </c>
      <c r="K26" s="516" t="s">
        <v>659</v>
      </c>
      <c r="L26" s="517"/>
      <c r="M26" s="517"/>
      <c r="N26" s="329" t="s">
        <v>660</v>
      </c>
      <c r="O26" s="330"/>
      <c r="P26" s="331">
        <v>0</v>
      </c>
      <c r="Q26" s="332"/>
      <c r="R26" s="332"/>
      <c r="S26" s="335">
        <f t="shared" ref="S26:S48" si="0">+P26</f>
        <v>0</v>
      </c>
      <c r="T26" s="39"/>
      <c r="U26" s="39"/>
      <c r="V26" s="39"/>
      <c r="W26" s="39"/>
      <c r="X26" s="39"/>
      <c r="Y26" s="39"/>
      <c r="Z26" s="39"/>
      <c r="AA26" s="39"/>
      <c r="AB26" s="39"/>
      <c r="AC26" s="39"/>
      <c r="AD26" s="39"/>
      <c r="AE26" s="39"/>
      <c r="AF26" s="39"/>
    </row>
    <row r="27" spans="1:32" ht="70" customHeight="1" thickBot="1">
      <c r="A27" s="178">
        <v>59024</v>
      </c>
      <c r="B27" s="179" t="s">
        <v>662</v>
      </c>
      <c r="C27" s="179" t="s">
        <v>653</v>
      </c>
      <c r="D27" s="179" t="s">
        <v>654</v>
      </c>
      <c r="E27" s="179" t="s">
        <v>655</v>
      </c>
      <c r="F27" s="179" t="s">
        <v>656</v>
      </c>
      <c r="G27" s="180" t="s">
        <v>657</v>
      </c>
      <c r="H27" s="180" t="s">
        <v>658</v>
      </c>
      <c r="I27" s="183">
        <v>44958</v>
      </c>
      <c r="J27" s="183">
        <v>45260</v>
      </c>
      <c r="K27" s="516" t="s">
        <v>659</v>
      </c>
      <c r="L27" s="517"/>
      <c r="M27" s="517"/>
      <c r="N27" s="329" t="s">
        <v>660</v>
      </c>
      <c r="O27" s="330"/>
      <c r="P27" s="331">
        <v>0</v>
      </c>
      <c r="Q27" s="332"/>
      <c r="R27" s="332"/>
      <c r="S27" s="335">
        <f t="shared" si="0"/>
        <v>0</v>
      </c>
      <c r="T27" s="39"/>
      <c r="U27" s="39"/>
      <c r="V27" s="39"/>
      <c r="W27" s="39"/>
      <c r="X27" s="39"/>
      <c r="Y27" s="39"/>
      <c r="Z27" s="39"/>
      <c r="AA27" s="39"/>
      <c r="AB27" s="39"/>
      <c r="AC27" s="39"/>
      <c r="AD27" s="39"/>
      <c r="AE27" s="39"/>
      <c r="AF27" s="39"/>
    </row>
    <row r="28" spans="1:32" ht="70" customHeight="1" thickBot="1">
      <c r="A28" s="178">
        <v>15238</v>
      </c>
      <c r="B28" s="179" t="s">
        <v>663</v>
      </c>
      <c r="C28" s="179" t="s">
        <v>653</v>
      </c>
      <c r="D28" s="179" t="s">
        <v>664</v>
      </c>
      <c r="E28" s="179" t="s">
        <v>665</v>
      </c>
      <c r="F28" s="179" t="s">
        <v>666</v>
      </c>
      <c r="G28" s="180" t="s">
        <v>667</v>
      </c>
      <c r="H28" s="180" t="s">
        <v>658</v>
      </c>
      <c r="I28" s="183">
        <v>44958</v>
      </c>
      <c r="J28" s="183">
        <v>45260</v>
      </c>
      <c r="K28" s="516" t="s">
        <v>659</v>
      </c>
      <c r="L28" s="517"/>
      <c r="M28" s="517"/>
      <c r="N28" s="329" t="s">
        <v>660</v>
      </c>
      <c r="O28" s="330"/>
      <c r="P28" s="331">
        <v>0</v>
      </c>
      <c r="Q28" s="332"/>
      <c r="R28" s="332"/>
      <c r="S28" s="335">
        <f t="shared" si="0"/>
        <v>0</v>
      </c>
      <c r="T28" s="39"/>
      <c r="U28" s="39"/>
      <c r="V28" s="39"/>
      <c r="W28" s="39"/>
      <c r="X28" s="39"/>
      <c r="Y28" s="39"/>
      <c r="Z28" s="39"/>
      <c r="AA28" s="39"/>
      <c r="AB28" s="39"/>
      <c r="AC28" s="39"/>
      <c r="AD28" s="39"/>
      <c r="AE28" s="39"/>
      <c r="AF28" s="39"/>
    </row>
    <row r="29" spans="1:32" ht="70" customHeight="1" thickBot="1">
      <c r="A29" s="178">
        <v>15321</v>
      </c>
      <c r="B29" s="179" t="s">
        <v>668</v>
      </c>
      <c r="C29" s="179" t="s">
        <v>653</v>
      </c>
      <c r="D29" s="179" t="s">
        <v>664</v>
      </c>
      <c r="E29" s="179" t="s">
        <v>665</v>
      </c>
      <c r="F29" s="179" t="s">
        <v>666</v>
      </c>
      <c r="G29" s="180" t="s">
        <v>667</v>
      </c>
      <c r="H29" s="180" t="s">
        <v>658</v>
      </c>
      <c r="I29" s="183">
        <v>44958</v>
      </c>
      <c r="J29" s="183">
        <v>45260</v>
      </c>
      <c r="K29" s="516" t="s">
        <v>659</v>
      </c>
      <c r="L29" s="517"/>
      <c r="M29" s="517"/>
      <c r="N29" s="329" t="s">
        <v>660</v>
      </c>
      <c r="O29" s="330"/>
      <c r="P29" s="331">
        <v>0</v>
      </c>
      <c r="Q29" s="332"/>
      <c r="R29" s="332"/>
      <c r="S29" s="335">
        <f t="shared" si="0"/>
        <v>0</v>
      </c>
      <c r="T29" s="39"/>
      <c r="U29" s="39"/>
      <c r="V29" s="39"/>
      <c r="W29" s="39"/>
      <c r="X29" s="39"/>
      <c r="Y29" s="39"/>
      <c r="Z29" s="39"/>
      <c r="AA29" s="39"/>
      <c r="AB29" s="39"/>
      <c r="AC29" s="39"/>
      <c r="AD29" s="39"/>
      <c r="AE29" s="39"/>
      <c r="AF29" s="39"/>
    </row>
    <row r="30" spans="1:32" ht="70" customHeight="1" thickBot="1">
      <c r="A30" s="178">
        <v>15960</v>
      </c>
      <c r="B30" s="179" t="s">
        <v>669</v>
      </c>
      <c r="C30" s="179" t="s">
        <v>653</v>
      </c>
      <c r="D30" s="179" t="s">
        <v>654</v>
      </c>
      <c r="E30" s="179" t="s">
        <v>655</v>
      </c>
      <c r="F30" s="179" t="s">
        <v>656</v>
      </c>
      <c r="G30" s="180" t="s">
        <v>657</v>
      </c>
      <c r="H30" s="180" t="s">
        <v>670</v>
      </c>
      <c r="I30" s="183">
        <v>44958</v>
      </c>
      <c r="J30" s="183">
        <v>45260</v>
      </c>
      <c r="K30" s="516" t="s">
        <v>659</v>
      </c>
      <c r="L30" s="517"/>
      <c r="M30" s="517"/>
      <c r="N30" s="329" t="s">
        <v>660</v>
      </c>
      <c r="O30" s="330"/>
      <c r="P30" s="331">
        <v>0</v>
      </c>
      <c r="Q30" s="332"/>
      <c r="R30" s="332"/>
      <c r="S30" s="335">
        <f t="shared" si="0"/>
        <v>0</v>
      </c>
      <c r="T30" s="39"/>
      <c r="U30" s="39"/>
      <c r="V30" s="39"/>
      <c r="W30" s="39"/>
      <c r="X30" s="39"/>
      <c r="Y30" s="39"/>
      <c r="Z30" s="39"/>
      <c r="AA30" s="39"/>
      <c r="AB30" s="39"/>
      <c r="AC30" s="39"/>
      <c r="AD30" s="39"/>
      <c r="AE30" s="39"/>
      <c r="AF30" s="39"/>
    </row>
    <row r="31" spans="1:32" ht="70" customHeight="1" thickBot="1">
      <c r="A31" s="178">
        <v>15327</v>
      </c>
      <c r="B31" s="179" t="s">
        <v>671</v>
      </c>
      <c r="C31" s="179" t="s">
        <v>672</v>
      </c>
      <c r="D31" s="179" t="s">
        <v>654</v>
      </c>
      <c r="E31" s="179" t="s">
        <v>673</v>
      </c>
      <c r="F31" s="179" t="s">
        <v>674</v>
      </c>
      <c r="G31" s="180" t="s">
        <v>675</v>
      </c>
      <c r="H31" s="180" t="s">
        <v>676</v>
      </c>
      <c r="I31" s="183">
        <v>44958</v>
      </c>
      <c r="J31" s="183">
        <v>45260</v>
      </c>
      <c r="K31" s="516" t="s">
        <v>659</v>
      </c>
      <c r="L31" s="517"/>
      <c r="M31" s="517"/>
      <c r="N31" s="329" t="s">
        <v>660</v>
      </c>
      <c r="O31" s="330"/>
      <c r="P31" s="331">
        <v>0</v>
      </c>
      <c r="Q31" s="332"/>
      <c r="R31" s="332"/>
      <c r="S31" s="335">
        <f t="shared" si="0"/>
        <v>0</v>
      </c>
      <c r="T31" s="39"/>
      <c r="U31" s="39"/>
      <c r="V31" s="39"/>
      <c r="W31" s="39"/>
      <c r="X31" s="39"/>
      <c r="Y31" s="39"/>
      <c r="Z31" s="39"/>
      <c r="AA31" s="39"/>
      <c r="AB31" s="39"/>
      <c r="AC31" s="39"/>
      <c r="AD31" s="39"/>
      <c r="AE31" s="39"/>
      <c r="AF31" s="39"/>
    </row>
    <row r="32" spans="1:32" ht="70" customHeight="1" thickBot="1">
      <c r="A32" s="178">
        <v>15332</v>
      </c>
      <c r="B32" s="179" t="s">
        <v>677</v>
      </c>
      <c r="C32" s="179" t="s">
        <v>672</v>
      </c>
      <c r="D32" s="179" t="s">
        <v>654</v>
      </c>
      <c r="E32" s="179" t="s">
        <v>673</v>
      </c>
      <c r="F32" s="179" t="s">
        <v>674</v>
      </c>
      <c r="G32" s="180" t="s">
        <v>675</v>
      </c>
      <c r="H32" s="180" t="s">
        <v>676</v>
      </c>
      <c r="I32" s="183">
        <v>44958</v>
      </c>
      <c r="J32" s="183">
        <v>45260</v>
      </c>
      <c r="K32" s="516" t="s">
        <v>659</v>
      </c>
      <c r="L32" s="517"/>
      <c r="M32" s="517"/>
      <c r="N32" s="329" t="s">
        <v>660</v>
      </c>
      <c r="O32" s="330"/>
      <c r="P32" s="331">
        <v>0</v>
      </c>
      <c r="Q32" s="332"/>
      <c r="R32" s="332"/>
      <c r="S32" s="335">
        <f t="shared" si="0"/>
        <v>0</v>
      </c>
      <c r="T32" s="39"/>
      <c r="U32" s="39"/>
      <c r="V32" s="39"/>
      <c r="W32" s="39"/>
      <c r="X32" s="39"/>
      <c r="Y32" s="39"/>
      <c r="Z32" s="39"/>
      <c r="AA32" s="39"/>
      <c r="AB32" s="39"/>
      <c r="AC32" s="39"/>
      <c r="AD32" s="39"/>
      <c r="AE32" s="39"/>
      <c r="AF32" s="39"/>
    </row>
    <row r="33" spans="1:32" ht="70" customHeight="1" thickBot="1">
      <c r="A33" s="178">
        <v>15335</v>
      </c>
      <c r="B33" s="179" t="s">
        <v>678</v>
      </c>
      <c r="C33" s="179" t="s">
        <v>672</v>
      </c>
      <c r="D33" s="179" t="s">
        <v>654</v>
      </c>
      <c r="E33" s="179" t="s">
        <v>673</v>
      </c>
      <c r="F33" s="179" t="s">
        <v>674</v>
      </c>
      <c r="G33" s="180" t="s">
        <v>675</v>
      </c>
      <c r="H33" s="180" t="s">
        <v>676</v>
      </c>
      <c r="I33" s="183">
        <v>44958</v>
      </c>
      <c r="J33" s="183">
        <v>45260</v>
      </c>
      <c r="K33" s="516" t="s">
        <v>659</v>
      </c>
      <c r="L33" s="517"/>
      <c r="M33" s="517"/>
      <c r="N33" s="329" t="s">
        <v>660</v>
      </c>
      <c r="O33" s="330"/>
      <c r="P33" s="331">
        <v>0</v>
      </c>
      <c r="Q33" s="332"/>
      <c r="R33" s="332"/>
      <c r="S33" s="335">
        <f t="shared" si="0"/>
        <v>0</v>
      </c>
      <c r="T33" s="39"/>
      <c r="U33" s="39"/>
      <c r="V33" s="39"/>
      <c r="W33" s="39"/>
      <c r="X33" s="39"/>
      <c r="Y33" s="39"/>
      <c r="Z33" s="39"/>
      <c r="AA33" s="39"/>
      <c r="AB33" s="39"/>
      <c r="AC33" s="39"/>
      <c r="AD33" s="39"/>
      <c r="AE33" s="39"/>
      <c r="AF33" s="39"/>
    </row>
    <row r="34" spans="1:32" ht="70" customHeight="1" thickBot="1">
      <c r="A34" s="178">
        <v>33878</v>
      </c>
      <c r="B34" s="179" t="s">
        <v>679</v>
      </c>
      <c r="C34" s="179" t="s">
        <v>672</v>
      </c>
      <c r="D34" s="179" t="s">
        <v>654</v>
      </c>
      <c r="E34" s="179" t="s">
        <v>673</v>
      </c>
      <c r="F34" s="179" t="s">
        <v>674</v>
      </c>
      <c r="G34" s="180" t="s">
        <v>675</v>
      </c>
      <c r="H34" s="180" t="s">
        <v>676</v>
      </c>
      <c r="I34" s="183">
        <v>44958</v>
      </c>
      <c r="J34" s="183">
        <v>45260</v>
      </c>
      <c r="K34" s="516" t="s">
        <v>659</v>
      </c>
      <c r="L34" s="517"/>
      <c r="M34" s="517"/>
      <c r="N34" s="329" t="s">
        <v>660</v>
      </c>
      <c r="O34" s="330"/>
      <c r="P34" s="331">
        <v>0</v>
      </c>
      <c r="Q34" s="332"/>
      <c r="R34" s="332"/>
      <c r="S34" s="335">
        <f t="shared" si="0"/>
        <v>0</v>
      </c>
      <c r="T34" s="39"/>
      <c r="U34" s="39"/>
      <c r="V34" s="39"/>
      <c r="W34" s="39"/>
      <c r="X34" s="39"/>
      <c r="Y34" s="39"/>
      <c r="Z34" s="39"/>
      <c r="AA34" s="39"/>
      <c r="AB34" s="39"/>
      <c r="AC34" s="39"/>
      <c r="AD34" s="39"/>
      <c r="AE34" s="39"/>
      <c r="AF34" s="39"/>
    </row>
    <row r="35" spans="1:32" ht="70" customHeight="1" thickBot="1">
      <c r="A35" s="178">
        <v>15327</v>
      </c>
      <c r="B35" s="179" t="s">
        <v>671</v>
      </c>
      <c r="C35" s="179" t="s">
        <v>672</v>
      </c>
      <c r="D35" s="179" t="s">
        <v>680</v>
      </c>
      <c r="E35" s="179" t="s">
        <v>681</v>
      </c>
      <c r="F35" s="179" t="s">
        <v>682</v>
      </c>
      <c r="G35" s="180" t="s">
        <v>683</v>
      </c>
      <c r="H35" s="180" t="s">
        <v>676</v>
      </c>
      <c r="I35" s="183">
        <v>44958</v>
      </c>
      <c r="J35" s="183">
        <v>45260</v>
      </c>
      <c r="K35" s="516" t="s">
        <v>659</v>
      </c>
      <c r="L35" s="517"/>
      <c r="M35" s="517"/>
      <c r="N35" s="329" t="s">
        <v>660</v>
      </c>
      <c r="O35" s="330"/>
      <c r="P35" s="331">
        <v>0</v>
      </c>
      <c r="Q35" s="332"/>
      <c r="R35" s="332"/>
      <c r="S35" s="335">
        <f t="shared" si="0"/>
        <v>0</v>
      </c>
      <c r="T35" s="39"/>
      <c r="U35" s="39"/>
      <c r="V35" s="39"/>
      <c r="W35" s="39"/>
      <c r="X35" s="39"/>
      <c r="Y35" s="39"/>
      <c r="Z35" s="39"/>
      <c r="AA35" s="39"/>
      <c r="AB35" s="39"/>
      <c r="AC35" s="39"/>
      <c r="AD35" s="39"/>
      <c r="AE35" s="39"/>
      <c r="AF35" s="39"/>
    </row>
    <row r="36" spans="1:32" ht="70" customHeight="1" thickBot="1">
      <c r="A36" s="178">
        <v>15329</v>
      </c>
      <c r="B36" s="179" t="s">
        <v>684</v>
      </c>
      <c r="C36" s="179" t="s">
        <v>672</v>
      </c>
      <c r="D36" s="179" t="s">
        <v>680</v>
      </c>
      <c r="E36" s="179" t="s">
        <v>681</v>
      </c>
      <c r="F36" s="179" t="s">
        <v>682</v>
      </c>
      <c r="G36" s="180" t="s">
        <v>683</v>
      </c>
      <c r="H36" s="180" t="s">
        <v>676</v>
      </c>
      <c r="I36" s="183">
        <v>44958</v>
      </c>
      <c r="J36" s="183">
        <v>45260</v>
      </c>
      <c r="K36" s="516" t="s">
        <v>659</v>
      </c>
      <c r="L36" s="517"/>
      <c r="M36" s="517"/>
      <c r="N36" s="329" t="s">
        <v>660</v>
      </c>
      <c r="O36" s="330"/>
      <c r="P36" s="331">
        <v>0</v>
      </c>
      <c r="Q36" s="332"/>
      <c r="R36" s="332"/>
      <c r="S36" s="335">
        <f t="shared" si="0"/>
        <v>0</v>
      </c>
      <c r="T36" s="39"/>
      <c r="U36" s="39"/>
      <c r="V36" s="39"/>
      <c r="W36" s="39"/>
      <c r="X36" s="39"/>
      <c r="Y36" s="39"/>
      <c r="Z36" s="39"/>
      <c r="AA36" s="39"/>
      <c r="AB36" s="39"/>
      <c r="AC36" s="39"/>
      <c r="AD36" s="39"/>
      <c r="AE36" s="39"/>
      <c r="AF36" s="39"/>
    </row>
    <row r="37" spans="1:32" ht="70" customHeight="1" thickBot="1">
      <c r="A37" s="178">
        <v>15335</v>
      </c>
      <c r="B37" s="179" t="s">
        <v>678</v>
      </c>
      <c r="C37" s="179" t="s">
        <v>672</v>
      </c>
      <c r="D37" s="179" t="s">
        <v>680</v>
      </c>
      <c r="E37" s="179" t="s">
        <v>681</v>
      </c>
      <c r="F37" s="179" t="s">
        <v>682</v>
      </c>
      <c r="G37" s="180" t="s">
        <v>683</v>
      </c>
      <c r="H37" s="180" t="s">
        <v>676</v>
      </c>
      <c r="I37" s="183">
        <v>44958</v>
      </c>
      <c r="J37" s="183">
        <v>45260</v>
      </c>
      <c r="K37" s="516" t="s">
        <v>659</v>
      </c>
      <c r="L37" s="517"/>
      <c r="M37" s="517"/>
      <c r="N37" s="329" t="s">
        <v>660</v>
      </c>
      <c r="O37" s="330"/>
      <c r="P37" s="331">
        <v>0</v>
      </c>
      <c r="Q37" s="332"/>
      <c r="R37" s="332"/>
      <c r="S37" s="335">
        <f t="shared" si="0"/>
        <v>0</v>
      </c>
      <c r="T37" s="39"/>
      <c r="U37" s="39"/>
      <c r="V37" s="39"/>
      <c r="W37" s="39"/>
      <c r="X37" s="39"/>
      <c r="Y37" s="39"/>
      <c r="Z37" s="39"/>
      <c r="AA37" s="39"/>
      <c r="AB37" s="39"/>
      <c r="AC37" s="39"/>
      <c r="AD37" s="39"/>
      <c r="AE37" s="39"/>
      <c r="AF37" s="39"/>
    </row>
    <row r="38" spans="1:32" ht="70" customHeight="1" thickBot="1">
      <c r="A38" s="178">
        <v>15165</v>
      </c>
      <c r="B38" s="179" t="s">
        <v>685</v>
      </c>
      <c r="C38" s="179" t="s">
        <v>672</v>
      </c>
      <c r="D38" s="179" t="s">
        <v>680</v>
      </c>
      <c r="E38" s="179" t="s">
        <v>686</v>
      </c>
      <c r="F38" s="179" t="s">
        <v>687</v>
      </c>
      <c r="G38" s="180" t="s">
        <v>688</v>
      </c>
      <c r="H38" s="180" t="s">
        <v>676</v>
      </c>
      <c r="I38" s="183">
        <v>44958</v>
      </c>
      <c r="J38" s="183">
        <v>45260</v>
      </c>
      <c r="K38" s="516" t="s">
        <v>659</v>
      </c>
      <c r="L38" s="517"/>
      <c r="M38" s="517"/>
      <c r="N38" s="329" t="s">
        <v>660</v>
      </c>
      <c r="O38" s="330"/>
      <c r="P38" s="331">
        <v>0</v>
      </c>
      <c r="Q38" s="332"/>
      <c r="R38" s="332"/>
      <c r="S38" s="335">
        <f t="shared" si="0"/>
        <v>0</v>
      </c>
      <c r="T38" s="39"/>
      <c r="U38" s="39"/>
      <c r="V38" s="39"/>
      <c r="W38" s="39"/>
      <c r="X38" s="39"/>
      <c r="Y38" s="39"/>
      <c r="Z38" s="39"/>
      <c r="AA38" s="39"/>
      <c r="AB38" s="39"/>
      <c r="AC38" s="39"/>
      <c r="AD38" s="39"/>
      <c r="AE38" s="39"/>
      <c r="AF38" s="39"/>
    </row>
    <row r="39" spans="1:32" ht="70" customHeight="1" thickBot="1">
      <c r="A39" s="178">
        <v>15167</v>
      </c>
      <c r="B39" s="179" t="s">
        <v>689</v>
      </c>
      <c r="C39" s="179" t="s">
        <v>672</v>
      </c>
      <c r="D39" s="179" t="s">
        <v>680</v>
      </c>
      <c r="E39" s="179" t="s">
        <v>686</v>
      </c>
      <c r="F39" s="179" t="s">
        <v>687</v>
      </c>
      <c r="G39" s="180" t="s">
        <v>688</v>
      </c>
      <c r="H39" s="180" t="s">
        <v>676</v>
      </c>
      <c r="I39" s="183">
        <v>44958</v>
      </c>
      <c r="J39" s="183">
        <v>45260</v>
      </c>
      <c r="K39" s="516" t="s">
        <v>659</v>
      </c>
      <c r="L39" s="517"/>
      <c r="M39" s="517"/>
      <c r="N39" s="329" t="s">
        <v>660</v>
      </c>
      <c r="O39" s="330"/>
      <c r="P39" s="331">
        <v>0</v>
      </c>
      <c r="Q39" s="332"/>
      <c r="R39" s="332"/>
      <c r="S39" s="335">
        <f t="shared" si="0"/>
        <v>0</v>
      </c>
      <c r="T39" s="39"/>
      <c r="U39" s="39"/>
      <c r="V39" s="39"/>
      <c r="W39" s="39"/>
      <c r="X39" s="39"/>
      <c r="Y39" s="39"/>
      <c r="Z39" s="39"/>
      <c r="AA39" s="39"/>
      <c r="AB39" s="39"/>
      <c r="AC39" s="39"/>
      <c r="AD39" s="39"/>
      <c r="AE39" s="39"/>
      <c r="AF39" s="39"/>
    </row>
    <row r="40" spans="1:32" ht="70" customHeight="1" thickBot="1">
      <c r="A40" s="178">
        <v>28759</v>
      </c>
      <c r="B40" s="179" t="s">
        <v>690</v>
      </c>
      <c r="C40" s="179" t="s">
        <v>672</v>
      </c>
      <c r="D40" s="179" t="s">
        <v>680</v>
      </c>
      <c r="E40" s="179" t="s">
        <v>686</v>
      </c>
      <c r="F40" s="179" t="s">
        <v>691</v>
      </c>
      <c r="G40" s="180" t="s">
        <v>688</v>
      </c>
      <c r="H40" s="180" t="s">
        <v>676</v>
      </c>
      <c r="I40" s="183">
        <v>44958</v>
      </c>
      <c r="J40" s="183">
        <v>45260</v>
      </c>
      <c r="K40" s="516" t="s">
        <v>659</v>
      </c>
      <c r="L40" s="517"/>
      <c r="M40" s="517"/>
      <c r="N40" s="329" t="s">
        <v>660</v>
      </c>
      <c r="O40" s="330"/>
      <c r="P40" s="331">
        <v>0</v>
      </c>
      <c r="Q40" s="332"/>
      <c r="R40" s="332"/>
      <c r="S40" s="335">
        <f t="shared" si="0"/>
        <v>0</v>
      </c>
      <c r="T40" s="39"/>
      <c r="U40" s="39"/>
      <c r="V40" s="39"/>
      <c r="W40" s="39"/>
      <c r="X40" s="39"/>
      <c r="Y40" s="39"/>
      <c r="Z40" s="39"/>
      <c r="AA40" s="39"/>
      <c r="AB40" s="39"/>
      <c r="AC40" s="39"/>
      <c r="AD40" s="39"/>
      <c r="AE40" s="39"/>
      <c r="AF40" s="39"/>
    </row>
    <row r="41" spans="1:32" ht="70" customHeight="1" thickBot="1">
      <c r="A41" s="178">
        <v>28767</v>
      </c>
      <c r="B41" s="179" t="s">
        <v>692</v>
      </c>
      <c r="C41" s="179" t="s">
        <v>672</v>
      </c>
      <c r="D41" s="179" t="s">
        <v>680</v>
      </c>
      <c r="E41" s="179" t="s">
        <v>681</v>
      </c>
      <c r="F41" s="179" t="s">
        <v>691</v>
      </c>
      <c r="G41" s="180" t="s">
        <v>688</v>
      </c>
      <c r="H41" s="180" t="s">
        <v>676</v>
      </c>
      <c r="I41" s="183">
        <v>44958</v>
      </c>
      <c r="J41" s="183">
        <v>45260</v>
      </c>
      <c r="K41" s="516" t="s">
        <v>659</v>
      </c>
      <c r="L41" s="517"/>
      <c r="M41" s="517"/>
      <c r="N41" s="329" t="s">
        <v>660</v>
      </c>
      <c r="O41" s="330"/>
      <c r="P41" s="331">
        <v>0</v>
      </c>
      <c r="Q41" s="332"/>
      <c r="R41" s="332"/>
      <c r="S41" s="335">
        <f t="shared" si="0"/>
        <v>0</v>
      </c>
      <c r="T41" s="39"/>
      <c r="U41" s="39"/>
      <c r="V41" s="39"/>
      <c r="W41" s="39"/>
      <c r="X41" s="39"/>
      <c r="Y41" s="39"/>
      <c r="Z41" s="39"/>
      <c r="AA41" s="39"/>
      <c r="AB41" s="39"/>
      <c r="AC41" s="39"/>
      <c r="AD41" s="39"/>
      <c r="AE41" s="39"/>
      <c r="AF41" s="39"/>
    </row>
    <row r="42" spans="1:32" ht="70" customHeight="1" thickBot="1">
      <c r="A42" s="178">
        <v>28916</v>
      </c>
      <c r="B42" s="179" t="s">
        <v>693</v>
      </c>
      <c r="C42" s="179" t="s">
        <v>672</v>
      </c>
      <c r="D42" s="179" t="s">
        <v>680</v>
      </c>
      <c r="E42" s="179" t="s">
        <v>681</v>
      </c>
      <c r="F42" s="179" t="s">
        <v>691</v>
      </c>
      <c r="G42" s="180" t="s">
        <v>688</v>
      </c>
      <c r="H42" s="180" t="s">
        <v>676</v>
      </c>
      <c r="I42" s="183">
        <v>44958</v>
      </c>
      <c r="J42" s="183">
        <v>45260</v>
      </c>
      <c r="K42" s="516" t="s">
        <v>659</v>
      </c>
      <c r="L42" s="517"/>
      <c r="M42" s="517"/>
      <c r="N42" s="329" t="s">
        <v>660</v>
      </c>
      <c r="O42" s="330"/>
      <c r="P42" s="331">
        <v>0</v>
      </c>
      <c r="Q42" s="332"/>
      <c r="R42" s="332"/>
      <c r="S42" s="335">
        <f t="shared" si="0"/>
        <v>0</v>
      </c>
      <c r="T42" s="39"/>
      <c r="U42" s="39"/>
      <c r="V42" s="39"/>
      <c r="W42" s="39"/>
      <c r="X42" s="39"/>
      <c r="Y42" s="39"/>
      <c r="Z42" s="39"/>
      <c r="AA42" s="39"/>
      <c r="AB42" s="39"/>
      <c r="AC42" s="39"/>
      <c r="AD42" s="39"/>
      <c r="AE42" s="39"/>
      <c r="AF42" s="39"/>
    </row>
    <row r="43" spans="1:32" ht="70" customHeight="1" thickBot="1">
      <c r="A43" s="178">
        <v>29138</v>
      </c>
      <c r="B43" s="179" t="s">
        <v>694</v>
      </c>
      <c r="C43" s="179" t="s">
        <v>672</v>
      </c>
      <c r="D43" s="179" t="s">
        <v>680</v>
      </c>
      <c r="E43" s="179" t="s">
        <v>686</v>
      </c>
      <c r="F43" s="179" t="s">
        <v>687</v>
      </c>
      <c r="G43" s="180" t="s">
        <v>688</v>
      </c>
      <c r="H43" s="180" t="s">
        <v>676</v>
      </c>
      <c r="I43" s="183">
        <v>44958</v>
      </c>
      <c r="J43" s="183">
        <v>45260</v>
      </c>
      <c r="K43" s="516" t="s">
        <v>659</v>
      </c>
      <c r="L43" s="517"/>
      <c r="M43" s="517"/>
      <c r="N43" s="329" t="s">
        <v>660</v>
      </c>
      <c r="O43" s="330"/>
      <c r="P43" s="331">
        <v>0</v>
      </c>
      <c r="Q43" s="332"/>
      <c r="R43" s="332"/>
      <c r="S43" s="335">
        <f t="shared" si="0"/>
        <v>0</v>
      </c>
      <c r="T43" s="39"/>
      <c r="U43" s="39"/>
      <c r="V43" s="39"/>
      <c r="W43" s="39"/>
      <c r="X43" s="39"/>
      <c r="Y43" s="39"/>
      <c r="Z43" s="39"/>
      <c r="AA43" s="39"/>
      <c r="AB43" s="39"/>
      <c r="AC43" s="39"/>
      <c r="AD43" s="39"/>
      <c r="AE43" s="39"/>
      <c r="AF43" s="39"/>
    </row>
    <row r="44" spans="1:32" ht="70" customHeight="1" thickBot="1">
      <c r="A44" s="178">
        <v>29189</v>
      </c>
      <c r="B44" s="179" t="s">
        <v>695</v>
      </c>
      <c r="C44" s="179" t="s">
        <v>672</v>
      </c>
      <c r="D44" s="179" t="s">
        <v>680</v>
      </c>
      <c r="E44" s="179" t="s">
        <v>681</v>
      </c>
      <c r="F44" s="179" t="s">
        <v>687</v>
      </c>
      <c r="G44" s="180" t="s">
        <v>688</v>
      </c>
      <c r="H44" s="180" t="s">
        <v>676</v>
      </c>
      <c r="I44" s="183">
        <v>44958</v>
      </c>
      <c r="J44" s="183">
        <v>45260</v>
      </c>
      <c r="K44" s="516" t="s">
        <v>659</v>
      </c>
      <c r="L44" s="517"/>
      <c r="M44" s="517"/>
      <c r="N44" s="329" t="s">
        <v>660</v>
      </c>
      <c r="O44" s="330"/>
      <c r="P44" s="331">
        <v>0</v>
      </c>
      <c r="Q44" s="332"/>
      <c r="R44" s="332"/>
      <c r="S44" s="335">
        <f t="shared" si="0"/>
        <v>0</v>
      </c>
      <c r="T44" s="39"/>
      <c r="U44" s="39"/>
      <c r="V44" s="39"/>
      <c r="W44" s="39"/>
      <c r="X44" s="39"/>
      <c r="Y44" s="39"/>
      <c r="Z44" s="39"/>
      <c r="AA44" s="39"/>
      <c r="AB44" s="39"/>
      <c r="AC44" s="39"/>
      <c r="AD44" s="39"/>
      <c r="AE44" s="39"/>
      <c r="AF44" s="39"/>
    </row>
    <row r="45" spans="1:32" ht="70" customHeight="1" thickBot="1">
      <c r="A45" s="178">
        <v>29246</v>
      </c>
      <c r="B45" s="179" t="s">
        <v>696</v>
      </c>
      <c r="C45" s="179" t="s">
        <v>672</v>
      </c>
      <c r="D45" s="179" t="s">
        <v>680</v>
      </c>
      <c r="E45" s="179" t="s">
        <v>686</v>
      </c>
      <c r="F45" s="179" t="s">
        <v>687</v>
      </c>
      <c r="G45" s="180" t="s">
        <v>688</v>
      </c>
      <c r="H45" s="180" t="s">
        <v>676</v>
      </c>
      <c r="I45" s="183">
        <v>44958</v>
      </c>
      <c r="J45" s="183">
        <v>45260</v>
      </c>
      <c r="K45" s="516" t="s">
        <v>659</v>
      </c>
      <c r="L45" s="517"/>
      <c r="M45" s="517"/>
      <c r="N45" s="329" t="s">
        <v>660</v>
      </c>
      <c r="O45" s="330"/>
      <c r="P45" s="331">
        <v>0</v>
      </c>
      <c r="Q45" s="332"/>
      <c r="R45" s="332"/>
      <c r="S45" s="335">
        <f t="shared" si="0"/>
        <v>0</v>
      </c>
      <c r="T45" s="39"/>
      <c r="U45" s="39"/>
      <c r="V45" s="39"/>
      <c r="W45" s="39"/>
      <c r="X45" s="39"/>
      <c r="Y45" s="39"/>
      <c r="Z45" s="39"/>
      <c r="AA45" s="39"/>
      <c r="AB45" s="39"/>
      <c r="AC45" s="39"/>
      <c r="AD45" s="39"/>
      <c r="AE45" s="39"/>
      <c r="AF45" s="39"/>
    </row>
    <row r="46" spans="1:32" ht="70" customHeight="1" thickBot="1">
      <c r="A46" s="178">
        <v>29723</v>
      </c>
      <c r="B46" s="179" t="s">
        <v>697</v>
      </c>
      <c r="C46" s="179" t="s">
        <v>672</v>
      </c>
      <c r="D46" s="179" t="s">
        <v>680</v>
      </c>
      <c r="E46" s="179" t="s">
        <v>681</v>
      </c>
      <c r="F46" s="179" t="s">
        <v>687</v>
      </c>
      <c r="G46" s="180" t="s">
        <v>688</v>
      </c>
      <c r="H46" s="180" t="s">
        <v>676</v>
      </c>
      <c r="I46" s="183">
        <v>44958</v>
      </c>
      <c r="J46" s="183">
        <v>45260</v>
      </c>
      <c r="K46" s="516" t="s">
        <v>659</v>
      </c>
      <c r="L46" s="517"/>
      <c r="M46" s="517"/>
      <c r="N46" s="329" t="s">
        <v>660</v>
      </c>
      <c r="O46" s="330"/>
      <c r="P46" s="331">
        <v>0</v>
      </c>
      <c r="Q46" s="332"/>
      <c r="R46" s="332"/>
      <c r="S46" s="335">
        <f t="shared" si="0"/>
        <v>0</v>
      </c>
      <c r="T46" s="39"/>
      <c r="U46" s="39"/>
      <c r="V46" s="39"/>
      <c r="W46" s="39"/>
      <c r="X46" s="39"/>
      <c r="Y46" s="39"/>
      <c r="Z46" s="39"/>
      <c r="AA46" s="39"/>
      <c r="AB46" s="39"/>
      <c r="AC46" s="39"/>
      <c r="AD46" s="39"/>
      <c r="AE46" s="39"/>
      <c r="AF46" s="39"/>
    </row>
    <row r="47" spans="1:32" ht="70" customHeight="1" thickBot="1">
      <c r="A47" s="178">
        <v>29755</v>
      </c>
      <c r="B47" s="179" t="s">
        <v>698</v>
      </c>
      <c r="C47" s="179" t="s">
        <v>672</v>
      </c>
      <c r="D47" s="179" t="s">
        <v>680</v>
      </c>
      <c r="E47" s="179" t="s">
        <v>686</v>
      </c>
      <c r="F47" s="179" t="s">
        <v>687</v>
      </c>
      <c r="G47" s="180" t="s">
        <v>688</v>
      </c>
      <c r="H47" s="180" t="s">
        <v>676</v>
      </c>
      <c r="I47" s="183">
        <v>44958</v>
      </c>
      <c r="J47" s="183">
        <v>45260</v>
      </c>
      <c r="K47" s="516" t="s">
        <v>659</v>
      </c>
      <c r="L47" s="517"/>
      <c r="M47" s="517"/>
      <c r="N47" s="329" t="s">
        <v>660</v>
      </c>
      <c r="O47" s="330"/>
      <c r="P47" s="331">
        <v>0</v>
      </c>
      <c r="Q47" s="332"/>
      <c r="R47" s="332"/>
      <c r="S47" s="335">
        <f t="shared" si="0"/>
        <v>0</v>
      </c>
      <c r="T47" s="39"/>
      <c r="U47" s="39"/>
      <c r="V47" s="39"/>
      <c r="W47" s="39"/>
      <c r="X47" s="39"/>
      <c r="Y47" s="39"/>
      <c r="Z47" s="39"/>
      <c r="AA47" s="39"/>
      <c r="AB47" s="39"/>
      <c r="AC47" s="39"/>
      <c r="AD47" s="39"/>
      <c r="AE47" s="39"/>
      <c r="AF47" s="39"/>
    </row>
    <row r="48" spans="1:32" ht="70" customHeight="1" thickBot="1">
      <c r="A48" s="178">
        <v>29760</v>
      </c>
      <c r="B48" s="179" t="s">
        <v>699</v>
      </c>
      <c r="C48" s="179" t="s">
        <v>672</v>
      </c>
      <c r="D48" s="179" t="s">
        <v>680</v>
      </c>
      <c r="E48" s="179" t="s">
        <v>686</v>
      </c>
      <c r="F48" s="179" t="s">
        <v>687</v>
      </c>
      <c r="G48" s="180" t="s">
        <v>688</v>
      </c>
      <c r="H48" s="180" t="s">
        <v>676</v>
      </c>
      <c r="I48" s="183">
        <v>44958</v>
      </c>
      <c r="J48" s="183">
        <v>45260</v>
      </c>
      <c r="K48" s="516" t="s">
        <v>659</v>
      </c>
      <c r="L48" s="517"/>
      <c r="M48" s="517"/>
      <c r="N48" s="329" t="s">
        <v>660</v>
      </c>
      <c r="O48" s="330"/>
      <c r="P48" s="331">
        <v>0</v>
      </c>
      <c r="Q48" s="332"/>
      <c r="R48" s="332"/>
      <c r="S48" s="335">
        <f t="shared" si="0"/>
        <v>0</v>
      </c>
      <c r="T48" s="39"/>
      <c r="U48" s="39"/>
      <c r="V48" s="39"/>
      <c r="W48" s="39"/>
      <c r="X48" s="39"/>
      <c r="Y48" s="39"/>
      <c r="Z48" s="39"/>
      <c r="AA48" s="39"/>
      <c r="AB48" s="39"/>
      <c r="AC48" s="39"/>
      <c r="AD48" s="39"/>
      <c r="AE48" s="39"/>
      <c r="AF48" s="39"/>
    </row>
    <row r="49" spans="1:32" ht="18" customHeight="1" thickBot="1">
      <c r="A49" s="39"/>
      <c r="B49" s="39"/>
      <c r="C49" s="39"/>
      <c r="D49" s="39"/>
      <c r="E49" s="39"/>
      <c r="F49" s="39"/>
      <c r="G49" s="39"/>
      <c r="H49" s="39"/>
      <c r="I49" s="39"/>
      <c r="J49" s="39"/>
      <c r="K49" s="39"/>
      <c r="L49" s="39"/>
      <c r="M49" s="39"/>
      <c r="N49" s="323"/>
      <c r="O49" s="278" t="s">
        <v>700</v>
      </c>
      <c r="P49" s="279">
        <f>AVERAGE(P25:P48)</f>
        <v>0</v>
      </c>
      <c r="Q49" s="279"/>
      <c r="R49" s="279"/>
      <c r="S49" s="280">
        <f>+P49</f>
        <v>0</v>
      </c>
      <c r="T49" s="39"/>
      <c r="U49" s="39"/>
      <c r="V49" s="39"/>
      <c r="W49" s="39"/>
      <c r="X49" s="39"/>
      <c r="Y49" s="39"/>
      <c r="Z49" s="39"/>
      <c r="AA49" s="39"/>
      <c r="AB49" s="39"/>
      <c r="AC49" s="39"/>
      <c r="AD49" s="39"/>
      <c r="AE49" s="39"/>
      <c r="AF49" s="39"/>
    </row>
    <row r="50" spans="1:32" ht="18" customHeight="1">
      <c r="A50" s="39"/>
      <c r="B50" s="39"/>
      <c r="C50" s="39"/>
      <c r="D50" s="39"/>
      <c r="E50" s="39"/>
      <c r="F50" s="39"/>
      <c r="G50" s="39"/>
      <c r="H50" s="39"/>
      <c r="I50" s="39"/>
      <c r="J50" s="39"/>
      <c r="K50" s="39"/>
      <c r="L50" s="39"/>
      <c r="M50" s="39"/>
      <c r="N50" s="323"/>
      <c r="O50" s="323"/>
      <c r="P50" s="324"/>
      <c r="Q50" s="324"/>
      <c r="R50" s="324"/>
      <c r="S50" s="324"/>
      <c r="T50" s="39"/>
      <c r="U50" s="39"/>
      <c r="V50" s="39"/>
      <c r="W50" s="39"/>
      <c r="X50" s="39"/>
      <c r="Y50" s="39"/>
      <c r="Z50" s="39"/>
      <c r="AA50" s="39"/>
      <c r="AB50" s="39"/>
      <c r="AC50" s="39"/>
      <c r="AD50" s="39"/>
      <c r="AE50" s="39"/>
      <c r="AF50" s="39"/>
    </row>
    <row r="51" spans="1:32" ht="18" customHeight="1">
      <c r="A51" s="39"/>
      <c r="B51" s="39"/>
      <c r="C51" s="39"/>
      <c r="D51" s="39"/>
      <c r="E51" s="39"/>
      <c r="F51" s="39"/>
      <c r="G51" s="39"/>
      <c r="H51" s="39"/>
      <c r="I51" s="39"/>
      <c r="J51" s="39"/>
      <c r="K51" s="39"/>
      <c r="L51" s="39"/>
      <c r="M51" s="39"/>
      <c r="N51" s="323"/>
      <c r="O51" s="323"/>
      <c r="P51" s="324"/>
      <c r="Q51" s="324"/>
      <c r="R51" s="324"/>
      <c r="S51" s="324"/>
      <c r="T51" s="39"/>
      <c r="U51" s="39"/>
      <c r="V51" s="39"/>
      <c r="W51" s="39"/>
      <c r="X51" s="39"/>
      <c r="Y51" s="39"/>
      <c r="Z51" s="39"/>
      <c r="AA51" s="39"/>
      <c r="AB51" s="39"/>
      <c r="AC51" s="39"/>
      <c r="AD51" s="39"/>
      <c r="AE51" s="39"/>
      <c r="AF51" s="39"/>
    </row>
    <row r="52" spans="1:32" ht="18" customHeight="1">
      <c r="A52" s="39"/>
      <c r="B52" s="39"/>
      <c r="C52" s="39"/>
      <c r="D52" s="39"/>
      <c r="E52" s="39"/>
      <c r="F52" s="39"/>
      <c r="G52" s="39"/>
      <c r="H52" s="39"/>
      <c r="I52" s="39"/>
      <c r="J52" s="39"/>
      <c r="K52" s="39"/>
      <c r="L52" s="39"/>
      <c r="M52" s="39"/>
      <c r="N52" s="323"/>
      <c r="O52" s="323"/>
      <c r="P52" s="324"/>
      <c r="Q52" s="324"/>
      <c r="R52" s="324"/>
      <c r="S52" s="324"/>
      <c r="T52" s="39"/>
      <c r="U52" s="39"/>
      <c r="V52" s="39"/>
      <c r="W52" s="39"/>
      <c r="X52" s="39"/>
      <c r="Y52" s="39"/>
      <c r="Z52" s="39"/>
      <c r="AA52" s="39"/>
      <c r="AB52" s="39"/>
      <c r="AC52" s="39"/>
      <c r="AD52" s="39"/>
      <c r="AE52" s="39"/>
      <c r="AF52" s="39"/>
    </row>
    <row r="53" spans="1:32" ht="18" customHeight="1">
      <c r="A53" s="39"/>
      <c r="B53" s="39"/>
      <c r="C53" s="39"/>
      <c r="D53" s="39"/>
      <c r="E53" s="39"/>
      <c r="F53" s="39"/>
      <c r="G53" s="39"/>
      <c r="H53" s="39"/>
      <c r="I53" s="39"/>
      <c r="J53" s="39"/>
      <c r="K53" s="39"/>
      <c r="L53" s="39"/>
      <c r="M53" s="39"/>
      <c r="N53" s="323"/>
      <c r="O53" s="323"/>
      <c r="P53" s="324"/>
      <c r="Q53" s="324"/>
      <c r="R53" s="324"/>
      <c r="S53" s="324"/>
      <c r="T53" s="39"/>
      <c r="U53" s="39"/>
      <c r="V53" s="39"/>
      <c r="W53" s="39"/>
      <c r="X53" s="39"/>
      <c r="Y53" s="39"/>
      <c r="Z53" s="39"/>
      <c r="AA53" s="39"/>
      <c r="AB53" s="39"/>
      <c r="AC53" s="39"/>
      <c r="AD53" s="39"/>
      <c r="AE53" s="39"/>
      <c r="AF53" s="39"/>
    </row>
    <row r="54" spans="1:32" ht="18" customHeight="1">
      <c r="A54" s="39"/>
      <c r="B54" s="39"/>
      <c r="C54" s="39"/>
      <c r="D54" s="39"/>
      <c r="E54" s="39"/>
      <c r="F54" s="39"/>
      <c r="G54" s="39"/>
      <c r="H54" s="39"/>
      <c r="I54" s="39"/>
      <c r="J54" s="39"/>
      <c r="K54" s="39"/>
      <c r="L54" s="39"/>
      <c r="M54" s="39"/>
      <c r="N54" s="323"/>
      <c r="O54" s="323"/>
      <c r="P54" s="324"/>
      <c r="Q54" s="324"/>
      <c r="R54" s="324"/>
      <c r="S54" s="324"/>
      <c r="T54" s="39"/>
      <c r="U54" s="39"/>
      <c r="V54" s="39"/>
      <c r="W54" s="39"/>
      <c r="X54" s="39"/>
      <c r="Y54" s="39"/>
      <c r="Z54" s="39"/>
      <c r="AA54" s="39"/>
      <c r="AB54" s="39"/>
      <c r="AC54" s="39"/>
      <c r="AD54" s="39"/>
      <c r="AE54" s="39"/>
      <c r="AF54" s="39"/>
    </row>
    <row r="55" spans="1:32" ht="18" customHeight="1">
      <c r="A55" s="39"/>
      <c r="B55" s="39"/>
      <c r="C55" s="39"/>
      <c r="D55" s="39"/>
      <c r="E55" s="39"/>
      <c r="F55" s="39"/>
      <c r="G55" s="39"/>
      <c r="H55" s="39"/>
      <c r="I55" s="39"/>
      <c r="J55" s="39"/>
      <c r="K55" s="39"/>
      <c r="L55" s="39"/>
      <c r="M55" s="39"/>
      <c r="N55" s="323"/>
      <c r="O55" s="323"/>
      <c r="P55" s="324"/>
      <c r="Q55" s="324"/>
      <c r="R55" s="324"/>
      <c r="S55" s="324"/>
      <c r="T55" s="39"/>
      <c r="U55" s="39"/>
      <c r="V55" s="39"/>
      <c r="W55" s="39"/>
      <c r="X55" s="39"/>
      <c r="Y55" s="39"/>
      <c r="Z55" s="39"/>
      <c r="AA55" s="39"/>
      <c r="AB55" s="39"/>
      <c r="AC55" s="39"/>
      <c r="AD55" s="39"/>
      <c r="AE55" s="39"/>
      <c r="AF55" s="39"/>
    </row>
    <row r="56" spans="1:32" ht="18" customHeight="1">
      <c r="A56" s="39"/>
      <c r="B56" s="39"/>
      <c r="C56" s="39"/>
      <c r="D56" s="39"/>
      <c r="E56" s="39"/>
      <c r="F56" s="39"/>
      <c r="G56" s="39"/>
      <c r="H56" s="39"/>
      <c r="I56" s="39"/>
      <c r="J56" s="39"/>
      <c r="K56" s="39"/>
      <c r="L56" s="39"/>
      <c r="M56" s="39"/>
      <c r="N56" s="323"/>
      <c r="O56" s="323"/>
      <c r="P56" s="324"/>
      <c r="Q56" s="324"/>
      <c r="R56" s="324"/>
      <c r="S56" s="324"/>
      <c r="T56" s="39"/>
      <c r="U56" s="39"/>
      <c r="V56" s="39"/>
      <c r="W56" s="39"/>
      <c r="X56" s="39"/>
      <c r="Y56" s="39"/>
      <c r="Z56" s="39"/>
      <c r="AA56" s="39"/>
      <c r="AB56" s="39"/>
      <c r="AC56" s="39"/>
      <c r="AD56" s="39"/>
      <c r="AE56" s="39"/>
      <c r="AF56" s="39"/>
    </row>
    <row r="57" spans="1:32" ht="18" customHeight="1">
      <c r="A57" s="39"/>
      <c r="B57" s="39"/>
      <c r="C57" s="39"/>
      <c r="D57" s="39"/>
      <c r="E57" s="39"/>
      <c r="F57" s="39"/>
      <c r="G57" s="39"/>
      <c r="H57" s="39"/>
      <c r="I57" s="39"/>
      <c r="J57" s="39"/>
      <c r="K57" s="39"/>
      <c r="L57" s="39"/>
      <c r="M57" s="39"/>
      <c r="N57" s="323"/>
      <c r="O57" s="323"/>
      <c r="P57" s="324"/>
      <c r="Q57" s="324"/>
      <c r="R57" s="324"/>
      <c r="S57" s="324"/>
      <c r="T57" s="39"/>
      <c r="U57" s="39"/>
      <c r="V57" s="39"/>
      <c r="W57" s="39"/>
      <c r="X57" s="39"/>
      <c r="Y57" s="39"/>
      <c r="Z57" s="39"/>
      <c r="AA57" s="39"/>
      <c r="AB57" s="39"/>
      <c r="AC57" s="39"/>
      <c r="AD57" s="39"/>
      <c r="AE57" s="39"/>
      <c r="AF57" s="39"/>
    </row>
    <row r="58" spans="1:32" ht="18" customHeight="1">
      <c r="A58" s="39"/>
      <c r="B58" s="39"/>
      <c r="C58" s="39"/>
      <c r="D58" s="39"/>
      <c r="E58" s="39"/>
      <c r="F58" s="39"/>
      <c r="G58" s="39"/>
      <c r="H58" s="39"/>
      <c r="I58" s="39"/>
      <c r="J58" s="39"/>
      <c r="K58" s="39"/>
      <c r="L58" s="39"/>
      <c r="M58" s="39"/>
      <c r="N58" s="323"/>
      <c r="O58" s="323"/>
      <c r="P58" s="324"/>
      <c r="Q58" s="324"/>
      <c r="R58" s="324"/>
      <c r="S58" s="324"/>
      <c r="T58" s="39"/>
      <c r="U58" s="39"/>
      <c r="V58" s="39"/>
      <c r="W58" s="39"/>
      <c r="X58" s="39"/>
      <c r="Y58" s="39"/>
      <c r="Z58" s="39"/>
      <c r="AA58" s="39"/>
      <c r="AB58" s="39"/>
      <c r="AC58" s="39"/>
      <c r="AD58" s="39"/>
      <c r="AE58" s="39"/>
      <c r="AF58" s="39"/>
    </row>
    <row r="59" spans="1:32" ht="18" customHeight="1">
      <c r="A59" s="39"/>
      <c r="B59" s="39"/>
      <c r="C59" s="39"/>
      <c r="D59" s="39"/>
      <c r="E59" s="39"/>
      <c r="F59" s="39"/>
      <c r="G59" s="39"/>
      <c r="H59" s="39"/>
      <c r="I59" s="39"/>
      <c r="J59" s="39"/>
      <c r="K59" s="39"/>
      <c r="L59" s="39"/>
      <c r="M59" s="39"/>
      <c r="N59" s="323"/>
      <c r="O59" s="323"/>
      <c r="P59" s="324"/>
      <c r="Q59" s="324"/>
      <c r="R59" s="324"/>
      <c r="S59" s="324"/>
      <c r="T59" s="39"/>
      <c r="U59" s="39"/>
      <c r="V59" s="39"/>
      <c r="W59" s="39"/>
      <c r="X59" s="39"/>
      <c r="Y59" s="39"/>
      <c r="Z59" s="39"/>
      <c r="AA59" s="39"/>
      <c r="AB59" s="39"/>
      <c r="AC59" s="39"/>
      <c r="AD59" s="39"/>
      <c r="AE59" s="39"/>
      <c r="AF59" s="39"/>
    </row>
    <row r="60" spans="1:32" ht="18" customHeight="1">
      <c r="A60" s="39"/>
      <c r="B60" s="39"/>
      <c r="C60" s="39"/>
      <c r="D60" s="39"/>
      <c r="E60" s="39"/>
      <c r="F60" s="39"/>
      <c r="G60" s="39"/>
      <c r="H60" s="39"/>
      <c r="I60" s="39"/>
      <c r="J60" s="39"/>
      <c r="K60" s="39"/>
      <c r="L60" s="39"/>
      <c r="M60" s="39"/>
      <c r="N60" s="323"/>
      <c r="O60" s="323"/>
      <c r="P60" s="324"/>
      <c r="Q60" s="324"/>
      <c r="R60" s="324"/>
      <c r="S60" s="324"/>
      <c r="T60" s="39"/>
      <c r="U60" s="39"/>
      <c r="V60" s="39"/>
      <c r="W60" s="39"/>
      <c r="X60" s="39"/>
      <c r="Y60" s="39"/>
      <c r="Z60" s="39"/>
      <c r="AA60" s="39"/>
      <c r="AB60" s="39"/>
      <c r="AC60" s="39"/>
      <c r="AD60" s="39"/>
      <c r="AE60" s="39"/>
      <c r="AF60" s="39"/>
    </row>
    <row r="61" spans="1:32" ht="18" customHeight="1">
      <c r="A61" s="39"/>
      <c r="B61" s="39"/>
      <c r="C61" s="39"/>
      <c r="D61" s="39"/>
      <c r="E61" s="39"/>
      <c r="F61" s="39"/>
      <c r="G61" s="39"/>
      <c r="H61" s="39"/>
      <c r="I61" s="39"/>
      <c r="J61" s="39"/>
      <c r="K61" s="39"/>
      <c r="L61" s="39"/>
      <c r="M61" s="39"/>
      <c r="N61" s="323"/>
      <c r="O61" s="323"/>
      <c r="P61" s="324"/>
      <c r="Q61" s="324"/>
      <c r="R61" s="324"/>
      <c r="S61" s="324"/>
      <c r="T61" s="39"/>
      <c r="U61" s="39"/>
      <c r="V61" s="39"/>
      <c r="W61" s="39"/>
      <c r="X61" s="39"/>
      <c r="Y61" s="39"/>
      <c r="Z61" s="39"/>
      <c r="AA61" s="39"/>
      <c r="AB61" s="39"/>
      <c r="AC61" s="39"/>
      <c r="AD61" s="39"/>
      <c r="AE61" s="39"/>
      <c r="AF61" s="39"/>
    </row>
    <row r="62" spans="1:32" ht="18" customHeight="1">
      <c r="A62" s="39"/>
      <c r="B62" s="39"/>
      <c r="C62" s="39"/>
      <c r="D62" s="39"/>
      <c r="E62" s="39"/>
      <c r="F62" s="39"/>
      <c r="G62" s="39"/>
      <c r="H62" s="39"/>
      <c r="I62" s="39"/>
      <c r="J62" s="39"/>
      <c r="K62" s="39"/>
      <c r="L62" s="39"/>
      <c r="M62" s="39"/>
      <c r="N62" s="323"/>
      <c r="O62" s="323"/>
      <c r="P62" s="324"/>
      <c r="Q62" s="324"/>
      <c r="R62" s="324"/>
      <c r="S62" s="324"/>
      <c r="T62" s="39"/>
      <c r="U62" s="39"/>
      <c r="V62" s="39"/>
      <c r="W62" s="39"/>
      <c r="X62" s="39"/>
      <c r="Y62" s="39"/>
      <c r="Z62" s="39"/>
      <c r="AA62" s="39"/>
      <c r="AB62" s="39"/>
      <c r="AC62" s="39"/>
      <c r="AD62" s="39"/>
      <c r="AE62" s="39"/>
      <c r="AF62" s="39"/>
    </row>
    <row r="63" spans="1:32" ht="18" customHeight="1">
      <c r="A63" s="39"/>
      <c r="B63" s="39"/>
      <c r="C63" s="39"/>
      <c r="D63" s="39"/>
      <c r="E63" s="39"/>
      <c r="F63" s="39"/>
      <c r="G63" s="39"/>
      <c r="H63" s="39"/>
      <c r="I63" s="39"/>
      <c r="J63" s="39"/>
      <c r="K63" s="39"/>
      <c r="L63" s="39"/>
      <c r="M63" s="39"/>
      <c r="N63" s="323"/>
      <c r="O63" s="323"/>
      <c r="P63" s="324"/>
      <c r="Q63" s="324"/>
      <c r="R63" s="324"/>
      <c r="S63" s="324"/>
      <c r="T63" s="39"/>
      <c r="U63" s="39"/>
      <c r="V63" s="39"/>
      <c r="W63" s="39"/>
      <c r="X63" s="39"/>
      <c r="Y63" s="39"/>
      <c r="Z63" s="39"/>
      <c r="AA63" s="39"/>
      <c r="AB63" s="39"/>
      <c r="AC63" s="39"/>
      <c r="AD63" s="39"/>
      <c r="AE63" s="39"/>
      <c r="AF63" s="39"/>
    </row>
    <row r="64" spans="1:32" ht="18" customHeight="1">
      <c r="A64" s="39"/>
      <c r="B64" s="39"/>
      <c r="C64" s="39"/>
      <c r="D64" s="39"/>
      <c r="E64" s="39"/>
      <c r="F64" s="39"/>
      <c r="G64" s="39"/>
      <c r="H64" s="39"/>
      <c r="I64" s="39"/>
      <c r="J64" s="39"/>
      <c r="K64" s="39"/>
      <c r="L64" s="39"/>
      <c r="M64" s="39"/>
      <c r="N64" s="323"/>
      <c r="O64" s="323"/>
      <c r="P64" s="324"/>
      <c r="Q64" s="324"/>
      <c r="R64" s="324"/>
      <c r="S64" s="324"/>
      <c r="T64" s="39"/>
      <c r="U64" s="39"/>
      <c r="V64" s="39"/>
      <c r="W64" s="39"/>
      <c r="X64" s="39"/>
      <c r="Y64" s="39"/>
      <c r="Z64" s="39"/>
      <c r="AA64" s="39"/>
      <c r="AB64" s="39"/>
      <c r="AC64" s="39"/>
      <c r="AD64" s="39"/>
      <c r="AE64" s="39"/>
      <c r="AF64" s="39"/>
    </row>
    <row r="65" spans="1:32" ht="18" customHeight="1">
      <c r="A65" s="39"/>
      <c r="B65" s="39"/>
      <c r="C65" s="39"/>
      <c r="D65" s="39"/>
      <c r="E65" s="39"/>
      <c r="F65" s="39"/>
      <c r="G65" s="39"/>
      <c r="H65" s="39"/>
      <c r="I65" s="39"/>
      <c r="J65" s="39"/>
      <c r="K65" s="39"/>
      <c r="L65" s="39"/>
      <c r="M65" s="39"/>
      <c r="N65" s="323"/>
      <c r="O65" s="323"/>
      <c r="P65" s="324"/>
      <c r="Q65" s="324"/>
      <c r="R65" s="324"/>
      <c r="S65" s="324"/>
      <c r="T65" s="39"/>
      <c r="U65" s="39"/>
      <c r="V65" s="39"/>
      <c r="W65" s="39"/>
      <c r="X65" s="39"/>
      <c r="Y65" s="39"/>
      <c r="Z65" s="39"/>
      <c r="AA65" s="39"/>
      <c r="AB65" s="39"/>
      <c r="AC65" s="39"/>
      <c r="AD65" s="39"/>
      <c r="AE65" s="39"/>
      <c r="AF65" s="39"/>
    </row>
    <row r="66" spans="1:32" ht="18" customHeight="1">
      <c r="A66" s="39"/>
      <c r="B66" s="39"/>
      <c r="C66" s="39"/>
      <c r="D66" s="39"/>
      <c r="E66" s="39"/>
      <c r="F66" s="39"/>
      <c r="G66" s="39"/>
      <c r="H66" s="39"/>
      <c r="I66" s="39"/>
      <c r="J66" s="39"/>
      <c r="K66" s="39"/>
      <c r="L66" s="39"/>
      <c r="M66" s="39"/>
      <c r="N66" s="323"/>
      <c r="O66" s="323"/>
      <c r="P66" s="324"/>
      <c r="Q66" s="324"/>
      <c r="R66" s="324"/>
      <c r="S66" s="324"/>
      <c r="T66" s="39"/>
      <c r="U66" s="39"/>
      <c r="V66" s="39"/>
      <c r="W66" s="39"/>
      <c r="X66" s="39"/>
      <c r="Y66" s="39"/>
      <c r="Z66" s="39"/>
      <c r="AA66" s="39"/>
      <c r="AB66" s="39"/>
      <c r="AC66" s="39"/>
      <c r="AD66" s="39"/>
      <c r="AE66" s="39"/>
      <c r="AF66" s="39"/>
    </row>
    <row r="67" spans="1:32" ht="18" customHeight="1">
      <c r="A67" s="39"/>
      <c r="B67" s="39"/>
      <c r="C67" s="39"/>
      <c r="D67" s="39"/>
      <c r="E67" s="39"/>
      <c r="F67" s="39"/>
      <c r="G67" s="39"/>
      <c r="H67" s="39"/>
      <c r="I67" s="39"/>
      <c r="J67" s="39"/>
      <c r="K67" s="39"/>
      <c r="L67" s="39"/>
      <c r="M67" s="39"/>
      <c r="N67" s="323"/>
      <c r="O67" s="323"/>
      <c r="P67" s="324"/>
      <c r="Q67" s="324"/>
      <c r="R67" s="324"/>
      <c r="S67" s="324"/>
      <c r="T67" s="39"/>
      <c r="U67" s="39"/>
      <c r="V67" s="39"/>
      <c r="W67" s="39"/>
      <c r="X67" s="39"/>
      <c r="Y67" s="39"/>
      <c r="Z67" s="39"/>
      <c r="AA67" s="39"/>
      <c r="AB67" s="39"/>
      <c r="AC67" s="39"/>
      <c r="AD67" s="39"/>
      <c r="AE67" s="39"/>
      <c r="AF67" s="39"/>
    </row>
    <row r="68" spans="1:32" ht="18" customHeight="1">
      <c r="A68" s="39"/>
      <c r="B68" s="39"/>
      <c r="C68" s="39"/>
      <c r="D68" s="39"/>
      <c r="E68" s="39"/>
      <c r="F68" s="39"/>
      <c r="G68" s="39"/>
      <c r="H68" s="39"/>
      <c r="I68" s="39"/>
      <c r="J68" s="39"/>
      <c r="K68" s="39"/>
      <c r="L68" s="39"/>
      <c r="M68" s="39"/>
      <c r="N68" s="323"/>
      <c r="O68" s="323"/>
      <c r="P68" s="324"/>
      <c r="Q68" s="324"/>
      <c r="R68" s="324"/>
      <c r="S68" s="324"/>
      <c r="T68" s="39"/>
      <c r="U68" s="39"/>
      <c r="V68" s="39"/>
      <c r="W68" s="39"/>
      <c r="X68" s="39"/>
      <c r="Y68" s="39"/>
      <c r="Z68" s="39"/>
      <c r="AA68" s="39"/>
      <c r="AB68" s="39"/>
      <c r="AC68" s="39"/>
      <c r="AD68" s="39"/>
      <c r="AE68" s="39"/>
      <c r="AF68" s="39"/>
    </row>
    <row r="69" spans="1:32" ht="18" customHeight="1">
      <c r="A69" s="39"/>
      <c r="B69" s="39"/>
      <c r="C69" s="39"/>
      <c r="D69" s="39"/>
      <c r="E69" s="39"/>
      <c r="F69" s="39"/>
      <c r="G69" s="39"/>
      <c r="H69" s="39"/>
      <c r="I69" s="39"/>
      <c r="J69" s="39"/>
      <c r="K69" s="39"/>
      <c r="L69" s="39"/>
      <c r="M69" s="39"/>
      <c r="N69" s="323"/>
      <c r="O69" s="323"/>
      <c r="P69" s="324"/>
      <c r="Q69" s="324"/>
      <c r="R69" s="324"/>
      <c r="S69" s="324"/>
      <c r="T69" s="39"/>
      <c r="U69" s="39"/>
      <c r="V69" s="39"/>
      <c r="W69" s="39"/>
      <c r="X69" s="39"/>
      <c r="Y69" s="39"/>
      <c r="Z69" s="39"/>
      <c r="AA69" s="39"/>
      <c r="AB69" s="39"/>
      <c r="AC69" s="39"/>
      <c r="AD69" s="39"/>
      <c r="AE69" s="39"/>
      <c r="AF69" s="39"/>
    </row>
    <row r="70" spans="1:32" ht="18" customHeight="1">
      <c r="A70" s="39"/>
      <c r="B70" s="39"/>
      <c r="C70" s="39"/>
      <c r="D70" s="39"/>
      <c r="E70" s="39"/>
      <c r="F70" s="39"/>
      <c r="G70" s="39"/>
      <c r="H70" s="39"/>
      <c r="I70" s="39"/>
      <c r="J70" s="39"/>
      <c r="K70" s="39"/>
      <c r="L70" s="39"/>
      <c r="M70" s="39"/>
      <c r="N70" s="323"/>
      <c r="O70" s="323"/>
      <c r="P70" s="324"/>
      <c r="Q70" s="324"/>
      <c r="R70" s="324"/>
      <c r="S70" s="324"/>
      <c r="T70" s="39"/>
      <c r="U70" s="39"/>
      <c r="V70" s="39"/>
      <c r="W70" s="39"/>
      <c r="X70" s="39"/>
      <c r="Y70" s="39"/>
      <c r="Z70" s="39"/>
      <c r="AA70" s="39"/>
      <c r="AB70" s="39"/>
      <c r="AC70" s="39"/>
      <c r="AD70" s="39"/>
      <c r="AE70" s="39"/>
      <c r="AF70" s="39"/>
    </row>
    <row r="71" spans="1:32" ht="18" customHeight="1">
      <c r="A71" s="39"/>
      <c r="B71" s="39"/>
      <c r="C71" s="39"/>
      <c r="D71" s="39"/>
      <c r="E71" s="39"/>
      <c r="F71" s="39"/>
      <c r="G71" s="39"/>
      <c r="H71" s="39"/>
      <c r="I71" s="39"/>
      <c r="J71" s="39"/>
      <c r="K71" s="39"/>
      <c r="L71" s="39"/>
      <c r="M71" s="39"/>
      <c r="N71" s="323"/>
      <c r="O71" s="323"/>
      <c r="P71" s="324"/>
      <c r="Q71" s="324"/>
      <c r="R71" s="324"/>
      <c r="S71" s="324"/>
      <c r="T71" s="39"/>
      <c r="U71" s="39"/>
      <c r="V71" s="39"/>
      <c r="W71" s="39"/>
      <c r="X71" s="39"/>
      <c r="Y71" s="39"/>
      <c r="Z71" s="39"/>
      <c r="AA71" s="39"/>
      <c r="AB71" s="39"/>
      <c r="AC71" s="39"/>
      <c r="AD71" s="39"/>
      <c r="AE71" s="39"/>
      <c r="AF71" s="39"/>
    </row>
    <row r="72" spans="1:32" ht="18" customHeight="1">
      <c r="A72" s="39"/>
      <c r="B72" s="39"/>
      <c r="C72" s="39"/>
      <c r="D72" s="39"/>
      <c r="E72" s="39"/>
      <c r="F72" s="39"/>
      <c r="G72" s="39"/>
      <c r="H72" s="39"/>
      <c r="I72" s="39"/>
      <c r="J72" s="39"/>
      <c r="K72" s="39"/>
      <c r="L72" s="39"/>
      <c r="M72" s="39"/>
      <c r="N72" s="323"/>
      <c r="O72" s="323"/>
      <c r="P72" s="324"/>
      <c r="Q72" s="324"/>
      <c r="R72" s="324"/>
      <c r="S72" s="324"/>
      <c r="T72" s="39"/>
      <c r="U72" s="39"/>
      <c r="V72" s="39"/>
      <c r="W72" s="39"/>
      <c r="X72" s="39"/>
      <c r="Y72" s="39"/>
      <c r="Z72" s="39"/>
      <c r="AA72" s="39"/>
      <c r="AB72" s="39"/>
      <c r="AC72" s="39"/>
      <c r="AD72" s="39"/>
      <c r="AE72" s="39"/>
      <c r="AF72" s="39"/>
    </row>
    <row r="73" spans="1:32" ht="18" customHeight="1">
      <c r="A73" s="39"/>
      <c r="B73" s="39"/>
      <c r="C73" s="39"/>
      <c r="D73" s="39"/>
      <c r="E73" s="39"/>
      <c r="F73" s="39"/>
      <c r="G73" s="39"/>
      <c r="H73" s="39"/>
      <c r="I73" s="39"/>
      <c r="J73" s="39"/>
      <c r="K73" s="39"/>
      <c r="L73" s="39"/>
      <c r="M73" s="39"/>
      <c r="N73" s="323"/>
      <c r="O73" s="323"/>
      <c r="P73" s="324"/>
      <c r="Q73" s="324"/>
      <c r="R73" s="324"/>
      <c r="S73" s="324"/>
      <c r="T73" s="39"/>
      <c r="U73" s="39"/>
      <c r="V73" s="39"/>
      <c r="W73" s="39"/>
      <c r="X73" s="39"/>
      <c r="Y73" s="39"/>
      <c r="Z73" s="39"/>
      <c r="AA73" s="39"/>
      <c r="AB73" s="39"/>
      <c r="AC73" s="39"/>
      <c r="AD73" s="39"/>
      <c r="AE73" s="39"/>
      <c r="AF73" s="39"/>
    </row>
    <row r="74" spans="1:32" ht="18" customHeight="1">
      <c r="A74" s="39"/>
      <c r="B74" s="39"/>
      <c r="C74" s="39"/>
      <c r="D74" s="39"/>
      <c r="E74" s="39"/>
      <c r="F74" s="39"/>
      <c r="G74" s="39"/>
      <c r="H74" s="39"/>
      <c r="I74" s="39"/>
      <c r="J74" s="39"/>
      <c r="K74" s="39"/>
      <c r="L74" s="39"/>
      <c r="M74" s="39"/>
      <c r="N74" s="323"/>
      <c r="O74" s="323"/>
      <c r="P74" s="324"/>
      <c r="Q74" s="324"/>
      <c r="R74" s="324"/>
      <c r="S74" s="324"/>
      <c r="T74" s="39"/>
      <c r="U74" s="39"/>
      <c r="V74" s="39"/>
      <c r="W74" s="39"/>
      <c r="X74" s="39"/>
      <c r="Y74" s="39"/>
      <c r="Z74" s="39"/>
      <c r="AA74" s="39"/>
      <c r="AB74" s="39"/>
      <c r="AC74" s="39"/>
      <c r="AD74" s="39"/>
      <c r="AE74" s="39"/>
      <c r="AF74" s="39"/>
    </row>
    <row r="75" spans="1:32" ht="18" customHeight="1">
      <c r="A75" s="39"/>
      <c r="B75" s="39"/>
      <c r="C75" s="39"/>
      <c r="D75" s="39"/>
      <c r="E75" s="39"/>
      <c r="F75" s="39"/>
      <c r="G75" s="39"/>
      <c r="H75" s="39"/>
      <c r="I75" s="39"/>
      <c r="J75" s="39"/>
      <c r="K75" s="39"/>
      <c r="L75" s="39"/>
      <c r="M75" s="39"/>
      <c r="N75" s="323"/>
      <c r="O75" s="323"/>
      <c r="P75" s="324"/>
      <c r="Q75" s="324"/>
      <c r="R75" s="324"/>
      <c r="S75" s="324"/>
      <c r="T75" s="39"/>
      <c r="U75" s="39"/>
      <c r="V75" s="39"/>
      <c r="W75" s="39"/>
      <c r="X75" s="39"/>
      <c r="Y75" s="39"/>
      <c r="Z75" s="39"/>
      <c r="AA75" s="39"/>
      <c r="AB75" s="39"/>
      <c r="AC75" s="39"/>
      <c r="AD75" s="39"/>
      <c r="AE75" s="39"/>
      <c r="AF75" s="39"/>
    </row>
    <row r="76" spans="1:32" ht="18" customHeight="1">
      <c r="A76" s="39"/>
      <c r="B76" s="39"/>
      <c r="C76" s="39"/>
      <c r="D76" s="39"/>
      <c r="E76" s="39"/>
      <c r="F76" s="39"/>
      <c r="G76" s="39"/>
      <c r="H76" s="39"/>
      <c r="I76" s="39"/>
      <c r="J76" s="39"/>
      <c r="K76" s="39"/>
      <c r="L76" s="39"/>
      <c r="M76" s="39"/>
      <c r="N76" s="323"/>
      <c r="O76" s="323"/>
      <c r="P76" s="324"/>
      <c r="Q76" s="324"/>
      <c r="R76" s="324"/>
      <c r="S76" s="324"/>
      <c r="T76" s="39"/>
      <c r="U76" s="39"/>
      <c r="V76" s="39"/>
      <c r="W76" s="39"/>
      <c r="X76" s="39"/>
      <c r="Y76" s="39"/>
      <c r="Z76" s="39"/>
      <c r="AA76" s="39"/>
      <c r="AB76" s="39"/>
      <c r="AC76" s="39"/>
      <c r="AD76" s="39"/>
      <c r="AE76" s="39"/>
      <c r="AF76" s="39"/>
    </row>
    <row r="77" spans="1:32" ht="18" customHeight="1">
      <c r="A77" s="39"/>
      <c r="B77" s="39"/>
      <c r="C77" s="39"/>
      <c r="D77" s="39"/>
      <c r="E77" s="39"/>
      <c r="F77" s="39"/>
      <c r="G77" s="39"/>
      <c r="H77" s="39"/>
      <c r="I77" s="39"/>
      <c r="J77" s="39"/>
      <c r="K77" s="39"/>
      <c r="L77" s="39"/>
      <c r="M77" s="39"/>
      <c r="N77" s="323"/>
      <c r="O77" s="323"/>
      <c r="P77" s="324"/>
      <c r="Q77" s="324"/>
      <c r="R77" s="324"/>
      <c r="S77" s="324"/>
      <c r="T77" s="39"/>
      <c r="U77" s="39"/>
      <c r="V77" s="39"/>
      <c r="W77" s="39"/>
      <c r="X77" s="39"/>
      <c r="Y77" s="39"/>
      <c r="Z77" s="39"/>
      <c r="AA77" s="39"/>
      <c r="AB77" s="39"/>
      <c r="AC77" s="39"/>
      <c r="AD77" s="39"/>
      <c r="AE77" s="39"/>
      <c r="AF77" s="39"/>
    </row>
    <row r="78" spans="1:32" ht="18" customHeight="1">
      <c r="A78" s="39"/>
      <c r="B78" s="39"/>
      <c r="C78" s="39"/>
      <c r="D78" s="39"/>
      <c r="E78" s="39"/>
      <c r="F78" s="39"/>
      <c r="G78" s="39"/>
      <c r="H78" s="39"/>
      <c r="I78" s="39"/>
      <c r="J78" s="39"/>
      <c r="K78" s="39"/>
      <c r="L78" s="39"/>
      <c r="M78" s="39"/>
      <c r="N78" s="323"/>
      <c r="O78" s="323"/>
      <c r="P78" s="324"/>
      <c r="Q78" s="324"/>
      <c r="R78" s="324"/>
      <c r="S78" s="324"/>
      <c r="T78" s="39"/>
      <c r="U78" s="39"/>
      <c r="V78" s="39"/>
      <c r="W78" s="39"/>
      <c r="X78" s="39"/>
      <c r="Y78" s="39"/>
      <c r="Z78" s="39"/>
      <c r="AA78" s="39"/>
      <c r="AB78" s="39"/>
      <c r="AC78" s="39"/>
      <c r="AD78" s="39"/>
      <c r="AE78" s="39"/>
      <c r="AF78" s="39"/>
    </row>
    <row r="79" spans="1:32" ht="18" customHeight="1">
      <c r="A79" s="39"/>
      <c r="B79" s="39"/>
      <c r="C79" s="39"/>
      <c r="D79" s="39"/>
      <c r="E79" s="39"/>
      <c r="F79" s="39"/>
      <c r="G79" s="39"/>
      <c r="H79" s="39"/>
      <c r="I79" s="39"/>
      <c r="J79" s="39"/>
      <c r="K79" s="39"/>
      <c r="L79" s="39"/>
      <c r="M79" s="39"/>
      <c r="N79" s="323"/>
      <c r="O79" s="323"/>
      <c r="P79" s="324"/>
      <c r="Q79" s="324"/>
      <c r="R79" s="324"/>
      <c r="S79" s="324"/>
      <c r="T79" s="39"/>
      <c r="U79" s="39"/>
      <c r="V79" s="39"/>
      <c r="W79" s="39"/>
      <c r="X79" s="39"/>
      <c r="Y79" s="39"/>
      <c r="Z79" s="39"/>
      <c r="AA79" s="39"/>
      <c r="AB79" s="39"/>
      <c r="AC79" s="39"/>
      <c r="AD79" s="39"/>
      <c r="AE79" s="39"/>
      <c r="AF79" s="39"/>
    </row>
    <row r="80" spans="1:32" ht="18" customHeight="1">
      <c r="A80" s="39"/>
      <c r="B80" s="39"/>
      <c r="C80" s="39"/>
      <c r="D80" s="39"/>
      <c r="E80" s="39"/>
      <c r="F80" s="39"/>
      <c r="G80" s="39"/>
      <c r="H80" s="39"/>
      <c r="I80" s="39"/>
      <c r="J80" s="39"/>
      <c r="K80" s="39"/>
      <c r="L80" s="39"/>
      <c r="M80" s="39"/>
      <c r="N80" s="323"/>
      <c r="O80" s="323"/>
      <c r="P80" s="324"/>
      <c r="Q80" s="324"/>
      <c r="R80" s="324"/>
      <c r="S80" s="324"/>
      <c r="T80" s="39"/>
      <c r="U80" s="39"/>
      <c r="V80" s="39"/>
      <c r="W80" s="39"/>
      <c r="X80" s="39"/>
      <c r="Y80" s="39"/>
      <c r="Z80" s="39"/>
      <c r="AA80" s="39"/>
      <c r="AB80" s="39"/>
      <c r="AC80" s="39"/>
      <c r="AD80" s="39"/>
      <c r="AE80" s="39"/>
      <c r="AF80" s="39"/>
    </row>
    <row r="81" spans="1:32" ht="18" customHeight="1">
      <c r="A81" s="39"/>
      <c r="B81" s="39"/>
      <c r="C81" s="39"/>
      <c r="D81" s="39"/>
      <c r="E81" s="39"/>
      <c r="F81" s="39"/>
      <c r="G81" s="39"/>
      <c r="H81" s="39"/>
      <c r="I81" s="39"/>
      <c r="J81" s="39"/>
      <c r="K81" s="39"/>
      <c r="L81" s="39"/>
      <c r="M81" s="39"/>
      <c r="N81" s="323"/>
      <c r="O81" s="323"/>
      <c r="P81" s="324"/>
      <c r="Q81" s="324"/>
      <c r="R81" s="324"/>
      <c r="S81" s="324"/>
      <c r="T81" s="39"/>
      <c r="U81" s="39"/>
      <c r="V81" s="39"/>
      <c r="W81" s="39"/>
      <c r="X81" s="39"/>
      <c r="Y81" s="39"/>
      <c r="Z81" s="39"/>
      <c r="AA81" s="39"/>
      <c r="AB81" s="39"/>
      <c r="AC81" s="39"/>
      <c r="AD81" s="39"/>
      <c r="AE81" s="39"/>
      <c r="AF81" s="39"/>
    </row>
    <row r="82" spans="1:32" ht="18" customHeight="1">
      <c r="A82" s="39"/>
      <c r="B82" s="39"/>
      <c r="C82" s="39"/>
      <c r="D82" s="39"/>
      <c r="E82" s="39"/>
      <c r="F82" s="39"/>
      <c r="G82" s="39"/>
      <c r="H82" s="39"/>
      <c r="I82" s="39"/>
      <c r="J82" s="39"/>
      <c r="K82" s="39"/>
      <c r="L82" s="39"/>
      <c r="M82" s="39"/>
      <c r="N82" s="323"/>
      <c r="O82" s="323"/>
      <c r="P82" s="324"/>
      <c r="Q82" s="324"/>
      <c r="R82" s="324"/>
      <c r="S82" s="324"/>
      <c r="T82" s="39"/>
      <c r="U82" s="39"/>
      <c r="V82" s="39"/>
      <c r="W82" s="39"/>
      <c r="X82" s="39"/>
      <c r="Y82" s="39"/>
      <c r="Z82" s="39"/>
      <c r="AA82" s="39"/>
      <c r="AB82" s="39"/>
      <c r="AC82" s="39"/>
      <c r="AD82" s="39"/>
      <c r="AE82" s="39"/>
      <c r="AF82" s="39"/>
    </row>
    <row r="83" spans="1:32" ht="18" customHeight="1">
      <c r="A83" s="39"/>
      <c r="B83" s="39"/>
      <c r="C83" s="39"/>
      <c r="D83" s="39"/>
      <c r="E83" s="39"/>
      <c r="F83" s="39"/>
      <c r="G83" s="39"/>
      <c r="H83" s="39"/>
      <c r="I83" s="39"/>
      <c r="J83" s="39"/>
      <c r="K83" s="39"/>
      <c r="L83" s="39"/>
      <c r="M83" s="39"/>
      <c r="N83" s="323"/>
      <c r="O83" s="323"/>
      <c r="P83" s="324"/>
      <c r="Q83" s="324"/>
      <c r="R83" s="324"/>
      <c r="S83" s="324"/>
      <c r="T83" s="39"/>
      <c r="U83" s="39"/>
      <c r="V83" s="39"/>
      <c r="W83" s="39"/>
      <c r="X83" s="39"/>
      <c r="Y83" s="39"/>
      <c r="Z83" s="39"/>
      <c r="AA83" s="39"/>
      <c r="AB83" s="39"/>
      <c r="AC83" s="39"/>
      <c r="AD83" s="39"/>
      <c r="AE83" s="39"/>
      <c r="AF83" s="39"/>
    </row>
    <row r="84" spans="1:32" ht="18" customHeight="1">
      <c r="A84" s="39"/>
      <c r="B84" s="39"/>
      <c r="C84" s="39"/>
      <c r="D84" s="39"/>
      <c r="E84" s="39"/>
      <c r="F84" s="39"/>
      <c r="G84" s="39"/>
      <c r="H84" s="39"/>
      <c r="I84" s="39"/>
      <c r="J84" s="39"/>
      <c r="K84" s="39"/>
      <c r="L84" s="39"/>
      <c r="M84" s="39"/>
      <c r="N84" s="323"/>
      <c r="O84" s="323"/>
      <c r="P84" s="324"/>
      <c r="Q84" s="324"/>
      <c r="R84" s="324"/>
      <c r="S84" s="324"/>
      <c r="T84" s="39"/>
      <c r="U84" s="39"/>
      <c r="V84" s="39"/>
      <c r="W84" s="39"/>
      <c r="X84" s="39"/>
      <c r="Y84" s="39"/>
      <c r="Z84" s="39"/>
      <c r="AA84" s="39"/>
      <c r="AB84" s="39"/>
      <c r="AC84" s="39"/>
      <c r="AD84" s="39"/>
      <c r="AE84" s="39"/>
      <c r="AF84" s="39"/>
    </row>
    <row r="85" spans="1:32" ht="18" customHeight="1">
      <c r="A85" s="39"/>
      <c r="B85" s="39"/>
      <c r="C85" s="39"/>
      <c r="D85" s="39"/>
      <c r="E85" s="39"/>
      <c r="F85" s="39"/>
      <c r="G85" s="39"/>
      <c r="H85" s="39"/>
      <c r="I85" s="39"/>
      <c r="J85" s="39"/>
      <c r="K85" s="39"/>
      <c r="L85" s="39"/>
      <c r="M85" s="39"/>
      <c r="N85" s="323"/>
      <c r="O85" s="323"/>
      <c r="P85" s="324"/>
      <c r="Q85" s="324"/>
      <c r="R85" s="324"/>
      <c r="S85" s="324"/>
      <c r="T85" s="39"/>
      <c r="U85" s="39"/>
      <c r="V85" s="39"/>
      <c r="W85" s="39"/>
      <c r="X85" s="39"/>
      <c r="Y85" s="39"/>
      <c r="Z85" s="39"/>
      <c r="AA85" s="39"/>
      <c r="AB85" s="39"/>
      <c r="AC85" s="39"/>
      <c r="AD85" s="39"/>
      <c r="AE85" s="39"/>
      <c r="AF85" s="39"/>
    </row>
    <row r="86" spans="1:32" ht="18" customHeight="1">
      <c r="A86" s="39"/>
      <c r="B86" s="39"/>
      <c r="C86" s="39"/>
      <c r="D86" s="39"/>
      <c r="E86" s="39"/>
      <c r="F86" s="39"/>
      <c r="G86" s="39"/>
      <c r="H86" s="39"/>
      <c r="I86" s="39"/>
      <c r="J86" s="39"/>
      <c r="K86" s="39"/>
      <c r="L86" s="39"/>
      <c r="M86" s="39"/>
      <c r="N86" s="323"/>
      <c r="O86" s="323"/>
      <c r="P86" s="324"/>
      <c r="Q86" s="324"/>
      <c r="R86" s="324"/>
      <c r="S86" s="324"/>
      <c r="T86" s="39"/>
      <c r="U86" s="39"/>
      <c r="V86" s="39"/>
      <c r="W86" s="39"/>
      <c r="X86" s="39"/>
      <c r="Y86" s="39"/>
      <c r="Z86" s="39"/>
      <c r="AA86" s="39"/>
      <c r="AB86" s="39"/>
      <c r="AC86" s="39"/>
      <c r="AD86" s="39"/>
      <c r="AE86" s="39"/>
      <c r="AF86" s="39"/>
    </row>
    <row r="87" spans="1:32" ht="18" customHeight="1">
      <c r="A87" s="39"/>
      <c r="B87" s="39"/>
      <c r="C87" s="39"/>
      <c r="D87" s="39"/>
      <c r="E87" s="39"/>
      <c r="F87" s="39"/>
      <c r="G87" s="39"/>
      <c r="H87" s="39"/>
      <c r="I87" s="39"/>
      <c r="J87" s="39"/>
      <c r="K87" s="39"/>
      <c r="L87" s="39"/>
      <c r="M87" s="39"/>
      <c r="N87" s="323"/>
      <c r="O87" s="323"/>
      <c r="P87" s="324"/>
      <c r="Q87" s="324"/>
      <c r="R87" s="324"/>
      <c r="S87" s="324"/>
      <c r="T87" s="39"/>
      <c r="U87" s="39"/>
      <c r="V87" s="39"/>
      <c r="W87" s="39"/>
      <c r="X87" s="39"/>
      <c r="Y87" s="39"/>
      <c r="Z87" s="39"/>
      <c r="AA87" s="39"/>
      <c r="AB87" s="39"/>
      <c r="AC87" s="39"/>
      <c r="AD87" s="39"/>
      <c r="AE87" s="39"/>
      <c r="AF87" s="39"/>
    </row>
    <row r="88" spans="1:32" ht="18" customHeight="1">
      <c r="A88" s="39"/>
      <c r="B88" s="39"/>
      <c r="C88" s="39"/>
      <c r="D88" s="39"/>
      <c r="E88" s="39"/>
      <c r="F88" s="39"/>
      <c r="G88" s="39"/>
      <c r="H88" s="39"/>
      <c r="I88" s="39"/>
      <c r="J88" s="39"/>
      <c r="K88" s="39"/>
      <c r="L88" s="39"/>
      <c r="M88" s="39"/>
      <c r="N88" s="323"/>
      <c r="O88" s="323"/>
      <c r="P88" s="324"/>
      <c r="Q88" s="324"/>
      <c r="R88" s="324"/>
      <c r="S88" s="324"/>
      <c r="T88" s="39"/>
      <c r="U88" s="39"/>
      <c r="V88" s="39"/>
      <c r="W88" s="39"/>
      <c r="X88" s="39"/>
      <c r="Y88" s="39"/>
      <c r="Z88" s="39"/>
      <c r="AA88" s="39"/>
      <c r="AB88" s="39"/>
      <c r="AC88" s="39"/>
      <c r="AD88" s="39"/>
      <c r="AE88" s="39"/>
      <c r="AF88" s="39"/>
    </row>
    <row r="89" spans="1:32" ht="18" customHeight="1">
      <c r="A89" s="39"/>
      <c r="B89" s="39"/>
      <c r="C89" s="39"/>
      <c r="D89" s="39"/>
      <c r="E89" s="39"/>
      <c r="F89" s="39"/>
      <c r="G89" s="39"/>
      <c r="H89" s="39"/>
      <c r="I89" s="39"/>
      <c r="J89" s="39"/>
      <c r="K89" s="39"/>
      <c r="L89" s="39"/>
      <c r="M89" s="39"/>
      <c r="N89" s="323"/>
      <c r="O89" s="323"/>
      <c r="P89" s="324"/>
      <c r="Q89" s="324"/>
      <c r="R89" s="324"/>
      <c r="S89" s="324"/>
      <c r="T89" s="39"/>
      <c r="U89" s="39"/>
      <c r="V89" s="39"/>
      <c r="W89" s="39"/>
      <c r="X89" s="39"/>
      <c r="Y89" s="39"/>
      <c r="Z89" s="39"/>
      <c r="AA89" s="39"/>
      <c r="AB89" s="39"/>
      <c r="AC89" s="39"/>
      <c r="AD89" s="39"/>
      <c r="AE89" s="39"/>
      <c r="AF89" s="39"/>
    </row>
    <row r="90" spans="1:32" ht="18" customHeight="1">
      <c r="A90" s="39"/>
      <c r="B90" s="39"/>
      <c r="C90" s="39"/>
      <c r="D90" s="39"/>
      <c r="E90" s="39"/>
      <c r="F90" s="39"/>
      <c r="G90" s="39"/>
      <c r="H90" s="39"/>
      <c r="I90" s="39"/>
      <c r="J90" s="39"/>
      <c r="K90" s="39"/>
      <c r="L90" s="39"/>
      <c r="M90" s="39"/>
      <c r="N90" s="323"/>
      <c r="O90" s="323"/>
      <c r="P90" s="324"/>
      <c r="Q90" s="324"/>
      <c r="R90" s="324"/>
      <c r="S90" s="324"/>
      <c r="T90" s="39"/>
      <c r="U90" s="39"/>
      <c r="V90" s="39"/>
      <c r="W90" s="39"/>
      <c r="X90" s="39"/>
      <c r="Y90" s="39"/>
      <c r="Z90" s="39"/>
      <c r="AA90" s="39"/>
      <c r="AB90" s="39"/>
      <c r="AC90" s="39"/>
      <c r="AD90" s="39"/>
      <c r="AE90" s="39"/>
      <c r="AF90" s="39"/>
    </row>
    <row r="91" spans="1:32" ht="18" customHeight="1">
      <c r="A91" s="39"/>
      <c r="B91" s="39"/>
      <c r="C91" s="39"/>
      <c r="D91" s="39"/>
      <c r="E91" s="39"/>
      <c r="F91" s="39"/>
      <c r="G91" s="39"/>
      <c r="H91" s="39"/>
      <c r="I91" s="39"/>
      <c r="J91" s="39"/>
      <c r="K91" s="39"/>
      <c r="L91" s="39"/>
      <c r="M91" s="39"/>
      <c r="N91" s="323"/>
      <c r="O91" s="323"/>
      <c r="P91" s="324"/>
      <c r="Q91" s="324"/>
      <c r="R91" s="324"/>
      <c r="S91" s="324"/>
      <c r="T91" s="39"/>
      <c r="U91" s="39"/>
      <c r="V91" s="39"/>
      <c r="W91" s="39"/>
      <c r="X91" s="39"/>
      <c r="Y91" s="39"/>
      <c r="Z91" s="39"/>
      <c r="AA91" s="39"/>
      <c r="AB91" s="39"/>
      <c r="AC91" s="39"/>
      <c r="AD91" s="39"/>
      <c r="AE91" s="39"/>
      <c r="AF91" s="39"/>
    </row>
    <row r="92" spans="1:32" ht="18" customHeight="1">
      <c r="A92" s="39"/>
      <c r="B92" s="39"/>
      <c r="C92" s="39"/>
      <c r="D92" s="39"/>
      <c r="E92" s="39"/>
      <c r="F92" s="39"/>
      <c r="G92" s="39"/>
      <c r="H92" s="39"/>
      <c r="I92" s="39"/>
      <c r="J92" s="39"/>
      <c r="K92" s="39"/>
      <c r="L92" s="39"/>
      <c r="M92" s="39"/>
      <c r="N92" s="323"/>
      <c r="O92" s="323"/>
      <c r="P92" s="324"/>
      <c r="Q92" s="324"/>
      <c r="R92" s="324"/>
      <c r="S92" s="324"/>
      <c r="T92" s="39"/>
      <c r="U92" s="39"/>
      <c r="V92" s="39"/>
      <c r="W92" s="39"/>
      <c r="X92" s="39"/>
      <c r="Y92" s="39"/>
      <c r="Z92" s="39"/>
      <c r="AA92" s="39"/>
      <c r="AB92" s="39"/>
      <c r="AC92" s="39"/>
      <c r="AD92" s="39"/>
      <c r="AE92" s="39"/>
      <c r="AF92" s="39"/>
    </row>
    <row r="93" spans="1:32" ht="18" customHeight="1">
      <c r="A93" s="39"/>
      <c r="B93" s="39"/>
      <c r="C93" s="39"/>
      <c r="D93" s="39"/>
      <c r="E93" s="39"/>
      <c r="F93" s="39"/>
      <c r="G93" s="39"/>
      <c r="H93" s="39"/>
      <c r="I93" s="39"/>
      <c r="J93" s="39"/>
      <c r="K93" s="39"/>
      <c r="L93" s="39"/>
      <c r="M93" s="39"/>
      <c r="N93" s="323"/>
      <c r="O93" s="323"/>
      <c r="P93" s="324"/>
      <c r="Q93" s="324"/>
      <c r="R93" s="324"/>
      <c r="S93" s="324"/>
      <c r="T93" s="39"/>
      <c r="U93" s="39"/>
      <c r="V93" s="39"/>
      <c r="W93" s="39"/>
      <c r="X93" s="39"/>
      <c r="Y93" s="39"/>
      <c r="Z93" s="39"/>
      <c r="AA93" s="39"/>
      <c r="AB93" s="39"/>
      <c r="AC93" s="39"/>
      <c r="AD93" s="39"/>
      <c r="AE93" s="39"/>
      <c r="AF93" s="39"/>
    </row>
    <row r="94" spans="1:32" ht="18" customHeight="1">
      <c r="A94" s="39"/>
      <c r="B94" s="39"/>
      <c r="C94" s="39"/>
      <c r="D94" s="39"/>
      <c r="E94" s="39"/>
      <c r="F94" s="39"/>
      <c r="G94" s="39"/>
      <c r="H94" s="39"/>
      <c r="I94" s="39"/>
      <c r="J94" s="39"/>
      <c r="K94" s="39"/>
      <c r="L94" s="39"/>
      <c r="M94" s="39"/>
      <c r="N94" s="323"/>
      <c r="O94" s="323"/>
      <c r="P94" s="324"/>
      <c r="Q94" s="324"/>
      <c r="R94" s="324"/>
      <c r="S94" s="324"/>
      <c r="T94" s="39"/>
      <c r="U94" s="39"/>
      <c r="V94" s="39"/>
      <c r="W94" s="39"/>
      <c r="X94" s="39"/>
      <c r="Y94" s="39"/>
      <c r="Z94" s="39"/>
      <c r="AA94" s="39"/>
      <c r="AB94" s="39"/>
      <c r="AC94" s="39"/>
      <c r="AD94" s="39"/>
      <c r="AE94" s="39"/>
      <c r="AF94" s="39"/>
    </row>
    <row r="95" spans="1:32" ht="18" customHeight="1">
      <c r="A95" s="39"/>
      <c r="B95" s="39"/>
      <c r="C95" s="39"/>
      <c r="D95" s="39"/>
      <c r="E95" s="39"/>
      <c r="F95" s="39"/>
      <c r="G95" s="39"/>
      <c r="H95" s="39"/>
      <c r="I95" s="39"/>
      <c r="J95" s="39"/>
      <c r="K95" s="39"/>
      <c r="L95" s="39"/>
      <c r="M95" s="39"/>
      <c r="N95" s="323"/>
      <c r="O95" s="323"/>
      <c r="P95" s="324"/>
      <c r="Q95" s="324"/>
      <c r="R95" s="324"/>
      <c r="S95" s="324"/>
      <c r="T95" s="39"/>
      <c r="U95" s="39"/>
      <c r="V95" s="39"/>
      <c r="W95" s="39"/>
      <c r="X95" s="39"/>
      <c r="Y95" s="39"/>
      <c r="Z95" s="39"/>
      <c r="AA95" s="39"/>
      <c r="AB95" s="39"/>
      <c r="AC95" s="39"/>
      <c r="AD95" s="39"/>
      <c r="AE95" s="39"/>
      <c r="AF95" s="39"/>
    </row>
    <row r="96" spans="1:32" ht="18" customHeight="1">
      <c r="A96" s="39"/>
      <c r="B96" s="39"/>
      <c r="C96" s="39"/>
      <c r="D96" s="39"/>
      <c r="E96" s="39"/>
      <c r="F96" s="39"/>
      <c r="G96" s="39"/>
      <c r="H96" s="39"/>
      <c r="I96" s="39"/>
      <c r="J96" s="39"/>
      <c r="K96" s="39"/>
      <c r="L96" s="39"/>
      <c r="M96" s="39"/>
      <c r="N96" s="323"/>
      <c r="O96" s="323"/>
      <c r="P96" s="324"/>
      <c r="Q96" s="324"/>
      <c r="R96" s="324"/>
      <c r="S96" s="324"/>
      <c r="T96" s="39"/>
      <c r="U96" s="39"/>
      <c r="V96" s="39"/>
      <c r="W96" s="39"/>
      <c r="X96" s="39"/>
      <c r="Y96" s="39"/>
      <c r="Z96" s="39"/>
      <c r="AA96" s="39"/>
      <c r="AB96" s="39"/>
      <c r="AC96" s="39"/>
      <c r="AD96" s="39"/>
      <c r="AE96" s="39"/>
      <c r="AF96" s="39"/>
    </row>
    <row r="97" spans="1:32" ht="18" customHeight="1">
      <c r="A97" s="39"/>
      <c r="B97" s="39"/>
      <c r="C97" s="39"/>
      <c r="D97" s="39"/>
      <c r="E97" s="39"/>
      <c r="F97" s="39"/>
      <c r="G97" s="39"/>
      <c r="H97" s="39"/>
      <c r="I97" s="39"/>
      <c r="J97" s="39"/>
      <c r="K97" s="39"/>
      <c r="L97" s="39"/>
      <c r="M97" s="39"/>
      <c r="N97" s="323"/>
      <c r="O97" s="323"/>
      <c r="P97" s="324"/>
      <c r="Q97" s="324"/>
      <c r="R97" s="324"/>
      <c r="S97" s="324"/>
      <c r="T97" s="39"/>
      <c r="U97" s="39"/>
      <c r="V97" s="39"/>
      <c r="W97" s="39"/>
      <c r="X97" s="39"/>
      <c r="Y97" s="39"/>
      <c r="Z97" s="39"/>
      <c r="AA97" s="39"/>
      <c r="AB97" s="39"/>
      <c r="AC97" s="39"/>
      <c r="AD97" s="39"/>
      <c r="AE97" s="39"/>
      <c r="AF97" s="39"/>
    </row>
    <row r="98" spans="1:32" ht="18" customHeight="1">
      <c r="A98" s="39"/>
      <c r="B98" s="39"/>
      <c r="C98" s="39"/>
      <c r="D98" s="39"/>
      <c r="E98" s="39"/>
      <c r="F98" s="39"/>
      <c r="G98" s="39"/>
      <c r="H98" s="39"/>
      <c r="I98" s="39"/>
      <c r="J98" s="39"/>
      <c r="K98" s="39"/>
      <c r="L98" s="39"/>
      <c r="M98" s="39"/>
      <c r="N98" s="323"/>
      <c r="O98" s="323"/>
      <c r="P98" s="324"/>
      <c r="Q98" s="324"/>
      <c r="R98" s="324"/>
      <c r="S98" s="324"/>
      <c r="T98" s="39"/>
      <c r="U98" s="39"/>
      <c r="V98" s="39"/>
      <c r="W98" s="39"/>
      <c r="X98" s="39"/>
      <c r="Y98" s="39"/>
      <c r="Z98" s="39"/>
      <c r="AA98" s="39"/>
      <c r="AB98" s="39"/>
      <c r="AC98" s="39"/>
      <c r="AD98" s="39"/>
      <c r="AE98" s="39"/>
      <c r="AF98" s="39"/>
    </row>
    <row r="99" spans="1:32" ht="18" customHeight="1">
      <c r="A99" s="39"/>
      <c r="B99" s="39"/>
      <c r="C99" s="39"/>
      <c r="D99" s="39"/>
      <c r="E99" s="39"/>
      <c r="F99" s="39"/>
      <c r="G99" s="39"/>
      <c r="H99" s="39"/>
      <c r="I99" s="39"/>
      <c r="J99" s="39"/>
      <c r="K99" s="39"/>
      <c r="L99" s="39"/>
      <c r="M99" s="39"/>
      <c r="N99" s="323"/>
      <c r="O99" s="323"/>
      <c r="P99" s="324"/>
      <c r="Q99" s="324"/>
      <c r="R99" s="324"/>
      <c r="S99" s="324"/>
      <c r="T99" s="39"/>
      <c r="U99" s="39"/>
      <c r="V99" s="39"/>
      <c r="W99" s="39"/>
      <c r="X99" s="39"/>
      <c r="Y99" s="39"/>
      <c r="Z99" s="39"/>
      <c r="AA99" s="39"/>
      <c r="AB99" s="39"/>
      <c r="AC99" s="39"/>
      <c r="AD99" s="39"/>
      <c r="AE99" s="39"/>
      <c r="AF99" s="39"/>
    </row>
    <row r="100" spans="1:32" ht="18" customHeight="1">
      <c r="A100" s="39"/>
      <c r="B100" s="39"/>
      <c r="C100" s="39"/>
      <c r="D100" s="39"/>
      <c r="E100" s="39"/>
      <c r="F100" s="39"/>
      <c r="G100" s="39"/>
      <c r="H100" s="39"/>
      <c r="I100" s="39"/>
      <c r="J100" s="39"/>
      <c r="K100" s="39"/>
      <c r="L100" s="39"/>
      <c r="M100" s="39"/>
      <c r="N100" s="323"/>
      <c r="O100" s="323"/>
      <c r="P100" s="324"/>
      <c r="Q100" s="324"/>
      <c r="R100" s="324"/>
      <c r="S100" s="324"/>
      <c r="T100" s="39"/>
      <c r="U100" s="39"/>
      <c r="V100" s="39"/>
      <c r="W100" s="39"/>
      <c r="X100" s="39"/>
      <c r="Y100" s="39"/>
      <c r="Z100" s="39"/>
      <c r="AA100" s="39"/>
      <c r="AB100" s="39"/>
      <c r="AC100" s="39"/>
      <c r="AD100" s="39"/>
      <c r="AE100" s="39"/>
      <c r="AF100" s="39"/>
    </row>
    <row r="101" spans="1:32" ht="18" customHeight="1">
      <c r="A101" s="39"/>
      <c r="B101" s="39"/>
      <c r="C101" s="39"/>
      <c r="D101" s="39"/>
      <c r="E101" s="39"/>
      <c r="F101" s="39"/>
      <c r="G101" s="39"/>
      <c r="H101" s="39"/>
      <c r="I101" s="39"/>
      <c r="J101" s="39"/>
      <c r="K101" s="39"/>
      <c r="L101" s="39"/>
      <c r="M101" s="39"/>
      <c r="N101" s="323"/>
      <c r="O101" s="323"/>
      <c r="P101" s="324"/>
      <c r="Q101" s="324"/>
      <c r="R101" s="324"/>
      <c r="S101" s="324"/>
      <c r="T101" s="39"/>
      <c r="U101" s="39"/>
      <c r="V101" s="39"/>
      <c r="W101" s="39"/>
      <c r="X101" s="39"/>
      <c r="Y101" s="39"/>
      <c r="Z101" s="39"/>
      <c r="AA101" s="39"/>
      <c r="AB101" s="39"/>
      <c r="AC101" s="39"/>
      <c r="AD101" s="39"/>
      <c r="AE101" s="39"/>
      <c r="AF101" s="39"/>
    </row>
    <row r="102" spans="1:32" ht="18" customHeight="1">
      <c r="A102" s="39"/>
      <c r="B102" s="39"/>
      <c r="C102" s="39"/>
      <c r="D102" s="39"/>
      <c r="E102" s="39"/>
      <c r="F102" s="39"/>
      <c r="G102" s="39"/>
      <c r="H102" s="39"/>
      <c r="I102" s="39"/>
      <c r="J102" s="39"/>
      <c r="K102" s="39"/>
      <c r="L102" s="39"/>
      <c r="M102" s="39"/>
      <c r="N102" s="323"/>
      <c r="O102" s="323"/>
      <c r="P102" s="324"/>
      <c r="Q102" s="324"/>
      <c r="R102" s="324"/>
      <c r="S102" s="324"/>
      <c r="T102" s="39"/>
      <c r="U102" s="39"/>
      <c r="V102" s="39"/>
      <c r="W102" s="39"/>
      <c r="X102" s="39"/>
      <c r="Y102" s="39"/>
      <c r="Z102" s="39"/>
      <c r="AA102" s="39"/>
      <c r="AB102" s="39"/>
      <c r="AC102" s="39"/>
      <c r="AD102" s="39"/>
      <c r="AE102" s="39"/>
      <c r="AF102" s="39"/>
    </row>
    <row r="103" spans="1:32" ht="18" customHeight="1">
      <c r="A103" s="39"/>
      <c r="B103" s="39"/>
      <c r="C103" s="39"/>
      <c r="D103" s="39"/>
      <c r="E103" s="39"/>
      <c r="F103" s="39"/>
      <c r="G103" s="39"/>
      <c r="H103" s="39"/>
      <c r="I103" s="39"/>
      <c r="J103" s="39"/>
      <c r="K103" s="39"/>
      <c r="L103" s="39"/>
      <c r="M103" s="39"/>
      <c r="N103" s="323"/>
      <c r="O103" s="323"/>
      <c r="P103" s="324"/>
      <c r="Q103" s="324"/>
      <c r="R103" s="324"/>
      <c r="S103" s="324"/>
      <c r="T103" s="39"/>
      <c r="U103" s="39"/>
      <c r="V103" s="39"/>
      <c r="W103" s="39"/>
      <c r="X103" s="39"/>
      <c r="Y103" s="39"/>
      <c r="Z103" s="39"/>
      <c r="AA103" s="39"/>
      <c r="AB103" s="39"/>
      <c r="AC103" s="39"/>
      <c r="AD103" s="39"/>
      <c r="AE103" s="39"/>
      <c r="AF103" s="39"/>
    </row>
    <row r="104" spans="1:32" ht="18" customHeight="1">
      <c r="A104" s="39"/>
      <c r="B104" s="39"/>
      <c r="C104" s="39"/>
      <c r="D104" s="39"/>
      <c r="E104" s="39"/>
      <c r="F104" s="39"/>
      <c r="G104" s="39"/>
      <c r="H104" s="39"/>
      <c r="I104" s="39"/>
      <c r="J104" s="39"/>
      <c r="K104" s="39"/>
      <c r="L104" s="39"/>
      <c r="M104" s="39"/>
      <c r="N104" s="323"/>
      <c r="O104" s="323"/>
      <c r="P104" s="324"/>
      <c r="Q104" s="324"/>
      <c r="R104" s="324"/>
      <c r="S104" s="324"/>
      <c r="T104" s="39"/>
      <c r="U104" s="39"/>
      <c r="V104" s="39"/>
      <c r="W104" s="39"/>
      <c r="X104" s="39"/>
      <c r="Y104" s="39"/>
      <c r="Z104" s="39"/>
      <c r="AA104" s="39"/>
      <c r="AB104" s="39"/>
      <c r="AC104" s="39"/>
      <c r="AD104" s="39"/>
      <c r="AE104" s="39"/>
      <c r="AF104" s="39"/>
    </row>
    <row r="105" spans="1:32" ht="18" customHeight="1">
      <c r="A105" s="39"/>
      <c r="B105" s="39"/>
      <c r="C105" s="39"/>
      <c r="D105" s="39"/>
      <c r="E105" s="39"/>
      <c r="F105" s="39"/>
      <c r="G105" s="39"/>
      <c r="H105" s="39"/>
      <c r="I105" s="39"/>
      <c r="J105" s="39"/>
      <c r="K105" s="39"/>
      <c r="L105" s="39"/>
      <c r="M105" s="39"/>
      <c r="N105" s="323"/>
      <c r="O105" s="323"/>
      <c r="P105" s="324"/>
      <c r="Q105" s="324"/>
      <c r="R105" s="324"/>
      <c r="S105" s="324"/>
      <c r="T105" s="39"/>
      <c r="U105" s="39"/>
      <c r="V105" s="39"/>
      <c r="W105" s="39"/>
      <c r="X105" s="39"/>
      <c r="Y105" s="39"/>
      <c r="Z105" s="39"/>
      <c r="AA105" s="39"/>
      <c r="AB105" s="39"/>
      <c r="AC105" s="39"/>
      <c r="AD105" s="39"/>
      <c r="AE105" s="39"/>
      <c r="AF105" s="39"/>
    </row>
    <row r="106" spans="1:32" ht="18" customHeight="1">
      <c r="A106" s="39"/>
      <c r="B106" s="39"/>
      <c r="C106" s="39"/>
      <c r="D106" s="39"/>
      <c r="E106" s="39"/>
      <c r="F106" s="39"/>
      <c r="G106" s="39"/>
      <c r="H106" s="39"/>
      <c r="I106" s="39"/>
      <c r="J106" s="39"/>
      <c r="K106" s="39"/>
      <c r="L106" s="39"/>
      <c r="M106" s="39"/>
      <c r="N106" s="323"/>
      <c r="O106" s="323"/>
      <c r="P106" s="324"/>
      <c r="Q106" s="324"/>
      <c r="R106" s="324"/>
      <c r="S106" s="324"/>
      <c r="T106" s="39"/>
      <c r="U106" s="39"/>
      <c r="V106" s="39"/>
      <c r="W106" s="39"/>
      <c r="X106" s="39"/>
      <c r="Y106" s="39"/>
      <c r="Z106" s="39"/>
      <c r="AA106" s="39"/>
      <c r="AB106" s="39"/>
      <c r="AC106" s="39"/>
      <c r="AD106" s="39"/>
      <c r="AE106" s="39"/>
      <c r="AF106" s="39"/>
    </row>
    <row r="107" spans="1:32" ht="18" customHeight="1">
      <c r="A107" s="39"/>
      <c r="B107" s="39"/>
      <c r="C107" s="39"/>
      <c r="D107" s="39"/>
      <c r="E107" s="39"/>
      <c r="F107" s="39"/>
      <c r="G107" s="39"/>
      <c r="H107" s="39"/>
      <c r="I107" s="39"/>
      <c r="J107" s="39"/>
      <c r="K107" s="39"/>
      <c r="L107" s="39"/>
      <c r="M107" s="39"/>
      <c r="N107" s="323"/>
      <c r="O107" s="323"/>
      <c r="P107" s="324"/>
      <c r="Q107" s="324"/>
      <c r="R107" s="324"/>
      <c r="S107" s="324"/>
      <c r="T107" s="39"/>
      <c r="U107" s="39"/>
      <c r="V107" s="39"/>
      <c r="W107" s="39"/>
      <c r="X107" s="39"/>
      <c r="Y107" s="39"/>
      <c r="Z107" s="39"/>
      <c r="AA107" s="39"/>
      <c r="AB107" s="39"/>
      <c r="AC107" s="39"/>
      <c r="AD107" s="39"/>
      <c r="AE107" s="39"/>
      <c r="AF107" s="39"/>
    </row>
    <row r="108" spans="1:32" ht="18" customHeight="1">
      <c r="A108" s="39"/>
      <c r="B108" s="39"/>
      <c r="C108" s="39"/>
      <c r="D108" s="39"/>
      <c r="E108" s="39"/>
      <c r="F108" s="39"/>
      <c r="G108" s="39"/>
      <c r="H108" s="39"/>
      <c r="I108" s="39"/>
      <c r="J108" s="39"/>
      <c r="K108" s="39"/>
      <c r="L108" s="39"/>
      <c r="M108" s="39"/>
      <c r="N108" s="323"/>
      <c r="O108" s="323"/>
      <c r="P108" s="324"/>
      <c r="Q108" s="324"/>
      <c r="R108" s="324"/>
      <c r="S108" s="324"/>
      <c r="T108" s="39"/>
      <c r="U108" s="39"/>
      <c r="V108" s="39"/>
      <c r="W108" s="39"/>
      <c r="X108" s="39"/>
      <c r="Y108" s="39"/>
      <c r="Z108" s="39"/>
      <c r="AA108" s="39"/>
      <c r="AB108" s="39"/>
      <c r="AC108" s="39"/>
      <c r="AD108" s="39"/>
      <c r="AE108" s="39"/>
      <c r="AF108" s="39"/>
    </row>
    <row r="109" spans="1:32" ht="18" customHeight="1">
      <c r="A109" s="39"/>
      <c r="B109" s="39"/>
      <c r="C109" s="39"/>
      <c r="D109" s="39"/>
      <c r="E109" s="39"/>
      <c r="F109" s="39"/>
      <c r="G109" s="39"/>
      <c r="H109" s="39"/>
      <c r="I109" s="39"/>
      <c r="J109" s="39"/>
      <c r="K109" s="39"/>
      <c r="L109" s="39"/>
      <c r="M109" s="39"/>
      <c r="N109" s="323"/>
      <c r="O109" s="323"/>
      <c r="P109" s="324"/>
      <c r="Q109" s="324"/>
      <c r="R109" s="324"/>
      <c r="S109" s="324"/>
      <c r="T109" s="39"/>
      <c r="U109" s="39"/>
      <c r="V109" s="39"/>
      <c r="W109" s="39"/>
      <c r="X109" s="39"/>
      <c r="Y109" s="39"/>
      <c r="Z109" s="39"/>
      <c r="AA109" s="39"/>
      <c r="AB109" s="39"/>
      <c r="AC109" s="39"/>
      <c r="AD109" s="39"/>
      <c r="AE109" s="39"/>
      <c r="AF109" s="39"/>
    </row>
    <row r="110" spans="1:32" ht="18" customHeight="1">
      <c r="A110" s="39"/>
      <c r="B110" s="39"/>
      <c r="C110" s="39"/>
      <c r="D110" s="39"/>
      <c r="E110" s="39"/>
      <c r="F110" s="39"/>
      <c r="G110" s="39"/>
      <c r="H110" s="39"/>
      <c r="I110" s="39"/>
      <c r="J110" s="39"/>
      <c r="K110" s="39"/>
      <c r="L110" s="39"/>
      <c r="M110" s="39"/>
      <c r="N110" s="323"/>
      <c r="O110" s="323"/>
      <c r="P110" s="324"/>
      <c r="Q110" s="324"/>
      <c r="R110" s="324"/>
      <c r="S110" s="324"/>
      <c r="T110" s="39"/>
      <c r="U110" s="39"/>
      <c r="V110" s="39"/>
      <c r="W110" s="39"/>
      <c r="X110" s="39"/>
      <c r="Y110" s="39"/>
      <c r="Z110" s="39"/>
      <c r="AA110" s="39"/>
      <c r="AB110" s="39"/>
      <c r="AC110" s="39"/>
      <c r="AD110" s="39"/>
      <c r="AE110" s="39"/>
      <c r="AF110" s="39"/>
    </row>
    <row r="111" spans="1:32" ht="18" customHeight="1">
      <c r="A111" s="39"/>
      <c r="B111" s="39"/>
      <c r="C111" s="39"/>
      <c r="D111" s="39"/>
      <c r="E111" s="39"/>
      <c r="F111" s="39"/>
      <c r="G111" s="39"/>
      <c r="H111" s="39"/>
      <c r="I111" s="39"/>
      <c r="J111" s="39"/>
      <c r="K111" s="39"/>
      <c r="L111" s="39"/>
      <c r="M111" s="39"/>
      <c r="N111" s="323"/>
      <c r="O111" s="323"/>
      <c r="P111" s="324"/>
      <c r="Q111" s="324"/>
      <c r="R111" s="324"/>
      <c r="S111" s="324"/>
      <c r="T111" s="39"/>
      <c r="U111" s="39"/>
      <c r="V111" s="39"/>
      <c r="W111" s="39"/>
      <c r="X111" s="39"/>
      <c r="Y111" s="39"/>
      <c r="Z111" s="39"/>
      <c r="AA111" s="39"/>
      <c r="AB111" s="39"/>
      <c r="AC111" s="39"/>
      <c r="AD111" s="39"/>
      <c r="AE111" s="39"/>
      <c r="AF111" s="39"/>
    </row>
    <row r="112" spans="1:32" ht="18" customHeight="1">
      <c r="A112" s="39"/>
      <c r="B112" s="39"/>
      <c r="C112" s="39"/>
      <c r="D112" s="39"/>
      <c r="E112" s="39"/>
      <c r="F112" s="39"/>
      <c r="G112" s="39"/>
      <c r="H112" s="39"/>
      <c r="I112" s="39"/>
      <c r="J112" s="39"/>
      <c r="K112" s="39"/>
      <c r="L112" s="39"/>
      <c r="M112" s="39"/>
      <c r="N112" s="323"/>
      <c r="O112" s="323"/>
      <c r="P112" s="324"/>
      <c r="Q112" s="324"/>
      <c r="R112" s="324"/>
      <c r="S112" s="324"/>
      <c r="T112" s="39"/>
      <c r="U112" s="39"/>
      <c r="V112" s="39"/>
      <c r="W112" s="39"/>
      <c r="X112" s="39"/>
      <c r="Y112" s="39"/>
      <c r="Z112" s="39"/>
      <c r="AA112" s="39"/>
      <c r="AB112" s="39"/>
      <c r="AC112" s="39"/>
      <c r="AD112" s="39"/>
      <c r="AE112" s="39"/>
      <c r="AF112" s="39"/>
    </row>
    <row r="113" spans="1:32" ht="18" customHeight="1">
      <c r="A113" s="39"/>
      <c r="B113" s="39"/>
      <c r="C113" s="39"/>
      <c r="D113" s="39"/>
      <c r="E113" s="39"/>
      <c r="F113" s="39"/>
      <c r="G113" s="39"/>
      <c r="H113" s="39"/>
      <c r="I113" s="39"/>
      <c r="J113" s="39"/>
      <c r="K113" s="39"/>
      <c r="L113" s="39"/>
      <c r="M113" s="39"/>
      <c r="N113" s="323"/>
      <c r="O113" s="323"/>
      <c r="P113" s="324"/>
      <c r="Q113" s="324"/>
      <c r="R113" s="324"/>
      <c r="S113" s="324"/>
      <c r="T113" s="39"/>
      <c r="U113" s="39"/>
      <c r="V113" s="39"/>
      <c r="W113" s="39"/>
      <c r="X113" s="39"/>
      <c r="Y113" s="39"/>
      <c r="Z113" s="39"/>
      <c r="AA113" s="39"/>
      <c r="AB113" s="39"/>
      <c r="AC113" s="39"/>
      <c r="AD113" s="39"/>
      <c r="AE113" s="39"/>
      <c r="AF113" s="39"/>
    </row>
    <row r="114" spans="1:32" ht="18" customHeight="1">
      <c r="A114" s="39"/>
      <c r="B114" s="39"/>
      <c r="C114" s="39"/>
      <c r="D114" s="39"/>
      <c r="E114" s="39"/>
      <c r="F114" s="39"/>
      <c r="G114" s="39"/>
      <c r="H114" s="39"/>
      <c r="I114" s="39"/>
      <c r="J114" s="39"/>
      <c r="K114" s="39"/>
      <c r="L114" s="39"/>
      <c r="M114" s="39"/>
      <c r="N114" s="323"/>
      <c r="O114" s="323"/>
      <c r="P114" s="324"/>
      <c r="Q114" s="324"/>
      <c r="R114" s="324"/>
      <c r="S114" s="324"/>
      <c r="T114" s="39"/>
      <c r="U114" s="39"/>
      <c r="V114" s="39"/>
      <c r="W114" s="39"/>
      <c r="X114" s="39"/>
      <c r="Y114" s="39"/>
      <c r="Z114" s="39"/>
      <c r="AA114" s="39"/>
      <c r="AB114" s="39"/>
      <c r="AC114" s="39"/>
      <c r="AD114" s="39"/>
      <c r="AE114" s="39"/>
      <c r="AF114" s="39"/>
    </row>
    <row r="115" spans="1:32" ht="18" customHeight="1">
      <c r="A115" s="39"/>
      <c r="B115" s="39"/>
      <c r="C115" s="39"/>
      <c r="D115" s="39"/>
      <c r="E115" s="39"/>
      <c r="F115" s="39"/>
      <c r="G115" s="39"/>
      <c r="H115" s="39"/>
      <c r="I115" s="39"/>
      <c r="J115" s="39"/>
      <c r="K115" s="39"/>
      <c r="L115" s="39"/>
      <c r="M115" s="39"/>
      <c r="N115" s="323"/>
      <c r="O115" s="323"/>
      <c r="P115" s="324"/>
      <c r="Q115" s="324"/>
      <c r="R115" s="324"/>
      <c r="S115" s="324"/>
      <c r="T115" s="39"/>
      <c r="U115" s="39"/>
      <c r="V115" s="39"/>
      <c r="W115" s="39"/>
      <c r="X115" s="39"/>
      <c r="Y115" s="39"/>
      <c r="Z115" s="39"/>
      <c r="AA115" s="39"/>
      <c r="AB115" s="39"/>
      <c r="AC115" s="39"/>
      <c r="AD115" s="39"/>
      <c r="AE115" s="39"/>
      <c r="AF115" s="39"/>
    </row>
    <row r="116" spans="1:32" ht="18" customHeight="1">
      <c r="A116" s="39"/>
      <c r="B116" s="39"/>
      <c r="C116" s="39"/>
      <c r="D116" s="39"/>
      <c r="E116" s="39"/>
      <c r="F116" s="39"/>
      <c r="G116" s="39"/>
      <c r="H116" s="39"/>
      <c r="I116" s="39"/>
      <c r="J116" s="39"/>
      <c r="K116" s="39"/>
      <c r="L116" s="39"/>
      <c r="M116" s="39"/>
      <c r="N116" s="323"/>
      <c r="O116" s="323"/>
      <c r="P116" s="324"/>
      <c r="Q116" s="324"/>
      <c r="R116" s="324"/>
      <c r="S116" s="324"/>
      <c r="T116" s="39"/>
      <c r="U116" s="39"/>
      <c r="V116" s="39"/>
      <c r="W116" s="39"/>
      <c r="X116" s="39"/>
      <c r="Y116" s="39"/>
      <c r="Z116" s="39"/>
      <c r="AA116" s="39"/>
      <c r="AB116" s="39"/>
      <c r="AC116" s="39"/>
      <c r="AD116" s="39"/>
      <c r="AE116" s="39"/>
      <c r="AF116" s="39"/>
    </row>
    <row r="117" spans="1:32" ht="18" customHeight="1">
      <c r="A117" s="39"/>
      <c r="B117" s="39"/>
      <c r="C117" s="39"/>
      <c r="D117" s="39"/>
      <c r="E117" s="39"/>
      <c r="F117" s="39"/>
      <c r="G117" s="39"/>
      <c r="H117" s="39"/>
      <c r="I117" s="39"/>
      <c r="J117" s="39"/>
      <c r="K117" s="39"/>
      <c r="L117" s="39"/>
      <c r="M117" s="39"/>
      <c r="N117" s="323"/>
      <c r="O117" s="323"/>
      <c r="P117" s="324"/>
      <c r="Q117" s="324"/>
      <c r="R117" s="324"/>
      <c r="S117" s="324"/>
      <c r="T117" s="39"/>
      <c r="U117" s="39"/>
      <c r="V117" s="39"/>
      <c r="W117" s="39"/>
      <c r="X117" s="39"/>
      <c r="Y117" s="39"/>
      <c r="Z117" s="39"/>
      <c r="AA117" s="39"/>
      <c r="AB117" s="39"/>
      <c r="AC117" s="39"/>
      <c r="AD117" s="39"/>
      <c r="AE117" s="39"/>
      <c r="AF117" s="39"/>
    </row>
    <row r="118" spans="1:32" ht="18" customHeight="1">
      <c r="A118" s="39"/>
      <c r="B118" s="39"/>
      <c r="C118" s="39"/>
      <c r="D118" s="39"/>
      <c r="E118" s="39"/>
      <c r="F118" s="39"/>
      <c r="G118" s="39"/>
      <c r="H118" s="39"/>
      <c r="I118" s="39"/>
      <c r="J118" s="39"/>
      <c r="K118" s="39"/>
      <c r="L118" s="39"/>
      <c r="M118" s="39"/>
      <c r="N118" s="323"/>
      <c r="O118" s="323"/>
      <c r="P118" s="324"/>
      <c r="Q118" s="324"/>
      <c r="R118" s="324"/>
      <c r="S118" s="324"/>
      <c r="T118" s="39"/>
      <c r="U118" s="39"/>
      <c r="V118" s="39"/>
      <c r="W118" s="39"/>
      <c r="X118" s="39"/>
      <c r="Y118" s="39"/>
      <c r="Z118" s="39"/>
      <c r="AA118" s="39"/>
      <c r="AB118" s="39"/>
      <c r="AC118" s="39"/>
      <c r="AD118" s="39"/>
      <c r="AE118" s="39"/>
      <c r="AF118" s="39"/>
    </row>
    <row r="119" spans="1:32" ht="18" customHeight="1">
      <c r="A119" s="39"/>
      <c r="B119" s="39"/>
      <c r="C119" s="39"/>
      <c r="D119" s="39"/>
      <c r="E119" s="39"/>
      <c r="F119" s="39"/>
      <c r="G119" s="39"/>
      <c r="H119" s="39"/>
      <c r="I119" s="39"/>
      <c r="J119" s="39"/>
      <c r="K119" s="39"/>
      <c r="L119" s="39"/>
      <c r="M119" s="39"/>
      <c r="N119" s="323"/>
      <c r="O119" s="323"/>
      <c r="P119" s="324"/>
      <c r="Q119" s="324"/>
      <c r="R119" s="324"/>
      <c r="S119" s="324"/>
      <c r="T119" s="39"/>
      <c r="U119" s="39"/>
      <c r="V119" s="39"/>
      <c r="W119" s="39"/>
      <c r="X119" s="39"/>
      <c r="Y119" s="39"/>
      <c r="Z119" s="39"/>
      <c r="AA119" s="39"/>
      <c r="AB119" s="39"/>
      <c r="AC119" s="39"/>
      <c r="AD119" s="39"/>
      <c r="AE119" s="39"/>
      <c r="AF119" s="39"/>
    </row>
    <row r="120" spans="1:32" ht="18" customHeight="1">
      <c r="A120" s="39"/>
      <c r="B120" s="39"/>
      <c r="C120" s="39"/>
      <c r="D120" s="39"/>
      <c r="E120" s="39"/>
      <c r="F120" s="39"/>
      <c r="G120" s="39"/>
      <c r="H120" s="39"/>
      <c r="I120" s="39"/>
      <c r="J120" s="39"/>
      <c r="K120" s="39"/>
      <c r="L120" s="39"/>
      <c r="M120" s="39"/>
      <c r="N120" s="323"/>
      <c r="O120" s="323"/>
      <c r="P120" s="324"/>
      <c r="Q120" s="324"/>
      <c r="R120" s="324"/>
      <c r="S120" s="324"/>
      <c r="T120" s="39"/>
      <c r="U120" s="39"/>
      <c r="V120" s="39"/>
      <c r="W120" s="39"/>
      <c r="X120" s="39"/>
      <c r="Y120" s="39"/>
      <c r="Z120" s="39"/>
      <c r="AA120" s="39"/>
      <c r="AB120" s="39"/>
      <c r="AC120" s="39"/>
      <c r="AD120" s="39"/>
      <c r="AE120" s="39"/>
      <c r="AF120" s="39"/>
    </row>
    <row r="121" spans="1:32" ht="18" customHeight="1">
      <c r="A121" s="39"/>
      <c r="B121" s="39"/>
      <c r="C121" s="39"/>
      <c r="D121" s="39"/>
      <c r="E121" s="39"/>
      <c r="F121" s="39"/>
      <c r="G121" s="39"/>
      <c r="H121" s="39"/>
      <c r="I121" s="39"/>
      <c r="J121" s="39"/>
      <c r="K121" s="39"/>
      <c r="L121" s="39"/>
      <c r="M121" s="39"/>
      <c r="N121" s="323"/>
      <c r="O121" s="323"/>
      <c r="P121" s="324"/>
      <c r="Q121" s="324"/>
      <c r="R121" s="324"/>
      <c r="S121" s="324"/>
      <c r="T121" s="39"/>
      <c r="U121" s="39"/>
      <c r="V121" s="39"/>
      <c r="W121" s="39"/>
      <c r="X121" s="39"/>
      <c r="Y121" s="39"/>
      <c r="Z121" s="39"/>
      <c r="AA121" s="39"/>
      <c r="AB121" s="39"/>
      <c r="AC121" s="39"/>
      <c r="AD121" s="39"/>
      <c r="AE121" s="39"/>
      <c r="AF121" s="39"/>
    </row>
    <row r="122" spans="1:32" ht="18" customHeight="1">
      <c r="A122" s="39"/>
      <c r="B122" s="39"/>
      <c r="C122" s="39"/>
      <c r="D122" s="39"/>
      <c r="E122" s="39"/>
      <c r="F122" s="39"/>
      <c r="G122" s="39"/>
      <c r="H122" s="39"/>
      <c r="I122" s="39"/>
      <c r="J122" s="39"/>
      <c r="K122" s="39"/>
      <c r="L122" s="39"/>
      <c r="M122" s="39"/>
      <c r="N122" s="323"/>
      <c r="O122" s="323"/>
      <c r="P122" s="324"/>
      <c r="Q122" s="324"/>
      <c r="R122" s="324"/>
      <c r="S122" s="324"/>
      <c r="T122" s="39"/>
      <c r="U122" s="39"/>
      <c r="V122" s="39"/>
      <c r="W122" s="39"/>
      <c r="X122" s="39"/>
      <c r="Y122" s="39"/>
      <c r="Z122" s="39"/>
      <c r="AA122" s="39"/>
      <c r="AB122" s="39"/>
      <c r="AC122" s="39"/>
      <c r="AD122" s="39"/>
      <c r="AE122" s="39"/>
      <c r="AF122" s="39"/>
    </row>
    <row r="123" spans="1:32" ht="18" customHeight="1">
      <c r="A123" s="39"/>
      <c r="B123" s="39"/>
      <c r="C123" s="39"/>
      <c r="D123" s="39"/>
      <c r="E123" s="39"/>
      <c r="F123" s="39"/>
      <c r="G123" s="39"/>
      <c r="H123" s="39"/>
      <c r="I123" s="39"/>
      <c r="J123" s="39"/>
      <c r="K123" s="39"/>
      <c r="L123" s="39"/>
      <c r="M123" s="39"/>
      <c r="N123" s="323"/>
      <c r="O123" s="323"/>
      <c r="P123" s="324"/>
      <c r="Q123" s="324"/>
      <c r="R123" s="324"/>
      <c r="S123" s="324"/>
      <c r="T123" s="39"/>
      <c r="U123" s="39"/>
      <c r="V123" s="39"/>
      <c r="W123" s="39"/>
      <c r="X123" s="39"/>
      <c r="Y123" s="39"/>
      <c r="Z123" s="39"/>
      <c r="AA123" s="39"/>
      <c r="AB123" s="39"/>
      <c r="AC123" s="39"/>
      <c r="AD123" s="39"/>
      <c r="AE123" s="39"/>
      <c r="AF123" s="39"/>
    </row>
    <row r="124" spans="1:32" ht="18" customHeight="1">
      <c r="A124" s="39"/>
      <c r="B124" s="39"/>
      <c r="C124" s="39"/>
      <c r="D124" s="39"/>
      <c r="E124" s="39"/>
      <c r="F124" s="39"/>
      <c r="G124" s="39"/>
      <c r="H124" s="39"/>
      <c r="I124" s="39"/>
      <c r="J124" s="39"/>
      <c r="K124" s="39"/>
      <c r="L124" s="39"/>
      <c r="M124" s="39"/>
      <c r="N124" s="323"/>
      <c r="O124" s="323"/>
      <c r="P124" s="324"/>
      <c r="Q124" s="324"/>
      <c r="R124" s="324"/>
      <c r="S124" s="324"/>
      <c r="T124" s="39"/>
      <c r="U124" s="39"/>
      <c r="V124" s="39"/>
      <c r="W124" s="39"/>
      <c r="X124" s="39"/>
      <c r="Y124" s="39"/>
      <c r="Z124" s="39"/>
      <c r="AA124" s="39"/>
      <c r="AB124" s="39"/>
      <c r="AC124" s="39"/>
      <c r="AD124" s="39"/>
      <c r="AE124" s="39"/>
      <c r="AF124" s="39"/>
    </row>
    <row r="125" spans="1:32" ht="18" customHeight="1">
      <c r="A125" s="39"/>
      <c r="B125" s="39"/>
      <c r="C125" s="39"/>
      <c r="D125" s="39"/>
      <c r="E125" s="39"/>
      <c r="F125" s="39"/>
      <c r="G125" s="39"/>
      <c r="H125" s="39"/>
      <c r="I125" s="39"/>
      <c r="J125" s="39"/>
      <c r="K125" s="39"/>
      <c r="L125" s="39"/>
      <c r="M125" s="39"/>
      <c r="N125" s="323"/>
      <c r="O125" s="323"/>
      <c r="P125" s="324"/>
      <c r="Q125" s="324"/>
      <c r="R125" s="324"/>
      <c r="S125" s="324"/>
      <c r="T125" s="39"/>
      <c r="U125" s="39"/>
      <c r="V125" s="39"/>
      <c r="W125" s="39"/>
      <c r="X125" s="39"/>
      <c r="Y125" s="39"/>
      <c r="Z125" s="39"/>
      <c r="AA125" s="39"/>
      <c r="AB125" s="39"/>
      <c r="AC125" s="39"/>
      <c r="AD125" s="39"/>
      <c r="AE125" s="39"/>
      <c r="AF125" s="39"/>
    </row>
    <row r="126" spans="1:32" ht="18" customHeight="1">
      <c r="A126" s="39"/>
      <c r="B126" s="39"/>
      <c r="C126" s="39"/>
      <c r="D126" s="39"/>
      <c r="E126" s="39"/>
      <c r="F126" s="39"/>
      <c r="G126" s="39"/>
      <c r="H126" s="39"/>
      <c r="I126" s="39"/>
      <c r="J126" s="39"/>
      <c r="K126" s="39"/>
      <c r="L126" s="39"/>
      <c r="M126" s="39"/>
      <c r="N126" s="323"/>
      <c r="O126" s="323"/>
      <c r="P126" s="324"/>
      <c r="Q126" s="324"/>
      <c r="R126" s="324"/>
      <c r="S126" s="324"/>
      <c r="T126" s="39"/>
      <c r="U126" s="39"/>
      <c r="V126" s="39"/>
      <c r="W126" s="39"/>
      <c r="X126" s="39"/>
      <c r="Y126" s="39"/>
      <c r="Z126" s="39"/>
      <c r="AA126" s="39"/>
      <c r="AB126" s="39"/>
      <c r="AC126" s="39"/>
      <c r="AD126" s="39"/>
      <c r="AE126" s="39"/>
      <c r="AF126" s="39"/>
    </row>
    <row r="127" spans="1:32" ht="18" customHeight="1">
      <c r="A127" s="39"/>
      <c r="B127" s="39"/>
      <c r="C127" s="39"/>
      <c r="D127" s="39"/>
      <c r="E127" s="39"/>
      <c r="F127" s="39"/>
      <c r="G127" s="39"/>
      <c r="H127" s="39"/>
      <c r="I127" s="39"/>
      <c r="J127" s="39"/>
      <c r="K127" s="39"/>
      <c r="L127" s="39"/>
      <c r="M127" s="39"/>
      <c r="N127" s="323"/>
      <c r="O127" s="323"/>
      <c r="P127" s="324"/>
      <c r="Q127" s="324"/>
      <c r="R127" s="324"/>
      <c r="S127" s="324"/>
      <c r="T127" s="39"/>
      <c r="U127" s="39"/>
      <c r="V127" s="39"/>
      <c r="W127" s="39"/>
      <c r="X127" s="39"/>
      <c r="Y127" s="39"/>
      <c r="Z127" s="39"/>
      <c r="AA127" s="39"/>
      <c r="AB127" s="39"/>
      <c r="AC127" s="39"/>
      <c r="AD127" s="39"/>
      <c r="AE127" s="39"/>
      <c r="AF127" s="39"/>
    </row>
    <row r="128" spans="1:32" ht="18" customHeight="1">
      <c r="A128" s="39"/>
      <c r="B128" s="39"/>
      <c r="C128" s="39"/>
      <c r="D128" s="39"/>
      <c r="E128" s="39"/>
      <c r="F128" s="39"/>
      <c r="G128" s="39"/>
      <c r="H128" s="39"/>
      <c r="I128" s="39"/>
      <c r="J128" s="39"/>
      <c r="K128" s="39"/>
      <c r="L128" s="39"/>
      <c r="M128" s="39"/>
      <c r="N128" s="323"/>
      <c r="O128" s="323"/>
      <c r="P128" s="324"/>
      <c r="Q128" s="324"/>
      <c r="R128" s="324"/>
      <c r="S128" s="324"/>
      <c r="T128" s="39"/>
      <c r="U128" s="39"/>
      <c r="V128" s="39"/>
      <c r="W128" s="39"/>
      <c r="X128" s="39"/>
      <c r="Y128" s="39"/>
      <c r="Z128" s="39"/>
      <c r="AA128" s="39"/>
      <c r="AB128" s="39"/>
      <c r="AC128" s="39"/>
      <c r="AD128" s="39"/>
      <c r="AE128" s="39"/>
      <c r="AF128" s="39"/>
    </row>
    <row r="129" spans="1:32" ht="18" customHeight="1">
      <c r="A129" s="39"/>
      <c r="B129" s="39"/>
      <c r="C129" s="39"/>
      <c r="D129" s="39"/>
      <c r="E129" s="39"/>
      <c r="F129" s="39"/>
      <c r="G129" s="39"/>
      <c r="H129" s="39"/>
      <c r="I129" s="39"/>
      <c r="J129" s="39"/>
      <c r="K129" s="39"/>
      <c r="L129" s="39"/>
      <c r="M129" s="39"/>
      <c r="N129" s="323"/>
      <c r="O129" s="323"/>
      <c r="P129" s="324"/>
      <c r="Q129" s="324"/>
      <c r="R129" s="324"/>
      <c r="S129" s="324"/>
      <c r="T129" s="39"/>
      <c r="U129" s="39"/>
      <c r="V129" s="39"/>
      <c r="W129" s="39"/>
      <c r="X129" s="39"/>
      <c r="Y129" s="39"/>
      <c r="Z129" s="39"/>
      <c r="AA129" s="39"/>
      <c r="AB129" s="39"/>
      <c r="AC129" s="39"/>
      <c r="AD129" s="39"/>
      <c r="AE129" s="39"/>
      <c r="AF129" s="39"/>
    </row>
    <row r="130" spans="1:32" ht="18" customHeight="1">
      <c r="A130" s="39"/>
      <c r="B130" s="39"/>
      <c r="C130" s="39"/>
      <c r="D130" s="39"/>
      <c r="E130" s="39"/>
      <c r="F130" s="39"/>
      <c r="G130" s="39"/>
      <c r="H130" s="39"/>
      <c r="I130" s="39"/>
      <c r="J130" s="39"/>
      <c r="K130" s="39"/>
      <c r="L130" s="39"/>
      <c r="M130" s="39"/>
      <c r="N130" s="323"/>
      <c r="O130" s="323"/>
      <c r="P130" s="324"/>
      <c r="Q130" s="324"/>
      <c r="R130" s="324"/>
      <c r="S130" s="324"/>
      <c r="T130" s="39"/>
      <c r="U130" s="39"/>
      <c r="V130" s="39"/>
      <c r="W130" s="39"/>
      <c r="X130" s="39"/>
      <c r="Y130" s="39"/>
      <c r="Z130" s="39"/>
      <c r="AA130" s="39"/>
      <c r="AB130" s="39"/>
      <c r="AC130" s="39"/>
      <c r="AD130" s="39"/>
      <c r="AE130" s="39"/>
      <c r="AF130" s="39"/>
    </row>
    <row r="131" spans="1:32" ht="18" customHeight="1">
      <c r="A131" s="39"/>
      <c r="B131" s="39"/>
      <c r="C131" s="39"/>
      <c r="D131" s="39"/>
      <c r="E131" s="39"/>
      <c r="F131" s="39"/>
      <c r="G131" s="39"/>
      <c r="H131" s="39"/>
      <c r="I131" s="39"/>
      <c r="J131" s="39"/>
      <c r="K131" s="39"/>
      <c r="L131" s="39"/>
      <c r="M131" s="39"/>
      <c r="N131" s="323"/>
      <c r="O131" s="323"/>
      <c r="P131" s="324"/>
      <c r="Q131" s="324"/>
      <c r="R131" s="324"/>
      <c r="S131" s="324"/>
      <c r="T131" s="39"/>
      <c r="U131" s="39"/>
      <c r="V131" s="39"/>
      <c r="W131" s="39"/>
      <c r="X131" s="39"/>
      <c r="Y131" s="39"/>
      <c r="Z131" s="39"/>
      <c r="AA131" s="39"/>
      <c r="AB131" s="39"/>
      <c r="AC131" s="39"/>
      <c r="AD131" s="39"/>
      <c r="AE131" s="39"/>
      <c r="AF131" s="39"/>
    </row>
    <row r="132" spans="1:32" ht="18" customHeight="1">
      <c r="A132" s="39"/>
      <c r="B132" s="39"/>
      <c r="C132" s="39"/>
      <c r="D132" s="39"/>
      <c r="E132" s="39"/>
      <c r="F132" s="39"/>
      <c r="G132" s="39"/>
      <c r="H132" s="39"/>
      <c r="I132" s="39"/>
      <c r="J132" s="39"/>
      <c r="K132" s="39"/>
      <c r="L132" s="39"/>
      <c r="M132" s="39"/>
      <c r="N132" s="323"/>
      <c r="O132" s="323"/>
      <c r="P132" s="324"/>
      <c r="Q132" s="324"/>
      <c r="R132" s="324"/>
      <c r="S132" s="324"/>
      <c r="T132" s="39"/>
      <c r="U132" s="39"/>
      <c r="V132" s="39"/>
      <c r="W132" s="39"/>
      <c r="X132" s="39"/>
      <c r="Y132" s="39"/>
      <c r="Z132" s="39"/>
      <c r="AA132" s="39"/>
      <c r="AB132" s="39"/>
      <c r="AC132" s="39"/>
      <c r="AD132" s="39"/>
      <c r="AE132" s="39"/>
      <c r="AF132" s="39"/>
    </row>
    <row r="133" spans="1:32" ht="18" customHeight="1">
      <c r="A133" s="39"/>
      <c r="B133" s="39"/>
      <c r="C133" s="39"/>
      <c r="D133" s="39"/>
      <c r="E133" s="39"/>
      <c r="F133" s="39"/>
      <c r="G133" s="39"/>
      <c r="H133" s="39"/>
      <c r="I133" s="39"/>
      <c r="J133" s="39"/>
      <c r="K133" s="39"/>
      <c r="L133" s="39"/>
      <c r="M133" s="39"/>
      <c r="N133" s="323"/>
      <c r="O133" s="323"/>
      <c r="P133" s="324"/>
      <c r="Q133" s="324"/>
      <c r="R133" s="324"/>
      <c r="S133" s="324"/>
      <c r="T133" s="39"/>
      <c r="U133" s="39"/>
      <c r="V133" s="39"/>
      <c r="W133" s="39"/>
      <c r="X133" s="39"/>
      <c r="Y133" s="39"/>
      <c r="Z133" s="39"/>
      <c r="AA133" s="39"/>
      <c r="AB133" s="39"/>
      <c r="AC133" s="39"/>
      <c r="AD133" s="39"/>
      <c r="AE133" s="39"/>
      <c r="AF133" s="39"/>
    </row>
    <row r="134" spans="1:32" ht="18" customHeight="1">
      <c r="A134" s="39"/>
      <c r="B134" s="39"/>
      <c r="C134" s="39"/>
      <c r="D134" s="39"/>
      <c r="E134" s="39"/>
      <c r="F134" s="39"/>
      <c r="G134" s="39"/>
      <c r="H134" s="39"/>
      <c r="I134" s="39"/>
      <c r="J134" s="39"/>
      <c r="K134" s="39"/>
      <c r="L134" s="39"/>
      <c r="M134" s="39"/>
      <c r="N134" s="323"/>
      <c r="O134" s="323"/>
      <c r="P134" s="324"/>
      <c r="Q134" s="324"/>
      <c r="R134" s="324"/>
      <c r="S134" s="324"/>
      <c r="T134" s="39"/>
      <c r="U134" s="39"/>
      <c r="V134" s="39"/>
      <c r="W134" s="39"/>
      <c r="X134" s="39"/>
      <c r="Y134" s="39"/>
      <c r="Z134" s="39"/>
      <c r="AA134" s="39"/>
      <c r="AB134" s="39"/>
      <c r="AC134" s="39"/>
      <c r="AD134" s="39"/>
      <c r="AE134" s="39"/>
      <c r="AF134" s="39"/>
    </row>
    <row r="135" spans="1:32" ht="18" customHeight="1">
      <c r="A135" s="39"/>
      <c r="B135" s="39"/>
      <c r="C135" s="39"/>
      <c r="D135" s="39"/>
      <c r="E135" s="39"/>
      <c r="F135" s="39"/>
      <c r="G135" s="39"/>
      <c r="H135" s="39"/>
      <c r="I135" s="39"/>
      <c r="J135" s="39"/>
      <c r="K135" s="39"/>
      <c r="L135" s="39"/>
      <c r="M135" s="39"/>
      <c r="N135" s="323"/>
      <c r="O135" s="323"/>
      <c r="P135" s="324"/>
      <c r="Q135" s="324"/>
      <c r="R135" s="324"/>
      <c r="S135" s="324"/>
      <c r="T135" s="39"/>
      <c r="U135" s="39"/>
      <c r="V135" s="39"/>
      <c r="W135" s="39"/>
      <c r="X135" s="39"/>
      <c r="Y135" s="39"/>
      <c r="Z135" s="39"/>
      <c r="AA135" s="39"/>
      <c r="AB135" s="39"/>
      <c r="AC135" s="39"/>
      <c r="AD135" s="39"/>
      <c r="AE135" s="39"/>
      <c r="AF135" s="39"/>
    </row>
    <row r="136" spans="1:32" ht="18" customHeight="1">
      <c r="A136" s="39"/>
      <c r="B136" s="39"/>
      <c r="C136" s="39"/>
      <c r="D136" s="39"/>
      <c r="E136" s="39"/>
      <c r="F136" s="39"/>
      <c r="G136" s="39"/>
      <c r="H136" s="39"/>
      <c r="I136" s="39"/>
      <c r="J136" s="39"/>
      <c r="K136" s="39"/>
      <c r="L136" s="39"/>
      <c r="M136" s="39"/>
      <c r="N136" s="323"/>
      <c r="O136" s="323"/>
      <c r="P136" s="324"/>
      <c r="Q136" s="324"/>
      <c r="R136" s="324"/>
      <c r="S136" s="324"/>
      <c r="T136" s="39"/>
      <c r="U136" s="39"/>
      <c r="V136" s="39"/>
      <c r="W136" s="39"/>
      <c r="X136" s="39"/>
      <c r="Y136" s="39"/>
      <c r="Z136" s="39"/>
      <c r="AA136" s="39"/>
      <c r="AB136" s="39"/>
      <c r="AC136" s="39"/>
      <c r="AD136" s="39"/>
      <c r="AE136" s="39"/>
      <c r="AF136" s="39"/>
    </row>
    <row r="137" spans="1:32" ht="18" customHeight="1">
      <c r="A137" s="39"/>
      <c r="B137" s="39"/>
      <c r="C137" s="39"/>
      <c r="D137" s="39"/>
      <c r="E137" s="39"/>
      <c r="F137" s="39"/>
      <c r="G137" s="39"/>
      <c r="H137" s="39"/>
      <c r="I137" s="39"/>
      <c r="J137" s="39"/>
      <c r="K137" s="39"/>
      <c r="L137" s="39"/>
      <c r="M137" s="39"/>
      <c r="N137" s="323"/>
      <c r="O137" s="323"/>
      <c r="P137" s="324"/>
      <c r="Q137" s="324"/>
      <c r="R137" s="324"/>
      <c r="S137" s="324"/>
      <c r="T137" s="39"/>
      <c r="U137" s="39"/>
      <c r="V137" s="39"/>
      <c r="W137" s="39"/>
      <c r="X137" s="39"/>
      <c r="Y137" s="39"/>
      <c r="Z137" s="39"/>
      <c r="AA137" s="39"/>
      <c r="AB137" s="39"/>
      <c r="AC137" s="39"/>
      <c r="AD137" s="39"/>
      <c r="AE137" s="39"/>
      <c r="AF137" s="39"/>
    </row>
    <row r="138" spans="1:32" ht="18" customHeight="1">
      <c r="A138" s="39"/>
      <c r="B138" s="39"/>
      <c r="C138" s="39"/>
      <c r="D138" s="39"/>
      <c r="E138" s="39"/>
      <c r="F138" s="39"/>
      <c r="G138" s="39"/>
      <c r="H138" s="39"/>
      <c r="I138" s="39"/>
      <c r="J138" s="39"/>
      <c r="K138" s="39"/>
      <c r="L138" s="39"/>
      <c r="M138" s="39"/>
      <c r="N138" s="323"/>
      <c r="O138" s="323"/>
      <c r="P138" s="324"/>
      <c r="Q138" s="324"/>
      <c r="R138" s="324"/>
      <c r="S138" s="324"/>
      <c r="T138" s="39"/>
      <c r="U138" s="39"/>
      <c r="V138" s="39"/>
      <c r="W138" s="39"/>
      <c r="X138" s="39"/>
      <c r="Y138" s="39"/>
      <c r="Z138" s="39"/>
      <c r="AA138" s="39"/>
      <c r="AB138" s="39"/>
      <c r="AC138" s="39"/>
      <c r="AD138" s="39"/>
      <c r="AE138" s="39"/>
      <c r="AF138" s="39"/>
    </row>
    <row r="139" spans="1:32" ht="18" customHeight="1">
      <c r="A139" s="39"/>
      <c r="B139" s="39"/>
      <c r="C139" s="39"/>
      <c r="D139" s="39"/>
      <c r="E139" s="39"/>
      <c r="F139" s="39"/>
      <c r="G139" s="39"/>
      <c r="H139" s="39"/>
      <c r="I139" s="39"/>
      <c r="J139" s="39"/>
      <c r="K139" s="39"/>
      <c r="L139" s="39"/>
      <c r="M139" s="39"/>
      <c r="N139" s="323"/>
      <c r="O139" s="323"/>
      <c r="P139" s="324"/>
      <c r="Q139" s="324"/>
      <c r="R139" s="324"/>
      <c r="S139" s="324"/>
      <c r="T139" s="39"/>
      <c r="U139" s="39"/>
      <c r="V139" s="39"/>
      <c r="W139" s="39"/>
      <c r="X139" s="39"/>
      <c r="Y139" s="39"/>
      <c r="Z139" s="39"/>
      <c r="AA139" s="39"/>
      <c r="AB139" s="39"/>
      <c r="AC139" s="39"/>
      <c r="AD139" s="39"/>
      <c r="AE139" s="39"/>
      <c r="AF139" s="39"/>
    </row>
    <row r="140" spans="1:32" ht="18" customHeight="1">
      <c r="A140" s="39"/>
      <c r="B140" s="39"/>
      <c r="C140" s="39"/>
      <c r="D140" s="39"/>
      <c r="E140" s="39"/>
      <c r="F140" s="39"/>
      <c r="G140" s="39"/>
      <c r="H140" s="39"/>
      <c r="I140" s="39"/>
      <c r="J140" s="39"/>
      <c r="K140" s="39"/>
      <c r="L140" s="39"/>
      <c r="M140" s="39"/>
      <c r="N140" s="323"/>
      <c r="O140" s="323"/>
      <c r="P140" s="324"/>
      <c r="Q140" s="324"/>
      <c r="R140" s="324"/>
      <c r="S140" s="324"/>
      <c r="T140" s="39"/>
      <c r="U140" s="39"/>
      <c r="V140" s="39"/>
      <c r="W140" s="39"/>
      <c r="X140" s="39"/>
      <c r="Y140" s="39"/>
      <c r="Z140" s="39"/>
      <c r="AA140" s="39"/>
      <c r="AB140" s="39"/>
      <c r="AC140" s="39"/>
      <c r="AD140" s="39"/>
      <c r="AE140" s="39"/>
      <c r="AF140" s="39"/>
    </row>
    <row r="141" spans="1:32" ht="18" customHeight="1">
      <c r="A141" s="39"/>
      <c r="B141" s="39"/>
      <c r="C141" s="39"/>
      <c r="D141" s="39"/>
      <c r="E141" s="39"/>
      <c r="F141" s="39"/>
      <c r="G141" s="39"/>
      <c r="H141" s="39"/>
      <c r="I141" s="39"/>
      <c r="J141" s="39"/>
      <c r="K141" s="39"/>
      <c r="L141" s="39"/>
      <c r="M141" s="39"/>
      <c r="N141" s="323"/>
      <c r="O141" s="323"/>
      <c r="P141" s="324"/>
      <c r="Q141" s="324"/>
      <c r="R141" s="324"/>
      <c r="S141" s="324"/>
      <c r="T141" s="39"/>
      <c r="U141" s="39"/>
      <c r="V141" s="39"/>
      <c r="W141" s="39"/>
      <c r="X141" s="39"/>
      <c r="Y141" s="39"/>
      <c r="Z141" s="39"/>
      <c r="AA141" s="39"/>
      <c r="AB141" s="39"/>
      <c r="AC141" s="39"/>
      <c r="AD141" s="39"/>
      <c r="AE141" s="39"/>
      <c r="AF141" s="39"/>
    </row>
    <row r="142" spans="1:32" ht="18" customHeight="1">
      <c r="A142" s="39"/>
      <c r="B142" s="39"/>
      <c r="C142" s="39"/>
      <c r="D142" s="39"/>
      <c r="E142" s="39"/>
      <c r="F142" s="39"/>
      <c r="G142" s="39"/>
      <c r="H142" s="39"/>
      <c r="I142" s="39"/>
      <c r="J142" s="39"/>
      <c r="K142" s="39"/>
      <c r="L142" s="39"/>
      <c r="M142" s="39"/>
      <c r="N142" s="323"/>
      <c r="O142" s="323"/>
      <c r="P142" s="324"/>
      <c r="Q142" s="324"/>
      <c r="R142" s="324"/>
      <c r="S142" s="324"/>
      <c r="T142" s="39"/>
      <c r="U142" s="39"/>
      <c r="V142" s="39"/>
      <c r="W142" s="39"/>
      <c r="X142" s="39"/>
      <c r="Y142" s="39"/>
      <c r="Z142" s="39"/>
      <c r="AA142" s="39"/>
      <c r="AB142" s="39"/>
      <c r="AC142" s="39"/>
      <c r="AD142" s="39"/>
      <c r="AE142" s="39"/>
      <c r="AF142" s="39"/>
    </row>
    <row r="143" spans="1:32" ht="18" customHeight="1">
      <c r="A143" s="39"/>
      <c r="B143" s="39"/>
      <c r="C143" s="39"/>
      <c r="D143" s="39"/>
      <c r="E143" s="39"/>
      <c r="F143" s="39"/>
      <c r="G143" s="39"/>
      <c r="H143" s="39"/>
      <c r="I143" s="39"/>
      <c r="J143" s="39"/>
      <c r="K143" s="39"/>
      <c r="L143" s="39"/>
      <c r="M143" s="39"/>
      <c r="N143" s="323"/>
      <c r="O143" s="323"/>
      <c r="P143" s="324"/>
      <c r="Q143" s="324"/>
      <c r="R143" s="324"/>
      <c r="S143" s="324"/>
      <c r="T143" s="39"/>
      <c r="U143" s="39"/>
      <c r="V143" s="39"/>
      <c r="W143" s="39"/>
      <c r="X143" s="39"/>
      <c r="Y143" s="39"/>
      <c r="Z143" s="39"/>
      <c r="AA143" s="39"/>
      <c r="AB143" s="39"/>
      <c r="AC143" s="39"/>
      <c r="AD143" s="39"/>
      <c r="AE143" s="39"/>
      <c r="AF143" s="39"/>
    </row>
    <row r="144" spans="1:32" ht="18" customHeight="1">
      <c r="A144" s="39"/>
      <c r="B144" s="39"/>
      <c r="C144" s="39"/>
      <c r="D144" s="39"/>
      <c r="E144" s="39"/>
      <c r="F144" s="39"/>
      <c r="G144" s="39"/>
      <c r="H144" s="39"/>
      <c r="I144" s="39"/>
      <c r="J144" s="39"/>
      <c r="K144" s="39"/>
      <c r="L144" s="39"/>
      <c r="M144" s="39"/>
      <c r="N144" s="323"/>
      <c r="O144" s="323"/>
      <c r="P144" s="324"/>
      <c r="Q144" s="324"/>
      <c r="R144" s="324"/>
      <c r="S144" s="324"/>
      <c r="T144" s="39"/>
      <c r="U144" s="39"/>
      <c r="V144" s="39"/>
      <c r="W144" s="39"/>
      <c r="X144" s="39"/>
      <c r="Y144" s="39"/>
      <c r="Z144" s="39"/>
      <c r="AA144" s="39"/>
      <c r="AB144" s="39"/>
      <c r="AC144" s="39"/>
      <c r="AD144" s="39"/>
      <c r="AE144" s="39"/>
      <c r="AF144" s="39"/>
    </row>
    <row r="145" spans="1:32" ht="18" customHeight="1">
      <c r="A145" s="39"/>
      <c r="B145" s="39"/>
      <c r="C145" s="39"/>
      <c r="D145" s="39"/>
      <c r="E145" s="39"/>
      <c r="F145" s="39"/>
      <c r="G145" s="39"/>
      <c r="H145" s="39"/>
      <c r="I145" s="39"/>
      <c r="J145" s="39"/>
      <c r="K145" s="39"/>
      <c r="L145" s="39"/>
      <c r="M145" s="39"/>
      <c r="N145" s="323"/>
      <c r="O145" s="323"/>
      <c r="P145" s="324"/>
      <c r="Q145" s="324"/>
      <c r="R145" s="324"/>
      <c r="S145" s="324"/>
      <c r="T145" s="39"/>
      <c r="U145" s="39"/>
      <c r="V145" s="39"/>
      <c r="W145" s="39"/>
      <c r="X145" s="39"/>
      <c r="Y145" s="39"/>
      <c r="Z145" s="39"/>
      <c r="AA145" s="39"/>
      <c r="AB145" s="39"/>
      <c r="AC145" s="39"/>
      <c r="AD145" s="39"/>
      <c r="AE145" s="39"/>
      <c r="AF145" s="39"/>
    </row>
    <row r="146" spans="1:32" ht="18" customHeight="1">
      <c r="A146" s="39"/>
      <c r="B146" s="39"/>
      <c r="C146" s="39"/>
      <c r="D146" s="39"/>
      <c r="E146" s="39"/>
      <c r="F146" s="39"/>
      <c r="G146" s="39"/>
      <c r="H146" s="39"/>
      <c r="I146" s="39"/>
      <c r="J146" s="39"/>
      <c r="K146" s="39"/>
      <c r="L146" s="39"/>
      <c r="M146" s="39"/>
      <c r="N146" s="323"/>
      <c r="O146" s="323"/>
      <c r="P146" s="324"/>
      <c r="Q146" s="324"/>
      <c r="R146" s="324"/>
      <c r="S146" s="324"/>
      <c r="T146" s="39"/>
      <c r="U146" s="39"/>
      <c r="V146" s="39"/>
      <c r="W146" s="39"/>
      <c r="X146" s="39"/>
      <c r="Y146" s="39"/>
      <c r="Z146" s="39"/>
      <c r="AA146" s="39"/>
      <c r="AB146" s="39"/>
      <c r="AC146" s="39"/>
      <c r="AD146" s="39"/>
      <c r="AE146" s="39"/>
      <c r="AF146" s="39"/>
    </row>
    <row r="147" spans="1:32" ht="18" customHeight="1">
      <c r="A147" s="39"/>
      <c r="B147" s="39"/>
      <c r="C147" s="39"/>
      <c r="D147" s="39"/>
      <c r="E147" s="39"/>
      <c r="F147" s="39"/>
      <c r="G147" s="39"/>
      <c r="H147" s="39"/>
      <c r="I147" s="39"/>
      <c r="J147" s="39"/>
      <c r="K147" s="39"/>
      <c r="L147" s="39"/>
      <c r="M147" s="39"/>
      <c r="N147" s="323"/>
      <c r="O147" s="323"/>
      <c r="P147" s="324"/>
      <c r="Q147" s="324"/>
      <c r="R147" s="324"/>
      <c r="S147" s="324"/>
      <c r="T147" s="39"/>
      <c r="U147" s="39"/>
      <c r="V147" s="39"/>
      <c r="W147" s="39"/>
      <c r="X147" s="39"/>
      <c r="Y147" s="39"/>
      <c r="Z147" s="39"/>
      <c r="AA147" s="39"/>
      <c r="AB147" s="39"/>
      <c r="AC147" s="39"/>
      <c r="AD147" s="39"/>
      <c r="AE147" s="39"/>
      <c r="AF147" s="39"/>
    </row>
    <row r="148" spans="1:32" ht="18" customHeight="1">
      <c r="A148" s="39"/>
      <c r="B148" s="39"/>
      <c r="C148" s="39"/>
      <c r="D148" s="39"/>
      <c r="E148" s="39"/>
      <c r="F148" s="39"/>
      <c r="G148" s="39"/>
      <c r="H148" s="39"/>
      <c r="I148" s="39"/>
      <c r="J148" s="39"/>
      <c r="K148" s="39"/>
      <c r="L148" s="39"/>
      <c r="M148" s="39"/>
      <c r="N148" s="323"/>
      <c r="O148" s="323"/>
      <c r="P148" s="324"/>
      <c r="Q148" s="324"/>
      <c r="R148" s="324"/>
      <c r="S148" s="324"/>
      <c r="T148" s="39"/>
      <c r="U148" s="39"/>
      <c r="V148" s="39"/>
      <c r="W148" s="39"/>
      <c r="X148" s="39"/>
      <c r="Y148" s="39"/>
      <c r="Z148" s="39"/>
      <c r="AA148" s="39"/>
      <c r="AB148" s="39"/>
      <c r="AC148" s="39"/>
      <c r="AD148" s="39"/>
      <c r="AE148" s="39"/>
      <c r="AF148" s="39"/>
    </row>
    <row r="149" spans="1:32" ht="18" customHeight="1">
      <c r="A149" s="39"/>
      <c r="B149" s="39"/>
      <c r="C149" s="39"/>
      <c r="D149" s="39"/>
      <c r="E149" s="39"/>
      <c r="F149" s="39"/>
      <c r="G149" s="39"/>
      <c r="H149" s="39"/>
      <c r="I149" s="39"/>
      <c r="J149" s="39"/>
      <c r="K149" s="39"/>
      <c r="L149" s="39"/>
      <c r="M149" s="39"/>
      <c r="N149" s="323"/>
      <c r="O149" s="323"/>
      <c r="P149" s="324"/>
      <c r="Q149" s="324"/>
      <c r="R149" s="324"/>
      <c r="S149" s="324"/>
      <c r="T149" s="39"/>
      <c r="U149" s="39"/>
      <c r="V149" s="39"/>
      <c r="W149" s="39"/>
      <c r="X149" s="39"/>
      <c r="Y149" s="39"/>
      <c r="Z149" s="39"/>
      <c r="AA149" s="39"/>
      <c r="AB149" s="39"/>
      <c r="AC149" s="39"/>
      <c r="AD149" s="39"/>
      <c r="AE149" s="39"/>
      <c r="AF149" s="39"/>
    </row>
    <row r="150" spans="1:32" ht="18" customHeight="1">
      <c r="A150" s="39"/>
      <c r="B150" s="39"/>
      <c r="C150" s="39"/>
      <c r="D150" s="39"/>
      <c r="E150" s="39"/>
      <c r="F150" s="39"/>
      <c r="G150" s="39"/>
      <c r="H150" s="39"/>
      <c r="I150" s="39"/>
      <c r="J150" s="39"/>
      <c r="K150" s="39"/>
      <c r="L150" s="39"/>
      <c r="M150" s="39"/>
      <c r="N150" s="323"/>
      <c r="O150" s="323"/>
      <c r="P150" s="324"/>
      <c r="Q150" s="324"/>
      <c r="R150" s="324"/>
      <c r="S150" s="324"/>
      <c r="T150" s="39"/>
      <c r="U150" s="39"/>
      <c r="V150" s="39"/>
      <c r="W150" s="39"/>
      <c r="X150" s="39"/>
      <c r="Y150" s="39"/>
      <c r="Z150" s="39"/>
      <c r="AA150" s="39"/>
      <c r="AB150" s="39"/>
      <c r="AC150" s="39"/>
      <c r="AD150" s="39"/>
      <c r="AE150" s="39"/>
      <c r="AF150" s="39"/>
    </row>
    <row r="151" spans="1:32" ht="18" customHeight="1">
      <c r="A151" s="39"/>
      <c r="B151" s="39"/>
      <c r="C151" s="39"/>
      <c r="D151" s="39"/>
      <c r="E151" s="39"/>
      <c r="F151" s="39"/>
      <c r="G151" s="39"/>
      <c r="H151" s="39"/>
      <c r="I151" s="39"/>
      <c r="J151" s="39"/>
      <c r="K151" s="39"/>
      <c r="L151" s="39"/>
      <c r="M151" s="39"/>
      <c r="N151" s="323"/>
      <c r="O151" s="323"/>
      <c r="P151" s="324"/>
      <c r="Q151" s="324"/>
      <c r="R151" s="324"/>
      <c r="S151" s="324"/>
      <c r="T151" s="39"/>
      <c r="U151" s="39"/>
      <c r="V151" s="39"/>
      <c r="W151" s="39"/>
      <c r="X151" s="39"/>
      <c r="Y151" s="39"/>
      <c r="Z151" s="39"/>
      <c r="AA151" s="39"/>
      <c r="AB151" s="39"/>
      <c r="AC151" s="39"/>
      <c r="AD151" s="39"/>
      <c r="AE151" s="39"/>
      <c r="AF151" s="39"/>
    </row>
    <row r="152" spans="1:32" ht="18" customHeight="1">
      <c r="A152" s="39"/>
      <c r="B152" s="39"/>
      <c r="C152" s="39"/>
      <c r="D152" s="39"/>
      <c r="E152" s="39"/>
      <c r="F152" s="39"/>
      <c r="G152" s="39"/>
      <c r="H152" s="39"/>
      <c r="I152" s="39"/>
      <c r="J152" s="39"/>
      <c r="K152" s="39"/>
      <c r="L152" s="39"/>
      <c r="M152" s="39"/>
      <c r="N152" s="323"/>
      <c r="O152" s="323"/>
      <c r="P152" s="324"/>
      <c r="Q152" s="324"/>
      <c r="R152" s="324"/>
      <c r="S152" s="324"/>
      <c r="T152" s="39"/>
      <c r="U152" s="39"/>
      <c r="V152" s="39"/>
      <c r="W152" s="39"/>
      <c r="X152" s="39"/>
      <c r="Y152" s="39"/>
      <c r="Z152" s="39"/>
      <c r="AA152" s="39"/>
      <c r="AB152" s="39"/>
      <c r="AC152" s="39"/>
      <c r="AD152" s="39"/>
      <c r="AE152" s="39"/>
      <c r="AF152" s="39"/>
    </row>
    <row r="153" spans="1:32" ht="18" customHeight="1">
      <c r="A153" s="39"/>
      <c r="B153" s="39"/>
      <c r="C153" s="39"/>
      <c r="D153" s="39"/>
      <c r="E153" s="39"/>
      <c r="F153" s="39"/>
      <c r="G153" s="39"/>
      <c r="H153" s="39"/>
      <c r="I153" s="39"/>
      <c r="J153" s="39"/>
      <c r="K153" s="39"/>
      <c r="L153" s="39"/>
      <c r="M153" s="39"/>
      <c r="N153" s="323"/>
      <c r="O153" s="323"/>
      <c r="P153" s="324"/>
      <c r="Q153" s="324"/>
      <c r="R153" s="324"/>
      <c r="S153" s="324"/>
      <c r="T153" s="39"/>
      <c r="U153" s="39"/>
      <c r="V153" s="39"/>
      <c r="W153" s="39"/>
      <c r="X153" s="39"/>
      <c r="Y153" s="39"/>
      <c r="Z153" s="39"/>
      <c r="AA153" s="39"/>
      <c r="AB153" s="39"/>
      <c r="AC153" s="39"/>
      <c r="AD153" s="39"/>
      <c r="AE153" s="39"/>
      <c r="AF153" s="39"/>
    </row>
    <row r="154" spans="1:32" ht="18" customHeight="1">
      <c r="A154" s="39"/>
      <c r="B154" s="39"/>
      <c r="C154" s="39"/>
      <c r="D154" s="39"/>
      <c r="E154" s="39"/>
      <c r="F154" s="39"/>
      <c r="G154" s="39"/>
      <c r="H154" s="39"/>
      <c r="I154" s="39"/>
      <c r="J154" s="39"/>
      <c r="K154" s="39"/>
      <c r="L154" s="39"/>
      <c r="M154" s="39"/>
      <c r="N154" s="323"/>
      <c r="O154" s="323"/>
      <c r="P154" s="324"/>
      <c r="Q154" s="324"/>
      <c r="R154" s="324"/>
      <c r="S154" s="324"/>
      <c r="T154" s="39"/>
      <c r="U154" s="39"/>
      <c r="V154" s="39"/>
      <c r="W154" s="39"/>
      <c r="X154" s="39"/>
      <c r="Y154" s="39"/>
      <c r="Z154" s="39"/>
      <c r="AA154" s="39"/>
      <c r="AB154" s="39"/>
      <c r="AC154" s="39"/>
      <c r="AD154" s="39"/>
      <c r="AE154" s="39"/>
      <c r="AF154" s="39"/>
    </row>
    <row r="155" spans="1:32" ht="18" customHeight="1">
      <c r="A155" s="39"/>
      <c r="B155" s="39"/>
      <c r="C155" s="39"/>
      <c r="D155" s="39"/>
      <c r="E155" s="39"/>
      <c r="F155" s="39"/>
      <c r="G155" s="39"/>
      <c r="H155" s="39"/>
      <c r="I155" s="39"/>
      <c r="J155" s="39"/>
      <c r="K155" s="39"/>
      <c r="L155" s="39"/>
      <c r="M155" s="39"/>
      <c r="N155" s="323"/>
      <c r="O155" s="323"/>
      <c r="P155" s="324"/>
      <c r="Q155" s="324"/>
      <c r="R155" s="324"/>
      <c r="S155" s="324"/>
      <c r="T155" s="39"/>
      <c r="U155" s="39"/>
      <c r="V155" s="39"/>
      <c r="W155" s="39"/>
      <c r="X155" s="39"/>
      <c r="Y155" s="39"/>
      <c r="Z155" s="39"/>
      <c r="AA155" s="39"/>
      <c r="AB155" s="39"/>
      <c r="AC155" s="39"/>
      <c r="AD155" s="39"/>
      <c r="AE155" s="39"/>
      <c r="AF155" s="39"/>
    </row>
    <row r="156" spans="1:32" ht="18" customHeight="1">
      <c r="A156" s="39"/>
      <c r="B156" s="39"/>
      <c r="C156" s="39"/>
      <c r="D156" s="39"/>
      <c r="E156" s="39"/>
      <c r="F156" s="39"/>
      <c r="G156" s="39"/>
      <c r="H156" s="39"/>
      <c r="I156" s="39"/>
      <c r="J156" s="39"/>
      <c r="K156" s="39"/>
      <c r="L156" s="39"/>
      <c r="M156" s="39"/>
      <c r="N156" s="323"/>
      <c r="O156" s="323"/>
      <c r="P156" s="324"/>
      <c r="Q156" s="324"/>
      <c r="R156" s="324"/>
      <c r="S156" s="324"/>
      <c r="T156" s="39"/>
      <c r="U156" s="39"/>
      <c r="V156" s="39"/>
      <c r="W156" s="39"/>
      <c r="X156" s="39"/>
      <c r="Y156" s="39"/>
      <c r="Z156" s="39"/>
      <c r="AA156" s="39"/>
      <c r="AB156" s="39"/>
      <c r="AC156" s="39"/>
      <c r="AD156" s="39"/>
      <c r="AE156" s="39"/>
      <c r="AF156" s="39"/>
    </row>
    <row r="157" spans="1:32" ht="18" customHeight="1">
      <c r="A157" s="39"/>
      <c r="B157" s="39"/>
      <c r="C157" s="39"/>
      <c r="D157" s="39"/>
      <c r="E157" s="39"/>
      <c r="F157" s="39"/>
      <c r="G157" s="39"/>
      <c r="H157" s="39"/>
      <c r="I157" s="39"/>
      <c r="J157" s="39"/>
      <c r="K157" s="39"/>
      <c r="L157" s="39"/>
      <c r="M157" s="39"/>
      <c r="N157" s="323"/>
      <c r="O157" s="323"/>
      <c r="P157" s="324"/>
      <c r="Q157" s="324"/>
      <c r="R157" s="324"/>
      <c r="S157" s="324"/>
      <c r="T157" s="39"/>
      <c r="U157" s="39"/>
      <c r="V157" s="39"/>
      <c r="W157" s="39"/>
      <c r="X157" s="39"/>
      <c r="Y157" s="39"/>
      <c r="Z157" s="39"/>
      <c r="AA157" s="39"/>
      <c r="AB157" s="39"/>
      <c r="AC157" s="39"/>
      <c r="AD157" s="39"/>
      <c r="AE157" s="39"/>
      <c r="AF157" s="39"/>
    </row>
    <row r="158" spans="1:32" ht="18" customHeight="1">
      <c r="A158" s="39"/>
      <c r="B158" s="39"/>
      <c r="C158" s="39"/>
      <c r="D158" s="39"/>
      <c r="E158" s="39"/>
      <c r="F158" s="39"/>
      <c r="G158" s="39"/>
      <c r="H158" s="39"/>
      <c r="I158" s="39"/>
      <c r="J158" s="39"/>
      <c r="K158" s="39"/>
      <c r="L158" s="39"/>
      <c r="M158" s="39"/>
      <c r="N158" s="323"/>
      <c r="O158" s="323"/>
      <c r="P158" s="324"/>
      <c r="Q158" s="324"/>
      <c r="R158" s="324"/>
      <c r="S158" s="324"/>
      <c r="T158" s="39"/>
      <c r="U158" s="39"/>
      <c r="V158" s="39"/>
      <c r="W158" s="39"/>
      <c r="X158" s="39"/>
      <c r="Y158" s="39"/>
      <c r="Z158" s="39"/>
      <c r="AA158" s="39"/>
      <c r="AB158" s="39"/>
      <c r="AC158" s="39"/>
      <c r="AD158" s="39"/>
      <c r="AE158" s="39"/>
      <c r="AF158" s="39"/>
    </row>
    <row r="159" spans="1:32" ht="18" customHeight="1">
      <c r="A159" s="39"/>
      <c r="B159" s="39"/>
      <c r="C159" s="39"/>
      <c r="D159" s="39"/>
      <c r="E159" s="39"/>
      <c r="F159" s="39"/>
      <c r="G159" s="39"/>
      <c r="H159" s="39"/>
      <c r="I159" s="39"/>
      <c r="J159" s="39"/>
      <c r="K159" s="39"/>
      <c r="L159" s="39"/>
      <c r="M159" s="39"/>
      <c r="N159" s="323"/>
      <c r="O159" s="323"/>
      <c r="P159" s="324"/>
      <c r="Q159" s="324"/>
      <c r="R159" s="324"/>
      <c r="S159" s="324"/>
      <c r="T159" s="39"/>
      <c r="U159" s="39"/>
      <c r="V159" s="39"/>
      <c r="W159" s="39"/>
      <c r="X159" s="39"/>
      <c r="Y159" s="39"/>
      <c r="Z159" s="39"/>
      <c r="AA159" s="39"/>
      <c r="AB159" s="39"/>
      <c r="AC159" s="39"/>
      <c r="AD159" s="39"/>
      <c r="AE159" s="39"/>
      <c r="AF159" s="39"/>
    </row>
    <row r="160" spans="1:32" ht="18" customHeight="1">
      <c r="A160" s="39"/>
      <c r="B160" s="39"/>
      <c r="C160" s="39"/>
      <c r="D160" s="39"/>
      <c r="E160" s="39"/>
      <c r="F160" s="39"/>
      <c r="G160" s="39"/>
      <c r="H160" s="39"/>
      <c r="I160" s="39"/>
      <c r="J160" s="39"/>
      <c r="K160" s="39"/>
      <c r="L160" s="39"/>
      <c r="M160" s="39"/>
      <c r="N160" s="323"/>
      <c r="O160" s="323"/>
      <c r="P160" s="324"/>
      <c r="Q160" s="324"/>
      <c r="R160" s="324"/>
      <c r="S160" s="324"/>
      <c r="T160" s="39"/>
      <c r="U160" s="39"/>
      <c r="V160" s="39"/>
      <c r="W160" s="39"/>
      <c r="X160" s="39"/>
      <c r="Y160" s="39"/>
      <c r="Z160" s="39"/>
      <c r="AA160" s="39"/>
      <c r="AB160" s="39"/>
      <c r="AC160" s="39"/>
      <c r="AD160" s="39"/>
      <c r="AE160" s="39"/>
      <c r="AF160" s="39"/>
    </row>
    <row r="161" spans="1:32" ht="18" customHeight="1">
      <c r="A161" s="39"/>
      <c r="B161" s="39"/>
      <c r="C161" s="39"/>
      <c r="D161" s="39"/>
      <c r="E161" s="39"/>
      <c r="F161" s="39"/>
      <c r="G161" s="39"/>
      <c r="H161" s="39"/>
      <c r="I161" s="39"/>
      <c r="J161" s="39"/>
      <c r="K161" s="39"/>
      <c r="L161" s="39"/>
      <c r="M161" s="39"/>
      <c r="N161" s="323"/>
      <c r="O161" s="323"/>
      <c r="P161" s="324"/>
      <c r="Q161" s="324"/>
      <c r="R161" s="324"/>
      <c r="S161" s="324"/>
      <c r="T161" s="39"/>
      <c r="U161" s="39"/>
      <c r="V161" s="39"/>
      <c r="W161" s="39"/>
      <c r="X161" s="39"/>
      <c r="Y161" s="39"/>
      <c r="Z161" s="39"/>
      <c r="AA161" s="39"/>
      <c r="AB161" s="39"/>
      <c r="AC161" s="39"/>
      <c r="AD161" s="39"/>
      <c r="AE161" s="39"/>
      <c r="AF161" s="39"/>
    </row>
    <row r="162" spans="1:32" ht="18" customHeight="1">
      <c r="A162" s="39"/>
      <c r="B162" s="39"/>
      <c r="C162" s="39"/>
      <c r="D162" s="39"/>
      <c r="E162" s="39"/>
      <c r="F162" s="39"/>
      <c r="G162" s="39"/>
      <c r="H162" s="39"/>
      <c r="I162" s="39"/>
      <c r="J162" s="39"/>
      <c r="K162" s="39"/>
      <c r="L162" s="39"/>
      <c r="M162" s="39"/>
      <c r="N162" s="323"/>
      <c r="O162" s="323"/>
      <c r="P162" s="324"/>
      <c r="Q162" s="324"/>
      <c r="R162" s="324"/>
      <c r="S162" s="324"/>
      <c r="T162" s="39"/>
      <c r="U162" s="39"/>
      <c r="V162" s="39"/>
      <c r="W162" s="39"/>
      <c r="X162" s="39"/>
      <c r="Y162" s="39"/>
      <c r="Z162" s="39"/>
      <c r="AA162" s="39"/>
      <c r="AB162" s="39"/>
      <c r="AC162" s="39"/>
      <c r="AD162" s="39"/>
      <c r="AE162" s="39"/>
      <c r="AF162" s="39"/>
    </row>
    <row r="163" spans="1:32" ht="18" customHeight="1">
      <c r="A163" s="39"/>
      <c r="B163" s="39"/>
      <c r="C163" s="39"/>
      <c r="D163" s="39"/>
      <c r="E163" s="39"/>
      <c r="F163" s="39"/>
      <c r="G163" s="39"/>
      <c r="H163" s="39"/>
      <c r="I163" s="39"/>
      <c r="J163" s="39"/>
      <c r="K163" s="39"/>
      <c r="L163" s="39"/>
      <c r="M163" s="39"/>
      <c r="N163" s="323"/>
      <c r="O163" s="323"/>
      <c r="P163" s="324"/>
      <c r="Q163" s="324"/>
      <c r="R163" s="324"/>
      <c r="S163" s="324"/>
      <c r="T163" s="39"/>
      <c r="U163" s="39"/>
      <c r="V163" s="39"/>
      <c r="W163" s="39"/>
      <c r="X163" s="39"/>
      <c r="Y163" s="39"/>
      <c r="Z163" s="39"/>
      <c r="AA163" s="39"/>
      <c r="AB163" s="39"/>
      <c r="AC163" s="39"/>
      <c r="AD163" s="39"/>
      <c r="AE163" s="39"/>
      <c r="AF163" s="39"/>
    </row>
    <row r="164" spans="1:32" ht="18" customHeight="1">
      <c r="A164" s="39"/>
      <c r="B164" s="39"/>
      <c r="C164" s="39"/>
      <c r="D164" s="39"/>
      <c r="E164" s="39"/>
      <c r="F164" s="39"/>
      <c r="G164" s="39"/>
      <c r="H164" s="39"/>
      <c r="I164" s="39"/>
      <c r="J164" s="39"/>
      <c r="K164" s="39"/>
      <c r="L164" s="39"/>
      <c r="M164" s="39"/>
      <c r="N164" s="323"/>
      <c r="O164" s="323"/>
      <c r="P164" s="324"/>
      <c r="Q164" s="324"/>
      <c r="R164" s="324"/>
      <c r="S164" s="324"/>
      <c r="T164" s="39"/>
      <c r="U164" s="39"/>
      <c r="V164" s="39"/>
      <c r="W164" s="39"/>
      <c r="X164" s="39"/>
      <c r="Y164" s="39"/>
      <c r="Z164" s="39"/>
      <c r="AA164" s="39"/>
      <c r="AB164" s="39"/>
      <c r="AC164" s="39"/>
      <c r="AD164" s="39"/>
      <c r="AE164" s="39"/>
      <c r="AF164" s="39"/>
    </row>
    <row r="165" spans="1:32" ht="18" customHeight="1">
      <c r="A165" s="39"/>
      <c r="B165" s="39"/>
      <c r="C165" s="39"/>
      <c r="D165" s="39"/>
      <c r="E165" s="39"/>
      <c r="F165" s="39"/>
      <c r="G165" s="39"/>
      <c r="H165" s="39"/>
      <c r="I165" s="39"/>
      <c r="J165" s="39"/>
      <c r="K165" s="39"/>
      <c r="L165" s="39"/>
      <c r="M165" s="39"/>
      <c r="N165" s="323"/>
      <c r="O165" s="323"/>
      <c r="P165" s="324"/>
      <c r="Q165" s="324"/>
      <c r="R165" s="324"/>
      <c r="S165" s="324"/>
      <c r="T165" s="39"/>
      <c r="U165" s="39"/>
      <c r="V165" s="39"/>
      <c r="W165" s="39"/>
      <c r="X165" s="39"/>
      <c r="Y165" s="39"/>
      <c r="Z165" s="39"/>
      <c r="AA165" s="39"/>
      <c r="AB165" s="39"/>
      <c r="AC165" s="39"/>
      <c r="AD165" s="39"/>
      <c r="AE165" s="39"/>
      <c r="AF165" s="39"/>
    </row>
    <row r="166" spans="1:32" ht="18" customHeight="1">
      <c r="A166" s="39"/>
      <c r="B166" s="39"/>
      <c r="C166" s="39"/>
      <c r="D166" s="39"/>
      <c r="E166" s="39"/>
      <c r="F166" s="39"/>
      <c r="G166" s="39"/>
      <c r="H166" s="39"/>
      <c r="I166" s="39"/>
      <c r="J166" s="39"/>
      <c r="K166" s="39"/>
      <c r="L166" s="39"/>
      <c r="M166" s="39"/>
      <c r="N166" s="323"/>
      <c r="O166" s="323"/>
      <c r="P166" s="324"/>
      <c r="Q166" s="324"/>
      <c r="R166" s="324"/>
      <c r="S166" s="324"/>
      <c r="T166" s="39"/>
      <c r="U166" s="39"/>
      <c r="V166" s="39"/>
      <c r="W166" s="39"/>
      <c r="X166" s="39"/>
      <c r="Y166" s="39"/>
      <c r="Z166" s="39"/>
      <c r="AA166" s="39"/>
      <c r="AB166" s="39"/>
      <c r="AC166" s="39"/>
      <c r="AD166" s="39"/>
      <c r="AE166" s="39"/>
      <c r="AF166" s="39"/>
    </row>
    <row r="167" spans="1:32" ht="18" customHeight="1">
      <c r="A167" s="39"/>
      <c r="B167" s="39"/>
      <c r="C167" s="39"/>
      <c r="D167" s="39"/>
      <c r="E167" s="39"/>
      <c r="F167" s="39"/>
      <c r="G167" s="39"/>
      <c r="H167" s="39"/>
      <c r="I167" s="39"/>
      <c r="J167" s="39"/>
      <c r="K167" s="39"/>
      <c r="L167" s="39"/>
      <c r="M167" s="39"/>
      <c r="N167" s="323"/>
      <c r="O167" s="323"/>
      <c r="P167" s="324"/>
      <c r="Q167" s="324"/>
      <c r="R167" s="324"/>
      <c r="S167" s="324"/>
      <c r="T167" s="39"/>
      <c r="U167" s="39"/>
      <c r="V167" s="39"/>
      <c r="W167" s="39"/>
      <c r="X167" s="39"/>
      <c r="Y167" s="39"/>
      <c r="Z167" s="39"/>
      <c r="AA167" s="39"/>
      <c r="AB167" s="39"/>
      <c r="AC167" s="39"/>
      <c r="AD167" s="39"/>
      <c r="AE167" s="39"/>
      <c r="AF167" s="39"/>
    </row>
    <row r="168" spans="1:32" ht="18" customHeight="1">
      <c r="A168" s="39"/>
      <c r="B168" s="39"/>
      <c r="C168" s="39"/>
      <c r="D168" s="39"/>
      <c r="E168" s="39"/>
      <c r="F168" s="39"/>
      <c r="G168" s="39"/>
      <c r="H168" s="39"/>
      <c r="I168" s="39"/>
      <c r="J168" s="39"/>
      <c r="K168" s="39"/>
      <c r="L168" s="39"/>
      <c r="M168" s="39"/>
      <c r="N168" s="323"/>
      <c r="O168" s="323"/>
      <c r="P168" s="324"/>
      <c r="Q168" s="324"/>
      <c r="R168" s="324"/>
      <c r="S168" s="324"/>
      <c r="T168" s="39"/>
      <c r="U168" s="39"/>
      <c r="V168" s="39"/>
      <c r="W168" s="39"/>
      <c r="X168" s="39"/>
      <c r="Y168" s="39"/>
      <c r="Z168" s="39"/>
      <c r="AA168" s="39"/>
      <c r="AB168" s="39"/>
      <c r="AC168" s="39"/>
      <c r="AD168" s="39"/>
      <c r="AE168" s="39"/>
      <c r="AF168" s="39"/>
    </row>
    <row r="169" spans="1:32" ht="18" customHeight="1">
      <c r="A169" s="39"/>
      <c r="B169" s="39"/>
      <c r="C169" s="39"/>
      <c r="D169" s="39"/>
      <c r="E169" s="39"/>
      <c r="F169" s="39"/>
      <c r="G169" s="39"/>
      <c r="H169" s="39"/>
      <c r="I169" s="39"/>
      <c r="J169" s="39"/>
      <c r="K169" s="39"/>
      <c r="L169" s="39"/>
      <c r="M169" s="39"/>
      <c r="N169" s="323"/>
      <c r="O169" s="323"/>
      <c r="P169" s="324"/>
      <c r="Q169" s="324"/>
      <c r="R169" s="324"/>
      <c r="S169" s="324"/>
      <c r="T169" s="39"/>
      <c r="U169" s="39"/>
      <c r="V169" s="39"/>
      <c r="W169" s="39"/>
      <c r="X169" s="39"/>
      <c r="Y169" s="39"/>
      <c r="Z169" s="39"/>
      <c r="AA169" s="39"/>
      <c r="AB169" s="39"/>
      <c r="AC169" s="39"/>
      <c r="AD169" s="39"/>
      <c r="AE169" s="39"/>
      <c r="AF169" s="39"/>
    </row>
    <row r="170" spans="1:32" ht="18" customHeight="1">
      <c r="A170" s="39"/>
      <c r="B170" s="39"/>
      <c r="C170" s="39"/>
      <c r="D170" s="39"/>
      <c r="E170" s="39"/>
      <c r="F170" s="39"/>
      <c r="G170" s="39"/>
      <c r="H170" s="39"/>
      <c r="I170" s="39"/>
      <c r="J170" s="39"/>
      <c r="K170" s="39"/>
      <c r="L170" s="39"/>
      <c r="M170" s="39"/>
      <c r="N170" s="323"/>
      <c r="O170" s="323"/>
      <c r="P170" s="324"/>
      <c r="Q170" s="324"/>
      <c r="R170" s="324"/>
      <c r="S170" s="324"/>
      <c r="T170" s="39"/>
      <c r="U170" s="39"/>
      <c r="V170" s="39"/>
      <c r="W170" s="39"/>
      <c r="X170" s="39"/>
      <c r="Y170" s="39"/>
      <c r="Z170" s="39"/>
      <c r="AA170" s="39"/>
      <c r="AB170" s="39"/>
      <c r="AC170" s="39"/>
      <c r="AD170" s="39"/>
      <c r="AE170" s="39"/>
      <c r="AF170" s="39"/>
    </row>
    <row r="171" spans="1:32" ht="18" customHeight="1">
      <c r="A171" s="39"/>
      <c r="B171" s="39"/>
      <c r="C171" s="39"/>
      <c r="D171" s="39"/>
      <c r="E171" s="39"/>
      <c r="F171" s="39"/>
      <c r="G171" s="39"/>
      <c r="H171" s="39"/>
      <c r="I171" s="39"/>
      <c r="J171" s="39"/>
      <c r="K171" s="39"/>
      <c r="L171" s="39"/>
      <c r="M171" s="39"/>
      <c r="N171" s="323"/>
      <c r="O171" s="323"/>
      <c r="P171" s="324"/>
      <c r="Q171" s="324"/>
      <c r="R171" s="324"/>
      <c r="S171" s="324"/>
      <c r="T171" s="39"/>
      <c r="U171" s="39"/>
      <c r="V171" s="39"/>
      <c r="W171" s="39"/>
      <c r="X171" s="39"/>
      <c r="Y171" s="39"/>
      <c r="Z171" s="39"/>
      <c r="AA171" s="39"/>
      <c r="AB171" s="39"/>
      <c r="AC171" s="39"/>
      <c r="AD171" s="39"/>
      <c r="AE171" s="39"/>
      <c r="AF171" s="39"/>
    </row>
    <row r="172" spans="1:32" ht="18" customHeight="1">
      <c r="A172" s="39"/>
      <c r="B172" s="39"/>
      <c r="C172" s="39"/>
      <c r="D172" s="39"/>
      <c r="E172" s="39"/>
      <c r="F172" s="39"/>
      <c r="G172" s="39"/>
      <c r="H172" s="39"/>
      <c r="I172" s="39"/>
      <c r="J172" s="39"/>
      <c r="K172" s="39"/>
      <c r="L172" s="39"/>
      <c r="M172" s="39"/>
      <c r="N172" s="323"/>
      <c r="O172" s="323"/>
      <c r="P172" s="324"/>
      <c r="Q172" s="324"/>
      <c r="R172" s="324"/>
      <c r="S172" s="324"/>
      <c r="T172" s="39"/>
      <c r="U172" s="39"/>
      <c r="V172" s="39"/>
      <c r="W172" s="39"/>
      <c r="X172" s="39"/>
      <c r="Y172" s="39"/>
      <c r="Z172" s="39"/>
      <c r="AA172" s="39"/>
      <c r="AB172" s="39"/>
      <c r="AC172" s="39"/>
      <c r="AD172" s="39"/>
      <c r="AE172" s="39"/>
      <c r="AF172" s="39"/>
    </row>
    <row r="173" spans="1:32" ht="18" customHeight="1">
      <c r="A173" s="39"/>
      <c r="B173" s="39"/>
      <c r="C173" s="39"/>
      <c r="D173" s="39"/>
      <c r="E173" s="39"/>
      <c r="F173" s="39"/>
      <c r="G173" s="39"/>
      <c r="H173" s="39"/>
      <c r="I173" s="39"/>
      <c r="J173" s="39"/>
      <c r="K173" s="39"/>
      <c r="L173" s="39"/>
      <c r="M173" s="39"/>
      <c r="N173" s="323"/>
      <c r="O173" s="323"/>
      <c r="P173" s="324"/>
      <c r="Q173" s="324"/>
      <c r="R173" s="324"/>
      <c r="S173" s="324"/>
      <c r="T173" s="39"/>
      <c r="U173" s="39"/>
      <c r="V173" s="39"/>
      <c r="W173" s="39"/>
      <c r="X173" s="39"/>
      <c r="Y173" s="39"/>
      <c r="Z173" s="39"/>
      <c r="AA173" s="39"/>
      <c r="AB173" s="39"/>
      <c r="AC173" s="39"/>
      <c r="AD173" s="39"/>
      <c r="AE173" s="39"/>
      <c r="AF173" s="39"/>
    </row>
    <row r="174" spans="1:32" ht="18" customHeight="1">
      <c r="A174" s="39"/>
      <c r="B174" s="39"/>
      <c r="C174" s="39"/>
      <c r="D174" s="39"/>
      <c r="E174" s="39"/>
      <c r="F174" s="39"/>
      <c r="G174" s="39"/>
      <c r="H174" s="39"/>
      <c r="I174" s="39"/>
      <c r="J174" s="39"/>
      <c r="K174" s="39"/>
      <c r="L174" s="39"/>
      <c r="M174" s="39"/>
      <c r="N174" s="323"/>
      <c r="O174" s="323"/>
      <c r="P174" s="324"/>
      <c r="Q174" s="324"/>
      <c r="R174" s="324"/>
      <c r="S174" s="324"/>
      <c r="T174" s="39"/>
      <c r="U174" s="39"/>
      <c r="V174" s="39"/>
      <c r="W174" s="39"/>
      <c r="X174" s="39"/>
      <c r="Y174" s="39"/>
      <c r="Z174" s="39"/>
      <c r="AA174" s="39"/>
      <c r="AB174" s="39"/>
      <c r="AC174" s="39"/>
      <c r="AD174" s="39"/>
      <c r="AE174" s="39"/>
      <c r="AF174" s="39"/>
    </row>
    <row r="175" spans="1:32" ht="18" customHeight="1">
      <c r="A175" s="39"/>
      <c r="B175" s="39"/>
      <c r="C175" s="39"/>
      <c r="D175" s="39"/>
      <c r="E175" s="39"/>
      <c r="F175" s="39"/>
      <c r="G175" s="39"/>
      <c r="H175" s="39"/>
      <c r="I175" s="39"/>
      <c r="J175" s="39"/>
      <c r="K175" s="39"/>
      <c r="L175" s="39"/>
      <c r="M175" s="39"/>
      <c r="N175" s="323"/>
      <c r="O175" s="323"/>
      <c r="P175" s="324"/>
      <c r="Q175" s="324"/>
      <c r="R175" s="324"/>
      <c r="S175" s="324"/>
      <c r="T175" s="39"/>
      <c r="U175" s="39"/>
      <c r="V175" s="39"/>
      <c r="W175" s="39"/>
      <c r="X175" s="39"/>
      <c r="Y175" s="39"/>
      <c r="Z175" s="39"/>
      <c r="AA175" s="39"/>
      <c r="AB175" s="39"/>
      <c r="AC175" s="39"/>
      <c r="AD175" s="39"/>
      <c r="AE175" s="39"/>
      <c r="AF175" s="39"/>
    </row>
    <row r="176" spans="1:32" ht="18" customHeight="1">
      <c r="A176" s="39"/>
      <c r="B176" s="39"/>
      <c r="C176" s="39"/>
      <c r="D176" s="39"/>
      <c r="E176" s="39"/>
      <c r="F176" s="39"/>
      <c r="G176" s="39"/>
      <c r="H176" s="39"/>
      <c r="I176" s="39"/>
      <c r="J176" s="39"/>
      <c r="K176" s="39"/>
      <c r="L176" s="39"/>
      <c r="M176" s="39"/>
      <c r="N176" s="323"/>
      <c r="O176" s="323"/>
      <c r="P176" s="324"/>
      <c r="Q176" s="324"/>
      <c r="R176" s="324"/>
      <c r="S176" s="324"/>
      <c r="T176" s="39"/>
      <c r="U176" s="39"/>
      <c r="V176" s="39"/>
      <c r="W176" s="39"/>
      <c r="X176" s="39"/>
      <c r="Y176" s="39"/>
      <c r="Z176" s="39"/>
      <c r="AA176" s="39"/>
      <c r="AB176" s="39"/>
      <c r="AC176" s="39"/>
      <c r="AD176" s="39"/>
      <c r="AE176" s="39"/>
      <c r="AF176" s="39"/>
    </row>
    <row r="177" spans="1:32" ht="18" customHeight="1">
      <c r="A177" s="39"/>
      <c r="B177" s="39"/>
      <c r="C177" s="39"/>
      <c r="D177" s="39"/>
      <c r="E177" s="39"/>
      <c r="F177" s="39"/>
      <c r="G177" s="39"/>
      <c r="H177" s="39"/>
      <c r="I177" s="39"/>
      <c r="J177" s="39"/>
      <c r="K177" s="39"/>
      <c r="L177" s="39"/>
      <c r="M177" s="39"/>
      <c r="N177" s="323"/>
      <c r="O177" s="323"/>
      <c r="P177" s="324"/>
      <c r="Q177" s="324"/>
      <c r="R177" s="324"/>
      <c r="S177" s="324"/>
      <c r="T177" s="39"/>
      <c r="U177" s="39"/>
      <c r="V177" s="39"/>
      <c r="W177" s="39"/>
      <c r="X177" s="39"/>
      <c r="Y177" s="39"/>
      <c r="Z177" s="39"/>
      <c r="AA177" s="39"/>
      <c r="AB177" s="39"/>
      <c r="AC177" s="39"/>
      <c r="AD177" s="39"/>
      <c r="AE177" s="39"/>
      <c r="AF177" s="39"/>
    </row>
    <row r="178" spans="1:32" ht="18" customHeight="1">
      <c r="A178" s="39"/>
      <c r="B178" s="39"/>
      <c r="C178" s="39"/>
      <c r="D178" s="39"/>
      <c r="E178" s="39"/>
      <c r="F178" s="39"/>
      <c r="G178" s="39"/>
      <c r="H178" s="39"/>
      <c r="I178" s="39"/>
      <c r="J178" s="39"/>
      <c r="K178" s="39"/>
      <c r="L178" s="39"/>
      <c r="M178" s="39"/>
      <c r="N178" s="323"/>
      <c r="O178" s="323"/>
      <c r="P178" s="324"/>
      <c r="Q178" s="324"/>
      <c r="R178" s="324"/>
      <c r="S178" s="324"/>
      <c r="T178" s="39"/>
      <c r="U178" s="39"/>
      <c r="V178" s="39"/>
      <c r="W178" s="39"/>
      <c r="X178" s="39"/>
      <c r="Y178" s="39"/>
      <c r="Z178" s="39"/>
      <c r="AA178" s="39"/>
      <c r="AB178" s="39"/>
      <c r="AC178" s="39"/>
      <c r="AD178" s="39"/>
      <c r="AE178" s="39"/>
      <c r="AF178" s="39"/>
    </row>
    <row r="179" spans="1:32" ht="18" customHeight="1">
      <c r="A179" s="39"/>
      <c r="B179" s="39"/>
      <c r="C179" s="39"/>
      <c r="D179" s="39"/>
      <c r="E179" s="39"/>
      <c r="F179" s="39"/>
      <c r="G179" s="39"/>
      <c r="H179" s="39"/>
      <c r="I179" s="39"/>
      <c r="J179" s="39"/>
      <c r="K179" s="39"/>
      <c r="L179" s="39"/>
      <c r="M179" s="39"/>
      <c r="N179" s="323"/>
      <c r="O179" s="323"/>
      <c r="P179" s="324"/>
      <c r="Q179" s="324"/>
      <c r="R179" s="324"/>
      <c r="S179" s="324"/>
      <c r="T179" s="39"/>
      <c r="U179" s="39"/>
      <c r="V179" s="39"/>
      <c r="W179" s="39"/>
      <c r="X179" s="39"/>
      <c r="Y179" s="39"/>
      <c r="Z179" s="39"/>
      <c r="AA179" s="39"/>
      <c r="AB179" s="39"/>
      <c r="AC179" s="39"/>
      <c r="AD179" s="39"/>
      <c r="AE179" s="39"/>
      <c r="AF179" s="39"/>
    </row>
    <row r="180" spans="1:32" ht="18" customHeight="1">
      <c r="A180" s="39"/>
      <c r="B180" s="39"/>
      <c r="C180" s="39"/>
      <c r="D180" s="39"/>
      <c r="E180" s="39"/>
      <c r="F180" s="39"/>
      <c r="G180" s="39"/>
      <c r="H180" s="39"/>
      <c r="I180" s="39"/>
      <c r="J180" s="39"/>
      <c r="K180" s="39"/>
      <c r="L180" s="39"/>
      <c r="M180" s="39"/>
      <c r="N180" s="323"/>
      <c r="O180" s="323"/>
      <c r="P180" s="324"/>
      <c r="Q180" s="324"/>
      <c r="R180" s="324"/>
      <c r="S180" s="324"/>
      <c r="T180" s="39"/>
      <c r="U180" s="39"/>
      <c r="V180" s="39"/>
      <c r="W180" s="39"/>
      <c r="X180" s="39"/>
      <c r="Y180" s="39"/>
      <c r="Z180" s="39"/>
      <c r="AA180" s="39"/>
      <c r="AB180" s="39"/>
      <c r="AC180" s="39"/>
      <c r="AD180" s="39"/>
      <c r="AE180" s="39"/>
      <c r="AF180" s="39"/>
    </row>
    <row r="181" spans="1:32" ht="18" customHeight="1">
      <c r="A181" s="39"/>
      <c r="B181" s="39"/>
      <c r="C181" s="39"/>
      <c r="D181" s="39"/>
      <c r="E181" s="39"/>
      <c r="F181" s="39"/>
      <c r="G181" s="39"/>
      <c r="H181" s="39"/>
      <c r="I181" s="39"/>
      <c r="J181" s="39"/>
      <c r="K181" s="39"/>
      <c r="L181" s="39"/>
      <c r="M181" s="39"/>
      <c r="N181" s="323"/>
      <c r="O181" s="323"/>
      <c r="P181" s="324"/>
      <c r="Q181" s="324"/>
      <c r="R181" s="324"/>
      <c r="S181" s="324"/>
      <c r="T181" s="39"/>
      <c r="U181" s="39"/>
      <c r="V181" s="39"/>
      <c r="W181" s="39"/>
      <c r="X181" s="39"/>
      <c r="Y181" s="39"/>
      <c r="Z181" s="39"/>
      <c r="AA181" s="39"/>
      <c r="AB181" s="39"/>
      <c r="AC181" s="39"/>
      <c r="AD181" s="39"/>
      <c r="AE181" s="39"/>
      <c r="AF181" s="39"/>
    </row>
    <row r="182" spans="1:32" ht="18" customHeight="1">
      <c r="A182" s="39"/>
      <c r="B182" s="39"/>
      <c r="C182" s="39"/>
      <c r="D182" s="39"/>
      <c r="E182" s="39"/>
      <c r="F182" s="39"/>
      <c r="G182" s="39"/>
      <c r="H182" s="39"/>
      <c r="I182" s="39"/>
      <c r="J182" s="39"/>
      <c r="K182" s="39"/>
      <c r="L182" s="39"/>
      <c r="M182" s="39"/>
      <c r="N182" s="323"/>
      <c r="O182" s="323"/>
      <c r="P182" s="324"/>
      <c r="Q182" s="324"/>
      <c r="R182" s="324"/>
      <c r="S182" s="324"/>
      <c r="T182" s="39"/>
      <c r="U182" s="39"/>
      <c r="V182" s="39"/>
      <c r="W182" s="39"/>
      <c r="X182" s="39"/>
      <c r="Y182" s="39"/>
      <c r="Z182" s="39"/>
      <c r="AA182" s="39"/>
      <c r="AB182" s="39"/>
      <c r="AC182" s="39"/>
      <c r="AD182" s="39"/>
      <c r="AE182" s="39"/>
      <c r="AF182" s="39"/>
    </row>
    <row r="183" spans="1:32" ht="18" customHeight="1">
      <c r="A183" s="39"/>
      <c r="B183" s="39"/>
      <c r="C183" s="39"/>
      <c r="D183" s="39"/>
      <c r="E183" s="39"/>
      <c r="F183" s="39"/>
      <c r="G183" s="39"/>
      <c r="H183" s="39"/>
      <c r="I183" s="39"/>
      <c r="J183" s="39"/>
      <c r="K183" s="39"/>
      <c r="L183" s="39"/>
      <c r="M183" s="39"/>
      <c r="N183" s="323"/>
      <c r="O183" s="323"/>
      <c r="P183" s="324"/>
      <c r="Q183" s="324"/>
      <c r="R183" s="324"/>
      <c r="S183" s="324"/>
      <c r="T183" s="39"/>
      <c r="U183" s="39"/>
      <c r="V183" s="39"/>
      <c r="W183" s="39"/>
      <c r="X183" s="39"/>
      <c r="Y183" s="39"/>
      <c r="Z183" s="39"/>
      <c r="AA183" s="39"/>
      <c r="AB183" s="39"/>
      <c r="AC183" s="39"/>
      <c r="AD183" s="39"/>
      <c r="AE183" s="39"/>
      <c r="AF183" s="39"/>
    </row>
    <row r="184" spans="1:32" ht="18" customHeight="1">
      <c r="A184" s="39"/>
      <c r="B184" s="39"/>
      <c r="C184" s="39"/>
      <c r="D184" s="39"/>
      <c r="E184" s="39"/>
      <c r="F184" s="39"/>
      <c r="G184" s="39"/>
      <c r="H184" s="39"/>
      <c r="I184" s="39"/>
      <c r="J184" s="39"/>
      <c r="K184" s="39"/>
      <c r="L184" s="39"/>
      <c r="M184" s="39"/>
      <c r="N184" s="323"/>
      <c r="O184" s="323"/>
      <c r="P184" s="324"/>
      <c r="Q184" s="324"/>
      <c r="R184" s="324"/>
      <c r="S184" s="324"/>
      <c r="T184" s="39"/>
      <c r="U184" s="39"/>
      <c r="V184" s="39"/>
      <c r="W184" s="39"/>
      <c r="X184" s="39"/>
      <c r="Y184" s="39"/>
      <c r="Z184" s="39"/>
      <c r="AA184" s="39"/>
      <c r="AB184" s="39"/>
      <c r="AC184" s="39"/>
      <c r="AD184" s="39"/>
      <c r="AE184" s="39"/>
      <c r="AF184" s="39"/>
    </row>
    <row r="185" spans="1:32" ht="18" customHeight="1">
      <c r="A185" s="39"/>
      <c r="B185" s="39"/>
      <c r="C185" s="39"/>
      <c r="D185" s="39"/>
      <c r="E185" s="39"/>
      <c r="F185" s="39"/>
      <c r="G185" s="39"/>
      <c r="H185" s="39"/>
      <c r="I185" s="39"/>
      <c r="J185" s="39"/>
      <c r="K185" s="39"/>
      <c r="L185" s="39"/>
      <c r="M185" s="39"/>
      <c r="N185" s="323"/>
      <c r="O185" s="323"/>
      <c r="P185" s="324"/>
      <c r="Q185" s="324"/>
      <c r="R185" s="324"/>
      <c r="S185" s="324"/>
      <c r="T185" s="39"/>
      <c r="U185" s="39"/>
      <c r="V185" s="39"/>
      <c r="W185" s="39"/>
      <c r="X185" s="39"/>
      <c r="Y185" s="39"/>
      <c r="Z185" s="39"/>
      <c r="AA185" s="39"/>
      <c r="AB185" s="39"/>
      <c r="AC185" s="39"/>
      <c r="AD185" s="39"/>
      <c r="AE185" s="39"/>
      <c r="AF185" s="39"/>
    </row>
    <row r="186" spans="1:32" ht="18" customHeight="1">
      <c r="A186" s="39"/>
      <c r="B186" s="39"/>
      <c r="C186" s="39"/>
      <c r="D186" s="39"/>
      <c r="E186" s="39"/>
      <c r="F186" s="39"/>
      <c r="G186" s="39"/>
      <c r="H186" s="39"/>
      <c r="I186" s="39"/>
      <c r="J186" s="39"/>
      <c r="K186" s="39"/>
      <c r="L186" s="39"/>
      <c r="M186" s="39"/>
      <c r="N186" s="323"/>
      <c r="O186" s="323"/>
      <c r="P186" s="324"/>
      <c r="Q186" s="324"/>
      <c r="R186" s="324"/>
      <c r="S186" s="324"/>
      <c r="T186" s="39"/>
      <c r="U186" s="39"/>
      <c r="V186" s="39"/>
      <c r="W186" s="39"/>
      <c r="X186" s="39"/>
      <c r="Y186" s="39"/>
      <c r="Z186" s="39"/>
      <c r="AA186" s="39"/>
      <c r="AB186" s="39"/>
      <c r="AC186" s="39"/>
      <c r="AD186" s="39"/>
      <c r="AE186" s="39"/>
      <c r="AF186" s="39"/>
    </row>
    <row r="187" spans="1:32" ht="18" customHeight="1">
      <c r="A187" s="39"/>
      <c r="B187" s="39"/>
      <c r="C187" s="39"/>
      <c r="D187" s="39"/>
      <c r="E187" s="39"/>
      <c r="F187" s="39"/>
      <c r="G187" s="39"/>
      <c r="H187" s="39"/>
      <c r="I187" s="39"/>
      <c r="J187" s="39"/>
      <c r="K187" s="39"/>
      <c r="L187" s="39"/>
      <c r="M187" s="39"/>
      <c r="N187" s="323"/>
      <c r="O187" s="323"/>
      <c r="P187" s="324"/>
      <c r="Q187" s="324"/>
      <c r="R187" s="324"/>
      <c r="S187" s="324"/>
      <c r="T187" s="39"/>
      <c r="U187" s="39"/>
      <c r="V187" s="39"/>
      <c r="W187" s="39"/>
      <c r="X187" s="39"/>
      <c r="Y187" s="39"/>
      <c r="Z187" s="39"/>
      <c r="AA187" s="39"/>
      <c r="AB187" s="39"/>
      <c r="AC187" s="39"/>
      <c r="AD187" s="39"/>
      <c r="AE187" s="39"/>
      <c r="AF187" s="39"/>
    </row>
    <row r="188" spans="1:32" ht="18" customHeight="1">
      <c r="A188" s="39"/>
      <c r="B188" s="39"/>
      <c r="C188" s="39"/>
      <c r="D188" s="39"/>
      <c r="E188" s="39"/>
      <c r="F188" s="39"/>
      <c r="G188" s="39"/>
      <c r="H188" s="39"/>
      <c r="I188" s="39"/>
      <c r="J188" s="39"/>
      <c r="K188" s="39"/>
      <c r="L188" s="39"/>
      <c r="M188" s="39"/>
      <c r="N188" s="323"/>
      <c r="O188" s="323"/>
      <c r="P188" s="324"/>
      <c r="Q188" s="324"/>
      <c r="R188" s="324"/>
      <c r="S188" s="324"/>
      <c r="T188" s="39"/>
      <c r="U188" s="39"/>
      <c r="V188" s="39"/>
      <c r="W188" s="39"/>
      <c r="X188" s="39"/>
      <c r="Y188" s="39"/>
      <c r="Z188" s="39"/>
      <c r="AA188" s="39"/>
      <c r="AB188" s="39"/>
      <c r="AC188" s="39"/>
      <c r="AD188" s="39"/>
      <c r="AE188" s="39"/>
      <c r="AF188" s="39"/>
    </row>
    <row r="189" spans="1:32" ht="18" customHeight="1">
      <c r="A189" s="39"/>
      <c r="B189" s="39"/>
      <c r="C189" s="39"/>
      <c r="D189" s="39"/>
      <c r="E189" s="39"/>
      <c r="F189" s="39"/>
      <c r="G189" s="39"/>
      <c r="H189" s="39"/>
      <c r="I189" s="39"/>
      <c r="J189" s="39"/>
      <c r="K189" s="39"/>
      <c r="L189" s="39"/>
      <c r="M189" s="39"/>
      <c r="N189" s="323"/>
      <c r="O189" s="323"/>
      <c r="P189" s="324"/>
      <c r="Q189" s="324"/>
      <c r="R189" s="324"/>
      <c r="S189" s="324"/>
      <c r="T189" s="39"/>
      <c r="U189" s="39"/>
      <c r="V189" s="39"/>
      <c r="W189" s="39"/>
      <c r="X189" s="39"/>
      <c r="Y189" s="39"/>
      <c r="Z189" s="39"/>
      <c r="AA189" s="39"/>
      <c r="AB189" s="39"/>
      <c r="AC189" s="39"/>
      <c r="AD189" s="39"/>
      <c r="AE189" s="39"/>
      <c r="AF189" s="39"/>
    </row>
    <row r="190" spans="1:32" ht="18" customHeight="1">
      <c r="A190" s="39"/>
      <c r="B190" s="39"/>
      <c r="C190" s="39"/>
      <c r="D190" s="39"/>
      <c r="E190" s="39"/>
      <c r="F190" s="39"/>
      <c r="G190" s="39"/>
      <c r="H190" s="39"/>
      <c r="I190" s="39"/>
      <c r="J190" s="39"/>
      <c r="K190" s="39"/>
      <c r="L190" s="39"/>
      <c r="M190" s="39"/>
      <c r="N190" s="323"/>
      <c r="O190" s="323"/>
      <c r="P190" s="324"/>
      <c r="Q190" s="324"/>
      <c r="R190" s="324"/>
      <c r="S190" s="324"/>
      <c r="T190" s="39"/>
      <c r="U190" s="39"/>
      <c r="V190" s="39"/>
      <c r="W190" s="39"/>
      <c r="X190" s="39"/>
      <c r="Y190" s="39"/>
      <c r="Z190" s="39"/>
      <c r="AA190" s="39"/>
      <c r="AB190" s="39"/>
      <c r="AC190" s="39"/>
      <c r="AD190" s="39"/>
      <c r="AE190" s="39"/>
      <c r="AF190" s="39"/>
    </row>
    <row r="191" spans="1:32" ht="18" customHeight="1">
      <c r="A191" s="39"/>
      <c r="B191" s="39"/>
      <c r="C191" s="39"/>
      <c r="D191" s="39"/>
      <c r="E191" s="39"/>
      <c r="F191" s="39"/>
      <c r="G191" s="39"/>
      <c r="H191" s="39"/>
      <c r="I191" s="39"/>
      <c r="J191" s="39"/>
      <c r="K191" s="39"/>
      <c r="L191" s="39"/>
      <c r="M191" s="39"/>
      <c r="N191" s="323"/>
      <c r="O191" s="323"/>
      <c r="P191" s="324"/>
      <c r="Q191" s="324"/>
      <c r="R191" s="324"/>
      <c r="S191" s="324"/>
      <c r="T191" s="39"/>
      <c r="U191" s="39"/>
      <c r="V191" s="39"/>
      <c r="W191" s="39"/>
      <c r="X191" s="39"/>
      <c r="Y191" s="39"/>
      <c r="Z191" s="39"/>
      <c r="AA191" s="39"/>
      <c r="AB191" s="39"/>
      <c r="AC191" s="39"/>
      <c r="AD191" s="39"/>
      <c r="AE191" s="39"/>
      <c r="AF191" s="39"/>
    </row>
    <row r="192" spans="1:32" ht="18" customHeight="1">
      <c r="A192" s="39"/>
      <c r="B192" s="39"/>
      <c r="C192" s="39"/>
      <c r="D192" s="39"/>
      <c r="E192" s="39"/>
      <c r="F192" s="39"/>
      <c r="G192" s="39"/>
      <c r="H192" s="39"/>
      <c r="I192" s="39"/>
      <c r="J192" s="39"/>
      <c r="K192" s="39"/>
      <c r="L192" s="39"/>
      <c r="M192" s="39"/>
      <c r="N192" s="323"/>
      <c r="O192" s="323"/>
      <c r="P192" s="324"/>
      <c r="Q192" s="324"/>
      <c r="R192" s="324"/>
      <c r="S192" s="324"/>
      <c r="T192" s="39"/>
      <c r="U192" s="39"/>
      <c r="V192" s="39"/>
      <c r="W192" s="39"/>
      <c r="X192" s="39"/>
      <c r="Y192" s="39"/>
      <c r="Z192" s="39"/>
      <c r="AA192" s="39"/>
      <c r="AB192" s="39"/>
      <c r="AC192" s="39"/>
      <c r="AD192" s="39"/>
      <c r="AE192" s="39"/>
      <c r="AF192" s="39"/>
    </row>
    <row r="193" spans="1:32" ht="18" customHeight="1">
      <c r="A193" s="39"/>
      <c r="B193" s="39"/>
      <c r="C193" s="39"/>
      <c r="D193" s="39"/>
      <c r="E193" s="39"/>
      <c r="F193" s="39"/>
      <c r="G193" s="39"/>
      <c r="H193" s="39"/>
      <c r="I193" s="39"/>
      <c r="J193" s="39"/>
      <c r="K193" s="39"/>
      <c r="L193" s="39"/>
      <c r="M193" s="39"/>
      <c r="N193" s="323"/>
      <c r="O193" s="323"/>
      <c r="P193" s="324"/>
      <c r="Q193" s="324"/>
      <c r="R193" s="324"/>
      <c r="S193" s="324"/>
      <c r="T193" s="39"/>
      <c r="U193" s="39"/>
      <c r="V193" s="39"/>
      <c r="W193" s="39"/>
      <c r="X193" s="39"/>
      <c r="Y193" s="39"/>
      <c r="Z193" s="39"/>
      <c r="AA193" s="39"/>
      <c r="AB193" s="39"/>
      <c r="AC193" s="39"/>
      <c r="AD193" s="39"/>
      <c r="AE193" s="39"/>
      <c r="AF193" s="39"/>
    </row>
    <row r="194" spans="1:32" ht="18" customHeight="1">
      <c r="A194" s="39"/>
      <c r="B194" s="39"/>
      <c r="C194" s="39"/>
      <c r="D194" s="39"/>
      <c r="E194" s="39"/>
      <c r="F194" s="39"/>
      <c r="G194" s="39"/>
      <c r="H194" s="39"/>
      <c r="I194" s="39"/>
      <c r="J194" s="39"/>
      <c r="K194" s="39"/>
      <c r="L194" s="39"/>
      <c r="M194" s="39"/>
      <c r="N194" s="323"/>
      <c r="O194" s="323"/>
      <c r="P194" s="324"/>
      <c r="Q194" s="324"/>
      <c r="R194" s="324"/>
      <c r="S194" s="324"/>
      <c r="T194" s="39"/>
      <c r="U194" s="39"/>
      <c r="V194" s="39"/>
      <c r="W194" s="39"/>
      <c r="X194" s="39"/>
      <c r="Y194" s="39"/>
      <c r="Z194" s="39"/>
      <c r="AA194" s="39"/>
      <c r="AB194" s="39"/>
      <c r="AC194" s="39"/>
      <c r="AD194" s="39"/>
      <c r="AE194" s="39"/>
      <c r="AF194" s="39"/>
    </row>
    <row r="195" spans="1:32" ht="18" customHeight="1">
      <c r="A195" s="39"/>
      <c r="B195" s="39"/>
      <c r="C195" s="39"/>
      <c r="D195" s="39"/>
      <c r="E195" s="39"/>
      <c r="F195" s="39"/>
      <c r="G195" s="39"/>
      <c r="H195" s="39"/>
      <c r="I195" s="39"/>
      <c r="J195" s="39"/>
      <c r="K195" s="39"/>
      <c r="L195" s="39"/>
      <c r="M195" s="39"/>
      <c r="N195" s="323"/>
      <c r="O195" s="323"/>
      <c r="P195" s="324"/>
      <c r="Q195" s="324"/>
      <c r="R195" s="324"/>
      <c r="S195" s="324"/>
      <c r="T195" s="39"/>
      <c r="U195" s="39"/>
      <c r="V195" s="39"/>
      <c r="W195" s="39"/>
      <c r="X195" s="39"/>
      <c r="Y195" s="39"/>
      <c r="Z195" s="39"/>
      <c r="AA195" s="39"/>
      <c r="AB195" s="39"/>
      <c r="AC195" s="39"/>
      <c r="AD195" s="39"/>
      <c r="AE195" s="39"/>
      <c r="AF195" s="39"/>
    </row>
    <row r="196" spans="1:32" ht="18" customHeight="1">
      <c r="A196" s="39"/>
      <c r="B196" s="39"/>
      <c r="C196" s="39"/>
      <c r="D196" s="39"/>
      <c r="E196" s="39"/>
      <c r="F196" s="39"/>
      <c r="G196" s="39"/>
      <c r="H196" s="39"/>
      <c r="I196" s="39"/>
      <c r="J196" s="39"/>
      <c r="K196" s="39"/>
      <c r="L196" s="39"/>
      <c r="M196" s="39"/>
      <c r="N196" s="323"/>
      <c r="O196" s="323"/>
      <c r="P196" s="324"/>
      <c r="Q196" s="324"/>
      <c r="R196" s="324"/>
      <c r="S196" s="324"/>
      <c r="T196" s="39"/>
      <c r="U196" s="39"/>
      <c r="V196" s="39"/>
      <c r="W196" s="39"/>
      <c r="X196" s="39"/>
      <c r="Y196" s="39"/>
      <c r="Z196" s="39"/>
      <c r="AA196" s="39"/>
      <c r="AB196" s="39"/>
      <c r="AC196" s="39"/>
      <c r="AD196" s="39"/>
      <c r="AE196" s="39"/>
      <c r="AF196" s="39"/>
    </row>
    <row r="197" spans="1:32" ht="18" customHeight="1">
      <c r="A197" s="39"/>
      <c r="B197" s="39"/>
      <c r="C197" s="39"/>
      <c r="D197" s="39"/>
      <c r="E197" s="39"/>
      <c r="F197" s="39"/>
      <c r="G197" s="39"/>
      <c r="H197" s="39"/>
      <c r="I197" s="39"/>
      <c r="J197" s="39"/>
      <c r="K197" s="39"/>
      <c r="L197" s="39"/>
      <c r="M197" s="39"/>
      <c r="N197" s="323"/>
      <c r="O197" s="323"/>
      <c r="P197" s="324"/>
      <c r="Q197" s="324"/>
      <c r="R197" s="324"/>
      <c r="S197" s="324"/>
      <c r="T197" s="39"/>
      <c r="U197" s="39"/>
      <c r="V197" s="39"/>
      <c r="W197" s="39"/>
      <c r="X197" s="39"/>
      <c r="Y197" s="39"/>
      <c r="Z197" s="39"/>
      <c r="AA197" s="39"/>
      <c r="AB197" s="39"/>
      <c r="AC197" s="39"/>
      <c r="AD197" s="39"/>
      <c r="AE197" s="39"/>
      <c r="AF197" s="39"/>
    </row>
    <row r="198" spans="1:32" ht="18" customHeight="1">
      <c r="A198" s="39"/>
      <c r="B198" s="39"/>
      <c r="C198" s="39"/>
      <c r="D198" s="39"/>
      <c r="E198" s="39"/>
      <c r="F198" s="39"/>
      <c r="G198" s="39"/>
      <c r="H198" s="39"/>
      <c r="I198" s="39"/>
      <c r="J198" s="39"/>
      <c r="K198" s="39"/>
      <c r="L198" s="39"/>
      <c r="M198" s="39"/>
      <c r="N198" s="323"/>
      <c r="O198" s="323"/>
      <c r="P198" s="324"/>
      <c r="Q198" s="324"/>
      <c r="R198" s="324"/>
      <c r="S198" s="324"/>
      <c r="T198" s="39"/>
      <c r="U198" s="39"/>
      <c r="V198" s="39"/>
      <c r="W198" s="39"/>
      <c r="X198" s="39"/>
      <c r="Y198" s="39"/>
      <c r="Z198" s="39"/>
      <c r="AA198" s="39"/>
      <c r="AB198" s="39"/>
      <c r="AC198" s="39"/>
      <c r="AD198" s="39"/>
      <c r="AE198" s="39"/>
      <c r="AF198" s="39"/>
    </row>
    <row r="199" spans="1:32" ht="18" customHeight="1">
      <c r="A199" s="39"/>
      <c r="B199" s="39"/>
      <c r="C199" s="39"/>
      <c r="D199" s="39"/>
      <c r="E199" s="39"/>
      <c r="F199" s="39"/>
      <c r="G199" s="39"/>
      <c r="H199" s="39"/>
      <c r="I199" s="39"/>
      <c r="J199" s="39"/>
      <c r="K199" s="39"/>
      <c r="L199" s="39"/>
      <c r="M199" s="39"/>
      <c r="N199" s="323"/>
      <c r="O199" s="323"/>
      <c r="P199" s="324"/>
      <c r="Q199" s="324"/>
      <c r="R199" s="324"/>
      <c r="S199" s="324"/>
      <c r="T199" s="39"/>
      <c r="U199" s="39"/>
      <c r="V199" s="39"/>
      <c r="W199" s="39"/>
      <c r="X199" s="39"/>
      <c r="Y199" s="39"/>
      <c r="Z199" s="39"/>
      <c r="AA199" s="39"/>
      <c r="AB199" s="39"/>
      <c r="AC199" s="39"/>
      <c r="AD199" s="39"/>
      <c r="AE199" s="39"/>
      <c r="AF199" s="39"/>
    </row>
    <row r="200" spans="1:32" ht="18" customHeight="1">
      <c r="A200" s="39"/>
      <c r="B200" s="39"/>
      <c r="C200" s="39"/>
      <c r="D200" s="39"/>
      <c r="E200" s="39"/>
      <c r="F200" s="39"/>
      <c r="G200" s="39"/>
      <c r="H200" s="39"/>
      <c r="I200" s="39"/>
      <c r="J200" s="39"/>
      <c r="K200" s="39"/>
      <c r="L200" s="39"/>
      <c r="M200" s="39"/>
      <c r="N200" s="323"/>
      <c r="O200" s="323"/>
      <c r="P200" s="324"/>
      <c r="Q200" s="324"/>
      <c r="R200" s="324"/>
      <c r="S200" s="324"/>
      <c r="T200" s="39"/>
      <c r="U200" s="39"/>
      <c r="V200" s="39"/>
      <c r="W200" s="39"/>
      <c r="X200" s="39"/>
      <c r="Y200" s="39"/>
      <c r="Z200" s="39"/>
      <c r="AA200" s="39"/>
      <c r="AB200" s="39"/>
      <c r="AC200" s="39"/>
      <c r="AD200" s="39"/>
      <c r="AE200" s="39"/>
      <c r="AF200" s="39"/>
    </row>
    <row r="201" spans="1:32" ht="18" customHeight="1">
      <c r="A201" s="39"/>
      <c r="B201" s="39"/>
      <c r="C201" s="39"/>
      <c r="D201" s="39"/>
      <c r="E201" s="39"/>
      <c r="F201" s="39"/>
      <c r="G201" s="39"/>
      <c r="H201" s="39"/>
      <c r="I201" s="39"/>
      <c r="J201" s="39"/>
      <c r="K201" s="39"/>
      <c r="L201" s="39"/>
      <c r="M201" s="39"/>
      <c r="N201" s="323"/>
      <c r="O201" s="323"/>
      <c r="P201" s="324"/>
      <c r="Q201" s="324"/>
      <c r="R201" s="324"/>
      <c r="S201" s="324"/>
      <c r="T201" s="39"/>
      <c r="U201" s="39"/>
      <c r="V201" s="39"/>
      <c r="W201" s="39"/>
      <c r="X201" s="39"/>
      <c r="Y201" s="39"/>
      <c r="Z201" s="39"/>
      <c r="AA201" s="39"/>
      <c r="AB201" s="39"/>
      <c r="AC201" s="39"/>
      <c r="AD201" s="39"/>
      <c r="AE201" s="39"/>
      <c r="AF201" s="39"/>
    </row>
    <row r="202" spans="1:32" ht="18" customHeight="1">
      <c r="A202" s="39"/>
      <c r="B202" s="39"/>
      <c r="C202" s="39"/>
      <c r="D202" s="39"/>
      <c r="E202" s="39"/>
      <c r="F202" s="39"/>
      <c r="G202" s="39"/>
      <c r="H202" s="39"/>
      <c r="I202" s="39"/>
      <c r="J202" s="39"/>
      <c r="K202" s="39"/>
      <c r="L202" s="39"/>
      <c r="M202" s="39"/>
      <c r="N202" s="323"/>
      <c r="O202" s="323"/>
      <c r="P202" s="324"/>
      <c r="Q202" s="324"/>
      <c r="R202" s="324"/>
      <c r="S202" s="324"/>
      <c r="T202" s="39"/>
      <c r="U202" s="39"/>
      <c r="V202" s="39"/>
      <c r="W202" s="39"/>
      <c r="X202" s="39"/>
      <c r="Y202" s="39"/>
      <c r="Z202" s="39"/>
      <c r="AA202" s="39"/>
      <c r="AB202" s="39"/>
      <c r="AC202" s="39"/>
      <c r="AD202" s="39"/>
      <c r="AE202" s="39"/>
      <c r="AF202" s="39"/>
    </row>
    <row r="203" spans="1:32" ht="18" customHeight="1">
      <c r="A203" s="39"/>
      <c r="B203" s="39"/>
      <c r="C203" s="39"/>
      <c r="D203" s="39"/>
      <c r="E203" s="39"/>
      <c r="F203" s="39"/>
      <c r="G203" s="39"/>
      <c r="H203" s="39"/>
      <c r="I203" s="39"/>
      <c r="J203" s="39"/>
      <c r="K203" s="39"/>
      <c r="L203" s="39"/>
      <c r="M203" s="39"/>
      <c r="N203" s="323"/>
      <c r="O203" s="323"/>
      <c r="P203" s="324"/>
      <c r="Q203" s="324"/>
      <c r="R203" s="324"/>
      <c r="S203" s="324"/>
      <c r="T203" s="39"/>
      <c r="U203" s="39"/>
      <c r="V203" s="39"/>
      <c r="W203" s="39"/>
      <c r="X203" s="39"/>
      <c r="Y203" s="39"/>
      <c r="Z203" s="39"/>
      <c r="AA203" s="39"/>
      <c r="AB203" s="39"/>
      <c r="AC203" s="39"/>
      <c r="AD203" s="39"/>
      <c r="AE203" s="39"/>
      <c r="AF203" s="39"/>
    </row>
    <row r="204" spans="1:32" ht="18" customHeight="1">
      <c r="A204" s="39"/>
      <c r="B204" s="39"/>
      <c r="C204" s="39"/>
      <c r="D204" s="39"/>
      <c r="E204" s="39"/>
      <c r="F204" s="39"/>
      <c r="G204" s="39"/>
      <c r="H204" s="39"/>
      <c r="I204" s="39"/>
      <c r="J204" s="39"/>
      <c r="K204" s="39"/>
      <c r="L204" s="39"/>
      <c r="M204" s="39"/>
      <c r="N204" s="323"/>
      <c r="O204" s="323"/>
      <c r="P204" s="324"/>
      <c r="Q204" s="324"/>
      <c r="R204" s="324"/>
      <c r="S204" s="324"/>
      <c r="T204" s="39"/>
      <c r="U204" s="39"/>
      <c r="V204" s="39"/>
      <c r="W204" s="39"/>
      <c r="X204" s="39"/>
      <c r="Y204" s="39"/>
      <c r="Z204" s="39"/>
      <c r="AA204" s="39"/>
      <c r="AB204" s="39"/>
      <c r="AC204" s="39"/>
      <c r="AD204" s="39"/>
      <c r="AE204" s="39"/>
      <c r="AF204" s="39"/>
    </row>
    <row r="205" spans="1:32" ht="18" customHeight="1">
      <c r="A205" s="39"/>
      <c r="B205" s="39"/>
      <c r="C205" s="39"/>
      <c r="D205" s="39"/>
      <c r="E205" s="39"/>
      <c r="F205" s="39"/>
      <c r="G205" s="39"/>
      <c r="H205" s="39"/>
      <c r="I205" s="39"/>
      <c r="J205" s="39"/>
      <c r="K205" s="39"/>
      <c r="L205" s="39"/>
      <c r="M205" s="39"/>
      <c r="N205" s="323"/>
      <c r="O205" s="323"/>
      <c r="P205" s="324"/>
      <c r="Q205" s="324"/>
      <c r="R205" s="324"/>
      <c r="S205" s="324"/>
      <c r="T205" s="39"/>
      <c r="U205" s="39"/>
      <c r="V205" s="39"/>
      <c r="W205" s="39"/>
      <c r="X205" s="39"/>
      <c r="Y205" s="39"/>
      <c r="Z205" s="39"/>
      <c r="AA205" s="39"/>
      <c r="AB205" s="39"/>
      <c r="AC205" s="39"/>
      <c r="AD205" s="39"/>
      <c r="AE205" s="39"/>
      <c r="AF205" s="39"/>
    </row>
    <row r="206" spans="1:32" ht="18" customHeight="1">
      <c r="A206" s="39"/>
      <c r="B206" s="39"/>
      <c r="C206" s="39"/>
      <c r="D206" s="39"/>
      <c r="E206" s="39"/>
      <c r="F206" s="39"/>
      <c r="G206" s="39"/>
      <c r="H206" s="39"/>
      <c r="I206" s="39"/>
      <c r="J206" s="39"/>
      <c r="K206" s="39"/>
      <c r="L206" s="39"/>
      <c r="M206" s="39"/>
      <c r="N206" s="323"/>
      <c r="O206" s="323"/>
      <c r="P206" s="324"/>
      <c r="Q206" s="324"/>
      <c r="R206" s="324"/>
      <c r="S206" s="324"/>
      <c r="T206" s="39"/>
      <c r="U206" s="39"/>
      <c r="V206" s="39"/>
      <c r="W206" s="39"/>
      <c r="X206" s="39"/>
      <c r="Y206" s="39"/>
      <c r="Z206" s="39"/>
      <c r="AA206" s="39"/>
      <c r="AB206" s="39"/>
      <c r="AC206" s="39"/>
      <c r="AD206" s="39"/>
      <c r="AE206" s="39"/>
      <c r="AF206" s="39"/>
    </row>
    <row r="207" spans="1:32" ht="18" customHeight="1">
      <c r="A207" s="39"/>
      <c r="B207" s="39"/>
      <c r="C207" s="39"/>
      <c r="D207" s="39"/>
      <c r="E207" s="39"/>
      <c r="F207" s="39"/>
      <c r="G207" s="39"/>
      <c r="H207" s="39"/>
      <c r="I207" s="39"/>
      <c r="J207" s="39"/>
      <c r="K207" s="39"/>
      <c r="L207" s="39"/>
      <c r="M207" s="39"/>
      <c r="N207" s="323"/>
      <c r="O207" s="323"/>
      <c r="P207" s="324"/>
      <c r="Q207" s="324"/>
      <c r="R207" s="324"/>
      <c r="S207" s="324"/>
      <c r="T207" s="39"/>
      <c r="U207" s="39"/>
      <c r="V207" s="39"/>
      <c r="W207" s="39"/>
      <c r="X207" s="39"/>
      <c r="Y207" s="39"/>
      <c r="Z207" s="39"/>
      <c r="AA207" s="39"/>
      <c r="AB207" s="39"/>
      <c r="AC207" s="39"/>
      <c r="AD207" s="39"/>
      <c r="AE207" s="39"/>
      <c r="AF207" s="39"/>
    </row>
    <row r="208" spans="1:32" ht="18" customHeight="1">
      <c r="A208" s="39"/>
      <c r="B208" s="39"/>
      <c r="C208" s="39"/>
      <c r="D208" s="39"/>
      <c r="E208" s="39"/>
      <c r="F208" s="39"/>
      <c r="G208" s="39"/>
      <c r="H208" s="39"/>
      <c r="I208" s="39"/>
      <c r="J208" s="39"/>
      <c r="K208" s="39"/>
      <c r="L208" s="39"/>
      <c r="M208" s="39"/>
      <c r="N208" s="323"/>
      <c r="O208" s="323"/>
      <c r="P208" s="324"/>
      <c r="Q208" s="324"/>
      <c r="R208" s="324"/>
      <c r="S208" s="324"/>
      <c r="T208" s="39"/>
      <c r="U208" s="39"/>
      <c r="V208" s="39"/>
      <c r="W208" s="39"/>
      <c r="X208" s="39"/>
      <c r="Y208" s="39"/>
      <c r="Z208" s="39"/>
      <c r="AA208" s="39"/>
      <c r="AB208" s="39"/>
      <c r="AC208" s="39"/>
      <c r="AD208" s="39"/>
      <c r="AE208" s="39"/>
      <c r="AF208" s="39"/>
    </row>
    <row r="209" spans="1:32" ht="18" customHeight="1">
      <c r="A209" s="39"/>
      <c r="B209" s="39"/>
      <c r="C209" s="39"/>
      <c r="D209" s="39"/>
      <c r="E209" s="39"/>
      <c r="F209" s="39"/>
      <c r="G209" s="39"/>
      <c r="H209" s="39"/>
      <c r="I209" s="39"/>
      <c r="J209" s="39"/>
      <c r="K209" s="39"/>
      <c r="L209" s="39"/>
      <c r="M209" s="39"/>
      <c r="N209" s="323"/>
      <c r="O209" s="323"/>
      <c r="P209" s="324"/>
      <c r="Q209" s="324"/>
      <c r="R209" s="324"/>
      <c r="S209" s="324"/>
      <c r="T209" s="39"/>
      <c r="U209" s="39"/>
      <c r="V209" s="39"/>
      <c r="W209" s="39"/>
      <c r="X209" s="39"/>
      <c r="Y209" s="39"/>
      <c r="Z209" s="39"/>
      <c r="AA209" s="39"/>
      <c r="AB209" s="39"/>
      <c r="AC209" s="39"/>
      <c r="AD209" s="39"/>
      <c r="AE209" s="39"/>
      <c r="AF209" s="39"/>
    </row>
    <row r="210" spans="1:32" ht="18" customHeight="1">
      <c r="A210" s="39"/>
      <c r="B210" s="39"/>
      <c r="C210" s="39"/>
      <c r="D210" s="39"/>
      <c r="E210" s="39"/>
      <c r="F210" s="39"/>
      <c r="G210" s="39"/>
      <c r="H210" s="39"/>
      <c r="I210" s="39"/>
      <c r="J210" s="39"/>
      <c r="K210" s="39"/>
      <c r="L210" s="39"/>
      <c r="M210" s="39"/>
      <c r="N210" s="323"/>
      <c r="O210" s="323"/>
      <c r="P210" s="324"/>
      <c r="Q210" s="324"/>
      <c r="R210" s="324"/>
      <c r="S210" s="324"/>
      <c r="T210" s="39"/>
      <c r="U210" s="39"/>
      <c r="V210" s="39"/>
      <c r="W210" s="39"/>
      <c r="X210" s="39"/>
      <c r="Y210" s="39"/>
      <c r="Z210" s="39"/>
      <c r="AA210" s="39"/>
      <c r="AB210" s="39"/>
      <c r="AC210" s="39"/>
      <c r="AD210" s="39"/>
      <c r="AE210" s="39"/>
      <c r="AF210" s="39"/>
    </row>
    <row r="211" spans="1:32" ht="18" customHeight="1">
      <c r="A211" s="39"/>
      <c r="B211" s="39"/>
      <c r="C211" s="39"/>
      <c r="D211" s="39"/>
      <c r="E211" s="39"/>
      <c r="F211" s="39"/>
      <c r="G211" s="39"/>
      <c r="H211" s="39"/>
      <c r="I211" s="39"/>
      <c r="J211" s="39"/>
      <c r="K211" s="39"/>
      <c r="L211" s="39"/>
      <c r="M211" s="39"/>
      <c r="N211" s="323"/>
      <c r="O211" s="323"/>
      <c r="P211" s="324"/>
      <c r="Q211" s="324"/>
      <c r="R211" s="324"/>
      <c r="S211" s="324"/>
      <c r="T211" s="39"/>
      <c r="U211" s="39"/>
      <c r="V211" s="39"/>
      <c r="W211" s="39"/>
      <c r="X211" s="39"/>
      <c r="Y211" s="39"/>
      <c r="Z211" s="39"/>
      <c r="AA211" s="39"/>
      <c r="AB211" s="39"/>
      <c r="AC211" s="39"/>
      <c r="AD211" s="39"/>
      <c r="AE211" s="39"/>
      <c r="AF211" s="39"/>
    </row>
    <row r="212" spans="1:32" ht="18" customHeight="1">
      <c r="A212" s="39"/>
      <c r="B212" s="39"/>
      <c r="C212" s="39"/>
      <c r="D212" s="39"/>
      <c r="E212" s="39"/>
      <c r="F212" s="39"/>
      <c r="G212" s="39"/>
      <c r="H212" s="39"/>
      <c r="I212" s="39"/>
      <c r="J212" s="39"/>
      <c r="K212" s="39"/>
      <c r="L212" s="39"/>
      <c r="M212" s="39"/>
      <c r="N212" s="323"/>
      <c r="O212" s="323"/>
      <c r="P212" s="324"/>
      <c r="Q212" s="324"/>
      <c r="R212" s="324"/>
      <c r="S212" s="324"/>
      <c r="T212" s="39"/>
      <c r="U212" s="39"/>
      <c r="V212" s="39"/>
      <c r="W212" s="39"/>
      <c r="X212" s="39"/>
      <c r="Y212" s="39"/>
      <c r="Z212" s="39"/>
      <c r="AA212" s="39"/>
      <c r="AB212" s="39"/>
      <c r="AC212" s="39"/>
      <c r="AD212" s="39"/>
      <c r="AE212" s="39"/>
      <c r="AF212" s="39"/>
    </row>
    <row r="213" spans="1:32" ht="18" customHeight="1">
      <c r="A213" s="39"/>
      <c r="B213" s="39"/>
      <c r="C213" s="39"/>
      <c r="D213" s="39"/>
      <c r="E213" s="39"/>
      <c r="F213" s="39"/>
      <c r="G213" s="39"/>
      <c r="H213" s="39"/>
      <c r="I213" s="39"/>
      <c r="J213" s="39"/>
      <c r="K213" s="39"/>
      <c r="L213" s="39"/>
      <c r="M213" s="39"/>
      <c r="N213" s="323"/>
      <c r="O213" s="323"/>
      <c r="P213" s="324"/>
      <c r="Q213" s="324"/>
      <c r="R213" s="324"/>
      <c r="S213" s="324"/>
      <c r="T213" s="39"/>
      <c r="U213" s="39"/>
      <c r="V213" s="39"/>
      <c r="W213" s="39"/>
      <c r="X213" s="39"/>
      <c r="Y213" s="39"/>
      <c r="Z213" s="39"/>
      <c r="AA213" s="39"/>
      <c r="AB213" s="39"/>
      <c r="AC213" s="39"/>
      <c r="AD213" s="39"/>
      <c r="AE213" s="39"/>
      <c r="AF213" s="39"/>
    </row>
    <row r="214" spans="1:32" ht="18" customHeight="1">
      <c r="A214" s="39"/>
      <c r="B214" s="39"/>
      <c r="C214" s="39"/>
      <c r="D214" s="39"/>
      <c r="E214" s="39"/>
      <c r="F214" s="39"/>
      <c r="G214" s="39"/>
      <c r="H214" s="39"/>
      <c r="I214" s="39"/>
      <c r="J214" s="39"/>
      <c r="K214" s="39"/>
      <c r="L214" s="39"/>
      <c r="M214" s="39"/>
      <c r="N214" s="323"/>
      <c r="O214" s="323"/>
      <c r="P214" s="324"/>
      <c r="Q214" s="324"/>
      <c r="R214" s="324"/>
      <c r="S214" s="324"/>
      <c r="T214" s="39"/>
      <c r="U214" s="39"/>
      <c r="V214" s="39"/>
      <c r="W214" s="39"/>
      <c r="X214" s="39"/>
      <c r="Y214" s="39"/>
      <c r="Z214" s="39"/>
      <c r="AA214" s="39"/>
      <c r="AB214" s="39"/>
      <c r="AC214" s="39"/>
      <c r="AD214" s="39"/>
      <c r="AE214" s="39"/>
      <c r="AF214" s="39"/>
    </row>
    <row r="215" spans="1:32" ht="18" customHeight="1">
      <c r="A215" s="39"/>
      <c r="B215" s="39"/>
      <c r="C215" s="39"/>
      <c r="D215" s="39"/>
      <c r="E215" s="39"/>
      <c r="F215" s="39"/>
      <c r="G215" s="39"/>
      <c r="H215" s="39"/>
      <c r="I215" s="39"/>
      <c r="J215" s="39"/>
      <c r="K215" s="39"/>
      <c r="L215" s="39"/>
      <c r="M215" s="39"/>
      <c r="N215" s="323"/>
      <c r="O215" s="323"/>
      <c r="P215" s="324"/>
      <c r="Q215" s="324"/>
      <c r="R215" s="324"/>
      <c r="S215" s="324"/>
      <c r="T215" s="39"/>
      <c r="U215" s="39"/>
      <c r="V215" s="39"/>
      <c r="W215" s="39"/>
      <c r="X215" s="39"/>
      <c r="Y215" s="39"/>
      <c r="Z215" s="39"/>
      <c r="AA215" s="39"/>
      <c r="AB215" s="39"/>
      <c r="AC215" s="39"/>
      <c r="AD215" s="39"/>
      <c r="AE215" s="39"/>
      <c r="AF215" s="39"/>
    </row>
    <row r="216" spans="1:32" ht="18" customHeight="1">
      <c r="A216" s="39"/>
      <c r="B216" s="39"/>
      <c r="C216" s="39"/>
      <c r="D216" s="39"/>
      <c r="E216" s="39"/>
      <c r="F216" s="39"/>
      <c r="G216" s="39"/>
      <c r="H216" s="39"/>
      <c r="I216" s="39"/>
      <c r="J216" s="39"/>
      <c r="K216" s="39"/>
      <c r="L216" s="39"/>
      <c r="M216" s="39"/>
      <c r="N216" s="323"/>
      <c r="O216" s="323"/>
      <c r="P216" s="324"/>
      <c r="Q216" s="324"/>
      <c r="R216" s="324"/>
      <c r="S216" s="324"/>
      <c r="T216" s="39"/>
      <c r="U216" s="39"/>
      <c r="V216" s="39"/>
      <c r="W216" s="39"/>
      <c r="X216" s="39"/>
      <c r="Y216" s="39"/>
      <c r="Z216" s="39"/>
      <c r="AA216" s="39"/>
      <c r="AB216" s="39"/>
      <c r="AC216" s="39"/>
      <c r="AD216" s="39"/>
      <c r="AE216" s="39"/>
      <c r="AF216" s="39"/>
    </row>
    <row r="217" spans="1:32" ht="18" customHeight="1">
      <c r="A217" s="39"/>
      <c r="B217" s="39"/>
      <c r="C217" s="39"/>
      <c r="D217" s="39"/>
      <c r="E217" s="39"/>
      <c r="F217" s="39"/>
      <c r="G217" s="39"/>
      <c r="H217" s="39"/>
      <c r="I217" s="39"/>
      <c r="J217" s="39"/>
      <c r="K217" s="39"/>
      <c r="L217" s="39"/>
      <c r="M217" s="39"/>
      <c r="N217" s="323"/>
      <c r="O217" s="323"/>
      <c r="P217" s="324"/>
      <c r="Q217" s="324"/>
      <c r="R217" s="324"/>
      <c r="S217" s="324"/>
      <c r="T217" s="39"/>
      <c r="U217" s="39"/>
      <c r="V217" s="39"/>
      <c r="W217" s="39"/>
      <c r="X217" s="39"/>
      <c r="Y217" s="39"/>
      <c r="Z217" s="39"/>
      <c r="AA217" s="39"/>
      <c r="AB217" s="39"/>
      <c r="AC217" s="39"/>
      <c r="AD217" s="39"/>
      <c r="AE217" s="39"/>
      <c r="AF217" s="39"/>
    </row>
    <row r="218" spans="1:32" ht="18" customHeight="1">
      <c r="A218" s="39"/>
      <c r="B218" s="39"/>
      <c r="C218" s="39"/>
      <c r="D218" s="39"/>
      <c r="E218" s="39"/>
      <c r="F218" s="39"/>
      <c r="G218" s="39"/>
      <c r="H218" s="39"/>
      <c r="I218" s="39"/>
      <c r="J218" s="39"/>
      <c r="K218" s="39"/>
      <c r="L218" s="39"/>
      <c r="M218" s="39"/>
      <c r="N218" s="323"/>
      <c r="O218" s="323"/>
      <c r="P218" s="324"/>
      <c r="Q218" s="324"/>
      <c r="R218" s="324"/>
      <c r="S218" s="324"/>
      <c r="T218" s="39"/>
      <c r="U218" s="39"/>
      <c r="V218" s="39"/>
      <c r="W218" s="39"/>
      <c r="X218" s="39"/>
      <c r="Y218" s="39"/>
      <c r="Z218" s="39"/>
      <c r="AA218" s="39"/>
      <c r="AB218" s="39"/>
      <c r="AC218" s="39"/>
      <c r="AD218" s="39"/>
      <c r="AE218" s="39"/>
      <c r="AF218" s="39"/>
    </row>
    <row r="219" spans="1:32" ht="18" customHeight="1">
      <c r="A219" s="39"/>
      <c r="B219" s="39"/>
      <c r="C219" s="39"/>
      <c r="D219" s="39"/>
      <c r="E219" s="39"/>
      <c r="F219" s="39"/>
      <c r="G219" s="39"/>
      <c r="H219" s="39"/>
      <c r="I219" s="39"/>
      <c r="J219" s="39"/>
      <c r="K219" s="39"/>
      <c r="L219" s="39"/>
      <c r="M219" s="39"/>
      <c r="N219" s="323"/>
      <c r="O219" s="323"/>
      <c r="P219" s="324"/>
      <c r="Q219" s="324"/>
      <c r="R219" s="324"/>
      <c r="S219" s="324"/>
      <c r="T219" s="39"/>
      <c r="U219" s="39"/>
      <c r="V219" s="39"/>
      <c r="W219" s="39"/>
      <c r="X219" s="39"/>
      <c r="Y219" s="39"/>
      <c r="Z219" s="39"/>
      <c r="AA219" s="39"/>
      <c r="AB219" s="39"/>
      <c r="AC219" s="39"/>
      <c r="AD219" s="39"/>
      <c r="AE219" s="39"/>
      <c r="AF219" s="39"/>
    </row>
    <row r="220" spans="1:32" ht="18" customHeight="1">
      <c r="A220" s="39"/>
      <c r="B220" s="39"/>
      <c r="C220" s="39"/>
      <c r="D220" s="39"/>
      <c r="E220" s="39"/>
      <c r="F220" s="39"/>
      <c r="G220" s="39"/>
      <c r="H220" s="39"/>
      <c r="I220" s="39"/>
      <c r="J220" s="39"/>
      <c r="K220" s="39"/>
      <c r="L220" s="39"/>
      <c r="M220" s="39"/>
      <c r="N220" s="323"/>
      <c r="O220" s="323"/>
      <c r="P220" s="324"/>
      <c r="Q220" s="324"/>
      <c r="R220" s="324"/>
      <c r="S220" s="324"/>
      <c r="T220" s="39"/>
      <c r="U220" s="39"/>
      <c r="V220" s="39"/>
      <c r="W220" s="39"/>
      <c r="X220" s="39"/>
      <c r="Y220" s="39"/>
      <c r="Z220" s="39"/>
      <c r="AA220" s="39"/>
      <c r="AB220" s="39"/>
      <c r="AC220" s="39"/>
      <c r="AD220" s="39"/>
      <c r="AE220" s="39"/>
      <c r="AF220" s="39"/>
    </row>
    <row r="221" spans="1:32" ht="18" customHeight="1">
      <c r="A221" s="39"/>
      <c r="B221" s="39"/>
      <c r="C221" s="39"/>
      <c r="D221" s="39"/>
      <c r="E221" s="39"/>
      <c r="F221" s="39"/>
      <c r="G221" s="39"/>
      <c r="H221" s="39"/>
      <c r="I221" s="39"/>
      <c r="J221" s="39"/>
      <c r="K221" s="39"/>
      <c r="L221" s="39"/>
      <c r="M221" s="39"/>
      <c r="N221" s="323"/>
      <c r="O221" s="323"/>
      <c r="P221" s="324"/>
      <c r="Q221" s="324"/>
      <c r="R221" s="324"/>
      <c r="S221" s="324"/>
      <c r="T221" s="39"/>
      <c r="U221" s="39"/>
      <c r="V221" s="39"/>
      <c r="W221" s="39"/>
      <c r="X221" s="39"/>
      <c r="Y221" s="39"/>
      <c r="Z221" s="39"/>
      <c r="AA221" s="39"/>
      <c r="AB221" s="39"/>
      <c r="AC221" s="39"/>
      <c r="AD221" s="39"/>
      <c r="AE221" s="39"/>
      <c r="AF221" s="39"/>
    </row>
    <row r="222" spans="1:32" ht="18" customHeight="1">
      <c r="A222" s="39"/>
      <c r="B222" s="39"/>
      <c r="C222" s="39"/>
      <c r="D222" s="39"/>
      <c r="E222" s="39"/>
      <c r="F222" s="39"/>
      <c r="G222" s="39"/>
      <c r="H222" s="39"/>
      <c r="I222" s="39"/>
      <c r="J222" s="39"/>
      <c r="K222" s="39"/>
      <c r="L222" s="39"/>
      <c r="M222" s="39"/>
      <c r="N222" s="323"/>
      <c r="O222" s="323"/>
      <c r="P222" s="324"/>
      <c r="Q222" s="324"/>
      <c r="R222" s="324"/>
      <c r="S222" s="324"/>
      <c r="T222" s="39"/>
      <c r="U222" s="39"/>
      <c r="V222" s="39"/>
      <c r="W222" s="39"/>
      <c r="X222" s="39"/>
      <c r="Y222" s="39"/>
      <c r="Z222" s="39"/>
      <c r="AA222" s="39"/>
      <c r="AB222" s="39"/>
      <c r="AC222" s="39"/>
      <c r="AD222" s="39"/>
      <c r="AE222" s="39"/>
      <c r="AF222" s="39"/>
    </row>
    <row r="223" spans="1:32" ht="18" customHeight="1">
      <c r="A223" s="39"/>
      <c r="B223" s="39"/>
      <c r="C223" s="39"/>
      <c r="D223" s="39"/>
      <c r="E223" s="39"/>
      <c r="F223" s="39"/>
      <c r="G223" s="39"/>
      <c r="H223" s="39"/>
      <c r="I223" s="39"/>
      <c r="J223" s="39"/>
      <c r="K223" s="39"/>
      <c r="L223" s="39"/>
      <c r="M223" s="39"/>
      <c r="N223" s="323"/>
      <c r="O223" s="323"/>
      <c r="P223" s="324"/>
      <c r="Q223" s="324"/>
      <c r="R223" s="324"/>
      <c r="S223" s="324"/>
      <c r="T223" s="39"/>
      <c r="U223" s="39"/>
      <c r="V223" s="39"/>
      <c r="W223" s="39"/>
      <c r="X223" s="39"/>
      <c r="Y223" s="39"/>
      <c r="Z223" s="39"/>
      <c r="AA223" s="39"/>
      <c r="AB223" s="39"/>
      <c r="AC223" s="39"/>
      <c r="AD223" s="39"/>
      <c r="AE223" s="39"/>
      <c r="AF223" s="39"/>
    </row>
    <row r="224" spans="1:32" ht="18" customHeight="1">
      <c r="A224" s="39"/>
      <c r="B224" s="39"/>
      <c r="C224" s="39"/>
      <c r="D224" s="39"/>
      <c r="E224" s="39"/>
      <c r="F224" s="39"/>
      <c r="G224" s="39"/>
      <c r="H224" s="39"/>
      <c r="I224" s="39"/>
      <c r="J224" s="39"/>
      <c r="K224" s="39"/>
      <c r="L224" s="39"/>
      <c r="M224" s="39"/>
      <c r="N224" s="323"/>
      <c r="O224" s="323"/>
      <c r="P224" s="324"/>
      <c r="Q224" s="324"/>
      <c r="R224" s="324"/>
      <c r="S224" s="324"/>
      <c r="T224" s="39"/>
      <c r="U224" s="39"/>
      <c r="V224" s="39"/>
      <c r="W224" s="39"/>
      <c r="X224" s="39"/>
      <c r="Y224" s="39"/>
      <c r="Z224" s="39"/>
      <c r="AA224" s="39"/>
      <c r="AB224" s="39"/>
      <c r="AC224" s="39"/>
      <c r="AD224" s="39"/>
      <c r="AE224" s="39"/>
      <c r="AF224" s="39"/>
    </row>
    <row r="225" spans="1:32" ht="18" customHeight="1">
      <c r="A225" s="39"/>
      <c r="B225" s="39"/>
      <c r="C225" s="39"/>
      <c r="D225" s="39"/>
      <c r="E225" s="39"/>
      <c r="F225" s="39"/>
      <c r="G225" s="39"/>
      <c r="H225" s="39"/>
      <c r="I225" s="39"/>
      <c r="J225" s="39"/>
      <c r="K225" s="39"/>
      <c r="L225" s="39"/>
      <c r="M225" s="39"/>
      <c r="N225" s="323"/>
      <c r="O225" s="323"/>
      <c r="P225" s="324"/>
      <c r="Q225" s="324"/>
      <c r="R225" s="324"/>
      <c r="S225" s="324"/>
      <c r="T225" s="39"/>
      <c r="U225" s="39"/>
      <c r="V225" s="39"/>
      <c r="W225" s="39"/>
      <c r="X225" s="39"/>
      <c r="Y225" s="39"/>
      <c r="Z225" s="39"/>
      <c r="AA225" s="39"/>
      <c r="AB225" s="39"/>
      <c r="AC225" s="39"/>
      <c r="AD225" s="39"/>
      <c r="AE225" s="39"/>
      <c r="AF225" s="39"/>
    </row>
    <row r="226" spans="1:32" ht="18" customHeight="1">
      <c r="A226" s="39"/>
      <c r="B226" s="39"/>
      <c r="C226" s="39"/>
      <c r="D226" s="39"/>
      <c r="E226" s="39"/>
      <c r="F226" s="39"/>
      <c r="G226" s="39"/>
      <c r="H226" s="39"/>
      <c r="I226" s="39"/>
      <c r="J226" s="39"/>
      <c r="K226" s="39"/>
      <c r="L226" s="39"/>
      <c r="M226" s="39"/>
      <c r="N226" s="323"/>
      <c r="O226" s="323"/>
      <c r="P226" s="324"/>
      <c r="Q226" s="324"/>
      <c r="R226" s="324"/>
      <c r="S226" s="324"/>
      <c r="T226" s="39"/>
      <c r="U226" s="39"/>
      <c r="V226" s="39"/>
      <c r="W226" s="39"/>
      <c r="X226" s="39"/>
      <c r="Y226" s="39"/>
      <c r="Z226" s="39"/>
      <c r="AA226" s="39"/>
      <c r="AB226" s="39"/>
      <c r="AC226" s="39"/>
      <c r="AD226" s="39"/>
      <c r="AE226" s="39"/>
      <c r="AF226" s="39"/>
    </row>
    <row r="227" spans="1:32" ht="18" customHeight="1">
      <c r="A227" s="39"/>
      <c r="B227" s="39"/>
      <c r="C227" s="39"/>
      <c r="D227" s="39"/>
      <c r="E227" s="39"/>
      <c r="F227" s="39"/>
      <c r="G227" s="39"/>
      <c r="H227" s="39"/>
      <c r="I227" s="39"/>
      <c r="J227" s="39"/>
      <c r="K227" s="39"/>
      <c r="L227" s="39"/>
      <c r="M227" s="39"/>
      <c r="N227" s="323"/>
      <c r="O227" s="323"/>
      <c r="P227" s="324"/>
      <c r="Q227" s="324"/>
      <c r="R227" s="324"/>
      <c r="S227" s="324"/>
      <c r="T227" s="39"/>
      <c r="U227" s="39"/>
      <c r="V227" s="39"/>
      <c r="W227" s="39"/>
      <c r="X227" s="39"/>
      <c r="Y227" s="39"/>
      <c r="Z227" s="39"/>
      <c r="AA227" s="39"/>
      <c r="AB227" s="39"/>
      <c r="AC227" s="39"/>
      <c r="AD227" s="39"/>
      <c r="AE227" s="39"/>
      <c r="AF227" s="39"/>
    </row>
    <row r="228" spans="1:32" ht="18" customHeight="1">
      <c r="A228" s="39"/>
      <c r="B228" s="39"/>
      <c r="C228" s="39"/>
      <c r="D228" s="39"/>
      <c r="E228" s="39"/>
      <c r="F228" s="39"/>
      <c r="G228" s="39"/>
      <c r="H228" s="39"/>
      <c r="I228" s="39"/>
      <c r="J228" s="39"/>
      <c r="K228" s="39"/>
      <c r="L228" s="39"/>
      <c r="M228" s="39"/>
      <c r="N228" s="323"/>
      <c r="O228" s="323"/>
      <c r="P228" s="324"/>
      <c r="Q228" s="324"/>
      <c r="R228" s="324"/>
      <c r="S228" s="324"/>
      <c r="T228" s="39"/>
      <c r="U228" s="39"/>
      <c r="V228" s="39"/>
      <c r="W228" s="39"/>
      <c r="X228" s="39"/>
      <c r="Y228" s="39"/>
      <c r="Z228" s="39"/>
      <c r="AA228" s="39"/>
      <c r="AB228" s="39"/>
      <c r="AC228" s="39"/>
      <c r="AD228" s="39"/>
      <c r="AE228" s="39"/>
      <c r="AF228" s="39"/>
    </row>
    <row r="229" spans="1:32" ht="18" customHeight="1">
      <c r="A229" s="39"/>
      <c r="B229" s="39"/>
      <c r="C229" s="39"/>
      <c r="D229" s="39"/>
      <c r="E229" s="39"/>
      <c r="F229" s="39"/>
      <c r="G229" s="39"/>
      <c r="H229" s="39"/>
      <c r="I229" s="39"/>
      <c r="J229" s="39"/>
      <c r="K229" s="39"/>
      <c r="L229" s="39"/>
      <c r="M229" s="39"/>
      <c r="N229" s="323"/>
      <c r="O229" s="323"/>
      <c r="P229" s="324"/>
      <c r="Q229" s="324"/>
      <c r="R229" s="324"/>
      <c r="S229" s="324"/>
      <c r="T229" s="39"/>
      <c r="U229" s="39"/>
      <c r="V229" s="39"/>
      <c r="W229" s="39"/>
      <c r="X229" s="39"/>
      <c r="Y229" s="39"/>
      <c r="Z229" s="39"/>
      <c r="AA229" s="39"/>
      <c r="AB229" s="39"/>
      <c r="AC229" s="39"/>
      <c r="AD229" s="39"/>
      <c r="AE229" s="39"/>
      <c r="AF229" s="39"/>
    </row>
    <row r="230" spans="1:32" ht="18" customHeight="1">
      <c r="A230" s="39"/>
      <c r="B230" s="39"/>
      <c r="C230" s="39"/>
      <c r="D230" s="39"/>
      <c r="E230" s="39"/>
      <c r="F230" s="39"/>
      <c r="G230" s="39"/>
      <c r="H230" s="39"/>
      <c r="I230" s="39"/>
      <c r="J230" s="39"/>
      <c r="K230" s="39"/>
      <c r="L230" s="39"/>
      <c r="M230" s="39"/>
      <c r="N230" s="323"/>
      <c r="O230" s="323"/>
      <c r="P230" s="324"/>
      <c r="Q230" s="324"/>
      <c r="R230" s="324"/>
      <c r="S230" s="324"/>
      <c r="T230" s="39"/>
      <c r="U230" s="39"/>
      <c r="V230" s="39"/>
      <c r="W230" s="39"/>
      <c r="X230" s="39"/>
      <c r="Y230" s="39"/>
      <c r="Z230" s="39"/>
      <c r="AA230" s="39"/>
      <c r="AB230" s="39"/>
      <c r="AC230" s="39"/>
      <c r="AD230" s="39"/>
      <c r="AE230" s="39"/>
      <c r="AF230" s="39"/>
    </row>
    <row r="231" spans="1:32" ht="18" customHeight="1">
      <c r="A231" s="39"/>
      <c r="B231" s="39"/>
      <c r="C231" s="39"/>
      <c r="D231" s="39"/>
      <c r="E231" s="39"/>
      <c r="F231" s="39"/>
      <c r="G231" s="39"/>
      <c r="H231" s="39"/>
      <c r="I231" s="39"/>
      <c r="J231" s="39"/>
      <c r="K231" s="39"/>
      <c r="L231" s="39"/>
      <c r="M231" s="39"/>
      <c r="N231" s="323"/>
      <c r="O231" s="323"/>
      <c r="P231" s="324"/>
      <c r="Q231" s="324"/>
      <c r="R231" s="324"/>
      <c r="S231" s="324"/>
      <c r="T231" s="39"/>
      <c r="U231" s="39"/>
      <c r="V231" s="39"/>
      <c r="W231" s="39"/>
      <c r="X231" s="39"/>
      <c r="Y231" s="39"/>
      <c r="Z231" s="39"/>
      <c r="AA231" s="39"/>
      <c r="AB231" s="39"/>
      <c r="AC231" s="39"/>
      <c r="AD231" s="39"/>
      <c r="AE231" s="39"/>
      <c r="AF231" s="39"/>
    </row>
    <row r="232" spans="1:32" ht="18" customHeight="1">
      <c r="A232" s="39"/>
      <c r="B232" s="39"/>
      <c r="C232" s="39"/>
      <c r="D232" s="39"/>
      <c r="E232" s="39"/>
      <c r="F232" s="39"/>
      <c r="G232" s="39"/>
      <c r="H232" s="39"/>
      <c r="I232" s="39"/>
      <c r="J232" s="39"/>
      <c r="K232" s="39"/>
      <c r="L232" s="39"/>
      <c r="M232" s="39"/>
      <c r="N232" s="323"/>
      <c r="O232" s="323"/>
      <c r="P232" s="324"/>
      <c r="Q232" s="324"/>
      <c r="R232" s="324"/>
      <c r="S232" s="324"/>
      <c r="T232" s="39"/>
      <c r="U232" s="39"/>
      <c r="V232" s="39"/>
      <c r="W232" s="39"/>
      <c r="X232" s="39"/>
      <c r="Y232" s="39"/>
      <c r="Z232" s="39"/>
      <c r="AA232" s="39"/>
      <c r="AB232" s="39"/>
      <c r="AC232" s="39"/>
      <c r="AD232" s="39"/>
      <c r="AE232" s="39"/>
      <c r="AF232" s="39"/>
    </row>
    <row r="233" spans="1:32" ht="18" customHeight="1">
      <c r="A233" s="39"/>
      <c r="B233" s="39"/>
      <c r="C233" s="39"/>
      <c r="D233" s="39"/>
      <c r="E233" s="39"/>
      <c r="F233" s="39"/>
      <c r="G233" s="39"/>
      <c r="H233" s="39"/>
      <c r="I233" s="39"/>
      <c r="J233" s="39"/>
      <c r="K233" s="39"/>
      <c r="L233" s="39"/>
      <c r="M233" s="39"/>
      <c r="N233" s="323"/>
      <c r="O233" s="323"/>
      <c r="P233" s="324"/>
      <c r="Q233" s="324"/>
      <c r="R233" s="324"/>
      <c r="S233" s="324"/>
      <c r="T233" s="39"/>
      <c r="U233" s="39"/>
      <c r="V233" s="39"/>
      <c r="W233" s="39"/>
      <c r="X233" s="39"/>
      <c r="Y233" s="39"/>
      <c r="Z233" s="39"/>
      <c r="AA233" s="39"/>
      <c r="AB233" s="39"/>
      <c r="AC233" s="39"/>
      <c r="AD233" s="39"/>
      <c r="AE233" s="39"/>
      <c r="AF233" s="39"/>
    </row>
    <row r="234" spans="1:32" ht="18" customHeight="1">
      <c r="A234" s="39"/>
      <c r="B234" s="39"/>
      <c r="C234" s="39"/>
      <c r="D234" s="39"/>
      <c r="E234" s="39"/>
      <c r="F234" s="39"/>
      <c r="G234" s="39"/>
      <c r="H234" s="39"/>
      <c r="I234" s="39"/>
      <c r="J234" s="39"/>
      <c r="K234" s="39"/>
      <c r="L234" s="39"/>
      <c r="M234" s="39"/>
      <c r="N234" s="323"/>
      <c r="O234" s="323"/>
      <c r="P234" s="324"/>
      <c r="Q234" s="324"/>
      <c r="R234" s="324"/>
      <c r="S234" s="324"/>
      <c r="T234" s="39"/>
      <c r="U234" s="39"/>
      <c r="V234" s="39"/>
      <c r="W234" s="39"/>
      <c r="X234" s="39"/>
      <c r="Y234" s="39"/>
      <c r="Z234" s="39"/>
      <c r="AA234" s="39"/>
      <c r="AB234" s="39"/>
      <c r="AC234" s="39"/>
      <c r="AD234" s="39"/>
      <c r="AE234" s="39"/>
      <c r="AF234" s="39"/>
    </row>
    <row r="235" spans="1:32" ht="18" customHeight="1">
      <c r="A235" s="39"/>
      <c r="B235" s="39"/>
      <c r="C235" s="39"/>
      <c r="D235" s="39"/>
      <c r="E235" s="39"/>
      <c r="F235" s="39"/>
      <c r="G235" s="39"/>
      <c r="H235" s="39"/>
      <c r="I235" s="39"/>
      <c r="J235" s="39"/>
      <c r="K235" s="39"/>
      <c r="L235" s="39"/>
      <c r="M235" s="39"/>
      <c r="N235" s="323"/>
      <c r="O235" s="323"/>
      <c r="P235" s="324"/>
      <c r="Q235" s="324"/>
      <c r="R235" s="324"/>
      <c r="S235" s="324"/>
      <c r="T235" s="39"/>
      <c r="U235" s="39"/>
      <c r="V235" s="39"/>
      <c r="W235" s="39"/>
      <c r="X235" s="39"/>
      <c r="Y235" s="39"/>
      <c r="Z235" s="39"/>
      <c r="AA235" s="39"/>
      <c r="AB235" s="39"/>
      <c r="AC235" s="39"/>
      <c r="AD235" s="39"/>
      <c r="AE235" s="39"/>
      <c r="AF235" s="39"/>
    </row>
    <row r="236" spans="1:32" ht="18" customHeight="1">
      <c r="A236" s="39"/>
      <c r="B236" s="39"/>
      <c r="C236" s="39"/>
      <c r="D236" s="39"/>
      <c r="E236" s="39"/>
      <c r="F236" s="39"/>
      <c r="G236" s="39"/>
      <c r="H236" s="39"/>
      <c r="I236" s="39"/>
      <c r="J236" s="39"/>
      <c r="K236" s="39"/>
      <c r="L236" s="39"/>
      <c r="M236" s="39"/>
      <c r="N236" s="323"/>
      <c r="O236" s="323"/>
      <c r="P236" s="324"/>
      <c r="Q236" s="324"/>
      <c r="R236" s="324"/>
      <c r="S236" s="324"/>
      <c r="T236" s="39"/>
      <c r="U236" s="39"/>
      <c r="V236" s="39"/>
      <c r="W236" s="39"/>
      <c r="X236" s="39"/>
      <c r="Y236" s="39"/>
      <c r="Z236" s="39"/>
      <c r="AA236" s="39"/>
      <c r="AB236" s="39"/>
      <c r="AC236" s="39"/>
      <c r="AD236" s="39"/>
      <c r="AE236" s="39"/>
      <c r="AF236" s="39"/>
    </row>
    <row r="237" spans="1:32" ht="18" customHeight="1">
      <c r="A237" s="39"/>
      <c r="B237" s="39"/>
      <c r="C237" s="39"/>
      <c r="D237" s="39"/>
      <c r="E237" s="39"/>
      <c r="F237" s="39"/>
      <c r="G237" s="39"/>
      <c r="H237" s="39"/>
      <c r="I237" s="39"/>
      <c r="J237" s="39"/>
      <c r="K237" s="39"/>
      <c r="L237" s="39"/>
      <c r="M237" s="39"/>
      <c r="N237" s="323"/>
      <c r="O237" s="323"/>
      <c r="P237" s="324"/>
      <c r="Q237" s="324"/>
      <c r="R237" s="324"/>
      <c r="S237" s="324"/>
      <c r="T237" s="39"/>
      <c r="U237" s="39"/>
      <c r="V237" s="39"/>
      <c r="W237" s="39"/>
      <c r="X237" s="39"/>
      <c r="Y237" s="39"/>
      <c r="Z237" s="39"/>
      <c r="AA237" s="39"/>
      <c r="AB237" s="39"/>
      <c r="AC237" s="39"/>
      <c r="AD237" s="39"/>
      <c r="AE237" s="39"/>
      <c r="AF237" s="39"/>
    </row>
    <row r="238" spans="1:32" ht="18" customHeight="1">
      <c r="A238" s="39"/>
      <c r="B238" s="39"/>
      <c r="C238" s="39"/>
      <c r="D238" s="39"/>
      <c r="E238" s="39"/>
      <c r="F238" s="39"/>
      <c r="G238" s="39"/>
      <c r="H238" s="39"/>
      <c r="I238" s="39"/>
      <c r="J238" s="39"/>
      <c r="K238" s="39"/>
      <c r="L238" s="39"/>
      <c r="M238" s="39"/>
      <c r="N238" s="323"/>
      <c r="O238" s="323"/>
      <c r="P238" s="324"/>
      <c r="Q238" s="324"/>
      <c r="R238" s="324"/>
      <c r="S238" s="324"/>
      <c r="T238" s="39"/>
      <c r="U238" s="39"/>
      <c r="V238" s="39"/>
      <c r="W238" s="39"/>
      <c r="X238" s="39"/>
      <c r="Y238" s="39"/>
      <c r="Z238" s="39"/>
      <c r="AA238" s="39"/>
      <c r="AB238" s="39"/>
      <c r="AC238" s="39"/>
      <c r="AD238" s="39"/>
      <c r="AE238" s="39"/>
      <c r="AF238" s="39"/>
    </row>
    <row r="239" spans="1:32" ht="18" customHeight="1">
      <c r="A239" s="39"/>
      <c r="B239" s="39"/>
      <c r="C239" s="39"/>
      <c r="D239" s="39"/>
      <c r="E239" s="39"/>
      <c r="F239" s="39"/>
      <c r="G239" s="39"/>
      <c r="H239" s="39"/>
      <c r="I239" s="39"/>
      <c r="J239" s="39"/>
      <c r="K239" s="39"/>
      <c r="L239" s="39"/>
      <c r="M239" s="39"/>
      <c r="N239" s="323"/>
      <c r="O239" s="323"/>
      <c r="P239" s="324"/>
      <c r="Q239" s="324"/>
      <c r="R239" s="324"/>
      <c r="S239" s="324"/>
      <c r="T239" s="39"/>
      <c r="U239" s="39"/>
      <c r="V239" s="39"/>
      <c r="W239" s="39"/>
      <c r="X239" s="39"/>
      <c r="Y239" s="39"/>
      <c r="Z239" s="39"/>
      <c r="AA239" s="39"/>
      <c r="AB239" s="39"/>
      <c r="AC239" s="39"/>
      <c r="AD239" s="39"/>
      <c r="AE239" s="39"/>
      <c r="AF239" s="39"/>
    </row>
    <row r="240" spans="1:32" ht="18" customHeight="1">
      <c r="A240" s="39"/>
      <c r="B240" s="39"/>
      <c r="C240" s="39"/>
      <c r="D240" s="39"/>
      <c r="E240" s="39"/>
      <c r="F240" s="39"/>
      <c r="G240" s="39"/>
      <c r="H240" s="39"/>
      <c r="I240" s="39"/>
      <c r="J240" s="39"/>
      <c r="K240" s="39"/>
      <c r="L240" s="39"/>
      <c r="M240" s="39"/>
      <c r="N240" s="323"/>
      <c r="O240" s="323"/>
      <c r="P240" s="324"/>
      <c r="Q240" s="324"/>
      <c r="R240" s="324"/>
      <c r="S240" s="324"/>
      <c r="T240" s="39"/>
      <c r="U240" s="39"/>
      <c r="V240" s="39"/>
      <c r="W240" s="39"/>
      <c r="X240" s="39"/>
      <c r="Y240" s="39"/>
      <c r="Z240" s="39"/>
      <c r="AA240" s="39"/>
      <c r="AB240" s="39"/>
      <c r="AC240" s="39"/>
      <c r="AD240" s="39"/>
      <c r="AE240" s="39"/>
      <c r="AF240" s="39"/>
    </row>
  </sheetData>
  <mergeCells count="41">
    <mergeCell ref="K45:M45"/>
    <mergeCell ref="K46:M46"/>
    <mergeCell ref="K47:M47"/>
    <mergeCell ref="K48:M48"/>
    <mergeCell ref="K40:M40"/>
    <mergeCell ref="K41:M41"/>
    <mergeCell ref="K42:M42"/>
    <mergeCell ref="K43:M43"/>
    <mergeCell ref="K44:M44"/>
    <mergeCell ref="K35:M35"/>
    <mergeCell ref="K36:M36"/>
    <mergeCell ref="K37:M37"/>
    <mergeCell ref="K38:M38"/>
    <mergeCell ref="K39:M39"/>
    <mergeCell ref="K30:M30"/>
    <mergeCell ref="K31:M31"/>
    <mergeCell ref="K32:M32"/>
    <mergeCell ref="K33:M33"/>
    <mergeCell ref="K34:M34"/>
    <mergeCell ref="K25:M25"/>
    <mergeCell ref="K26:M26"/>
    <mergeCell ref="K27:M27"/>
    <mergeCell ref="K28:M28"/>
    <mergeCell ref="K29:M29"/>
    <mergeCell ref="A22:M22"/>
    <mergeCell ref="A23:M23"/>
    <mergeCell ref="A9:I9"/>
    <mergeCell ref="A10:D10"/>
    <mergeCell ref="E10:H10"/>
    <mergeCell ref="A12:D13"/>
    <mergeCell ref="E12:H13"/>
    <mergeCell ref="I11:K12"/>
    <mergeCell ref="A15:D17"/>
    <mergeCell ref="E15:H17"/>
    <mergeCell ref="A21:I21"/>
    <mergeCell ref="I14:K15"/>
    <mergeCell ref="A5:E8"/>
    <mergeCell ref="F5:K6"/>
    <mergeCell ref="F7:K7"/>
    <mergeCell ref="L7:L8"/>
    <mergeCell ref="F8:K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K94"/>
  <sheetViews>
    <sheetView showGridLines="0" topLeftCell="M1" zoomScale="60" zoomScaleNormal="60" workbookViewId="0">
      <selection activeCell="Q18" sqref="Q18"/>
    </sheetView>
  </sheetViews>
  <sheetFormatPr baseColWidth="10" defaultColWidth="14.5" defaultRowHeight="16"/>
  <cols>
    <col min="1" max="1" width="31.5" style="69" customWidth="1"/>
    <col min="2" max="2" width="9.6640625" style="69" customWidth="1"/>
    <col min="3" max="3" width="49.5" style="69" customWidth="1"/>
    <col min="4" max="4" width="34.5" style="69" customWidth="1"/>
    <col min="5" max="5" width="31.5" style="69" customWidth="1"/>
    <col min="6" max="6" width="36.5" style="69" customWidth="1"/>
    <col min="7" max="8" width="28.6640625" style="69" customWidth="1"/>
    <col min="9" max="9" width="23" style="69" customWidth="1"/>
    <col min="10" max="10" width="22.33203125" style="69" customWidth="1"/>
    <col min="11" max="11" width="23.83203125" style="69" customWidth="1"/>
    <col min="12" max="12" width="32" style="69" customWidth="1"/>
    <col min="13" max="13" width="55.1640625" style="69" customWidth="1"/>
    <col min="14" max="14" width="46.1640625" style="69" customWidth="1"/>
    <col min="15" max="15" width="31.5" style="69" customWidth="1"/>
    <col min="16" max="16" width="76.33203125" style="339" customWidth="1"/>
    <col min="17" max="17" width="37.1640625" style="340" customWidth="1"/>
    <col min="18" max="19" width="36.33203125" style="341" customWidth="1"/>
    <col min="20" max="20" width="41" style="341" customWidth="1"/>
    <col min="21" max="21" width="36.33203125" style="342" customWidth="1"/>
    <col min="22" max="16384" width="14.5" style="69"/>
  </cols>
  <sheetData>
    <row r="1" spans="1:12">
      <c r="H1" s="125"/>
      <c r="I1" s="125"/>
      <c r="J1" s="125"/>
      <c r="K1" s="125"/>
      <c r="L1" s="125"/>
    </row>
    <row r="2" spans="1:12" ht="15" customHeight="1" thickBot="1">
      <c r="A2" s="124"/>
      <c r="B2" s="535" t="s">
        <v>0</v>
      </c>
      <c r="C2" s="524"/>
      <c r="D2" s="524"/>
      <c r="E2" s="524"/>
      <c r="F2" s="524"/>
      <c r="G2" s="524"/>
      <c r="H2" s="525"/>
      <c r="I2" s="536" t="s">
        <v>701</v>
      </c>
      <c r="J2" s="521"/>
      <c r="K2" s="521"/>
      <c r="L2" s="522"/>
    </row>
    <row r="3" spans="1:12" ht="15" customHeight="1" thickBot="1">
      <c r="A3" s="123"/>
      <c r="B3" s="526"/>
      <c r="C3" s="527"/>
      <c r="D3" s="527"/>
      <c r="E3" s="527"/>
      <c r="F3" s="527"/>
      <c r="G3" s="527"/>
      <c r="H3" s="528"/>
      <c r="I3" s="520" t="s">
        <v>702</v>
      </c>
      <c r="J3" s="521"/>
      <c r="K3" s="521"/>
      <c r="L3" s="522"/>
    </row>
    <row r="4" spans="1:12" ht="14.25" customHeight="1">
      <c r="A4" s="123"/>
      <c r="B4" s="523" t="s">
        <v>703</v>
      </c>
      <c r="C4" s="524"/>
      <c r="D4" s="524"/>
      <c r="E4" s="524"/>
      <c r="F4" s="524"/>
      <c r="G4" s="524"/>
      <c r="H4" s="525"/>
      <c r="I4" s="529" t="s">
        <v>704</v>
      </c>
      <c r="J4" s="524"/>
      <c r="K4" s="524"/>
      <c r="L4" s="525"/>
    </row>
    <row r="5" spans="1:12" ht="15" customHeight="1" thickBot="1">
      <c r="A5" s="122"/>
      <c r="B5" s="526"/>
      <c r="C5" s="527"/>
      <c r="D5" s="527"/>
      <c r="E5" s="527"/>
      <c r="F5" s="527"/>
      <c r="G5" s="527"/>
      <c r="H5" s="528"/>
      <c r="I5" s="530"/>
      <c r="J5" s="527"/>
      <c r="K5" s="527"/>
      <c r="L5" s="528"/>
    </row>
    <row r="6" spans="1:12" ht="18">
      <c r="A6" s="121"/>
      <c r="B6" s="120"/>
      <c r="C6" s="120"/>
      <c r="D6" s="120"/>
      <c r="E6" s="120"/>
      <c r="F6" s="120"/>
      <c r="G6" s="119"/>
    </row>
    <row r="7" spans="1:12">
      <c r="A7" s="531" t="s">
        <v>705</v>
      </c>
      <c r="B7" s="532"/>
      <c r="C7" s="532"/>
      <c r="D7" s="532"/>
      <c r="E7" s="532"/>
      <c r="F7" s="532"/>
      <c r="G7" s="532"/>
      <c r="H7" s="532"/>
      <c r="I7" s="532"/>
      <c r="J7" s="532"/>
      <c r="K7" s="532"/>
      <c r="L7" s="532"/>
    </row>
    <row r="8" spans="1:12">
      <c r="A8" s="533" t="s">
        <v>706</v>
      </c>
      <c r="B8" s="534"/>
      <c r="C8" s="534"/>
      <c r="D8" s="534"/>
      <c r="E8" s="534"/>
      <c r="F8" s="534"/>
      <c r="G8" s="534"/>
      <c r="H8" s="534"/>
      <c r="I8" s="534"/>
      <c r="J8" s="534"/>
      <c r="K8" s="534"/>
      <c r="L8" s="534"/>
    </row>
    <row r="9" spans="1:12">
      <c r="A9" s="537"/>
      <c r="B9" s="538"/>
      <c r="C9" s="538"/>
      <c r="D9" s="538"/>
      <c r="E9" s="538"/>
      <c r="F9" s="538"/>
      <c r="G9" s="538"/>
      <c r="H9" s="538"/>
      <c r="I9" s="538"/>
      <c r="J9" s="539"/>
      <c r="K9" s="540" t="s">
        <v>707</v>
      </c>
      <c r="L9" s="539"/>
    </row>
    <row r="10" spans="1:12" ht="46.5" customHeight="1">
      <c r="A10" s="541" t="s">
        <v>708</v>
      </c>
      <c r="B10" s="542"/>
      <c r="C10" s="543"/>
      <c r="D10" s="541" t="s">
        <v>709</v>
      </c>
      <c r="E10" s="542"/>
      <c r="F10" s="543"/>
      <c r="G10" s="541" t="s">
        <v>710</v>
      </c>
      <c r="H10" s="543"/>
      <c r="I10" s="118" t="s">
        <v>711</v>
      </c>
      <c r="J10" s="118" t="s">
        <v>712</v>
      </c>
      <c r="K10" s="117" t="s">
        <v>713</v>
      </c>
      <c r="L10" s="117" t="s">
        <v>714</v>
      </c>
    </row>
    <row r="11" spans="1:12" ht="18.75" customHeight="1">
      <c r="A11" s="544" t="s">
        <v>715</v>
      </c>
      <c r="B11" s="545"/>
      <c r="C11" s="546"/>
      <c r="D11" s="544" t="s">
        <v>716</v>
      </c>
      <c r="E11" s="545"/>
      <c r="F11" s="546"/>
      <c r="G11" s="553" t="s">
        <v>717</v>
      </c>
      <c r="H11" s="546"/>
      <c r="I11" s="554" t="s">
        <v>718</v>
      </c>
      <c r="J11" s="554">
        <v>5</v>
      </c>
      <c r="K11" s="570" t="s">
        <v>719</v>
      </c>
      <c r="L11" s="570" t="s">
        <v>720</v>
      </c>
    </row>
    <row r="12" spans="1:12" ht="18.75" customHeight="1">
      <c r="A12" s="547"/>
      <c r="B12" s="548"/>
      <c r="C12" s="549"/>
      <c r="D12" s="547"/>
      <c r="E12" s="548"/>
      <c r="F12" s="549"/>
      <c r="G12" s="547"/>
      <c r="H12" s="549"/>
      <c r="I12" s="547"/>
      <c r="J12" s="547"/>
      <c r="K12" s="566"/>
      <c r="L12" s="566"/>
    </row>
    <row r="13" spans="1:12" ht="12" customHeight="1">
      <c r="A13" s="547"/>
      <c r="B13" s="548"/>
      <c r="C13" s="549"/>
      <c r="D13" s="547"/>
      <c r="E13" s="548"/>
      <c r="F13" s="549"/>
      <c r="G13" s="547"/>
      <c r="H13" s="549"/>
      <c r="I13" s="547"/>
      <c r="J13" s="547"/>
      <c r="K13" s="566"/>
      <c r="L13" s="566"/>
    </row>
    <row r="14" spans="1:12" ht="12" customHeight="1">
      <c r="A14" s="550"/>
      <c r="B14" s="551"/>
      <c r="C14" s="552"/>
      <c r="D14" s="550"/>
      <c r="E14" s="551"/>
      <c r="F14" s="552"/>
      <c r="G14" s="550"/>
      <c r="H14" s="552"/>
      <c r="I14" s="550"/>
      <c r="J14" s="550"/>
      <c r="K14" s="567"/>
      <c r="L14" s="567"/>
    </row>
    <row r="15" spans="1:12" ht="21" customHeight="1" thickBot="1">
      <c r="A15" s="116"/>
      <c r="B15" s="115"/>
      <c r="C15" s="115"/>
      <c r="D15" s="113"/>
      <c r="E15" s="113"/>
      <c r="F15" s="115"/>
      <c r="G15" s="115"/>
      <c r="H15" s="114"/>
      <c r="I15" s="114"/>
      <c r="J15" s="113"/>
      <c r="K15" s="113"/>
    </row>
    <row r="16" spans="1:12" ht="19">
      <c r="A16" s="112"/>
      <c r="B16" s="112"/>
      <c r="C16" s="112"/>
      <c r="D16" s="112"/>
      <c r="E16" s="112"/>
      <c r="F16" s="112"/>
      <c r="G16" s="112"/>
      <c r="H16" s="112"/>
      <c r="I16" s="571" t="s">
        <v>721</v>
      </c>
      <c r="J16" s="572"/>
      <c r="K16" s="573"/>
    </row>
    <row r="17" spans="1:21" ht="57">
      <c r="A17" s="111" t="s">
        <v>7</v>
      </c>
      <c r="B17" s="555" t="s">
        <v>722</v>
      </c>
      <c r="C17" s="546"/>
      <c r="D17" s="111" t="s">
        <v>9</v>
      </c>
      <c r="E17" s="111" t="s">
        <v>723</v>
      </c>
      <c r="F17" s="111" t="s">
        <v>11</v>
      </c>
      <c r="G17" s="111" t="s">
        <v>724</v>
      </c>
      <c r="H17" s="111" t="s">
        <v>711</v>
      </c>
      <c r="I17" s="111" t="s">
        <v>725</v>
      </c>
      <c r="J17" s="111" t="s">
        <v>726</v>
      </c>
      <c r="K17" s="111" t="s">
        <v>727</v>
      </c>
      <c r="L17" s="196" t="s">
        <v>728</v>
      </c>
      <c r="M17" s="202" t="s">
        <v>649</v>
      </c>
      <c r="N17" s="202" t="s">
        <v>650</v>
      </c>
      <c r="O17" s="260" t="s">
        <v>651</v>
      </c>
      <c r="P17" s="253" t="s">
        <v>15</v>
      </c>
      <c r="Q17" s="253" t="s">
        <v>13</v>
      </c>
      <c r="R17" s="254" t="s">
        <v>16</v>
      </c>
      <c r="S17" s="254" t="s">
        <v>17</v>
      </c>
      <c r="T17" s="254" t="s">
        <v>18</v>
      </c>
      <c r="U17" s="254" t="s">
        <v>19</v>
      </c>
    </row>
    <row r="18" spans="1:21" ht="294.75" customHeight="1">
      <c r="A18" s="556" t="s">
        <v>729</v>
      </c>
      <c r="B18" s="110" t="s">
        <v>21</v>
      </c>
      <c r="C18" s="109" t="s">
        <v>730</v>
      </c>
      <c r="D18" s="109" t="s">
        <v>731</v>
      </c>
      <c r="E18" s="109" t="s">
        <v>732</v>
      </c>
      <c r="F18" s="106" t="s">
        <v>733</v>
      </c>
      <c r="G18" s="108">
        <v>6</v>
      </c>
      <c r="H18" s="106" t="s">
        <v>734</v>
      </c>
      <c r="I18" s="106" t="s">
        <v>735</v>
      </c>
      <c r="J18" s="106" t="s">
        <v>735</v>
      </c>
      <c r="K18" s="559">
        <f>184616000+570000000</f>
        <v>754616000</v>
      </c>
      <c r="L18" s="197" t="s">
        <v>736</v>
      </c>
      <c r="M18" s="203" t="s">
        <v>737</v>
      </c>
      <c r="N18" s="204" t="s">
        <v>738</v>
      </c>
      <c r="O18" s="261" t="s">
        <v>28</v>
      </c>
      <c r="P18" s="343" t="s">
        <v>739</v>
      </c>
      <c r="Q18" s="344" t="s">
        <v>740</v>
      </c>
      <c r="R18" s="345">
        <v>0.33329999999999999</v>
      </c>
      <c r="S18" s="345"/>
      <c r="T18" s="345"/>
      <c r="U18" s="346">
        <f>+R18</f>
        <v>0.33329999999999999</v>
      </c>
    </row>
    <row r="19" spans="1:21" ht="132" customHeight="1">
      <c r="A19" s="557"/>
      <c r="B19" s="95" t="s">
        <v>31</v>
      </c>
      <c r="C19" s="75" t="s">
        <v>741</v>
      </c>
      <c r="D19" s="75" t="s">
        <v>742</v>
      </c>
      <c r="E19" s="75" t="s">
        <v>743</v>
      </c>
      <c r="F19" s="93" t="s">
        <v>744</v>
      </c>
      <c r="G19" s="73" t="s">
        <v>745</v>
      </c>
      <c r="H19" s="93" t="s">
        <v>746</v>
      </c>
      <c r="I19" s="70" t="s">
        <v>735</v>
      </c>
      <c r="J19" s="93" t="s">
        <v>735</v>
      </c>
      <c r="K19" s="560"/>
      <c r="L19" s="197" t="s">
        <v>747</v>
      </c>
      <c r="M19" s="234" t="s">
        <v>748</v>
      </c>
      <c r="N19" s="205" t="s">
        <v>749</v>
      </c>
      <c r="O19" s="262" t="s">
        <v>28</v>
      </c>
      <c r="P19" s="347" t="s">
        <v>750</v>
      </c>
      <c r="Q19" s="348" t="s">
        <v>751</v>
      </c>
      <c r="R19" s="345">
        <v>0.33329999999999999</v>
      </c>
      <c r="S19" s="345"/>
      <c r="T19" s="345"/>
      <c r="U19" s="346">
        <f t="shared" ref="U19:U49" si="0">+R19</f>
        <v>0.33329999999999999</v>
      </c>
    </row>
    <row r="20" spans="1:21" ht="93.75" customHeight="1">
      <c r="A20" s="557"/>
      <c r="B20" s="95" t="s">
        <v>37</v>
      </c>
      <c r="C20" s="75" t="s">
        <v>752</v>
      </c>
      <c r="D20" s="75" t="s">
        <v>753</v>
      </c>
      <c r="E20" s="75" t="s">
        <v>522</v>
      </c>
      <c r="F20" s="93" t="s">
        <v>754</v>
      </c>
      <c r="G20" s="73">
        <v>1</v>
      </c>
      <c r="H20" s="93" t="s">
        <v>755</v>
      </c>
      <c r="I20" s="70" t="s">
        <v>735</v>
      </c>
      <c r="J20" s="93"/>
      <c r="K20" s="560"/>
      <c r="L20" s="197" t="s">
        <v>736</v>
      </c>
      <c r="M20" s="518" t="s">
        <v>110</v>
      </c>
      <c r="N20" s="518"/>
      <c r="O20" s="519"/>
      <c r="P20" s="349" t="s">
        <v>756</v>
      </c>
      <c r="Q20" s="350"/>
      <c r="R20" s="345">
        <v>0</v>
      </c>
      <c r="S20" s="345"/>
      <c r="T20" s="345"/>
      <c r="U20" s="346">
        <f t="shared" si="0"/>
        <v>0</v>
      </c>
    </row>
    <row r="21" spans="1:21" ht="77.25" customHeight="1">
      <c r="A21" s="557"/>
      <c r="B21" s="95" t="s">
        <v>757</v>
      </c>
      <c r="C21" s="75" t="s">
        <v>758</v>
      </c>
      <c r="D21" s="75" t="s">
        <v>759</v>
      </c>
      <c r="E21" s="75" t="s">
        <v>732</v>
      </c>
      <c r="F21" s="93" t="s">
        <v>760</v>
      </c>
      <c r="G21" s="73">
        <v>2</v>
      </c>
      <c r="H21" s="70" t="s">
        <v>761</v>
      </c>
      <c r="I21" s="70" t="s">
        <v>735</v>
      </c>
      <c r="J21" s="93"/>
      <c r="K21" s="560"/>
      <c r="L21" s="197" t="s">
        <v>736</v>
      </c>
      <c r="M21" s="206" t="s">
        <v>762</v>
      </c>
      <c r="N21" s="207" t="s">
        <v>763</v>
      </c>
      <c r="O21" s="263" t="s">
        <v>28</v>
      </c>
      <c r="P21" s="344" t="s">
        <v>764</v>
      </c>
      <c r="Q21" s="350" t="s">
        <v>765</v>
      </c>
      <c r="R21" s="345">
        <v>0.5</v>
      </c>
      <c r="S21" s="345"/>
      <c r="T21" s="345"/>
      <c r="U21" s="346">
        <f t="shared" si="0"/>
        <v>0.5</v>
      </c>
    </row>
    <row r="22" spans="1:21" ht="60.75" customHeight="1" thickBot="1">
      <c r="A22" s="557"/>
      <c r="B22" s="95" t="s">
        <v>766</v>
      </c>
      <c r="C22" s="75" t="s">
        <v>767</v>
      </c>
      <c r="D22" s="75" t="s">
        <v>768</v>
      </c>
      <c r="E22" s="75" t="s">
        <v>732</v>
      </c>
      <c r="F22" s="93" t="s">
        <v>769</v>
      </c>
      <c r="G22" s="73">
        <v>1</v>
      </c>
      <c r="H22" s="70" t="s">
        <v>761</v>
      </c>
      <c r="I22" s="70" t="s">
        <v>735</v>
      </c>
      <c r="J22" s="93"/>
      <c r="K22" s="560"/>
      <c r="L22" s="197" t="s">
        <v>770</v>
      </c>
      <c r="M22" s="204" t="s">
        <v>771</v>
      </c>
      <c r="N22" s="208" t="s">
        <v>772</v>
      </c>
      <c r="O22" s="261" t="s">
        <v>28</v>
      </c>
      <c r="P22" s="344" t="s">
        <v>773</v>
      </c>
      <c r="Q22" s="350" t="s">
        <v>765</v>
      </c>
      <c r="R22" s="345">
        <v>1</v>
      </c>
      <c r="S22" s="345"/>
      <c r="T22" s="345"/>
      <c r="U22" s="346">
        <f t="shared" si="0"/>
        <v>1</v>
      </c>
    </row>
    <row r="23" spans="1:21" ht="60.75" customHeight="1" thickBot="1">
      <c r="A23" s="557"/>
      <c r="B23" s="95" t="s">
        <v>774</v>
      </c>
      <c r="C23" s="75" t="s">
        <v>775</v>
      </c>
      <c r="D23" s="75" t="s">
        <v>759</v>
      </c>
      <c r="E23" s="75" t="s">
        <v>732</v>
      </c>
      <c r="F23" s="93" t="s">
        <v>776</v>
      </c>
      <c r="G23" s="73">
        <v>1</v>
      </c>
      <c r="H23" s="70" t="s">
        <v>761</v>
      </c>
      <c r="I23" s="70" t="s">
        <v>735</v>
      </c>
      <c r="J23" s="93"/>
      <c r="K23" s="560"/>
      <c r="L23" s="197" t="s">
        <v>770</v>
      </c>
      <c r="M23" s="568" t="s">
        <v>777</v>
      </c>
      <c r="N23" s="569"/>
      <c r="O23" s="569"/>
      <c r="P23" s="344" t="s">
        <v>756</v>
      </c>
      <c r="Q23" s="350" t="s">
        <v>632</v>
      </c>
      <c r="R23" s="345"/>
      <c r="S23" s="345"/>
      <c r="T23" s="345"/>
      <c r="U23" s="346">
        <f t="shared" si="0"/>
        <v>0</v>
      </c>
    </row>
    <row r="24" spans="1:21" ht="109.5" customHeight="1" thickBot="1">
      <c r="A24" s="557"/>
      <c r="B24" s="95" t="s">
        <v>778</v>
      </c>
      <c r="C24" s="75" t="s">
        <v>779</v>
      </c>
      <c r="D24" s="75" t="s">
        <v>759</v>
      </c>
      <c r="E24" s="75" t="s">
        <v>732</v>
      </c>
      <c r="F24" s="93" t="s">
        <v>776</v>
      </c>
      <c r="G24" s="73">
        <v>1</v>
      </c>
      <c r="H24" s="70" t="s">
        <v>761</v>
      </c>
      <c r="I24" s="70" t="s">
        <v>735</v>
      </c>
      <c r="J24" s="93"/>
      <c r="K24" s="560"/>
      <c r="L24" s="197" t="s">
        <v>770</v>
      </c>
      <c r="M24" s="204" t="s">
        <v>780</v>
      </c>
      <c r="N24" s="204" t="s">
        <v>781</v>
      </c>
      <c r="O24" s="261" t="s">
        <v>28</v>
      </c>
      <c r="P24" s="344" t="s">
        <v>782</v>
      </c>
      <c r="Q24" s="344" t="s">
        <v>783</v>
      </c>
      <c r="R24" s="345">
        <v>0.33329999999999999</v>
      </c>
      <c r="S24" s="345"/>
      <c r="T24" s="345"/>
      <c r="U24" s="346">
        <f t="shared" si="0"/>
        <v>0.33329999999999999</v>
      </c>
    </row>
    <row r="25" spans="1:21" ht="124.5" customHeight="1" thickBot="1">
      <c r="A25" s="557"/>
      <c r="B25" s="95" t="s">
        <v>784</v>
      </c>
      <c r="C25" s="75" t="s">
        <v>785</v>
      </c>
      <c r="D25" s="75" t="s">
        <v>759</v>
      </c>
      <c r="E25" s="75" t="s">
        <v>786</v>
      </c>
      <c r="F25" s="93" t="s">
        <v>787</v>
      </c>
      <c r="G25" s="73">
        <v>1</v>
      </c>
      <c r="H25" s="70" t="s">
        <v>761</v>
      </c>
      <c r="I25" s="70" t="s">
        <v>735</v>
      </c>
      <c r="J25" s="93"/>
      <c r="K25" s="560"/>
      <c r="L25" s="197" t="s">
        <v>770</v>
      </c>
      <c r="M25" s="204" t="s">
        <v>788</v>
      </c>
      <c r="N25" s="204" t="s">
        <v>789</v>
      </c>
      <c r="O25" s="261" t="s">
        <v>28</v>
      </c>
      <c r="P25" s="351" t="s">
        <v>790</v>
      </c>
      <c r="Q25" s="350" t="s">
        <v>791</v>
      </c>
      <c r="R25" s="345">
        <v>0.1</v>
      </c>
      <c r="S25" s="345"/>
      <c r="T25" s="345"/>
      <c r="U25" s="346">
        <f t="shared" si="0"/>
        <v>0.1</v>
      </c>
    </row>
    <row r="26" spans="1:21" ht="203.25" customHeight="1" thickBot="1">
      <c r="A26" s="557"/>
      <c r="B26" s="95" t="s">
        <v>792</v>
      </c>
      <c r="C26" s="75" t="s">
        <v>793</v>
      </c>
      <c r="D26" s="75" t="s">
        <v>794</v>
      </c>
      <c r="E26" s="75" t="s">
        <v>732</v>
      </c>
      <c r="F26" s="93" t="s">
        <v>769</v>
      </c>
      <c r="G26" s="73">
        <v>1</v>
      </c>
      <c r="H26" s="93" t="s">
        <v>795</v>
      </c>
      <c r="I26" s="70" t="s">
        <v>735</v>
      </c>
      <c r="J26" s="93"/>
      <c r="K26" s="560"/>
      <c r="L26" s="198" t="s">
        <v>796</v>
      </c>
      <c r="M26" s="209" t="s">
        <v>797</v>
      </c>
      <c r="N26" s="209" t="s">
        <v>798</v>
      </c>
      <c r="O26" s="264" t="s">
        <v>28</v>
      </c>
      <c r="P26" s="344" t="s">
        <v>799</v>
      </c>
      <c r="Q26" s="350" t="s">
        <v>800</v>
      </c>
      <c r="R26" s="345">
        <v>1</v>
      </c>
      <c r="S26" s="345"/>
      <c r="T26" s="345"/>
      <c r="U26" s="346">
        <f t="shared" si="0"/>
        <v>1</v>
      </c>
    </row>
    <row r="27" spans="1:21" ht="60.75" customHeight="1" thickTop="1" thickBot="1">
      <c r="A27" s="557"/>
      <c r="B27" s="95" t="s">
        <v>801</v>
      </c>
      <c r="C27" s="75" t="s">
        <v>802</v>
      </c>
      <c r="D27" s="75" t="s">
        <v>794</v>
      </c>
      <c r="E27" s="75" t="s">
        <v>732</v>
      </c>
      <c r="F27" s="93" t="s">
        <v>776</v>
      </c>
      <c r="G27" s="73">
        <v>1</v>
      </c>
      <c r="H27" s="93" t="s">
        <v>795</v>
      </c>
      <c r="I27" s="70" t="s">
        <v>735</v>
      </c>
      <c r="J27" s="93"/>
      <c r="K27" s="560"/>
      <c r="L27" s="198" t="s">
        <v>736</v>
      </c>
      <c r="M27" s="574" t="s">
        <v>777</v>
      </c>
      <c r="N27" s="574"/>
      <c r="O27" s="575"/>
      <c r="P27" s="344" t="s">
        <v>756</v>
      </c>
      <c r="Q27" s="350"/>
      <c r="R27" s="345">
        <v>0</v>
      </c>
      <c r="S27" s="345"/>
      <c r="T27" s="345"/>
      <c r="U27" s="346">
        <f t="shared" si="0"/>
        <v>0</v>
      </c>
    </row>
    <row r="28" spans="1:21" ht="170.25" customHeight="1" thickTop="1" thickBot="1">
      <c r="A28" s="557"/>
      <c r="B28" s="95" t="s">
        <v>803</v>
      </c>
      <c r="C28" s="75" t="s">
        <v>804</v>
      </c>
      <c r="D28" s="75" t="s">
        <v>794</v>
      </c>
      <c r="E28" s="75" t="s">
        <v>732</v>
      </c>
      <c r="F28" s="93" t="s">
        <v>805</v>
      </c>
      <c r="G28" s="73">
        <v>2</v>
      </c>
      <c r="H28" s="93" t="s">
        <v>806</v>
      </c>
      <c r="I28" s="70" t="s">
        <v>735</v>
      </c>
      <c r="J28" s="93"/>
      <c r="K28" s="560"/>
      <c r="L28" s="198" t="s">
        <v>736</v>
      </c>
      <c r="M28" s="210" t="s">
        <v>807</v>
      </c>
      <c r="N28" s="211" t="s">
        <v>808</v>
      </c>
      <c r="O28" s="265" t="s">
        <v>28</v>
      </c>
      <c r="P28" s="344" t="s">
        <v>809</v>
      </c>
      <c r="Q28" s="350" t="s">
        <v>800</v>
      </c>
      <c r="R28" s="345">
        <v>0.5</v>
      </c>
      <c r="S28" s="345"/>
      <c r="T28" s="345"/>
      <c r="U28" s="346">
        <f t="shared" si="0"/>
        <v>0.5</v>
      </c>
    </row>
    <row r="29" spans="1:21" ht="60.75" customHeight="1" thickTop="1" thickBot="1">
      <c r="A29" s="557"/>
      <c r="B29" s="95" t="s">
        <v>810</v>
      </c>
      <c r="C29" s="75" t="s">
        <v>811</v>
      </c>
      <c r="D29" s="75" t="s">
        <v>794</v>
      </c>
      <c r="E29" s="75" t="s">
        <v>732</v>
      </c>
      <c r="F29" s="93" t="s">
        <v>787</v>
      </c>
      <c r="G29" s="73">
        <v>1</v>
      </c>
      <c r="H29" s="93" t="s">
        <v>795</v>
      </c>
      <c r="I29" s="70" t="s">
        <v>735</v>
      </c>
      <c r="J29" s="93"/>
      <c r="K29" s="560"/>
      <c r="L29" s="198" t="s">
        <v>736</v>
      </c>
      <c r="M29" s="574" t="s">
        <v>777</v>
      </c>
      <c r="N29" s="574"/>
      <c r="O29" s="575"/>
      <c r="P29" s="344" t="s">
        <v>756</v>
      </c>
      <c r="Q29" s="350"/>
      <c r="R29" s="345">
        <v>0</v>
      </c>
      <c r="S29" s="345"/>
      <c r="T29" s="345"/>
      <c r="U29" s="346">
        <f t="shared" si="0"/>
        <v>0</v>
      </c>
    </row>
    <row r="30" spans="1:21" ht="73.5" customHeight="1" thickTop="1" thickBot="1">
      <c r="A30" s="557"/>
      <c r="B30" s="95" t="s">
        <v>812</v>
      </c>
      <c r="C30" s="75" t="s">
        <v>813</v>
      </c>
      <c r="D30" s="75" t="s">
        <v>814</v>
      </c>
      <c r="E30" s="75" t="s">
        <v>815</v>
      </c>
      <c r="F30" s="93" t="s">
        <v>816</v>
      </c>
      <c r="G30" s="73">
        <v>1</v>
      </c>
      <c r="H30" s="93" t="s">
        <v>817</v>
      </c>
      <c r="I30" s="70" t="s">
        <v>735</v>
      </c>
      <c r="J30" s="93"/>
      <c r="K30" s="560"/>
      <c r="L30" s="197" t="s">
        <v>736</v>
      </c>
      <c r="M30" s="574" t="s">
        <v>818</v>
      </c>
      <c r="N30" s="574"/>
      <c r="O30" s="575"/>
      <c r="P30" s="344" t="s">
        <v>756</v>
      </c>
      <c r="Q30" s="350"/>
      <c r="R30" s="345">
        <v>0</v>
      </c>
      <c r="S30" s="345"/>
      <c r="T30" s="345"/>
      <c r="U30" s="346">
        <f t="shared" si="0"/>
        <v>0</v>
      </c>
    </row>
    <row r="31" spans="1:21" ht="60.75" customHeight="1" thickTop="1" thickBot="1">
      <c r="A31" s="557"/>
      <c r="B31" s="95" t="s">
        <v>819</v>
      </c>
      <c r="C31" s="75" t="s">
        <v>820</v>
      </c>
      <c r="D31" s="75" t="s">
        <v>753</v>
      </c>
      <c r="E31" s="75" t="s">
        <v>522</v>
      </c>
      <c r="F31" s="93" t="s">
        <v>821</v>
      </c>
      <c r="G31" s="73">
        <v>10</v>
      </c>
      <c r="H31" s="93" t="s">
        <v>755</v>
      </c>
      <c r="I31" s="70" t="s">
        <v>735</v>
      </c>
      <c r="J31" s="93"/>
      <c r="K31" s="560"/>
      <c r="L31" s="198" t="s">
        <v>736</v>
      </c>
      <c r="M31" s="235" t="s">
        <v>822</v>
      </c>
      <c r="N31" s="212" t="s">
        <v>823</v>
      </c>
      <c r="O31" s="265" t="s">
        <v>28</v>
      </c>
      <c r="P31" s="344" t="s">
        <v>824</v>
      </c>
      <c r="Q31" s="350" t="s">
        <v>825</v>
      </c>
      <c r="R31" s="345">
        <v>0.33329999999999999</v>
      </c>
      <c r="S31" s="345"/>
      <c r="T31" s="345"/>
      <c r="U31" s="346">
        <f t="shared" si="0"/>
        <v>0.33329999999999999</v>
      </c>
    </row>
    <row r="32" spans="1:21" ht="60.75" customHeight="1" thickTop="1" thickBot="1">
      <c r="A32" s="557"/>
      <c r="B32" s="95" t="s">
        <v>826</v>
      </c>
      <c r="C32" s="75" t="s">
        <v>827</v>
      </c>
      <c r="D32" s="75" t="s">
        <v>828</v>
      </c>
      <c r="E32" s="75" t="s">
        <v>522</v>
      </c>
      <c r="F32" s="93" t="s">
        <v>829</v>
      </c>
      <c r="G32" s="73">
        <v>15</v>
      </c>
      <c r="H32" s="93" t="s">
        <v>830</v>
      </c>
      <c r="I32" s="70" t="s">
        <v>735</v>
      </c>
      <c r="J32" s="93"/>
      <c r="K32" s="560"/>
      <c r="L32" s="198"/>
      <c r="M32" s="518" t="s">
        <v>110</v>
      </c>
      <c r="N32" s="518"/>
      <c r="O32" s="519"/>
      <c r="P32" s="344" t="s">
        <v>756</v>
      </c>
      <c r="Q32" s="350"/>
      <c r="R32" s="345">
        <v>0</v>
      </c>
      <c r="S32" s="345"/>
      <c r="T32" s="345"/>
      <c r="U32" s="346">
        <f t="shared" si="0"/>
        <v>0</v>
      </c>
    </row>
    <row r="33" spans="1:21" ht="60.75" customHeight="1" thickTop="1" thickBot="1">
      <c r="A33" s="557"/>
      <c r="B33" s="95" t="s">
        <v>831</v>
      </c>
      <c r="C33" s="75" t="s">
        <v>832</v>
      </c>
      <c r="D33" s="75" t="s">
        <v>833</v>
      </c>
      <c r="E33" s="75" t="s">
        <v>522</v>
      </c>
      <c r="F33" s="93" t="s">
        <v>821</v>
      </c>
      <c r="G33" s="73" t="s">
        <v>834</v>
      </c>
      <c r="H33" s="93" t="s">
        <v>835</v>
      </c>
      <c r="I33" s="70" t="s">
        <v>735</v>
      </c>
      <c r="J33" s="93"/>
      <c r="K33" s="560"/>
      <c r="L33" s="198"/>
      <c r="M33" s="518" t="s">
        <v>110</v>
      </c>
      <c r="N33" s="518"/>
      <c r="O33" s="519"/>
      <c r="P33" s="344" t="s">
        <v>756</v>
      </c>
      <c r="Q33" s="350"/>
      <c r="R33" s="345">
        <v>0</v>
      </c>
      <c r="S33" s="345"/>
      <c r="T33" s="345"/>
      <c r="U33" s="346">
        <f t="shared" si="0"/>
        <v>0</v>
      </c>
    </row>
    <row r="34" spans="1:21" ht="60.75" customHeight="1">
      <c r="A34" s="557"/>
      <c r="B34" s="95" t="s">
        <v>836</v>
      </c>
      <c r="C34" s="75" t="s">
        <v>837</v>
      </c>
      <c r="D34" s="75" t="s">
        <v>838</v>
      </c>
      <c r="E34" s="75" t="s">
        <v>522</v>
      </c>
      <c r="F34" s="103" t="s">
        <v>839</v>
      </c>
      <c r="G34" s="73">
        <v>3</v>
      </c>
      <c r="H34" s="93" t="s">
        <v>840</v>
      </c>
      <c r="I34" s="70" t="s">
        <v>735</v>
      </c>
      <c r="J34" s="93"/>
      <c r="K34" s="560"/>
      <c r="L34" s="198"/>
      <c r="M34" s="518" t="s">
        <v>110</v>
      </c>
      <c r="N34" s="518"/>
      <c r="O34" s="519"/>
      <c r="P34" s="344" t="s">
        <v>756</v>
      </c>
      <c r="Q34" s="350"/>
      <c r="R34" s="345">
        <v>0</v>
      </c>
      <c r="S34" s="345"/>
      <c r="T34" s="345"/>
      <c r="U34" s="346">
        <f t="shared" si="0"/>
        <v>0</v>
      </c>
    </row>
    <row r="35" spans="1:21" ht="101.25" customHeight="1">
      <c r="A35" s="557"/>
      <c r="B35" s="95" t="s">
        <v>841</v>
      </c>
      <c r="C35" s="75" t="s">
        <v>842</v>
      </c>
      <c r="D35" s="75" t="s">
        <v>843</v>
      </c>
      <c r="E35" s="294" t="s">
        <v>844</v>
      </c>
      <c r="F35" s="293" t="s">
        <v>845</v>
      </c>
      <c r="G35" s="295">
        <v>4</v>
      </c>
      <c r="H35" s="93" t="s">
        <v>846</v>
      </c>
      <c r="I35" s="70" t="s">
        <v>735</v>
      </c>
      <c r="J35" s="93"/>
      <c r="K35" s="560"/>
      <c r="L35" s="198"/>
      <c r="M35" s="210" t="s">
        <v>847</v>
      </c>
      <c r="N35" s="212" t="s">
        <v>848</v>
      </c>
      <c r="O35" s="265" t="s">
        <v>28</v>
      </c>
      <c r="P35" s="351" t="s">
        <v>849</v>
      </c>
      <c r="Q35" s="350" t="s">
        <v>850</v>
      </c>
      <c r="R35" s="345">
        <v>0.5</v>
      </c>
      <c r="S35" s="345"/>
      <c r="T35" s="345"/>
      <c r="U35" s="346">
        <f t="shared" si="0"/>
        <v>0.5</v>
      </c>
    </row>
    <row r="36" spans="1:21" ht="104.25" customHeight="1">
      <c r="A36" s="558"/>
      <c r="B36" s="95" t="s">
        <v>851</v>
      </c>
      <c r="C36" s="107" t="s">
        <v>852</v>
      </c>
      <c r="D36" s="107" t="s">
        <v>853</v>
      </c>
      <c r="E36" s="107" t="s">
        <v>522</v>
      </c>
      <c r="F36" s="79" t="s">
        <v>845</v>
      </c>
      <c r="G36" s="105">
        <v>2</v>
      </c>
      <c r="H36" s="103" t="s">
        <v>846</v>
      </c>
      <c r="I36" s="104" t="s">
        <v>735</v>
      </c>
      <c r="J36" s="103"/>
      <c r="K36" s="560"/>
      <c r="L36" s="199"/>
      <c r="M36" s="518" t="s">
        <v>110</v>
      </c>
      <c r="N36" s="518"/>
      <c r="O36" s="519"/>
      <c r="P36" s="344" t="s">
        <v>756</v>
      </c>
      <c r="Q36" s="350"/>
      <c r="R36" s="345">
        <v>0</v>
      </c>
      <c r="S36" s="345"/>
      <c r="T36" s="345"/>
      <c r="U36" s="346">
        <f t="shared" si="0"/>
        <v>0</v>
      </c>
    </row>
    <row r="37" spans="1:21" ht="123.75" customHeight="1">
      <c r="A37" s="562" t="s">
        <v>854</v>
      </c>
      <c r="B37" s="102" t="s">
        <v>46</v>
      </c>
      <c r="C37" s="100" t="s">
        <v>855</v>
      </c>
      <c r="D37" s="101" t="s">
        <v>856</v>
      </c>
      <c r="E37" s="100" t="s">
        <v>857</v>
      </c>
      <c r="F37" s="97" t="s">
        <v>858</v>
      </c>
      <c r="G37" s="99">
        <v>2</v>
      </c>
      <c r="H37" s="97" t="s">
        <v>859</v>
      </c>
      <c r="I37" s="98" t="s">
        <v>735</v>
      </c>
      <c r="J37" s="97" t="s">
        <v>735</v>
      </c>
      <c r="K37" s="560"/>
      <c r="L37" s="200" t="s">
        <v>860</v>
      </c>
      <c r="M37" s="213" t="s">
        <v>861</v>
      </c>
      <c r="N37" s="214" t="s">
        <v>862</v>
      </c>
      <c r="O37" s="266" t="s">
        <v>28</v>
      </c>
      <c r="P37" s="351" t="s">
        <v>863</v>
      </c>
      <c r="Q37" s="350" t="s">
        <v>864</v>
      </c>
      <c r="R37" s="345">
        <v>0.5</v>
      </c>
      <c r="S37" s="345"/>
      <c r="T37" s="345"/>
      <c r="U37" s="346">
        <f t="shared" si="0"/>
        <v>0.5</v>
      </c>
    </row>
    <row r="38" spans="1:21" ht="95.25" customHeight="1" thickBot="1">
      <c r="A38" s="563"/>
      <c r="B38" s="95" t="s">
        <v>54</v>
      </c>
      <c r="C38" s="75" t="s">
        <v>865</v>
      </c>
      <c r="D38" s="96" t="s">
        <v>856</v>
      </c>
      <c r="E38" s="75" t="s">
        <v>866</v>
      </c>
      <c r="F38" s="93" t="s">
        <v>867</v>
      </c>
      <c r="G38" s="73">
        <v>1</v>
      </c>
      <c r="H38" s="94" t="s">
        <v>859</v>
      </c>
      <c r="I38" s="70" t="s">
        <v>735</v>
      </c>
      <c r="J38" s="93" t="s">
        <v>735</v>
      </c>
      <c r="K38" s="560"/>
      <c r="L38" s="200" t="s">
        <v>860</v>
      </c>
      <c r="M38" s="204" t="s">
        <v>868</v>
      </c>
      <c r="N38" s="215" t="s">
        <v>869</v>
      </c>
      <c r="O38" s="261" t="s">
        <v>28</v>
      </c>
      <c r="P38" s="344" t="s">
        <v>870</v>
      </c>
      <c r="Q38" s="344" t="s">
        <v>871</v>
      </c>
      <c r="R38" s="345">
        <v>1</v>
      </c>
      <c r="S38" s="345"/>
      <c r="T38" s="345"/>
      <c r="U38" s="346">
        <f t="shared" si="0"/>
        <v>1</v>
      </c>
    </row>
    <row r="39" spans="1:21" ht="87.75" customHeight="1" thickBot="1">
      <c r="A39" s="563"/>
      <c r="B39" s="95" t="s">
        <v>872</v>
      </c>
      <c r="C39" s="75" t="s">
        <v>873</v>
      </c>
      <c r="D39" s="96" t="s">
        <v>856</v>
      </c>
      <c r="E39" s="75" t="s">
        <v>874</v>
      </c>
      <c r="F39" s="93" t="s">
        <v>875</v>
      </c>
      <c r="G39" s="73">
        <v>1</v>
      </c>
      <c r="H39" s="94" t="s">
        <v>859</v>
      </c>
      <c r="I39" s="70" t="s">
        <v>735</v>
      </c>
      <c r="J39" s="93" t="s">
        <v>735</v>
      </c>
      <c r="K39" s="560"/>
      <c r="L39" s="200" t="s">
        <v>860</v>
      </c>
      <c r="M39" s="216" t="s">
        <v>876</v>
      </c>
      <c r="N39" s="217" t="s">
        <v>877</v>
      </c>
      <c r="O39" s="262" t="s">
        <v>28</v>
      </c>
      <c r="P39" s="344" t="s">
        <v>878</v>
      </c>
      <c r="Q39" s="344" t="s">
        <v>879</v>
      </c>
      <c r="R39" s="345">
        <v>0.1</v>
      </c>
      <c r="S39" s="345"/>
      <c r="T39" s="345"/>
      <c r="U39" s="346">
        <f t="shared" si="0"/>
        <v>0.1</v>
      </c>
    </row>
    <row r="40" spans="1:21" ht="87.75" customHeight="1" thickTop="1" thickBot="1">
      <c r="A40" s="563"/>
      <c r="B40" s="95" t="s">
        <v>880</v>
      </c>
      <c r="C40" s="75" t="s">
        <v>881</v>
      </c>
      <c r="D40" s="84" t="s">
        <v>856</v>
      </c>
      <c r="E40" s="75" t="s">
        <v>882</v>
      </c>
      <c r="F40" s="86" t="s">
        <v>776</v>
      </c>
      <c r="G40" s="73">
        <v>1</v>
      </c>
      <c r="H40" s="94" t="s">
        <v>859</v>
      </c>
      <c r="I40" s="70" t="s">
        <v>735</v>
      </c>
      <c r="J40" s="93" t="s">
        <v>735</v>
      </c>
      <c r="K40" s="560"/>
      <c r="L40" s="200" t="s">
        <v>860</v>
      </c>
      <c r="M40" s="574" t="s">
        <v>777</v>
      </c>
      <c r="N40" s="574"/>
      <c r="O40" s="575"/>
      <c r="P40" s="344" t="s">
        <v>756</v>
      </c>
      <c r="Q40" s="350"/>
      <c r="R40" s="345">
        <v>0</v>
      </c>
      <c r="S40" s="345"/>
      <c r="T40" s="345"/>
      <c r="U40" s="346">
        <f t="shared" si="0"/>
        <v>0</v>
      </c>
    </row>
    <row r="41" spans="1:21" ht="87.75" customHeight="1" thickTop="1" thickBot="1">
      <c r="A41" s="564"/>
      <c r="B41" s="92" t="s">
        <v>883</v>
      </c>
      <c r="C41" s="90" t="s">
        <v>884</v>
      </c>
      <c r="D41" s="91" t="s">
        <v>856</v>
      </c>
      <c r="E41" s="90" t="s">
        <v>786</v>
      </c>
      <c r="F41" s="86" t="s">
        <v>776</v>
      </c>
      <c r="G41" s="89">
        <v>1</v>
      </c>
      <c r="H41" s="88" t="s">
        <v>859</v>
      </c>
      <c r="I41" s="87" t="s">
        <v>735</v>
      </c>
      <c r="J41" s="86" t="s">
        <v>735</v>
      </c>
      <c r="K41" s="560"/>
      <c r="L41" s="200" t="s">
        <v>860</v>
      </c>
      <c r="M41" s="518" t="s">
        <v>110</v>
      </c>
      <c r="N41" s="518"/>
      <c r="O41" s="519"/>
      <c r="P41" s="344" t="s">
        <v>756</v>
      </c>
      <c r="Q41" s="350"/>
      <c r="R41" s="345">
        <v>0</v>
      </c>
      <c r="S41" s="345"/>
      <c r="T41" s="345"/>
      <c r="U41" s="346">
        <f t="shared" si="0"/>
        <v>0</v>
      </c>
    </row>
    <row r="42" spans="1:21" ht="77.25" customHeight="1" thickTop="1" thickBot="1">
      <c r="A42" s="565" t="s">
        <v>885</v>
      </c>
      <c r="B42" s="85" t="s">
        <v>63</v>
      </c>
      <c r="C42" s="83" t="s">
        <v>886</v>
      </c>
      <c r="D42" s="84" t="s">
        <v>887</v>
      </c>
      <c r="E42" s="83" t="s">
        <v>888</v>
      </c>
      <c r="F42" s="70" t="s">
        <v>821</v>
      </c>
      <c r="G42" s="82">
        <v>1</v>
      </c>
      <c r="H42" s="81" t="s">
        <v>889</v>
      </c>
      <c r="I42" s="79" t="s">
        <v>735</v>
      </c>
      <c r="J42" s="80"/>
      <c r="K42" s="560"/>
      <c r="L42" s="201"/>
      <c r="M42" s="518" t="s">
        <v>110</v>
      </c>
      <c r="N42" s="518"/>
      <c r="O42" s="519"/>
      <c r="P42" s="344" t="s">
        <v>756</v>
      </c>
      <c r="Q42" s="350"/>
      <c r="R42" s="345">
        <v>0</v>
      </c>
      <c r="S42" s="345"/>
      <c r="T42" s="345"/>
      <c r="U42" s="346">
        <f t="shared" si="0"/>
        <v>0</v>
      </c>
    </row>
    <row r="43" spans="1:21" ht="101.25" customHeight="1" thickTop="1" thickBot="1">
      <c r="A43" s="566"/>
      <c r="B43" s="76" t="s">
        <v>68</v>
      </c>
      <c r="C43" s="75" t="s">
        <v>890</v>
      </c>
      <c r="D43" s="78" t="s">
        <v>891</v>
      </c>
      <c r="E43" s="75" t="s">
        <v>892</v>
      </c>
      <c r="F43" s="70" t="s">
        <v>769</v>
      </c>
      <c r="G43" s="73">
        <v>1</v>
      </c>
      <c r="H43" s="70" t="s">
        <v>893</v>
      </c>
      <c r="I43" s="70" t="s">
        <v>735</v>
      </c>
      <c r="J43" s="77"/>
      <c r="K43" s="560"/>
      <c r="L43" s="198"/>
      <c r="M43" s="574" t="s">
        <v>894</v>
      </c>
      <c r="N43" s="574"/>
      <c r="O43" s="575"/>
      <c r="P43" s="344" t="s">
        <v>756</v>
      </c>
      <c r="Q43" s="350"/>
      <c r="R43" s="345">
        <v>0</v>
      </c>
      <c r="S43" s="345"/>
      <c r="T43" s="345"/>
      <c r="U43" s="346">
        <f t="shared" si="0"/>
        <v>0</v>
      </c>
    </row>
    <row r="44" spans="1:21" ht="247.5" customHeight="1" thickTop="1" thickBot="1">
      <c r="A44" s="566"/>
      <c r="B44" s="76" t="s">
        <v>895</v>
      </c>
      <c r="C44" s="75" t="s">
        <v>896</v>
      </c>
      <c r="D44" s="74" t="s">
        <v>897</v>
      </c>
      <c r="E44" s="74" t="s">
        <v>898</v>
      </c>
      <c r="F44" s="70" t="s">
        <v>821</v>
      </c>
      <c r="G44" s="73" t="s">
        <v>745</v>
      </c>
      <c r="H44" s="72" t="s">
        <v>899</v>
      </c>
      <c r="I44" s="70" t="s">
        <v>735</v>
      </c>
      <c r="J44" s="77"/>
      <c r="K44" s="560"/>
      <c r="L44" s="198" t="s">
        <v>900</v>
      </c>
      <c r="M44" s="218" t="s">
        <v>901</v>
      </c>
      <c r="N44" s="218" t="s">
        <v>902</v>
      </c>
      <c r="O44" s="267" t="s">
        <v>28</v>
      </c>
      <c r="P44" s="351" t="s">
        <v>903</v>
      </c>
      <c r="Q44" s="344" t="s">
        <v>904</v>
      </c>
      <c r="R44" s="345">
        <v>0.33329999999999999</v>
      </c>
      <c r="S44" s="345"/>
      <c r="T44" s="345"/>
      <c r="U44" s="346">
        <f t="shared" si="0"/>
        <v>0.33329999999999999</v>
      </c>
    </row>
    <row r="45" spans="1:21" ht="77.25" customHeight="1" thickTop="1" thickBot="1">
      <c r="A45" s="566"/>
      <c r="B45" s="76" t="s">
        <v>905</v>
      </c>
      <c r="C45" s="75" t="s">
        <v>906</v>
      </c>
      <c r="D45" s="74" t="s">
        <v>907</v>
      </c>
      <c r="E45" s="75" t="s">
        <v>732</v>
      </c>
      <c r="F45" s="70" t="s">
        <v>821</v>
      </c>
      <c r="G45" s="73">
        <v>6</v>
      </c>
      <c r="H45" s="72" t="s">
        <v>908</v>
      </c>
      <c r="I45" s="70" t="s">
        <v>735</v>
      </c>
      <c r="J45" s="77"/>
      <c r="K45" s="560"/>
      <c r="L45" s="198"/>
      <c r="M45" s="210" t="s">
        <v>909</v>
      </c>
      <c r="N45" s="211" t="s">
        <v>910</v>
      </c>
      <c r="O45" s="265" t="s">
        <v>28</v>
      </c>
      <c r="P45" s="344" t="s">
        <v>911</v>
      </c>
      <c r="Q45" s="344" t="s">
        <v>912</v>
      </c>
      <c r="R45" s="345">
        <v>0.16669999999999999</v>
      </c>
      <c r="S45" s="345"/>
      <c r="T45" s="345"/>
      <c r="U45" s="346">
        <f t="shared" si="0"/>
        <v>0.16669999999999999</v>
      </c>
    </row>
    <row r="46" spans="1:21" ht="131.25" customHeight="1" thickTop="1" thickBot="1">
      <c r="A46" s="566"/>
      <c r="B46" s="76" t="s">
        <v>913</v>
      </c>
      <c r="C46" s="75" t="s">
        <v>914</v>
      </c>
      <c r="D46" s="74" t="s">
        <v>915</v>
      </c>
      <c r="E46" s="75" t="s">
        <v>732</v>
      </c>
      <c r="F46" s="70" t="s">
        <v>821</v>
      </c>
      <c r="G46" s="73">
        <v>6</v>
      </c>
      <c r="H46" s="72" t="s">
        <v>916</v>
      </c>
      <c r="I46" s="70" t="s">
        <v>735</v>
      </c>
      <c r="J46" s="77"/>
      <c r="K46" s="560"/>
      <c r="L46" s="198"/>
      <c r="M46" s="218" t="s">
        <v>917</v>
      </c>
      <c r="N46" s="218" t="s">
        <v>918</v>
      </c>
      <c r="O46" s="267" t="s">
        <v>28</v>
      </c>
      <c r="P46" s="344" t="s">
        <v>919</v>
      </c>
      <c r="Q46" s="344" t="s">
        <v>920</v>
      </c>
      <c r="R46" s="345">
        <v>0.33329999999999999</v>
      </c>
      <c r="S46" s="345"/>
      <c r="T46" s="345"/>
      <c r="U46" s="346">
        <f t="shared" si="0"/>
        <v>0.33329999999999999</v>
      </c>
    </row>
    <row r="47" spans="1:21" ht="77.25" customHeight="1" thickTop="1" thickBot="1">
      <c r="A47" s="566"/>
      <c r="B47" s="76" t="s">
        <v>921</v>
      </c>
      <c r="C47" s="75" t="s">
        <v>922</v>
      </c>
      <c r="D47" s="74" t="s">
        <v>923</v>
      </c>
      <c r="E47" s="74" t="s">
        <v>924</v>
      </c>
      <c r="F47" s="70" t="s">
        <v>925</v>
      </c>
      <c r="G47" s="73">
        <v>2</v>
      </c>
      <c r="H47" s="72" t="s">
        <v>926</v>
      </c>
      <c r="I47" s="70" t="s">
        <v>735</v>
      </c>
      <c r="J47" s="77"/>
      <c r="K47" s="560"/>
      <c r="L47" s="198"/>
      <c r="M47" s="218" t="s">
        <v>927</v>
      </c>
      <c r="N47" s="219" t="s">
        <v>928</v>
      </c>
      <c r="O47" s="267" t="s">
        <v>28</v>
      </c>
      <c r="P47" s="344" t="s">
        <v>929</v>
      </c>
      <c r="Q47" s="350" t="s">
        <v>930</v>
      </c>
      <c r="R47" s="345">
        <v>0.5</v>
      </c>
      <c r="S47" s="345"/>
      <c r="T47" s="345"/>
      <c r="U47" s="346">
        <f t="shared" si="0"/>
        <v>0.5</v>
      </c>
    </row>
    <row r="48" spans="1:21" ht="144.75" customHeight="1" thickTop="1" thickBot="1">
      <c r="A48" s="566"/>
      <c r="B48" s="76" t="s">
        <v>931</v>
      </c>
      <c r="C48" s="75" t="s">
        <v>932</v>
      </c>
      <c r="D48" s="74" t="s">
        <v>933</v>
      </c>
      <c r="E48" s="74" t="s">
        <v>934</v>
      </c>
      <c r="F48" s="70" t="s">
        <v>935</v>
      </c>
      <c r="G48" s="73">
        <v>1</v>
      </c>
      <c r="H48" s="72" t="s">
        <v>936</v>
      </c>
      <c r="I48" s="70" t="s">
        <v>735</v>
      </c>
      <c r="J48" s="77"/>
      <c r="K48" s="560"/>
      <c r="L48" s="198"/>
      <c r="M48" s="213" t="s">
        <v>937</v>
      </c>
      <c r="N48" s="220" t="s">
        <v>938</v>
      </c>
      <c r="O48" s="266" t="s">
        <v>28</v>
      </c>
      <c r="P48" s="351" t="s">
        <v>939</v>
      </c>
      <c r="Q48" s="350" t="s">
        <v>930</v>
      </c>
      <c r="R48" s="345">
        <v>0.33</v>
      </c>
      <c r="S48" s="345"/>
      <c r="T48" s="345"/>
      <c r="U48" s="346">
        <f t="shared" si="0"/>
        <v>0.33</v>
      </c>
    </row>
    <row r="49" spans="1:37" ht="73.5" customHeight="1" thickTop="1" thickBot="1">
      <c r="A49" s="567"/>
      <c r="B49" s="76" t="s">
        <v>940</v>
      </c>
      <c r="C49" s="75" t="s">
        <v>941</v>
      </c>
      <c r="D49" s="74" t="s">
        <v>942</v>
      </c>
      <c r="E49" s="74" t="s">
        <v>943</v>
      </c>
      <c r="F49" s="70" t="s">
        <v>944</v>
      </c>
      <c r="G49" s="73">
        <v>1</v>
      </c>
      <c r="H49" s="72" t="s">
        <v>936</v>
      </c>
      <c r="I49" s="70" t="s">
        <v>735</v>
      </c>
      <c r="J49" s="71"/>
      <c r="K49" s="561"/>
      <c r="L49" s="198"/>
      <c r="M49" s="518" t="s">
        <v>110</v>
      </c>
      <c r="N49" s="518"/>
      <c r="O49" s="519"/>
      <c r="P49" s="344" t="s">
        <v>756</v>
      </c>
      <c r="Q49" s="350"/>
      <c r="R49" s="345">
        <v>0</v>
      </c>
      <c r="S49" s="345"/>
      <c r="T49" s="345"/>
      <c r="U49" s="346">
        <f t="shared" si="0"/>
        <v>0</v>
      </c>
      <c r="AK49" s="296"/>
    </row>
    <row r="50" spans="1:37" ht="27" customHeight="1" thickTop="1" thickBot="1">
      <c r="Q50" s="336" t="s">
        <v>700</v>
      </c>
      <c r="R50" s="337">
        <f>AVERAGE(R18:R49)</f>
        <v>0.26440322580645165</v>
      </c>
      <c r="S50" s="337"/>
      <c r="T50" s="337"/>
      <c r="U50" s="338">
        <f>+R50</f>
        <v>0.26440322580645165</v>
      </c>
    </row>
    <row r="51" spans="1:37" ht="15.75" customHeight="1"/>
    <row r="52" spans="1:37" ht="15.75" customHeight="1"/>
    <row r="53" spans="1:37" ht="15.75" customHeight="1"/>
    <row r="54" spans="1:37" ht="15.75" customHeight="1"/>
    <row r="55" spans="1:37" ht="15.75" customHeight="1"/>
    <row r="56" spans="1:37" ht="15.75" customHeight="1"/>
    <row r="57" spans="1:37" ht="15.75" customHeight="1"/>
    <row r="58" spans="1:37" ht="15.75" customHeight="1"/>
    <row r="59" spans="1:37" ht="15.75" customHeight="1"/>
    <row r="60" spans="1:37" ht="15.75" customHeight="1"/>
    <row r="61" spans="1:37" ht="15.75" customHeight="1"/>
    <row r="62" spans="1:37" ht="15.75" customHeight="1"/>
    <row r="63" spans="1:37" ht="15.75" customHeight="1"/>
    <row r="64" spans="1:3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sheetData>
  <mergeCells count="39">
    <mergeCell ref="M49:O49"/>
    <mergeCell ref="M23:O23"/>
    <mergeCell ref="K11:K14"/>
    <mergeCell ref="L11:L14"/>
    <mergeCell ref="I16:K16"/>
    <mergeCell ref="M20:O20"/>
    <mergeCell ref="M27:O27"/>
    <mergeCell ref="M29:O29"/>
    <mergeCell ref="M30:O30"/>
    <mergeCell ref="M32:O32"/>
    <mergeCell ref="M33:O33"/>
    <mergeCell ref="M34:O34"/>
    <mergeCell ref="M36:O36"/>
    <mergeCell ref="M40:O40"/>
    <mergeCell ref="M43:O43"/>
    <mergeCell ref="M41:O41"/>
    <mergeCell ref="I11:I14"/>
    <mergeCell ref="J11:J14"/>
    <mergeCell ref="B17:C17"/>
    <mergeCell ref="A18:A36"/>
    <mergeCell ref="K18:K49"/>
    <mergeCell ref="A37:A41"/>
    <mergeCell ref="A42:A49"/>
    <mergeCell ref="M42:O42"/>
    <mergeCell ref="I3:L3"/>
    <mergeCell ref="B4:H5"/>
    <mergeCell ref="I4:L5"/>
    <mergeCell ref="A7:L7"/>
    <mergeCell ref="A8:L8"/>
    <mergeCell ref="B2:H3"/>
    <mergeCell ref="I2:L2"/>
    <mergeCell ref="A9:J9"/>
    <mergeCell ref="K9:L9"/>
    <mergeCell ref="A10:C10"/>
    <mergeCell ref="D10:F10"/>
    <mergeCell ref="G10:H10"/>
    <mergeCell ref="A11:C14"/>
    <mergeCell ref="D11:F14"/>
    <mergeCell ref="G11:H14"/>
  </mergeCells>
  <hyperlinks>
    <hyperlink ref="N19" r:id="rId1" xr:uid="{00000000-0004-0000-0300-000000000000}"/>
    <hyperlink ref="N31" r:id="rId2" xr:uid="{00000000-0004-0000-0300-000001000000}"/>
    <hyperlink ref="N35" r:id="rId3" xr:uid="{00000000-0004-0000-0300-000002000000}"/>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O20"/>
  <sheetViews>
    <sheetView showGridLines="0" topLeftCell="G14" zoomScale="60" zoomScaleNormal="60" workbookViewId="0">
      <selection activeCell="P18" sqref="P18"/>
    </sheetView>
  </sheetViews>
  <sheetFormatPr baseColWidth="10" defaultColWidth="11.5" defaultRowHeight="16"/>
  <cols>
    <col min="1" max="1" width="31" customWidth="1"/>
    <col min="2" max="2" width="5.1640625" bestFit="1" customWidth="1"/>
    <col min="3" max="3" width="73" customWidth="1"/>
    <col min="4" max="4" width="66.6640625" customWidth="1"/>
    <col min="5" max="5" width="20.83203125" customWidth="1"/>
    <col min="6" max="6" width="58.83203125" customWidth="1"/>
    <col min="7" max="7" width="93" customWidth="1"/>
    <col min="8" max="8" width="43.83203125" customWidth="1"/>
    <col min="9" max="9" width="34.33203125" customWidth="1"/>
    <col min="10" max="10" width="90.6640625" style="303" customWidth="1"/>
    <col min="11" max="11" width="29.5" style="303" customWidth="1"/>
    <col min="12" max="12" width="27.1640625" style="304" bestFit="1" customWidth="1"/>
    <col min="13" max="13" width="29.5" style="304" bestFit="1" customWidth="1"/>
    <col min="14" max="14" width="27.6640625" style="304" bestFit="1" customWidth="1"/>
    <col min="15" max="15" width="24.33203125" style="305" customWidth="1"/>
    <col min="259" max="259" width="31" customWidth="1"/>
    <col min="260" max="260" width="5.1640625" bestFit="1" customWidth="1"/>
    <col min="261" max="261" width="51.6640625" customWidth="1"/>
    <col min="262" max="262" width="31.5" customWidth="1"/>
    <col min="263" max="263" width="20.83203125" customWidth="1"/>
    <col min="264" max="264" width="41.1640625" customWidth="1"/>
    <col min="265" max="265" width="19.1640625" customWidth="1"/>
    <col min="266" max="266" width="26" customWidth="1"/>
    <col min="515" max="515" width="31" customWidth="1"/>
    <col min="516" max="516" width="5.1640625" bestFit="1" customWidth="1"/>
    <col min="517" max="517" width="51.6640625" customWidth="1"/>
    <col min="518" max="518" width="31.5" customWidth="1"/>
    <col min="519" max="519" width="20.83203125" customWidth="1"/>
    <col min="520" max="520" width="41.1640625" customWidth="1"/>
    <col min="521" max="521" width="19.1640625" customWidth="1"/>
    <col min="522" max="522" width="26" customWidth="1"/>
    <col min="771" max="771" width="31" customWidth="1"/>
    <col min="772" max="772" width="5.1640625" bestFit="1" customWidth="1"/>
    <col min="773" max="773" width="51.6640625" customWidth="1"/>
    <col min="774" max="774" width="31.5" customWidth="1"/>
    <col min="775" max="775" width="20.83203125" customWidth="1"/>
    <col min="776" max="776" width="41.1640625" customWidth="1"/>
    <col min="777" max="777" width="19.1640625" customWidth="1"/>
    <col min="778" max="778" width="26" customWidth="1"/>
    <col min="1027" max="1027" width="31" customWidth="1"/>
    <col min="1028" max="1028" width="5.1640625" bestFit="1" customWidth="1"/>
    <col min="1029" max="1029" width="51.6640625" customWidth="1"/>
    <col min="1030" max="1030" width="31.5" customWidth="1"/>
    <col min="1031" max="1031" width="20.83203125" customWidth="1"/>
    <col min="1032" max="1032" width="41.1640625" customWidth="1"/>
    <col min="1033" max="1033" width="19.1640625" customWidth="1"/>
    <col min="1034" max="1034" width="26" customWidth="1"/>
    <col min="1283" max="1283" width="31" customWidth="1"/>
    <col min="1284" max="1284" width="5.1640625" bestFit="1" customWidth="1"/>
    <col min="1285" max="1285" width="51.6640625" customWidth="1"/>
    <col min="1286" max="1286" width="31.5" customWidth="1"/>
    <col min="1287" max="1287" width="20.83203125" customWidth="1"/>
    <col min="1288" max="1288" width="41.1640625" customWidth="1"/>
    <col min="1289" max="1289" width="19.1640625" customWidth="1"/>
    <col min="1290" max="1290" width="26" customWidth="1"/>
    <col min="1539" max="1539" width="31" customWidth="1"/>
    <col min="1540" max="1540" width="5.1640625" bestFit="1" customWidth="1"/>
    <col min="1541" max="1541" width="51.6640625" customWidth="1"/>
    <col min="1542" max="1542" width="31.5" customWidth="1"/>
    <col min="1543" max="1543" width="20.83203125" customWidth="1"/>
    <col min="1544" max="1544" width="41.1640625" customWidth="1"/>
    <col min="1545" max="1545" width="19.1640625" customWidth="1"/>
    <col min="1546" max="1546" width="26" customWidth="1"/>
    <col min="1795" max="1795" width="31" customWidth="1"/>
    <col min="1796" max="1796" width="5.1640625" bestFit="1" customWidth="1"/>
    <col min="1797" max="1797" width="51.6640625" customWidth="1"/>
    <col min="1798" max="1798" width="31.5" customWidth="1"/>
    <col min="1799" max="1799" width="20.83203125" customWidth="1"/>
    <col min="1800" max="1800" width="41.1640625" customWidth="1"/>
    <col min="1801" max="1801" width="19.1640625" customWidth="1"/>
    <col min="1802" max="1802" width="26" customWidth="1"/>
    <col min="2051" max="2051" width="31" customWidth="1"/>
    <col min="2052" max="2052" width="5.1640625" bestFit="1" customWidth="1"/>
    <col min="2053" max="2053" width="51.6640625" customWidth="1"/>
    <col min="2054" max="2054" width="31.5" customWidth="1"/>
    <col min="2055" max="2055" width="20.83203125" customWidth="1"/>
    <col min="2056" max="2056" width="41.1640625" customWidth="1"/>
    <col min="2057" max="2057" width="19.1640625" customWidth="1"/>
    <col min="2058" max="2058" width="26" customWidth="1"/>
    <col min="2307" max="2307" width="31" customWidth="1"/>
    <col min="2308" max="2308" width="5.1640625" bestFit="1" customWidth="1"/>
    <col min="2309" max="2309" width="51.6640625" customWidth="1"/>
    <col min="2310" max="2310" width="31.5" customWidth="1"/>
    <col min="2311" max="2311" width="20.83203125" customWidth="1"/>
    <col min="2312" max="2312" width="41.1640625" customWidth="1"/>
    <col min="2313" max="2313" width="19.1640625" customWidth="1"/>
    <col min="2314" max="2314" width="26" customWidth="1"/>
    <col min="2563" max="2563" width="31" customWidth="1"/>
    <col min="2564" max="2564" width="5.1640625" bestFit="1" customWidth="1"/>
    <col min="2565" max="2565" width="51.6640625" customWidth="1"/>
    <col min="2566" max="2566" width="31.5" customWidth="1"/>
    <col min="2567" max="2567" width="20.83203125" customWidth="1"/>
    <col min="2568" max="2568" width="41.1640625" customWidth="1"/>
    <col min="2569" max="2569" width="19.1640625" customWidth="1"/>
    <col min="2570" max="2570" width="26" customWidth="1"/>
    <col min="2819" max="2819" width="31" customWidth="1"/>
    <col min="2820" max="2820" width="5.1640625" bestFit="1" customWidth="1"/>
    <col min="2821" max="2821" width="51.6640625" customWidth="1"/>
    <col min="2822" max="2822" width="31.5" customWidth="1"/>
    <col min="2823" max="2823" width="20.83203125" customWidth="1"/>
    <col min="2824" max="2824" width="41.1640625" customWidth="1"/>
    <col min="2825" max="2825" width="19.1640625" customWidth="1"/>
    <col min="2826" max="2826" width="26" customWidth="1"/>
    <col min="3075" max="3075" width="31" customWidth="1"/>
    <col min="3076" max="3076" width="5.1640625" bestFit="1" customWidth="1"/>
    <col min="3077" max="3077" width="51.6640625" customWidth="1"/>
    <col min="3078" max="3078" width="31.5" customWidth="1"/>
    <col min="3079" max="3079" width="20.83203125" customWidth="1"/>
    <col min="3080" max="3080" width="41.1640625" customWidth="1"/>
    <col min="3081" max="3081" width="19.1640625" customWidth="1"/>
    <col min="3082" max="3082" width="26" customWidth="1"/>
    <col min="3331" max="3331" width="31" customWidth="1"/>
    <col min="3332" max="3332" width="5.1640625" bestFit="1" customWidth="1"/>
    <col min="3333" max="3333" width="51.6640625" customWidth="1"/>
    <col min="3334" max="3334" width="31.5" customWidth="1"/>
    <col min="3335" max="3335" width="20.83203125" customWidth="1"/>
    <col min="3336" max="3336" width="41.1640625" customWidth="1"/>
    <col min="3337" max="3337" width="19.1640625" customWidth="1"/>
    <col min="3338" max="3338" width="26" customWidth="1"/>
    <col min="3587" max="3587" width="31" customWidth="1"/>
    <col min="3588" max="3588" width="5.1640625" bestFit="1" customWidth="1"/>
    <col min="3589" max="3589" width="51.6640625" customWidth="1"/>
    <col min="3590" max="3590" width="31.5" customWidth="1"/>
    <col min="3591" max="3591" width="20.83203125" customWidth="1"/>
    <col min="3592" max="3592" width="41.1640625" customWidth="1"/>
    <col min="3593" max="3593" width="19.1640625" customWidth="1"/>
    <col min="3594" max="3594" width="26" customWidth="1"/>
    <col min="3843" max="3843" width="31" customWidth="1"/>
    <col min="3844" max="3844" width="5.1640625" bestFit="1" customWidth="1"/>
    <col min="3845" max="3845" width="51.6640625" customWidth="1"/>
    <col min="3846" max="3846" width="31.5" customWidth="1"/>
    <col min="3847" max="3847" width="20.83203125" customWidth="1"/>
    <col min="3848" max="3848" width="41.1640625" customWidth="1"/>
    <col min="3849" max="3849" width="19.1640625" customWidth="1"/>
    <col min="3850" max="3850" width="26" customWidth="1"/>
    <col min="4099" max="4099" width="31" customWidth="1"/>
    <col min="4100" max="4100" width="5.1640625" bestFit="1" customWidth="1"/>
    <col min="4101" max="4101" width="51.6640625" customWidth="1"/>
    <col min="4102" max="4102" width="31.5" customWidth="1"/>
    <col min="4103" max="4103" width="20.83203125" customWidth="1"/>
    <col min="4104" max="4104" width="41.1640625" customWidth="1"/>
    <col min="4105" max="4105" width="19.1640625" customWidth="1"/>
    <col min="4106" max="4106" width="26" customWidth="1"/>
    <col min="4355" max="4355" width="31" customWidth="1"/>
    <col min="4356" max="4356" width="5.1640625" bestFit="1" customWidth="1"/>
    <col min="4357" max="4357" width="51.6640625" customWidth="1"/>
    <col min="4358" max="4358" width="31.5" customWidth="1"/>
    <col min="4359" max="4359" width="20.83203125" customWidth="1"/>
    <col min="4360" max="4360" width="41.1640625" customWidth="1"/>
    <col min="4361" max="4361" width="19.1640625" customWidth="1"/>
    <col min="4362" max="4362" width="26" customWidth="1"/>
    <col min="4611" max="4611" width="31" customWidth="1"/>
    <col min="4612" max="4612" width="5.1640625" bestFit="1" customWidth="1"/>
    <col min="4613" max="4613" width="51.6640625" customWidth="1"/>
    <col min="4614" max="4614" width="31.5" customWidth="1"/>
    <col min="4615" max="4615" width="20.83203125" customWidth="1"/>
    <col min="4616" max="4616" width="41.1640625" customWidth="1"/>
    <col min="4617" max="4617" width="19.1640625" customWidth="1"/>
    <col min="4618" max="4618" width="26" customWidth="1"/>
    <col min="4867" max="4867" width="31" customWidth="1"/>
    <col min="4868" max="4868" width="5.1640625" bestFit="1" customWidth="1"/>
    <col min="4869" max="4869" width="51.6640625" customWidth="1"/>
    <col min="4870" max="4870" width="31.5" customWidth="1"/>
    <col min="4871" max="4871" width="20.83203125" customWidth="1"/>
    <col min="4872" max="4872" width="41.1640625" customWidth="1"/>
    <col min="4873" max="4873" width="19.1640625" customWidth="1"/>
    <col min="4874" max="4874" width="26" customWidth="1"/>
    <col min="5123" max="5123" width="31" customWidth="1"/>
    <col min="5124" max="5124" width="5.1640625" bestFit="1" customWidth="1"/>
    <col min="5125" max="5125" width="51.6640625" customWidth="1"/>
    <col min="5126" max="5126" width="31.5" customWidth="1"/>
    <col min="5127" max="5127" width="20.83203125" customWidth="1"/>
    <col min="5128" max="5128" width="41.1640625" customWidth="1"/>
    <col min="5129" max="5129" width="19.1640625" customWidth="1"/>
    <col min="5130" max="5130" width="26" customWidth="1"/>
    <col min="5379" max="5379" width="31" customWidth="1"/>
    <col min="5380" max="5380" width="5.1640625" bestFit="1" customWidth="1"/>
    <col min="5381" max="5381" width="51.6640625" customWidth="1"/>
    <col min="5382" max="5382" width="31.5" customWidth="1"/>
    <col min="5383" max="5383" width="20.83203125" customWidth="1"/>
    <col min="5384" max="5384" width="41.1640625" customWidth="1"/>
    <col min="5385" max="5385" width="19.1640625" customWidth="1"/>
    <col min="5386" max="5386" width="26" customWidth="1"/>
    <col min="5635" max="5635" width="31" customWidth="1"/>
    <col min="5636" max="5636" width="5.1640625" bestFit="1" customWidth="1"/>
    <col min="5637" max="5637" width="51.6640625" customWidth="1"/>
    <col min="5638" max="5638" width="31.5" customWidth="1"/>
    <col min="5639" max="5639" width="20.83203125" customWidth="1"/>
    <col min="5640" max="5640" width="41.1640625" customWidth="1"/>
    <col min="5641" max="5641" width="19.1640625" customWidth="1"/>
    <col min="5642" max="5642" width="26" customWidth="1"/>
    <col min="5891" max="5891" width="31" customWidth="1"/>
    <col min="5892" max="5892" width="5.1640625" bestFit="1" customWidth="1"/>
    <col min="5893" max="5893" width="51.6640625" customWidth="1"/>
    <col min="5894" max="5894" width="31.5" customWidth="1"/>
    <col min="5895" max="5895" width="20.83203125" customWidth="1"/>
    <col min="5896" max="5896" width="41.1640625" customWidth="1"/>
    <col min="5897" max="5897" width="19.1640625" customWidth="1"/>
    <col min="5898" max="5898" width="26" customWidth="1"/>
    <col min="6147" max="6147" width="31" customWidth="1"/>
    <col min="6148" max="6148" width="5.1640625" bestFit="1" customWidth="1"/>
    <col min="6149" max="6149" width="51.6640625" customWidth="1"/>
    <col min="6150" max="6150" width="31.5" customWidth="1"/>
    <col min="6151" max="6151" width="20.83203125" customWidth="1"/>
    <col min="6152" max="6152" width="41.1640625" customWidth="1"/>
    <col min="6153" max="6153" width="19.1640625" customWidth="1"/>
    <col min="6154" max="6154" width="26" customWidth="1"/>
    <col min="6403" max="6403" width="31" customWidth="1"/>
    <col min="6404" max="6404" width="5.1640625" bestFit="1" customWidth="1"/>
    <col min="6405" max="6405" width="51.6640625" customWidth="1"/>
    <col min="6406" max="6406" width="31.5" customWidth="1"/>
    <col min="6407" max="6407" width="20.83203125" customWidth="1"/>
    <col min="6408" max="6408" width="41.1640625" customWidth="1"/>
    <col min="6409" max="6409" width="19.1640625" customWidth="1"/>
    <col min="6410" max="6410" width="26" customWidth="1"/>
    <col min="6659" max="6659" width="31" customWidth="1"/>
    <col min="6660" max="6660" width="5.1640625" bestFit="1" customWidth="1"/>
    <col min="6661" max="6661" width="51.6640625" customWidth="1"/>
    <col min="6662" max="6662" width="31.5" customWidth="1"/>
    <col min="6663" max="6663" width="20.83203125" customWidth="1"/>
    <col min="6664" max="6664" width="41.1640625" customWidth="1"/>
    <col min="6665" max="6665" width="19.1640625" customWidth="1"/>
    <col min="6666" max="6666" width="26" customWidth="1"/>
    <col min="6915" max="6915" width="31" customWidth="1"/>
    <col min="6916" max="6916" width="5.1640625" bestFit="1" customWidth="1"/>
    <col min="6917" max="6917" width="51.6640625" customWidth="1"/>
    <col min="6918" max="6918" width="31.5" customWidth="1"/>
    <col min="6919" max="6919" width="20.83203125" customWidth="1"/>
    <col min="6920" max="6920" width="41.1640625" customWidth="1"/>
    <col min="6921" max="6921" width="19.1640625" customWidth="1"/>
    <col min="6922" max="6922" width="26" customWidth="1"/>
    <col min="7171" max="7171" width="31" customWidth="1"/>
    <col min="7172" max="7172" width="5.1640625" bestFit="1" customWidth="1"/>
    <col min="7173" max="7173" width="51.6640625" customWidth="1"/>
    <col min="7174" max="7174" width="31.5" customWidth="1"/>
    <col min="7175" max="7175" width="20.83203125" customWidth="1"/>
    <col min="7176" max="7176" width="41.1640625" customWidth="1"/>
    <col min="7177" max="7177" width="19.1640625" customWidth="1"/>
    <col min="7178" max="7178" width="26" customWidth="1"/>
    <col min="7427" max="7427" width="31" customWidth="1"/>
    <col min="7428" max="7428" width="5.1640625" bestFit="1" customWidth="1"/>
    <col min="7429" max="7429" width="51.6640625" customWidth="1"/>
    <col min="7430" max="7430" width="31.5" customWidth="1"/>
    <col min="7431" max="7431" width="20.83203125" customWidth="1"/>
    <col min="7432" max="7432" width="41.1640625" customWidth="1"/>
    <col min="7433" max="7433" width="19.1640625" customWidth="1"/>
    <col min="7434" max="7434" width="26" customWidth="1"/>
    <col min="7683" max="7683" width="31" customWidth="1"/>
    <col min="7684" max="7684" width="5.1640625" bestFit="1" customWidth="1"/>
    <col min="7685" max="7685" width="51.6640625" customWidth="1"/>
    <col min="7686" max="7686" width="31.5" customWidth="1"/>
    <col min="7687" max="7687" width="20.83203125" customWidth="1"/>
    <col min="7688" max="7688" width="41.1640625" customWidth="1"/>
    <col min="7689" max="7689" width="19.1640625" customWidth="1"/>
    <col min="7690" max="7690" width="26" customWidth="1"/>
    <col min="7939" max="7939" width="31" customWidth="1"/>
    <col min="7940" max="7940" width="5.1640625" bestFit="1" customWidth="1"/>
    <col min="7941" max="7941" width="51.6640625" customWidth="1"/>
    <col min="7942" max="7942" width="31.5" customWidth="1"/>
    <col min="7943" max="7943" width="20.83203125" customWidth="1"/>
    <col min="7944" max="7944" width="41.1640625" customWidth="1"/>
    <col min="7945" max="7945" width="19.1640625" customWidth="1"/>
    <col min="7946" max="7946" width="26" customWidth="1"/>
    <col min="8195" max="8195" width="31" customWidth="1"/>
    <col min="8196" max="8196" width="5.1640625" bestFit="1" customWidth="1"/>
    <col min="8197" max="8197" width="51.6640625" customWidth="1"/>
    <col min="8198" max="8198" width="31.5" customWidth="1"/>
    <col min="8199" max="8199" width="20.83203125" customWidth="1"/>
    <col min="8200" max="8200" width="41.1640625" customWidth="1"/>
    <col min="8201" max="8201" width="19.1640625" customWidth="1"/>
    <col min="8202" max="8202" width="26" customWidth="1"/>
    <col min="8451" max="8451" width="31" customWidth="1"/>
    <col min="8452" max="8452" width="5.1640625" bestFit="1" customWidth="1"/>
    <col min="8453" max="8453" width="51.6640625" customWidth="1"/>
    <col min="8454" max="8454" width="31.5" customWidth="1"/>
    <col min="8455" max="8455" width="20.83203125" customWidth="1"/>
    <col min="8456" max="8456" width="41.1640625" customWidth="1"/>
    <col min="8457" max="8457" width="19.1640625" customWidth="1"/>
    <col min="8458" max="8458" width="26" customWidth="1"/>
    <col min="8707" max="8707" width="31" customWidth="1"/>
    <col min="8708" max="8708" width="5.1640625" bestFit="1" customWidth="1"/>
    <col min="8709" max="8709" width="51.6640625" customWidth="1"/>
    <col min="8710" max="8710" width="31.5" customWidth="1"/>
    <col min="8711" max="8711" width="20.83203125" customWidth="1"/>
    <col min="8712" max="8712" width="41.1640625" customWidth="1"/>
    <col min="8713" max="8713" width="19.1640625" customWidth="1"/>
    <col min="8714" max="8714" width="26" customWidth="1"/>
    <col min="8963" max="8963" width="31" customWidth="1"/>
    <col min="8964" max="8964" width="5.1640625" bestFit="1" customWidth="1"/>
    <col min="8965" max="8965" width="51.6640625" customWidth="1"/>
    <col min="8966" max="8966" width="31.5" customWidth="1"/>
    <col min="8967" max="8967" width="20.83203125" customWidth="1"/>
    <col min="8968" max="8968" width="41.1640625" customWidth="1"/>
    <col min="8969" max="8969" width="19.1640625" customWidth="1"/>
    <col min="8970" max="8970" width="26" customWidth="1"/>
    <col min="9219" max="9219" width="31" customWidth="1"/>
    <col min="9220" max="9220" width="5.1640625" bestFit="1" customWidth="1"/>
    <col min="9221" max="9221" width="51.6640625" customWidth="1"/>
    <col min="9222" max="9222" width="31.5" customWidth="1"/>
    <col min="9223" max="9223" width="20.83203125" customWidth="1"/>
    <col min="9224" max="9224" width="41.1640625" customWidth="1"/>
    <col min="9225" max="9225" width="19.1640625" customWidth="1"/>
    <col min="9226" max="9226" width="26" customWidth="1"/>
    <col min="9475" max="9475" width="31" customWidth="1"/>
    <col min="9476" max="9476" width="5.1640625" bestFit="1" customWidth="1"/>
    <col min="9477" max="9477" width="51.6640625" customWidth="1"/>
    <col min="9478" max="9478" width="31.5" customWidth="1"/>
    <col min="9479" max="9479" width="20.83203125" customWidth="1"/>
    <col min="9480" max="9480" width="41.1640625" customWidth="1"/>
    <col min="9481" max="9481" width="19.1640625" customWidth="1"/>
    <col min="9482" max="9482" width="26" customWidth="1"/>
    <col min="9731" max="9731" width="31" customWidth="1"/>
    <col min="9732" max="9732" width="5.1640625" bestFit="1" customWidth="1"/>
    <col min="9733" max="9733" width="51.6640625" customWidth="1"/>
    <col min="9734" max="9734" width="31.5" customWidth="1"/>
    <col min="9735" max="9735" width="20.83203125" customWidth="1"/>
    <col min="9736" max="9736" width="41.1640625" customWidth="1"/>
    <col min="9737" max="9737" width="19.1640625" customWidth="1"/>
    <col min="9738" max="9738" width="26" customWidth="1"/>
    <col min="9987" max="9987" width="31" customWidth="1"/>
    <col min="9988" max="9988" width="5.1640625" bestFit="1" customWidth="1"/>
    <col min="9989" max="9989" width="51.6640625" customWidth="1"/>
    <col min="9990" max="9990" width="31.5" customWidth="1"/>
    <col min="9991" max="9991" width="20.83203125" customWidth="1"/>
    <col min="9992" max="9992" width="41.1640625" customWidth="1"/>
    <col min="9993" max="9993" width="19.1640625" customWidth="1"/>
    <col min="9994" max="9994" width="26" customWidth="1"/>
    <col min="10243" max="10243" width="31" customWidth="1"/>
    <col min="10244" max="10244" width="5.1640625" bestFit="1" customWidth="1"/>
    <col min="10245" max="10245" width="51.6640625" customWidth="1"/>
    <col min="10246" max="10246" width="31.5" customWidth="1"/>
    <col min="10247" max="10247" width="20.83203125" customWidth="1"/>
    <col min="10248" max="10248" width="41.1640625" customWidth="1"/>
    <col min="10249" max="10249" width="19.1640625" customWidth="1"/>
    <col min="10250" max="10250" width="26" customWidth="1"/>
    <col min="10499" max="10499" width="31" customWidth="1"/>
    <col min="10500" max="10500" width="5.1640625" bestFit="1" customWidth="1"/>
    <col min="10501" max="10501" width="51.6640625" customWidth="1"/>
    <col min="10502" max="10502" width="31.5" customWidth="1"/>
    <col min="10503" max="10503" width="20.83203125" customWidth="1"/>
    <col min="10504" max="10504" width="41.1640625" customWidth="1"/>
    <col min="10505" max="10505" width="19.1640625" customWidth="1"/>
    <col min="10506" max="10506" width="26" customWidth="1"/>
    <col min="10755" max="10755" width="31" customWidth="1"/>
    <col min="10756" max="10756" width="5.1640625" bestFit="1" customWidth="1"/>
    <col min="10757" max="10757" width="51.6640625" customWidth="1"/>
    <col min="10758" max="10758" width="31.5" customWidth="1"/>
    <col min="10759" max="10759" width="20.83203125" customWidth="1"/>
    <col min="10760" max="10760" width="41.1640625" customWidth="1"/>
    <col min="10761" max="10761" width="19.1640625" customWidth="1"/>
    <col min="10762" max="10762" width="26" customWidth="1"/>
    <col min="11011" max="11011" width="31" customWidth="1"/>
    <col min="11012" max="11012" width="5.1640625" bestFit="1" customWidth="1"/>
    <col min="11013" max="11013" width="51.6640625" customWidth="1"/>
    <col min="11014" max="11014" width="31.5" customWidth="1"/>
    <col min="11015" max="11015" width="20.83203125" customWidth="1"/>
    <col min="11016" max="11016" width="41.1640625" customWidth="1"/>
    <col min="11017" max="11017" width="19.1640625" customWidth="1"/>
    <col min="11018" max="11018" width="26" customWidth="1"/>
    <col min="11267" max="11267" width="31" customWidth="1"/>
    <col min="11268" max="11268" width="5.1640625" bestFit="1" customWidth="1"/>
    <col min="11269" max="11269" width="51.6640625" customWidth="1"/>
    <col min="11270" max="11270" width="31.5" customWidth="1"/>
    <col min="11271" max="11271" width="20.83203125" customWidth="1"/>
    <col min="11272" max="11272" width="41.1640625" customWidth="1"/>
    <col min="11273" max="11273" width="19.1640625" customWidth="1"/>
    <col min="11274" max="11274" width="26" customWidth="1"/>
    <col min="11523" max="11523" width="31" customWidth="1"/>
    <col min="11524" max="11524" width="5.1640625" bestFit="1" customWidth="1"/>
    <col min="11525" max="11525" width="51.6640625" customWidth="1"/>
    <col min="11526" max="11526" width="31.5" customWidth="1"/>
    <col min="11527" max="11527" width="20.83203125" customWidth="1"/>
    <col min="11528" max="11528" width="41.1640625" customWidth="1"/>
    <col min="11529" max="11529" width="19.1640625" customWidth="1"/>
    <col min="11530" max="11530" width="26" customWidth="1"/>
    <col min="11779" max="11779" width="31" customWidth="1"/>
    <col min="11780" max="11780" width="5.1640625" bestFit="1" customWidth="1"/>
    <col min="11781" max="11781" width="51.6640625" customWidth="1"/>
    <col min="11782" max="11782" width="31.5" customWidth="1"/>
    <col min="11783" max="11783" width="20.83203125" customWidth="1"/>
    <col min="11784" max="11784" width="41.1640625" customWidth="1"/>
    <col min="11785" max="11785" width="19.1640625" customWidth="1"/>
    <col min="11786" max="11786" width="26" customWidth="1"/>
    <col min="12035" max="12035" width="31" customWidth="1"/>
    <col min="12036" max="12036" width="5.1640625" bestFit="1" customWidth="1"/>
    <col min="12037" max="12037" width="51.6640625" customWidth="1"/>
    <col min="12038" max="12038" width="31.5" customWidth="1"/>
    <col min="12039" max="12039" width="20.83203125" customWidth="1"/>
    <col min="12040" max="12040" width="41.1640625" customWidth="1"/>
    <col min="12041" max="12041" width="19.1640625" customWidth="1"/>
    <col min="12042" max="12042" width="26" customWidth="1"/>
    <col min="12291" max="12291" width="31" customWidth="1"/>
    <col min="12292" max="12292" width="5.1640625" bestFit="1" customWidth="1"/>
    <col min="12293" max="12293" width="51.6640625" customWidth="1"/>
    <col min="12294" max="12294" width="31.5" customWidth="1"/>
    <col min="12295" max="12295" width="20.83203125" customWidth="1"/>
    <col min="12296" max="12296" width="41.1640625" customWidth="1"/>
    <col min="12297" max="12297" width="19.1640625" customWidth="1"/>
    <col min="12298" max="12298" width="26" customWidth="1"/>
    <col min="12547" max="12547" width="31" customWidth="1"/>
    <col min="12548" max="12548" width="5.1640625" bestFit="1" customWidth="1"/>
    <col min="12549" max="12549" width="51.6640625" customWidth="1"/>
    <col min="12550" max="12550" width="31.5" customWidth="1"/>
    <col min="12551" max="12551" width="20.83203125" customWidth="1"/>
    <col min="12552" max="12552" width="41.1640625" customWidth="1"/>
    <col min="12553" max="12553" width="19.1640625" customWidth="1"/>
    <col min="12554" max="12554" width="26" customWidth="1"/>
    <col min="12803" max="12803" width="31" customWidth="1"/>
    <col min="12804" max="12804" width="5.1640625" bestFit="1" customWidth="1"/>
    <col min="12805" max="12805" width="51.6640625" customWidth="1"/>
    <col min="12806" max="12806" width="31.5" customWidth="1"/>
    <col min="12807" max="12807" width="20.83203125" customWidth="1"/>
    <col min="12808" max="12808" width="41.1640625" customWidth="1"/>
    <col min="12809" max="12809" width="19.1640625" customWidth="1"/>
    <col min="12810" max="12810" width="26" customWidth="1"/>
    <col min="13059" max="13059" width="31" customWidth="1"/>
    <col min="13060" max="13060" width="5.1640625" bestFit="1" customWidth="1"/>
    <col min="13061" max="13061" width="51.6640625" customWidth="1"/>
    <col min="13062" max="13062" width="31.5" customWidth="1"/>
    <col min="13063" max="13063" width="20.83203125" customWidth="1"/>
    <col min="13064" max="13064" width="41.1640625" customWidth="1"/>
    <col min="13065" max="13065" width="19.1640625" customWidth="1"/>
    <col min="13066" max="13066" width="26" customWidth="1"/>
    <col min="13315" max="13315" width="31" customWidth="1"/>
    <col min="13316" max="13316" width="5.1640625" bestFit="1" customWidth="1"/>
    <col min="13317" max="13317" width="51.6640625" customWidth="1"/>
    <col min="13318" max="13318" width="31.5" customWidth="1"/>
    <col min="13319" max="13319" width="20.83203125" customWidth="1"/>
    <col min="13320" max="13320" width="41.1640625" customWidth="1"/>
    <col min="13321" max="13321" width="19.1640625" customWidth="1"/>
    <col min="13322" max="13322" width="26" customWidth="1"/>
    <col min="13571" max="13571" width="31" customWidth="1"/>
    <col min="13572" max="13572" width="5.1640625" bestFit="1" customWidth="1"/>
    <col min="13573" max="13573" width="51.6640625" customWidth="1"/>
    <col min="13574" max="13574" width="31.5" customWidth="1"/>
    <col min="13575" max="13575" width="20.83203125" customWidth="1"/>
    <col min="13576" max="13576" width="41.1640625" customWidth="1"/>
    <col min="13577" max="13577" width="19.1640625" customWidth="1"/>
    <col min="13578" max="13578" width="26" customWidth="1"/>
    <col min="13827" max="13827" width="31" customWidth="1"/>
    <col min="13828" max="13828" width="5.1640625" bestFit="1" customWidth="1"/>
    <col min="13829" max="13829" width="51.6640625" customWidth="1"/>
    <col min="13830" max="13830" width="31.5" customWidth="1"/>
    <col min="13831" max="13831" width="20.83203125" customWidth="1"/>
    <col min="13832" max="13832" width="41.1640625" customWidth="1"/>
    <col min="13833" max="13833" width="19.1640625" customWidth="1"/>
    <col min="13834" max="13834" width="26" customWidth="1"/>
    <col min="14083" max="14083" width="31" customWidth="1"/>
    <col min="14084" max="14084" width="5.1640625" bestFit="1" customWidth="1"/>
    <col min="14085" max="14085" width="51.6640625" customWidth="1"/>
    <col min="14086" max="14086" width="31.5" customWidth="1"/>
    <col min="14087" max="14087" width="20.83203125" customWidth="1"/>
    <col min="14088" max="14088" width="41.1640625" customWidth="1"/>
    <col min="14089" max="14089" width="19.1640625" customWidth="1"/>
    <col min="14090" max="14090" width="26" customWidth="1"/>
    <col min="14339" max="14339" width="31" customWidth="1"/>
    <col min="14340" max="14340" width="5.1640625" bestFit="1" customWidth="1"/>
    <col min="14341" max="14341" width="51.6640625" customWidth="1"/>
    <col min="14342" max="14342" width="31.5" customWidth="1"/>
    <col min="14343" max="14343" width="20.83203125" customWidth="1"/>
    <col min="14344" max="14344" width="41.1640625" customWidth="1"/>
    <col min="14345" max="14345" width="19.1640625" customWidth="1"/>
    <col min="14346" max="14346" width="26" customWidth="1"/>
    <col min="14595" max="14595" width="31" customWidth="1"/>
    <col min="14596" max="14596" width="5.1640625" bestFit="1" customWidth="1"/>
    <col min="14597" max="14597" width="51.6640625" customWidth="1"/>
    <col min="14598" max="14598" width="31.5" customWidth="1"/>
    <col min="14599" max="14599" width="20.83203125" customWidth="1"/>
    <col min="14600" max="14600" width="41.1640625" customWidth="1"/>
    <col min="14601" max="14601" width="19.1640625" customWidth="1"/>
    <col min="14602" max="14602" width="26" customWidth="1"/>
    <col min="14851" max="14851" width="31" customWidth="1"/>
    <col min="14852" max="14852" width="5.1640625" bestFit="1" customWidth="1"/>
    <col min="14853" max="14853" width="51.6640625" customWidth="1"/>
    <col min="14854" max="14854" width="31.5" customWidth="1"/>
    <col min="14855" max="14855" width="20.83203125" customWidth="1"/>
    <col min="14856" max="14856" width="41.1640625" customWidth="1"/>
    <col min="14857" max="14857" width="19.1640625" customWidth="1"/>
    <col min="14858" max="14858" width="26" customWidth="1"/>
    <col min="15107" max="15107" width="31" customWidth="1"/>
    <col min="15108" max="15108" width="5.1640625" bestFit="1" customWidth="1"/>
    <col min="15109" max="15109" width="51.6640625" customWidth="1"/>
    <col min="15110" max="15110" width="31.5" customWidth="1"/>
    <col min="15111" max="15111" width="20.83203125" customWidth="1"/>
    <col min="15112" max="15112" width="41.1640625" customWidth="1"/>
    <col min="15113" max="15113" width="19.1640625" customWidth="1"/>
    <col min="15114" max="15114" width="26" customWidth="1"/>
    <col min="15363" max="15363" width="31" customWidth="1"/>
    <col min="15364" max="15364" width="5.1640625" bestFit="1" customWidth="1"/>
    <col min="15365" max="15365" width="51.6640625" customWidth="1"/>
    <col min="15366" max="15366" width="31.5" customWidth="1"/>
    <col min="15367" max="15367" width="20.83203125" customWidth="1"/>
    <col min="15368" max="15368" width="41.1640625" customWidth="1"/>
    <col min="15369" max="15369" width="19.1640625" customWidth="1"/>
    <col min="15370" max="15370" width="26" customWidth="1"/>
    <col min="15619" max="15619" width="31" customWidth="1"/>
    <col min="15620" max="15620" width="5.1640625" bestFit="1" customWidth="1"/>
    <col min="15621" max="15621" width="51.6640625" customWidth="1"/>
    <col min="15622" max="15622" width="31.5" customWidth="1"/>
    <col min="15623" max="15623" width="20.83203125" customWidth="1"/>
    <col min="15624" max="15624" width="41.1640625" customWidth="1"/>
    <col min="15625" max="15625" width="19.1640625" customWidth="1"/>
    <col min="15626" max="15626" width="26" customWidth="1"/>
    <col min="15875" max="15875" width="31" customWidth="1"/>
    <col min="15876" max="15876" width="5.1640625" bestFit="1" customWidth="1"/>
    <col min="15877" max="15877" width="51.6640625" customWidth="1"/>
    <col min="15878" max="15878" width="31.5" customWidth="1"/>
    <col min="15879" max="15879" width="20.83203125" customWidth="1"/>
    <col min="15880" max="15880" width="41.1640625" customWidth="1"/>
    <col min="15881" max="15881" width="19.1640625" customWidth="1"/>
    <col min="15882" max="15882" width="26" customWidth="1"/>
    <col min="16131" max="16131" width="31" customWidth="1"/>
    <col min="16132" max="16132" width="5.1640625" bestFit="1" customWidth="1"/>
    <col min="16133" max="16133" width="51.6640625" customWidth="1"/>
    <col min="16134" max="16134" width="31.5" customWidth="1"/>
    <col min="16135" max="16135" width="20.83203125" customWidth="1"/>
    <col min="16136" max="16136" width="41.1640625" customWidth="1"/>
    <col min="16137" max="16137" width="19.1640625" customWidth="1"/>
    <col min="16138" max="16138" width="26" customWidth="1"/>
  </cols>
  <sheetData>
    <row r="2" spans="1:15" ht="18" customHeight="1">
      <c r="A2" s="582"/>
      <c r="B2" s="579" t="s">
        <v>0</v>
      </c>
      <c r="C2" s="580"/>
      <c r="D2" s="580"/>
      <c r="E2" s="580"/>
      <c r="F2" s="580"/>
      <c r="G2" s="581"/>
      <c r="H2" s="587" t="s">
        <v>945</v>
      </c>
      <c r="I2" s="588"/>
      <c r="J2" s="357"/>
      <c r="K2" s="357"/>
      <c r="L2" s="374"/>
      <c r="M2" s="374"/>
      <c r="N2" s="374"/>
      <c r="O2" s="375"/>
    </row>
    <row r="3" spans="1:15" ht="17" thickBot="1">
      <c r="A3" s="582"/>
      <c r="B3" s="591"/>
      <c r="C3" s="592"/>
      <c r="D3" s="592"/>
      <c r="E3" s="592"/>
      <c r="F3" s="592"/>
      <c r="G3" s="593"/>
      <c r="H3" s="587" t="s">
        <v>112</v>
      </c>
      <c r="I3" s="588"/>
      <c r="J3" s="357"/>
      <c r="K3" s="357"/>
      <c r="L3" s="374"/>
      <c r="M3" s="374"/>
      <c r="N3" s="374"/>
      <c r="O3" s="375"/>
    </row>
    <row r="4" spans="1:15" ht="27" customHeight="1" thickBot="1">
      <c r="A4" s="582"/>
      <c r="B4" s="579" t="s">
        <v>3</v>
      </c>
      <c r="C4" s="580"/>
      <c r="D4" s="580"/>
      <c r="E4" s="580"/>
      <c r="F4" s="580"/>
      <c r="G4" s="581"/>
      <c r="H4" s="589" t="s">
        <v>946</v>
      </c>
      <c r="I4" s="590"/>
      <c r="J4" s="357"/>
      <c r="K4" s="357"/>
      <c r="L4" s="374"/>
      <c r="M4" s="374"/>
      <c r="N4" s="374"/>
      <c r="O4" s="375"/>
    </row>
    <row r="5" spans="1:15" ht="22" thickBot="1">
      <c r="A5" s="583" t="s">
        <v>947</v>
      </c>
      <c r="B5" s="584"/>
      <c r="C5" s="584"/>
      <c r="D5" s="584"/>
      <c r="E5" s="584"/>
      <c r="F5" s="584"/>
      <c r="G5" s="584"/>
      <c r="H5" s="584"/>
      <c r="I5" s="584"/>
      <c r="J5" s="357"/>
      <c r="K5" s="357"/>
      <c r="L5" s="374"/>
      <c r="M5" s="374"/>
      <c r="N5" s="374"/>
      <c r="O5" s="375"/>
    </row>
    <row r="6" spans="1:15" ht="52" thickBot="1">
      <c r="A6" s="58" t="s">
        <v>7</v>
      </c>
      <c r="B6" s="585" t="s">
        <v>722</v>
      </c>
      <c r="C6" s="586"/>
      <c r="D6" s="59" t="s">
        <v>9</v>
      </c>
      <c r="E6" s="58" t="s">
        <v>10</v>
      </c>
      <c r="F6" s="59" t="s">
        <v>11</v>
      </c>
      <c r="G6" s="16" t="s">
        <v>649</v>
      </c>
      <c r="H6" s="15" t="s">
        <v>13</v>
      </c>
      <c r="I6" s="268" t="s">
        <v>948</v>
      </c>
      <c r="J6" s="253" t="s">
        <v>15</v>
      </c>
      <c r="K6" s="253" t="s">
        <v>13</v>
      </c>
      <c r="L6" s="254" t="s">
        <v>16</v>
      </c>
      <c r="M6" s="254" t="s">
        <v>17</v>
      </c>
      <c r="N6" s="254" t="s">
        <v>18</v>
      </c>
      <c r="O6" s="254" t="s">
        <v>19</v>
      </c>
    </row>
    <row r="7" spans="1:15" s="291" customFormat="1" ht="222" thickBot="1">
      <c r="A7" s="576" t="s">
        <v>949</v>
      </c>
      <c r="B7" s="287" t="s">
        <v>21</v>
      </c>
      <c r="C7" s="288" t="s">
        <v>950</v>
      </c>
      <c r="D7" s="288" t="s">
        <v>951</v>
      </c>
      <c r="E7" s="288" t="s">
        <v>952</v>
      </c>
      <c r="F7" s="288" t="s">
        <v>953</v>
      </c>
      <c r="G7" s="289" t="s">
        <v>954</v>
      </c>
      <c r="H7" s="238" t="s">
        <v>955</v>
      </c>
      <c r="I7" s="290" t="s">
        <v>28</v>
      </c>
      <c r="J7" s="289" t="s">
        <v>956</v>
      </c>
      <c r="K7" s="289" t="s">
        <v>957</v>
      </c>
      <c r="L7" s="376">
        <v>0.25</v>
      </c>
      <c r="M7" s="377"/>
      <c r="N7" s="377"/>
      <c r="O7" s="378">
        <f>+L7</f>
        <v>0.25</v>
      </c>
    </row>
    <row r="8" spans="1:15" ht="298.5" customHeight="1" thickBot="1">
      <c r="A8" s="578"/>
      <c r="B8" s="50" t="s">
        <v>31</v>
      </c>
      <c r="C8" s="19" t="s">
        <v>958</v>
      </c>
      <c r="D8" s="19" t="s">
        <v>959</v>
      </c>
      <c r="E8" s="19" t="s">
        <v>952</v>
      </c>
      <c r="F8" s="51" t="s">
        <v>960</v>
      </c>
      <c r="G8" s="237" t="s">
        <v>961</v>
      </c>
      <c r="H8" s="236" t="s">
        <v>962</v>
      </c>
      <c r="I8" s="269" t="s">
        <v>28</v>
      </c>
      <c r="J8" s="289" t="s">
        <v>963</v>
      </c>
      <c r="K8" s="352" t="s">
        <v>964</v>
      </c>
      <c r="L8" s="376">
        <v>0.25</v>
      </c>
      <c r="M8" s="376"/>
      <c r="N8" s="376"/>
      <c r="O8" s="378">
        <f t="shared" ref="O8:O15" si="0">+L8</f>
        <v>0.25</v>
      </c>
    </row>
    <row r="9" spans="1:15" ht="324" thickBot="1">
      <c r="A9" s="576" t="s">
        <v>965</v>
      </c>
      <c r="B9" s="50" t="s">
        <v>46</v>
      </c>
      <c r="C9" s="19" t="s">
        <v>966</v>
      </c>
      <c r="D9" s="19" t="s">
        <v>967</v>
      </c>
      <c r="E9" s="19" t="s">
        <v>952</v>
      </c>
      <c r="F9" s="51" t="s">
        <v>960</v>
      </c>
      <c r="G9" s="237" t="s">
        <v>968</v>
      </c>
      <c r="H9" s="236" t="s">
        <v>969</v>
      </c>
      <c r="I9" s="269" t="s">
        <v>28</v>
      </c>
      <c r="J9" s="289" t="s">
        <v>970</v>
      </c>
      <c r="K9" s="352" t="s">
        <v>971</v>
      </c>
      <c r="L9" s="376">
        <v>0.33329999999999999</v>
      </c>
      <c r="M9" s="376"/>
      <c r="N9" s="376"/>
      <c r="O9" s="378">
        <f t="shared" si="0"/>
        <v>0.33329999999999999</v>
      </c>
    </row>
    <row r="10" spans="1:15" ht="113.25" customHeight="1" thickBot="1">
      <c r="A10" s="577"/>
      <c r="B10" s="50" t="s">
        <v>54</v>
      </c>
      <c r="C10" s="19" t="s">
        <v>972</v>
      </c>
      <c r="D10" s="19" t="s">
        <v>973</v>
      </c>
      <c r="E10" s="19" t="s">
        <v>952</v>
      </c>
      <c r="F10" s="19" t="s">
        <v>974</v>
      </c>
      <c r="G10" s="237" t="s">
        <v>975</v>
      </c>
      <c r="H10" s="236" t="s">
        <v>976</v>
      </c>
      <c r="I10" s="269" t="s">
        <v>28</v>
      </c>
      <c r="J10" s="289" t="s">
        <v>977</v>
      </c>
      <c r="K10" s="352" t="s">
        <v>978</v>
      </c>
      <c r="L10" s="376">
        <v>0.33329999999999999</v>
      </c>
      <c r="M10" s="376"/>
      <c r="N10" s="376"/>
      <c r="O10" s="378">
        <f t="shared" si="0"/>
        <v>0.33329999999999999</v>
      </c>
    </row>
    <row r="11" spans="1:15" ht="188.25" customHeight="1" thickBot="1">
      <c r="A11" s="578"/>
      <c r="B11" s="50" t="s">
        <v>872</v>
      </c>
      <c r="C11" s="19" t="s">
        <v>979</v>
      </c>
      <c r="D11" s="19" t="s">
        <v>980</v>
      </c>
      <c r="E11" s="19" t="s">
        <v>952</v>
      </c>
      <c r="F11" s="19" t="s">
        <v>981</v>
      </c>
      <c r="G11" s="237" t="s">
        <v>982</v>
      </c>
      <c r="H11" s="236" t="s">
        <v>983</v>
      </c>
      <c r="I11" s="269" t="s">
        <v>28</v>
      </c>
      <c r="J11" s="352" t="s">
        <v>984</v>
      </c>
      <c r="K11" s="352" t="s">
        <v>985</v>
      </c>
      <c r="L11" s="376">
        <v>0.33329999999999999</v>
      </c>
      <c r="M11" s="376"/>
      <c r="N11" s="376"/>
      <c r="O11" s="378">
        <f t="shared" si="0"/>
        <v>0.33329999999999999</v>
      </c>
    </row>
    <row r="12" spans="1:15" ht="204.75" customHeight="1" thickBot="1">
      <c r="A12" s="576" t="s">
        <v>986</v>
      </c>
      <c r="B12" s="50" t="s">
        <v>63</v>
      </c>
      <c r="C12" s="19" t="s">
        <v>987</v>
      </c>
      <c r="D12" s="19" t="s">
        <v>988</v>
      </c>
      <c r="E12" s="19" t="s">
        <v>989</v>
      </c>
      <c r="F12" s="51" t="s">
        <v>960</v>
      </c>
      <c r="G12" s="237" t="s">
        <v>990</v>
      </c>
      <c r="H12" s="238" t="s">
        <v>991</v>
      </c>
      <c r="I12" s="269" t="s">
        <v>28</v>
      </c>
      <c r="J12" s="352" t="s">
        <v>992</v>
      </c>
      <c r="K12" s="352" t="s">
        <v>993</v>
      </c>
      <c r="L12" s="376">
        <v>0.33329999999999999</v>
      </c>
      <c r="M12" s="376"/>
      <c r="N12" s="376"/>
      <c r="O12" s="378">
        <f t="shared" si="0"/>
        <v>0.33329999999999999</v>
      </c>
    </row>
    <row r="13" spans="1:15" ht="140.25" customHeight="1" thickBot="1">
      <c r="A13" s="578"/>
      <c r="B13" s="50" t="s">
        <v>68</v>
      </c>
      <c r="C13" s="19" t="s">
        <v>994</v>
      </c>
      <c r="D13" s="19" t="s">
        <v>995</v>
      </c>
      <c r="E13" s="19" t="s">
        <v>989</v>
      </c>
      <c r="F13" s="19" t="s">
        <v>379</v>
      </c>
      <c r="G13" s="237" t="s">
        <v>996</v>
      </c>
      <c r="H13" s="238" t="s">
        <v>997</v>
      </c>
      <c r="I13" s="269" t="s">
        <v>28</v>
      </c>
      <c r="J13" s="352" t="s">
        <v>998</v>
      </c>
      <c r="K13" s="352" t="s">
        <v>999</v>
      </c>
      <c r="L13" s="376">
        <v>0.33329999999999999</v>
      </c>
      <c r="M13" s="376"/>
      <c r="N13" s="376"/>
      <c r="O13" s="378">
        <f t="shared" si="0"/>
        <v>0.33329999999999999</v>
      </c>
    </row>
    <row r="14" spans="1:15" ht="133.5" customHeight="1" thickBot="1">
      <c r="A14" s="576" t="s">
        <v>1000</v>
      </c>
      <c r="B14" s="50" t="s">
        <v>75</v>
      </c>
      <c r="C14" s="19" t="s">
        <v>1001</v>
      </c>
      <c r="D14" s="19" t="s">
        <v>1002</v>
      </c>
      <c r="E14" s="19" t="s">
        <v>952</v>
      </c>
      <c r="F14" s="19" t="s">
        <v>379</v>
      </c>
      <c r="G14" s="237" t="s">
        <v>1003</v>
      </c>
      <c r="H14" s="238" t="s">
        <v>1004</v>
      </c>
      <c r="I14" s="269" t="s">
        <v>28</v>
      </c>
      <c r="J14" s="352" t="s">
        <v>1005</v>
      </c>
      <c r="K14" s="352" t="s">
        <v>1006</v>
      </c>
      <c r="L14" s="376">
        <v>0.33329999999999999</v>
      </c>
      <c r="M14" s="376"/>
      <c r="N14" s="376"/>
      <c r="O14" s="378">
        <f t="shared" si="0"/>
        <v>0.33329999999999999</v>
      </c>
    </row>
    <row r="15" spans="1:15" ht="115" thickBot="1">
      <c r="A15" s="577"/>
      <c r="B15" s="50" t="s">
        <v>81</v>
      </c>
      <c r="C15" s="19" t="s">
        <v>1007</v>
      </c>
      <c r="D15" s="19" t="s">
        <v>1008</v>
      </c>
      <c r="E15" s="19" t="s">
        <v>952</v>
      </c>
      <c r="F15" s="19" t="s">
        <v>1009</v>
      </c>
      <c r="G15" s="237" t="s">
        <v>1010</v>
      </c>
      <c r="H15" s="236" t="s">
        <v>1004</v>
      </c>
      <c r="I15" s="269" t="s">
        <v>28</v>
      </c>
      <c r="J15" s="352" t="s">
        <v>1011</v>
      </c>
      <c r="K15" s="352" t="s">
        <v>1012</v>
      </c>
      <c r="L15" s="376">
        <v>0.33329999999999999</v>
      </c>
      <c r="M15" s="376"/>
      <c r="N15" s="376"/>
      <c r="O15" s="378">
        <f t="shared" si="0"/>
        <v>0.33329999999999999</v>
      </c>
    </row>
    <row r="16" spans="1:15" ht="77" thickBot="1">
      <c r="A16" s="578"/>
      <c r="B16" s="50" t="s">
        <v>86</v>
      </c>
      <c r="C16" s="19" t="s">
        <v>1013</v>
      </c>
      <c r="D16" s="19" t="s">
        <v>1014</v>
      </c>
      <c r="E16" s="19" t="s">
        <v>1015</v>
      </c>
      <c r="F16" s="19" t="s">
        <v>1016</v>
      </c>
      <c r="G16" s="594" t="s">
        <v>110</v>
      </c>
      <c r="H16" s="595"/>
      <c r="I16" s="595"/>
      <c r="J16" s="379" t="s">
        <v>1017</v>
      </c>
      <c r="K16" s="379" t="s">
        <v>632</v>
      </c>
      <c r="L16" s="376"/>
      <c r="M16" s="376"/>
      <c r="N16" s="376"/>
      <c r="O16" s="378"/>
    </row>
    <row r="17" spans="1:15" ht="92.25" customHeight="1" thickBot="1">
      <c r="A17" s="576" t="s">
        <v>1018</v>
      </c>
      <c r="B17" s="50" t="s">
        <v>105</v>
      </c>
      <c r="C17" s="19" t="s">
        <v>1019</v>
      </c>
      <c r="D17" s="19" t="s">
        <v>1020</v>
      </c>
      <c r="E17" s="19" t="s">
        <v>952</v>
      </c>
      <c r="F17" s="51" t="s">
        <v>960</v>
      </c>
      <c r="G17" s="237" t="s">
        <v>1021</v>
      </c>
      <c r="H17" s="236" t="s">
        <v>1022</v>
      </c>
      <c r="I17" s="269" t="s">
        <v>28</v>
      </c>
      <c r="J17" s="352" t="s">
        <v>1023</v>
      </c>
      <c r="K17" s="352" t="s">
        <v>1024</v>
      </c>
      <c r="L17" s="376">
        <v>0.33329999999999999</v>
      </c>
      <c r="M17" s="376"/>
      <c r="N17" s="376"/>
      <c r="O17" s="378">
        <f>+L17+M17+N17</f>
        <v>0.33329999999999999</v>
      </c>
    </row>
    <row r="18" spans="1:15" ht="69" thickBot="1">
      <c r="A18" s="577"/>
      <c r="B18" s="50" t="s">
        <v>1025</v>
      </c>
      <c r="C18" s="19" t="s">
        <v>1026</v>
      </c>
      <c r="D18" s="19" t="s">
        <v>1027</v>
      </c>
      <c r="E18" s="19" t="s">
        <v>952</v>
      </c>
      <c r="F18" s="51" t="s">
        <v>1028</v>
      </c>
      <c r="G18" s="237" t="s">
        <v>1029</v>
      </c>
      <c r="H18" s="236" t="s">
        <v>1030</v>
      </c>
      <c r="I18" s="269" t="s">
        <v>28</v>
      </c>
      <c r="J18" s="352" t="s">
        <v>1031</v>
      </c>
      <c r="K18" s="352" t="s">
        <v>1032</v>
      </c>
      <c r="L18" s="376">
        <v>0.33329999999999999</v>
      </c>
      <c r="M18" s="376"/>
      <c r="N18" s="376"/>
      <c r="O18" s="378">
        <f>+L18+M18+N18</f>
        <v>0.33329999999999999</v>
      </c>
    </row>
    <row r="19" spans="1:15" ht="77" thickBot="1">
      <c r="A19" s="578"/>
      <c r="B19" s="50" t="s">
        <v>1033</v>
      </c>
      <c r="C19" s="19" t="s">
        <v>1034</v>
      </c>
      <c r="D19" s="19" t="s">
        <v>1035</v>
      </c>
      <c r="E19" s="19" t="s">
        <v>952</v>
      </c>
      <c r="F19" s="51" t="s">
        <v>379</v>
      </c>
      <c r="G19" s="237" t="s">
        <v>1036</v>
      </c>
      <c r="H19" s="236" t="s">
        <v>1037</v>
      </c>
      <c r="I19" s="269" t="s">
        <v>28</v>
      </c>
      <c r="J19" s="379" t="s">
        <v>1038</v>
      </c>
      <c r="K19" s="352" t="s">
        <v>1039</v>
      </c>
      <c r="L19" s="376">
        <v>0</v>
      </c>
      <c r="M19" s="376"/>
      <c r="N19" s="376"/>
      <c r="O19" s="378">
        <f>+L19+M19+N19</f>
        <v>0</v>
      </c>
    </row>
    <row r="20" spans="1:15" ht="18" thickBot="1">
      <c r="J20" s="357"/>
      <c r="K20" s="278" t="s">
        <v>700</v>
      </c>
      <c r="L20" s="279">
        <f>AVERAGE(L7:L19)</f>
        <v>0.29164166666666663</v>
      </c>
      <c r="M20" s="279"/>
      <c r="N20" s="279"/>
      <c r="O20" s="280">
        <f>+L20</f>
        <v>0.29164166666666663</v>
      </c>
    </row>
  </sheetData>
  <mergeCells count="14">
    <mergeCell ref="A14:A16"/>
    <mergeCell ref="A17:A19"/>
    <mergeCell ref="B4:G4"/>
    <mergeCell ref="A12:A13"/>
    <mergeCell ref="A2:A4"/>
    <mergeCell ref="A5:I5"/>
    <mergeCell ref="B6:C6"/>
    <mergeCell ref="A7:A8"/>
    <mergeCell ref="H2:I2"/>
    <mergeCell ref="H3:I3"/>
    <mergeCell ref="H4:I4"/>
    <mergeCell ref="B2:G3"/>
    <mergeCell ref="A9:A11"/>
    <mergeCell ref="G16:I16"/>
  </mergeCells>
  <hyperlinks>
    <hyperlink ref="H19" r:id="rId1" xr:uid="{00000000-0004-0000-0400-000000000000}"/>
    <hyperlink ref="H15" r:id="rId2" xr:uid="{00000000-0004-0000-0400-000001000000}"/>
    <hyperlink ref="H17" r:id="rId3" xr:uid="{00000000-0004-0000-0400-000002000000}"/>
    <hyperlink ref="H14" r:id="rId4" xr:uid="{00000000-0004-0000-0400-000003000000}"/>
    <hyperlink ref="H13" r:id="rId5" xr:uid="{00000000-0004-0000-0400-000004000000}"/>
    <hyperlink ref="H12" r:id="rId6" xr:uid="{00000000-0004-0000-0400-000005000000}"/>
    <hyperlink ref="H11" r:id="rId7" xr:uid="{00000000-0004-0000-0400-000006000000}"/>
    <hyperlink ref="H10" r:id="rId8" xr:uid="{00000000-0004-0000-0400-000007000000}"/>
    <hyperlink ref="H9" r:id="rId9" xr:uid="{00000000-0004-0000-0400-000008000000}"/>
    <hyperlink ref="H8" r:id="rId10" xr:uid="{00000000-0004-0000-0400-000009000000}"/>
    <hyperlink ref="H7" r:id="rId11" xr:uid="{00000000-0004-0000-0400-00000A000000}"/>
    <hyperlink ref="H18" r:id="rId12" xr:uid="{00000000-0004-0000-0400-00000B000000}"/>
  </hyperlinks>
  <pageMargins left="0.7" right="0.7" top="0.75" bottom="0.75" header="0.3" footer="0.3"/>
  <pageSetup paperSize="9" orientation="portrait"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2:Q25"/>
  <sheetViews>
    <sheetView showGridLines="0" zoomScale="50" zoomScaleNormal="50" workbookViewId="0">
      <selection activeCell="L9" sqref="L9"/>
    </sheetView>
  </sheetViews>
  <sheetFormatPr baseColWidth="10" defaultColWidth="11.5" defaultRowHeight="16"/>
  <cols>
    <col min="1" max="1" width="31" style="18" customWidth="1"/>
    <col min="2" max="2" width="7.33203125" style="18" customWidth="1"/>
    <col min="3" max="3" width="62.33203125" style="18" customWidth="1"/>
    <col min="4" max="4" width="59.33203125" style="18" customWidth="1"/>
    <col min="5" max="5" width="41.83203125" style="18" customWidth="1"/>
    <col min="6" max="6" width="35.6640625" style="18" customWidth="1"/>
    <col min="7" max="7" width="54.5" style="18" customWidth="1"/>
    <col min="8" max="8" width="43" style="18" customWidth="1"/>
    <col min="9" max="9" width="115.6640625" style="18" customWidth="1"/>
    <col min="10" max="10" width="44.5" style="18" customWidth="1"/>
    <col min="11" max="11" width="61.5" style="18" customWidth="1"/>
    <col min="12" max="12" width="108.83203125" style="358" customWidth="1"/>
    <col min="13" max="13" width="52.83203125" style="359" customWidth="1"/>
    <col min="14" max="14" width="35.1640625" style="360" bestFit="1" customWidth="1"/>
    <col min="15" max="15" width="37.5" style="360" bestFit="1" customWidth="1"/>
    <col min="16" max="16" width="40.5" style="360" bestFit="1" customWidth="1"/>
    <col min="17" max="17" width="46.5" style="360" customWidth="1"/>
    <col min="18" max="258" width="10.83203125" style="18"/>
    <col min="259" max="259" width="27" style="18" customWidth="1"/>
    <col min="260" max="260" width="7.33203125" style="18" customWidth="1"/>
    <col min="261" max="261" width="34.5" style="18" customWidth="1"/>
    <col min="262" max="262" width="28" style="18" customWidth="1"/>
    <col min="263" max="263" width="37.33203125" style="18" customWidth="1"/>
    <col min="264" max="264" width="20.83203125" style="18" customWidth="1"/>
    <col min="265" max="265" width="35.6640625" style="18" customWidth="1"/>
    <col min="266" max="266" width="26.5" style="18" customWidth="1"/>
    <col min="267" max="267" width="32.33203125" style="18" customWidth="1"/>
    <col min="268" max="514" width="10.83203125" style="18"/>
    <col min="515" max="515" width="27" style="18" customWidth="1"/>
    <col min="516" max="516" width="7.33203125" style="18" customWidth="1"/>
    <col min="517" max="517" width="34.5" style="18" customWidth="1"/>
    <col min="518" max="518" width="28" style="18" customWidth="1"/>
    <col min="519" max="519" width="37.33203125" style="18" customWidth="1"/>
    <col min="520" max="520" width="20.83203125" style="18" customWidth="1"/>
    <col min="521" max="521" width="35.6640625" style="18" customWidth="1"/>
    <col min="522" max="522" width="26.5" style="18" customWidth="1"/>
    <col min="523" max="523" width="32.33203125" style="18" customWidth="1"/>
    <col min="524" max="770" width="10.83203125" style="18"/>
    <col min="771" max="771" width="27" style="18" customWidth="1"/>
    <col min="772" max="772" width="7.33203125" style="18" customWidth="1"/>
    <col min="773" max="773" width="34.5" style="18" customWidth="1"/>
    <col min="774" max="774" width="28" style="18" customWidth="1"/>
    <col min="775" max="775" width="37.33203125" style="18" customWidth="1"/>
    <col min="776" max="776" width="20.83203125" style="18" customWidth="1"/>
    <col min="777" max="777" width="35.6640625" style="18" customWidth="1"/>
    <col min="778" max="778" width="26.5" style="18" customWidth="1"/>
    <col min="779" max="779" width="32.33203125" style="18" customWidth="1"/>
    <col min="780" max="1026" width="10.83203125" style="18"/>
    <col min="1027" max="1027" width="27" style="18" customWidth="1"/>
    <col min="1028" max="1028" width="7.33203125" style="18" customWidth="1"/>
    <col min="1029" max="1029" width="34.5" style="18" customWidth="1"/>
    <col min="1030" max="1030" width="28" style="18" customWidth="1"/>
    <col min="1031" max="1031" width="37.33203125" style="18" customWidth="1"/>
    <col min="1032" max="1032" width="20.83203125" style="18" customWidth="1"/>
    <col min="1033" max="1033" width="35.6640625" style="18" customWidth="1"/>
    <col min="1034" max="1034" width="26.5" style="18" customWidth="1"/>
    <col min="1035" max="1035" width="32.33203125" style="18" customWidth="1"/>
    <col min="1036" max="1282" width="10.83203125" style="18"/>
    <col min="1283" max="1283" width="27" style="18" customWidth="1"/>
    <col min="1284" max="1284" width="7.33203125" style="18" customWidth="1"/>
    <col min="1285" max="1285" width="34.5" style="18" customWidth="1"/>
    <col min="1286" max="1286" width="28" style="18" customWidth="1"/>
    <col min="1287" max="1287" width="37.33203125" style="18" customWidth="1"/>
    <col min="1288" max="1288" width="20.83203125" style="18" customWidth="1"/>
    <col min="1289" max="1289" width="35.6640625" style="18" customWidth="1"/>
    <col min="1290" max="1290" width="26.5" style="18" customWidth="1"/>
    <col min="1291" max="1291" width="32.33203125" style="18" customWidth="1"/>
    <col min="1292" max="1538" width="10.83203125" style="18"/>
    <col min="1539" max="1539" width="27" style="18" customWidth="1"/>
    <col min="1540" max="1540" width="7.33203125" style="18" customWidth="1"/>
    <col min="1541" max="1541" width="34.5" style="18" customWidth="1"/>
    <col min="1542" max="1542" width="28" style="18" customWidth="1"/>
    <col min="1543" max="1543" width="37.33203125" style="18" customWidth="1"/>
    <col min="1544" max="1544" width="20.83203125" style="18" customWidth="1"/>
    <col min="1545" max="1545" width="35.6640625" style="18" customWidth="1"/>
    <col min="1546" max="1546" width="26.5" style="18" customWidth="1"/>
    <col min="1547" max="1547" width="32.33203125" style="18" customWidth="1"/>
    <col min="1548" max="1794" width="10.83203125" style="18"/>
    <col min="1795" max="1795" width="27" style="18" customWidth="1"/>
    <col min="1796" max="1796" width="7.33203125" style="18" customWidth="1"/>
    <col min="1797" max="1797" width="34.5" style="18" customWidth="1"/>
    <col min="1798" max="1798" width="28" style="18" customWidth="1"/>
    <col min="1799" max="1799" width="37.33203125" style="18" customWidth="1"/>
    <col min="1800" max="1800" width="20.83203125" style="18" customWidth="1"/>
    <col min="1801" max="1801" width="35.6640625" style="18" customWidth="1"/>
    <col min="1802" max="1802" width="26.5" style="18" customWidth="1"/>
    <col min="1803" max="1803" width="32.33203125" style="18" customWidth="1"/>
    <col min="1804" max="2050" width="10.83203125" style="18"/>
    <col min="2051" max="2051" width="27" style="18" customWidth="1"/>
    <col min="2052" max="2052" width="7.33203125" style="18" customWidth="1"/>
    <col min="2053" max="2053" width="34.5" style="18" customWidth="1"/>
    <col min="2054" max="2054" width="28" style="18" customWidth="1"/>
    <col min="2055" max="2055" width="37.33203125" style="18" customWidth="1"/>
    <col min="2056" max="2056" width="20.83203125" style="18" customWidth="1"/>
    <col min="2057" max="2057" width="35.6640625" style="18" customWidth="1"/>
    <col min="2058" max="2058" width="26.5" style="18" customWidth="1"/>
    <col min="2059" max="2059" width="32.33203125" style="18" customWidth="1"/>
    <col min="2060" max="2306" width="10.83203125" style="18"/>
    <col min="2307" max="2307" width="27" style="18" customWidth="1"/>
    <col min="2308" max="2308" width="7.33203125" style="18" customWidth="1"/>
    <col min="2309" max="2309" width="34.5" style="18" customWidth="1"/>
    <col min="2310" max="2310" width="28" style="18" customWidth="1"/>
    <col min="2311" max="2311" width="37.33203125" style="18" customWidth="1"/>
    <col min="2312" max="2312" width="20.83203125" style="18" customWidth="1"/>
    <col min="2313" max="2313" width="35.6640625" style="18" customWidth="1"/>
    <col min="2314" max="2314" width="26.5" style="18" customWidth="1"/>
    <col min="2315" max="2315" width="32.33203125" style="18" customWidth="1"/>
    <col min="2316" max="2562" width="10.83203125" style="18"/>
    <col min="2563" max="2563" width="27" style="18" customWidth="1"/>
    <col min="2564" max="2564" width="7.33203125" style="18" customWidth="1"/>
    <col min="2565" max="2565" width="34.5" style="18" customWidth="1"/>
    <col min="2566" max="2566" width="28" style="18" customWidth="1"/>
    <col min="2567" max="2567" width="37.33203125" style="18" customWidth="1"/>
    <col min="2568" max="2568" width="20.83203125" style="18" customWidth="1"/>
    <col min="2569" max="2569" width="35.6640625" style="18" customWidth="1"/>
    <col min="2570" max="2570" width="26.5" style="18" customWidth="1"/>
    <col min="2571" max="2571" width="32.33203125" style="18" customWidth="1"/>
    <col min="2572" max="2818" width="10.83203125" style="18"/>
    <col min="2819" max="2819" width="27" style="18" customWidth="1"/>
    <col min="2820" max="2820" width="7.33203125" style="18" customWidth="1"/>
    <col min="2821" max="2821" width="34.5" style="18" customWidth="1"/>
    <col min="2822" max="2822" width="28" style="18" customWidth="1"/>
    <col min="2823" max="2823" width="37.33203125" style="18" customWidth="1"/>
    <col min="2824" max="2824" width="20.83203125" style="18" customWidth="1"/>
    <col min="2825" max="2825" width="35.6640625" style="18" customWidth="1"/>
    <col min="2826" max="2826" width="26.5" style="18" customWidth="1"/>
    <col min="2827" max="2827" width="32.33203125" style="18" customWidth="1"/>
    <col min="2828" max="3074" width="10.83203125" style="18"/>
    <col min="3075" max="3075" width="27" style="18" customWidth="1"/>
    <col min="3076" max="3076" width="7.33203125" style="18" customWidth="1"/>
    <col min="3077" max="3077" width="34.5" style="18" customWidth="1"/>
    <col min="3078" max="3078" width="28" style="18" customWidth="1"/>
    <col min="3079" max="3079" width="37.33203125" style="18" customWidth="1"/>
    <col min="3080" max="3080" width="20.83203125" style="18" customWidth="1"/>
    <col min="3081" max="3081" width="35.6640625" style="18" customWidth="1"/>
    <col min="3082" max="3082" width="26.5" style="18" customWidth="1"/>
    <col min="3083" max="3083" width="32.33203125" style="18" customWidth="1"/>
    <col min="3084" max="3330" width="10.83203125" style="18"/>
    <col min="3331" max="3331" width="27" style="18" customWidth="1"/>
    <col min="3332" max="3332" width="7.33203125" style="18" customWidth="1"/>
    <col min="3333" max="3333" width="34.5" style="18" customWidth="1"/>
    <col min="3334" max="3334" width="28" style="18" customWidth="1"/>
    <col min="3335" max="3335" width="37.33203125" style="18" customWidth="1"/>
    <col min="3336" max="3336" width="20.83203125" style="18" customWidth="1"/>
    <col min="3337" max="3337" width="35.6640625" style="18" customWidth="1"/>
    <col min="3338" max="3338" width="26.5" style="18" customWidth="1"/>
    <col min="3339" max="3339" width="32.33203125" style="18" customWidth="1"/>
    <col min="3340" max="3586" width="10.83203125" style="18"/>
    <col min="3587" max="3587" width="27" style="18" customWidth="1"/>
    <col min="3588" max="3588" width="7.33203125" style="18" customWidth="1"/>
    <col min="3589" max="3589" width="34.5" style="18" customWidth="1"/>
    <col min="3590" max="3590" width="28" style="18" customWidth="1"/>
    <col min="3591" max="3591" width="37.33203125" style="18" customWidth="1"/>
    <col min="3592" max="3592" width="20.83203125" style="18" customWidth="1"/>
    <col min="3593" max="3593" width="35.6640625" style="18" customWidth="1"/>
    <col min="3594" max="3594" width="26.5" style="18" customWidth="1"/>
    <col min="3595" max="3595" width="32.33203125" style="18" customWidth="1"/>
    <col min="3596" max="3842" width="10.83203125" style="18"/>
    <col min="3843" max="3843" width="27" style="18" customWidth="1"/>
    <col min="3844" max="3844" width="7.33203125" style="18" customWidth="1"/>
    <col min="3845" max="3845" width="34.5" style="18" customWidth="1"/>
    <col min="3846" max="3846" width="28" style="18" customWidth="1"/>
    <col min="3847" max="3847" width="37.33203125" style="18" customWidth="1"/>
    <col min="3848" max="3848" width="20.83203125" style="18" customWidth="1"/>
    <col min="3849" max="3849" width="35.6640625" style="18" customWidth="1"/>
    <col min="3850" max="3850" width="26.5" style="18" customWidth="1"/>
    <col min="3851" max="3851" width="32.33203125" style="18" customWidth="1"/>
    <col min="3852" max="4098" width="10.83203125" style="18"/>
    <col min="4099" max="4099" width="27" style="18" customWidth="1"/>
    <col min="4100" max="4100" width="7.33203125" style="18" customWidth="1"/>
    <col min="4101" max="4101" width="34.5" style="18" customWidth="1"/>
    <col min="4102" max="4102" width="28" style="18" customWidth="1"/>
    <col min="4103" max="4103" width="37.33203125" style="18" customWidth="1"/>
    <col min="4104" max="4104" width="20.83203125" style="18" customWidth="1"/>
    <col min="4105" max="4105" width="35.6640625" style="18" customWidth="1"/>
    <col min="4106" max="4106" width="26.5" style="18" customWidth="1"/>
    <col min="4107" max="4107" width="32.33203125" style="18" customWidth="1"/>
    <col min="4108" max="4354" width="10.83203125" style="18"/>
    <col min="4355" max="4355" width="27" style="18" customWidth="1"/>
    <col min="4356" max="4356" width="7.33203125" style="18" customWidth="1"/>
    <col min="4357" max="4357" width="34.5" style="18" customWidth="1"/>
    <col min="4358" max="4358" width="28" style="18" customWidth="1"/>
    <col min="4359" max="4359" width="37.33203125" style="18" customWidth="1"/>
    <col min="4360" max="4360" width="20.83203125" style="18" customWidth="1"/>
    <col min="4361" max="4361" width="35.6640625" style="18" customWidth="1"/>
    <col min="4362" max="4362" width="26.5" style="18" customWidth="1"/>
    <col min="4363" max="4363" width="32.33203125" style="18" customWidth="1"/>
    <col min="4364" max="4610" width="10.83203125" style="18"/>
    <col min="4611" max="4611" width="27" style="18" customWidth="1"/>
    <col min="4612" max="4612" width="7.33203125" style="18" customWidth="1"/>
    <col min="4613" max="4613" width="34.5" style="18" customWidth="1"/>
    <col min="4614" max="4614" width="28" style="18" customWidth="1"/>
    <col min="4615" max="4615" width="37.33203125" style="18" customWidth="1"/>
    <col min="4616" max="4616" width="20.83203125" style="18" customWidth="1"/>
    <col min="4617" max="4617" width="35.6640625" style="18" customWidth="1"/>
    <col min="4618" max="4618" width="26.5" style="18" customWidth="1"/>
    <col min="4619" max="4619" width="32.33203125" style="18" customWidth="1"/>
    <col min="4620" max="4866" width="10.83203125" style="18"/>
    <col min="4867" max="4867" width="27" style="18" customWidth="1"/>
    <col min="4868" max="4868" width="7.33203125" style="18" customWidth="1"/>
    <col min="4869" max="4869" width="34.5" style="18" customWidth="1"/>
    <col min="4870" max="4870" width="28" style="18" customWidth="1"/>
    <col min="4871" max="4871" width="37.33203125" style="18" customWidth="1"/>
    <col min="4872" max="4872" width="20.83203125" style="18" customWidth="1"/>
    <col min="4873" max="4873" width="35.6640625" style="18" customWidth="1"/>
    <col min="4874" max="4874" width="26.5" style="18" customWidth="1"/>
    <col min="4875" max="4875" width="32.33203125" style="18" customWidth="1"/>
    <col min="4876" max="5122" width="10.83203125" style="18"/>
    <col min="5123" max="5123" width="27" style="18" customWidth="1"/>
    <col min="5124" max="5124" width="7.33203125" style="18" customWidth="1"/>
    <col min="5125" max="5125" width="34.5" style="18" customWidth="1"/>
    <col min="5126" max="5126" width="28" style="18" customWidth="1"/>
    <col min="5127" max="5127" width="37.33203125" style="18" customWidth="1"/>
    <col min="5128" max="5128" width="20.83203125" style="18" customWidth="1"/>
    <col min="5129" max="5129" width="35.6640625" style="18" customWidth="1"/>
    <col min="5130" max="5130" width="26.5" style="18" customWidth="1"/>
    <col min="5131" max="5131" width="32.33203125" style="18" customWidth="1"/>
    <col min="5132" max="5378" width="10.83203125" style="18"/>
    <col min="5379" max="5379" width="27" style="18" customWidth="1"/>
    <col min="5380" max="5380" width="7.33203125" style="18" customWidth="1"/>
    <col min="5381" max="5381" width="34.5" style="18" customWidth="1"/>
    <col min="5382" max="5382" width="28" style="18" customWidth="1"/>
    <col min="5383" max="5383" width="37.33203125" style="18" customWidth="1"/>
    <col min="5384" max="5384" width="20.83203125" style="18" customWidth="1"/>
    <col min="5385" max="5385" width="35.6640625" style="18" customWidth="1"/>
    <col min="5386" max="5386" width="26.5" style="18" customWidth="1"/>
    <col min="5387" max="5387" width="32.33203125" style="18" customWidth="1"/>
    <col min="5388" max="5634" width="10.83203125" style="18"/>
    <col min="5635" max="5635" width="27" style="18" customWidth="1"/>
    <col min="5636" max="5636" width="7.33203125" style="18" customWidth="1"/>
    <col min="5637" max="5637" width="34.5" style="18" customWidth="1"/>
    <col min="5638" max="5638" width="28" style="18" customWidth="1"/>
    <col min="5639" max="5639" width="37.33203125" style="18" customWidth="1"/>
    <col min="5640" max="5640" width="20.83203125" style="18" customWidth="1"/>
    <col min="5641" max="5641" width="35.6640625" style="18" customWidth="1"/>
    <col min="5642" max="5642" width="26.5" style="18" customWidth="1"/>
    <col min="5643" max="5643" width="32.33203125" style="18" customWidth="1"/>
    <col min="5644" max="5890" width="10.83203125" style="18"/>
    <col min="5891" max="5891" width="27" style="18" customWidth="1"/>
    <col min="5892" max="5892" width="7.33203125" style="18" customWidth="1"/>
    <col min="5893" max="5893" width="34.5" style="18" customWidth="1"/>
    <col min="5894" max="5894" width="28" style="18" customWidth="1"/>
    <col min="5895" max="5895" width="37.33203125" style="18" customWidth="1"/>
    <col min="5896" max="5896" width="20.83203125" style="18" customWidth="1"/>
    <col min="5897" max="5897" width="35.6640625" style="18" customWidth="1"/>
    <col min="5898" max="5898" width="26.5" style="18" customWidth="1"/>
    <col min="5899" max="5899" width="32.33203125" style="18" customWidth="1"/>
    <col min="5900" max="6146" width="10.83203125" style="18"/>
    <col min="6147" max="6147" width="27" style="18" customWidth="1"/>
    <col min="6148" max="6148" width="7.33203125" style="18" customWidth="1"/>
    <col min="6149" max="6149" width="34.5" style="18" customWidth="1"/>
    <col min="6150" max="6150" width="28" style="18" customWidth="1"/>
    <col min="6151" max="6151" width="37.33203125" style="18" customWidth="1"/>
    <col min="6152" max="6152" width="20.83203125" style="18" customWidth="1"/>
    <col min="6153" max="6153" width="35.6640625" style="18" customWidth="1"/>
    <col min="6154" max="6154" width="26.5" style="18" customWidth="1"/>
    <col min="6155" max="6155" width="32.33203125" style="18" customWidth="1"/>
    <col min="6156" max="6402" width="10.83203125" style="18"/>
    <col min="6403" max="6403" width="27" style="18" customWidth="1"/>
    <col min="6404" max="6404" width="7.33203125" style="18" customWidth="1"/>
    <col min="6405" max="6405" width="34.5" style="18" customWidth="1"/>
    <col min="6406" max="6406" width="28" style="18" customWidth="1"/>
    <col min="6407" max="6407" width="37.33203125" style="18" customWidth="1"/>
    <col min="6408" max="6408" width="20.83203125" style="18" customWidth="1"/>
    <col min="6409" max="6409" width="35.6640625" style="18" customWidth="1"/>
    <col min="6410" max="6410" width="26.5" style="18" customWidth="1"/>
    <col min="6411" max="6411" width="32.33203125" style="18" customWidth="1"/>
    <col min="6412" max="6658" width="10.83203125" style="18"/>
    <col min="6659" max="6659" width="27" style="18" customWidth="1"/>
    <col min="6660" max="6660" width="7.33203125" style="18" customWidth="1"/>
    <col min="6661" max="6661" width="34.5" style="18" customWidth="1"/>
    <col min="6662" max="6662" width="28" style="18" customWidth="1"/>
    <col min="6663" max="6663" width="37.33203125" style="18" customWidth="1"/>
    <col min="6664" max="6664" width="20.83203125" style="18" customWidth="1"/>
    <col min="6665" max="6665" width="35.6640625" style="18" customWidth="1"/>
    <col min="6666" max="6666" width="26.5" style="18" customWidth="1"/>
    <col min="6667" max="6667" width="32.33203125" style="18" customWidth="1"/>
    <col min="6668" max="6914" width="10.83203125" style="18"/>
    <col min="6915" max="6915" width="27" style="18" customWidth="1"/>
    <col min="6916" max="6916" width="7.33203125" style="18" customWidth="1"/>
    <col min="6917" max="6917" width="34.5" style="18" customWidth="1"/>
    <col min="6918" max="6918" width="28" style="18" customWidth="1"/>
    <col min="6919" max="6919" width="37.33203125" style="18" customWidth="1"/>
    <col min="6920" max="6920" width="20.83203125" style="18" customWidth="1"/>
    <col min="6921" max="6921" width="35.6640625" style="18" customWidth="1"/>
    <col min="6922" max="6922" width="26.5" style="18" customWidth="1"/>
    <col min="6923" max="6923" width="32.33203125" style="18" customWidth="1"/>
    <col min="6924" max="7170" width="10.83203125" style="18"/>
    <col min="7171" max="7171" width="27" style="18" customWidth="1"/>
    <col min="7172" max="7172" width="7.33203125" style="18" customWidth="1"/>
    <col min="7173" max="7173" width="34.5" style="18" customWidth="1"/>
    <col min="7174" max="7174" width="28" style="18" customWidth="1"/>
    <col min="7175" max="7175" width="37.33203125" style="18" customWidth="1"/>
    <col min="7176" max="7176" width="20.83203125" style="18" customWidth="1"/>
    <col min="7177" max="7177" width="35.6640625" style="18" customWidth="1"/>
    <col min="7178" max="7178" width="26.5" style="18" customWidth="1"/>
    <col min="7179" max="7179" width="32.33203125" style="18" customWidth="1"/>
    <col min="7180" max="7426" width="10.83203125" style="18"/>
    <col min="7427" max="7427" width="27" style="18" customWidth="1"/>
    <col min="7428" max="7428" width="7.33203125" style="18" customWidth="1"/>
    <col min="7429" max="7429" width="34.5" style="18" customWidth="1"/>
    <col min="7430" max="7430" width="28" style="18" customWidth="1"/>
    <col min="7431" max="7431" width="37.33203125" style="18" customWidth="1"/>
    <col min="7432" max="7432" width="20.83203125" style="18" customWidth="1"/>
    <col min="7433" max="7433" width="35.6640625" style="18" customWidth="1"/>
    <col min="7434" max="7434" width="26.5" style="18" customWidth="1"/>
    <col min="7435" max="7435" width="32.33203125" style="18" customWidth="1"/>
    <col min="7436" max="7682" width="10.83203125" style="18"/>
    <col min="7683" max="7683" width="27" style="18" customWidth="1"/>
    <col min="7684" max="7684" width="7.33203125" style="18" customWidth="1"/>
    <col min="7685" max="7685" width="34.5" style="18" customWidth="1"/>
    <col min="7686" max="7686" width="28" style="18" customWidth="1"/>
    <col min="7687" max="7687" width="37.33203125" style="18" customWidth="1"/>
    <col min="7688" max="7688" width="20.83203125" style="18" customWidth="1"/>
    <col min="7689" max="7689" width="35.6640625" style="18" customWidth="1"/>
    <col min="7690" max="7690" width="26.5" style="18" customWidth="1"/>
    <col min="7691" max="7691" width="32.33203125" style="18" customWidth="1"/>
    <col min="7692" max="7938" width="10.83203125" style="18"/>
    <col min="7939" max="7939" width="27" style="18" customWidth="1"/>
    <col min="7940" max="7940" width="7.33203125" style="18" customWidth="1"/>
    <col min="7941" max="7941" width="34.5" style="18" customWidth="1"/>
    <col min="7942" max="7942" width="28" style="18" customWidth="1"/>
    <col min="7943" max="7943" width="37.33203125" style="18" customWidth="1"/>
    <col min="7944" max="7944" width="20.83203125" style="18" customWidth="1"/>
    <col min="7945" max="7945" width="35.6640625" style="18" customWidth="1"/>
    <col min="7946" max="7946" width="26.5" style="18" customWidth="1"/>
    <col min="7947" max="7947" width="32.33203125" style="18" customWidth="1"/>
    <col min="7948" max="8194" width="10.83203125" style="18"/>
    <col min="8195" max="8195" width="27" style="18" customWidth="1"/>
    <col min="8196" max="8196" width="7.33203125" style="18" customWidth="1"/>
    <col min="8197" max="8197" width="34.5" style="18" customWidth="1"/>
    <col min="8198" max="8198" width="28" style="18" customWidth="1"/>
    <col min="8199" max="8199" width="37.33203125" style="18" customWidth="1"/>
    <col min="8200" max="8200" width="20.83203125" style="18" customWidth="1"/>
    <col min="8201" max="8201" width="35.6640625" style="18" customWidth="1"/>
    <col min="8202" max="8202" width="26.5" style="18" customWidth="1"/>
    <col min="8203" max="8203" width="32.33203125" style="18" customWidth="1"/>
    <col min="8204" max="8450" width="10.83203125" style="18"/>
    <col min="8451" max="8451" width="27" style="18" customWidth="1"/>
    <col min="8452" max="8452" width="7.33203125" style="18" customWidth="1"/>
    <col min="8453" max="8453" width="34.5" style="18" customWidth="1"/>
    <col min="8454" max="8454" width="28" style="18" customWidth="1"/>
    <col min="8455" max="8455" width="37.33203125" style="18" customWidth="1"/>
    <col min="8456" max="8456" width="20.83203125" style="18" customWidth="1"/>
    <col min="8457" max="8457" width="35.6640625" style="18" customWidth="1"/>
    <col min="8458" max="8458" width="26.5" style="18" customWidth="1"/>
    <col min="8459" max="8459" width="32.33203125" style="18" customWidth="1"/>
    <col min="8460" max="8706" width="10.83203125" style="18"/>
    <col min="8707" max="8707" width="27" style="18" customWidth="1"/>
    <col min="8708" max="8708" width="7.33203125" style="18" customWidth="1"/>
    <col min="8709" max="8709" width="34.5" style="18" customWidth="1"/>
    <col min="8710" max="8710" width="28" style="18" customWidth="1"/>
    <col min="8711" max="8711" width="37.33203125" style="18" customWidth="1"/>
    <col min="8712" max="8712" width="20.83203125" style="18" customWidth="1"/>
    <col min="8713" max="8713" width="35.6640625" style="18" customWidth="1"/>
    <col min="8714" max="8714" width="26.5" style="18" customWidth="1"/>
    <col min="8715" max="8715" width="32.33203125" style="18" customWidth="1"/>
    <col min="8716" max="8962" width="10.83203125" style="18"/>
    <col min="8963" max="8963" width="27" style="18" customWidth="1"/>
    <col min="8964" max="8964" width="7.33203125" style="18" customWidth="1"/>
    <col min="8965" max="8965" width="34.5" style="18" customWidth="1"/>
    <col min="8966" max="8966" width="28" style="18" customWidth="1"/>
    <col min="8967" max="8967" width="37.33203125" style="18" customWidth="1"/>
    <col min="8968" max="8968" width="20.83203125" style="18" customWidth="1"/>
    <col min="8969" max="8969" width="35.6640625" style="18" customWidth="1"/>
    <col min="8970" max="8970" width="26.5" style="18" customWidth="1"/>
    <col min="8971" max="8971" width="32.33203125" style="18" customWidth="1"/>
    <col min="8972" max="9218" width="10.83203125" style="18"/>
    <col min="9219" max="9219" width="27" style="18" customWidth="1"/>
    <col min="9220" max="9220" width="7.33203125" style="18" customWidth="1"/>
    <col min="9221" max="9221" width="34.5" style="18" customWidth="1"/>
    <col min="9222" max="9222" width="28" style="18" customWidth="1"/>
    <col min="9223" max="9223" width="37.33203125" style="18" customWidth="1"/>
    <col min="9224" max="9224" width="20.83203125" style="18" customWidth="1"/>
    <col min="9225" max="9225" width="35.6640625" style="18" customWidth="1"/>
    <col min="9226" max="9226" width="26.5" style="18" customWidth="1"/>
    <col min="9227" max="9227" width="32.33203125" style="18" customWidth="1"/>
    <col min="9228" max="9474" width="10.83203125" style="18"/>
    <col min="9475" max="9475" width="27" style="18" customWidth="1"/>
    <col min="9476" max="9476" width="7.33203125" style="18" customWidth="1"/>
    <col min="9477" max="9477" width="34.5" style="18" customWidth="1"/>
    <col min="9478" max="9478" width="28" style="18" customWidth="1"/>
    <col min="9479" max="9479" width="37.33203125" style="18" customWidth="1"/>
    <col min="9480" max="9480" width="20.83203125" style="18" customWidth="1"/>
    <col min="9481" max="9481" width="35.6640625" style="18" customWidth="1"/>
    <col min="9482" max="9482" width="26.5" style="18" customWidth="1"/>
    <col min="9483" max="9483" width="32.33203125" style="18" customWidth="1"/>
    <col min="9484" max="9730" width="10.83203125" style="18"/>
    <col min="9731" max="9731" width="27" style="18" customWidth="1"/>
    <col min="9732" max="9732" width="7.33203125" style="18" customWidth="1"/>
    <col min="9733" max="9733" width="34.5" style="18" customWidth="1"/>
    <col min="9734" max="9734" width="28" style="18" customWidth="1"/>
    <col min="9735" max="9735" width="37.33203125" style="18" customWidth="1"/>
    <col min="9736" max="9736" width="20.83203125" style="18" customWidth="1"/>
    <col min="9737" max="9737" width="35.6640625" style="18" customWidth="1"/>
    <col min="9738" max="9738" width="26.5" style="18" customWidth="1"/>
    <col min="9739" max="9739" width="32.33203125" style="18" customWidth="1"/>
    <col min="9740" max="9986" width="10.83203125" style="18"/>
    <col min="9987" max="9987" width="27" style="18" customWidth="1"/>
    <col min="9988" max="9988" width="7.33203125" style="18" customWidth="1"/>
    <col min="9989" max="9989" width="34.5" style="18" customWidth="1"/>
    <col min="9990" max="9990" width="28" style="18" customWidth="1"/>
    <col min="9991" max="9991" width="37.33203125" style="18" customWidth="1"/>
    <col min="9992" max="9992" width="20.83203125" style="18" customWidth="1"/>
    <col min="9993" max="9993" width="35.6640625" style="18" customWidth="1"/>
    <col min="9994" max="9994" width="26.5" style="18" customWidth="1"/>
    <col min="9995" max="9995" width="32.33203125" style="18" customWidth="1"/>
    <col min="9996" max="10242" width="10.83203125" style="18"/>
    <col min="10243" max="10243" width="27" style="18" customWidth="1"/>
    <col min="10244" max="10244" width="7.33203125" style="18" customWidth="1"/>
    <col min="10245" max="10245" width="34.5" style="18" customWidth="1"/>
    <col min="10246" max="10246" width="28" style="18" customWidth="1"/>
    <col min="10247" max="10247" width="37.33203125" style="18" customWidth="1"/>
    <col min="10248" max="10248" width="20.83203125" style="18" customWidth="1"/>
    <col min="10249" max="10249" width="35.6640625" style="18" customWidth="1"/>
    <col min="10250" max="10250" width="26.5" style="18" customWidth="1"/>
    <col min="10251" max="10251" width="32.33203125" style="18" customWidth="1"/>
    <col min="10252" max="10498" width="10.83203125" style="18"/>
    <col min="10499" max="10499" width="27" style="18" customWidth="1"/>
    <col min="10500" max="10500" width="7.33203125" style="18" customWidth="1"/>
    <col min="10501" max="10501" width="34.5" style="18" customWidth="1"/>
    <col min="10502" max="10502" width="28" style="18" customWidth="1"/>
    <col min="10503" max="10503" width="37.33203125" style="18" customWidth="1"/>
    <col min="10504" max="10504" width="20.83203125" style="18" customWidth="1"/>
    <col min="10505" max="10505" width="35.6640625" style="18" customWidth="1"/>
    <col min="10506" max="10506" width="26.5" style="18" customWidth="1"/>
    <col min="10507" max="10507" width="32.33203125" style="18" customWidth="1"/>
    <col min="10508" max="10754" width="10.83203125" style="18"/>
    <col min="10755" max="10755" width="27" style="18" customWidth="1"/>
    <col min="10756" max="10756" width="7.33203125" style="18" customWidth="1"/>
    <col min="10757" max="10757" width="34.5" style="18" customWidth="1"/>
    <col min="10758" max="10758" width="28" style="18" customWidth="1"/>
    <col min="10759" max="10759" width="37.33203125" style="18" customWidth="1"/>
    <col min="10760" max="10760" width="20.83203125" style="18" customWidth="1"/>
    <col min="10761" max="10761" width="35.6640625" style="18" customWidth="1"/>
    <col min="10762" max="10762" width="26.5" style="18" customWidth="1"/>
    <col min="10763" max="10763" width="32.33203125" style="18" customWidth="1"/>
    <col min="10764" max="11010" width="10.83203125" style="18"/>
    <col min="11011" max="11011" width="27" style="18" customWidth="1"/>
    <col min="11012" max="11012" width="7.33203125" style="18" customWidth="1"/>
    <col min="11013" max="11013" width="34.5" style="18" customWidth="1"/>
    <col min="11014" max="11014" width="28" style="18" customWidth="1"/>
    <col min="11015" max="11015" width="37.33203125" style="18" customWidth="1"/>
    <col min="11016" max="11016" width="20.83203125" style="18" customWidth="1"/>
    <col min="11017" max="11017" width="35.6640625" style="18" customWidth="1"/>
    <col min="11018" max="11018" width="26.5" style="18" customWidth="1"/>
    <col min="11019" max="11019" width="32.33203125" style="18" customWidth="1"/>
    <col min="11020" max="11266" width="10.83203125" style="18"/>
    <col min="11267" max="11267" width="27" style="18" customWidth="1"/>
    <col min="11268" max="11268" width="7.33203125" style="18" customWidth="1"/>
    <col min="11269" max="11269" width="34.5" style="18" customWidth="1"/>
    <col min="11270" max="11270" width="28" style="18" customWidth="1"/>
    <col min="11271" max="11271" width="37.33203125" style="18" customWidth="1"/>
    <col min="11272" max="11272" width="20.83203125" style="18" customWidth="1"/>
    <col min="11273" max="11273" width="35.6640625" style="18" customWidth="1"/>
    <col min="11274" max="11274" width="26.5" style="18" customWidth="1"/>
    <col min="11275" max="11275" width="32.33203125" style="18" customWidth="1"/>
    <col min="11276" max="11522" width="10.83203125" style="18"/>
    <col min="11523" max="11523" width="27" style="18" customWidth="1"/>
    <col min="11524" max="11524" width="7.33203125" style="18" customWidth="1"/>
    <col min="11525" max="11525" width="34.5" style="18" customWidth="1"/>
    <col min="11526" max="11526" width="28" style="18" customWidth="1"/>
    <col min="11527" max="11527" width="37.33203125" style="18" customWidth="1"/>
    <col min="11528" max="11528" width="20.83203125" style="18" customWidth="1"/>
    <col min="11529" max="11529" width="35.6640625" style="18" customWidth="1"/>
    <col min="11530" max="11530" width="26.5" style="18" customWidth="1"/>
    <col min="11531" max="11531" width="32.33203125" style="18" customWidth="1"/>
    <col min="11532" max="11778" width="10.83203125" style="18"/>
    <col min="11779" max="11779" width="27" style="18" customWidth="1"/>
    <col min="11780" max="11780" width="7.33203125" style="18" customWidth="1"/>
    <col min="11781" max="11781" width="34.5" style="18" customWidth="1"/>
    <col min="11782" max="11782" width="28" style="18" customWidth="1"/>
    <col min="11783" max="11783" width="37.33203125" style="18" customWidth="1"/>
    <col min="11784" max="11784" width="20.83203125" style="18" customWidth="1"/>
    <col min="11785" max="11785" width="35.6640625" style="18" customWidth="1"/>
    <col min="11786" max="11786" width="26.5" style="18" customWidth="1"/>
    <col min="11787" max="11787" width="32.33203125" style="18" customWidth="1"/>
    <col min="11788" max="12034" width="10.83203125" style="18"/>
    <col min="12035" max="12035" width="27" style="18" customWidth="1"/>
    <col min="12036" max="12036" width="7.33203125" style="18" customWidth="1"/>
    <col min="12037" max="12037" width="34.5" style="18" customWidth="1"/>
    <col min="12038" max="12038" width="28" style="18" customWidth="1"/>
    <col min="12039" max="12039" width="37.33203125" style="18" customWidth="1"/>
    <col min="12040" max="12040" width="20.83203125" style="18" customWidth="1"/>
    <col min="12041" max="12041" width="35.6640625" style="18" customWidth="1"/>
    <col min="12042" max="12042" width="26.5" style="18" customWidth="1"/>
    <col min="12043" max="12043" width="32.33203125" style="18" customWidth="1"/>
    <col min="12044" max="12290" width="10.83203125" style="18"/>
    <col min="12291" max="12291" width="27" style="18" customWidth="1"/>
    <col min="12292" max="12292" width="7.33203125" style="18" customWidth="1"/>
    <col min="12293" max="12293" width="34.5" style="18" customWidth="1"/>
    <col min="12294" max="12294" width="28" style="18" customWidth="1"/>
    <col min="12295" max="12295" width="37.33203125" style="18" customWidth="1"/>
    <col min="12296" max="12296" width="20.83203125" style="18" customWidth="1"/>
    <col min="12297" max="12297" width="35.6640625" style="18" customWidth="1"/>
    <col min="12298" max="12298" width="26.5" style="18" customWidth="1"/>
    <col min="12299" max="12299" width="32.33203125" style="18" customWidth="1"/>
    <col min="12300" max="12546" width="10.83203125" style="18"/>
    <col min="12547" max="12547" width="27" style="18" customWidth="1"/>
    <col min="12548" max="12548" width="7.33203125" style="18" customWidth="1"/>
    <col min="12549" max="12549" width="34.5" style="18" customWidth="1"/>
    <col min="12550" max="12550" width="28" style="18" customWidth="1"/>
    <col min="12551" max="12551" width="37.33203125" style="18" customWidth="1"/>
    <col min="12552" max="12552" width="20.83203125" style="18" customWidth="1"/>
    <col min="12553" max="12553" width="35.6640625" style="18" customWidth="1"/>
    <col min="12554" max="12554" width="26.5" style="18" customWidth="1"/>
    <col min="12555" max="12555" width="32.33203125" style="18" customWidth="1"/>
    <col min="12556" max="12802" width="10.83203125" style="18"/>
    <col min="12803" max="12803" width="27" style="18" customWidth="1"/>
    <col min="12804" max="12804" width="7.33203125" style="18" customWidth="1"/>
    <col min="12805" max="12805" width="34.5" style="18" customWidth="1"/>
    <col min="12806" max="12806" width="28" style="18" customWidth="1"/>
    <col min="12807" max="12807" width="37.33203125" style="18" customWidth="1"/>
    <col min="12808" max="12808" width="20.83203125" style="18" customWidth="1"/>
    <col min="12809" max="12809" width="35.6640625" style="18" customWidth="1"/>
    <col min="12810" max="12810" width="26.5" style="18" customWidth="1"/>
    <col min="12811" max="12811" width="32.33203125" style="18" customWidth="1"/>
    <col min="12812" max="13058" width="10.83203125" style="18"/>
    <col min="13059" max="13059" width="27" style="18" customWidth="1"/>
    <col min="13060" max="13060" width="7.33203125" style="18" customWidth="1"/>
    <col min="13061" max="13061" width="34.5" style="18" customWidth="1"/>
    <col min="13062" max="13062" width="28" style="18" customWidth="1"/>
    <col min="13063" max="13063" width="37.33203125" style="18" customWidth="1"/>
    <col min="13064" max="13064" width="20.83203125" style="18" customWidth="1"/>
    <col min="13065" max="13065" width="35.6640625" style="18" customWidth="1"/>
    <col min="13066" max="13066" width="26.5" style="18" customWidth="1"/>
    <col min="13067" max="13067" width="32.33203125" style="18" customWidth="1"/>
    <col min="13068" max="13314" width="10.83203125" style="18"/>
    <col min="13315" max="13315" width="27" style="18" customWidth="1"/>
    <col min="13316" max="13316" width="7.33203125" style="18" customWidth="1"/>
    <col min="13317" max="13317" width="34.5" style="18" customWidth="1"/>
    <col min="13318" max="13318" width="28" style="18" customWidth="1"/>
    <col min="13319" max="13319" width="37.33203125" style="18" customWidth="1"/>
    <col min="13320" max="13320" width="20.83203125" style="18" customWidth="1"/>
    <col min="13321" max="13321" width="35.6640625" style="18" customWidth="1"/>
    <col min="13322" max="13322" width="26.5" style="18" customWidth="1"/>
    <col min="13323" max="13323" width="32.33203125" style="18" customWidth="1"/>
    <col min="13324" max="13570" width="10.83203125" style="18"/>
    <col min="13571" max="13571" width="27" style="18" customWidth="1"/>
    <col min="13572" max="13572" width="7.33203125" style="18" customWidth="1"/>
    <col min="13573" max="13573" width="34.5" style="18" customWidth="1"/>
    <col min="13574" max="13574" width="28" style="18" customWidth="1"/>
    <col min="13575" max="13575" width="37.33203125" style="18" customWidth="1"/>
    <col min="13576" max="13576" width="20.83203125" style="18" customWidth="1"/>
    <col min="13577" max="13577" width="35.6640625" style="18" customWidth="1"/>
    <col min="13578" max="13578" width="26.5" style="18" customWidth="1"/>
    <col min="13579" max="13579" width="32.33203125" style="18" customWidth="1"/>
    <col min="13580" max="13826" width="10.83203125" style="18"/>
    <col min="13827" max="13827" width="27" style="18" customWidth="1"/>
    <col min="13828" max="13828" width="7.33203125" style="18" customWidth="1"/>
    <col min="13829" max="13829" width="34.5" style="18" customWidth="1"/>
    <col min="13830" max="13830" width="28" style="18" customWidth="1"/>
    <col min="13831" max="13831" width="37.33203125" style="18" customWidth="1"/>
    <col min="13832" max="13832" width="20.83203125" style="18" customWidth="1"/>
    <col min="13833" max="13833" width="35.6640625" style="18" customWidth="1"/>
    <col min="13834" max="13834" width="26.5" style="18" customWidth="1"/>
    <col min="13835" max="13835" width="32.33203125" style="18" customWidth="1"/>
    <col min="13836" max="14082" width="10.83203125" style="18"/>
    <col min="14083" max="14083" width="27" style="18" customWidth="1"/>
    <col min="14084" max="14084" width="7.33203125" style="18" customWidth="1"/>
    <col min="14085" max="14085" width="34.5" style="18" customWidth="1"/>
    <col min="14086" max="14086" width="28" style="18" customWidth="1"/>
    <col min="14087" max="14087" width="37.33203125" style="18" customWidth="1"/>
    <col min="14088" max="14088" width="20.83203125" style="18" customWidth="1"/>
    <col min="14089" max="14089" width="35.6640625" style="18" customWidth="1"/>
    <col min="14090" max="14090" width="26.5" style="18" customWidth="1"/>
    <col min="14091" max="14091" width="32.33203125" style="18" customWidth="1"/>
    <col min="14092" max="14338" width="10.83203125" style="18"/>
    <col min="14339" max="14339" width="27" style="18" customWidth="1"/>
    <col min="14340" max="14340" width="7.33203125" style="18" customWidth="1"/>
    <col min="14341" max="14341" width="34.5" style="18" customWidth="1"/>
    <col min="14342" max="14342" width="28" style="18" customWidth="1"/>
    <col min="14343" max="14343" width="37.33203125" style="18" customWidth="1"/>
    <col min="14344" max="14344" width="20.83203125" style="18" customWidth="1"/>
    <col min="14345" max="14345" width="35.6640625" style="18" customWidth="1"/>
    <col min="14346" max="14346" width="26.5" style="18" customWidth="1"/>
    <col min="14347" max="14347" width="32.33203125" style="18" customWidth="1"/>
    <col min="14348" max="14594" width="10.83203125" style="18"/>
    <col min="14595" max="14595" width="27" style="18" customWidth="1"/>
    <col min="14596" max="14596" width="7.33203125" style="18" customWidth="1"/>
    <col min="14597" max="14597" width="34.5" style="18" customWidth="1"/>
    <col min="14598" max="14598" width="28" style="18" customWidth="1"/>
    <col min="14599" max="14599" width="37.33203125" style="18" customWidth="1"/>
    <col min="14600" max="14600" width="20.83203125" style="18" customWidth="1"/>
    <col min="14601" max="14601" width="35.6640625" style="18" customWidth="1"/>
    <col min="14602" max="14602" width="26.5" style="18" customWidth="1"/>
    <col min="14603" max="14603" width="32.33203125" style="18" customWidth="1"/>
    <col min="14604" max="14850" width="10.83203125" style="18"/>
    <col min="14851" max="14851" width="27" style="18" customWidth="1"/>
    <col min="14852" max="14852" width="7.33203125" style="18" customWidth="1"/>
    <col min="14853" max="14853" width="34.5" style="18" customWidth="1"/>
    <col min="14854" max="14854" width="28" style="18" customWidth="1"/>
    <col min="14855" max="14855" width="37.33203125" style="18" customWidth="1"/>
    <col min="14856" max="14856" width="20.83203125" style="18" customWidth="1"/>
    <col min="14857" max="14857" width="35.6640625" style="18" customWidth="1"/>
    <col min="14858" max="14858" width="26.5" style="18" customWidth="1"/>
    <col min="14859" max="14859" width="32.33203125" style="18" customWidth="1"/>
    <col min="14860" max="15106" width="10.83203125" style="18"/>
    <col min="15107" max="15107" width="27" style="18" customWidth="1"/>
    <col min="15108" max="15108" width="7.33203125" style="18" customWidth="1"/>
    <col min="15109" max="15109" width="34.5" style="18" customWidth="1"/>
    <col min="15110" max="15110" width="28" style="18" customWidth="1"/>
    <col min="15111" max="15111" width="37.33203125" style="18" customWidth="1"/>
    <col min="15112" max="15112" width="20.83203125" style="18" customWidth="1"/>
    <col min="15113" max="15113" width="35.6640625" style="18" customWidth="1"/>
    <col min="15114" max="15114" width="26.5" style="18" customWidth="1"/>
    <col min="15115" max="15115" width="32.33203125" style="18" customWidth="1"/>
    <col min="15116" max="15362" width="10.83203125" style="18"/>
    <col min="15363" max="15363" width="27" style="18" customWidth="1"/>
    <col min="15364" max="15364" width="7.33203125" style="18" customWidth="1"/>
    <col min="15365" max="15365" width="34.5" style="18" customWidth="1"/>
    <col min="15366" max="15366" width="28" style="18" customWidth="1"/>
    <col min="15367" max="15367" width="37.33203125" style="18" customWidth="1"/>
    <col min="15368" max="15368" width="20.83203125" style="18" customWidth="1"/>
    <col min="15369" max="15369" width="35.6640625" style="18" customWidth="1"/>
    <col min="15370" max="15370" width="26.5" style="18" customWidth="1"/>
    <col min="15371" max="15371" width="32.33203125" style="18" customWidth="1"/>
    <col min="15372" max="15618" width="10.83203125" style="18"/>
    <col min="15619" max="15619" width="27" style="18" customWidth="1"/>
    <col min="15620" max="15620" width="7.33203125" style="18" customWidth="1"/>
    <col min="15621" max="15621" width="34.5" style="18" customWidth="1"/>
    <col min="15622" max="15622" width="28" style="18" customWidth="1"/>
    <col min="15623" max="15623" width="37.33203125" style="18" customWidth="1"/>
    <col min="15624" max="15624" width="20.83203125" style="18" customWidth="1"/>
    <col min="15625" max="15625" width="35.6640625" style="18" customWidth="1"/>
    <col min="15626" max="15626" width="26.5" style="18" customWidth="1"/>
    <col min="15627" max="15627" width="32.33203125" style="18" customWidth="1"/>
    <col min="15628" max="15874" width="10.83203125" style="18"/>
    <col min="15875" max="15875" width="27" style="18" customWidth="1"/>
    <col min="15876" max="15876" width="7.33203125" style="18" customWidth="1"/>
    <col min="15877" max="15877" width="34.5" style="18" customWidth="1"/>
    <col min="15878" max="15878" width="28" style="18" customWidth="1"/>
    <col min="15879" max="15879" width="37.33203125" style="18" customWidth="1"/>
    <col min="15880" max="15880" width="20.83203125" style="18" customWidth="1"/>
    <col min="15881" max="15881" width="35.6640625" style="18" customWidth="1"/>
    <col min="15882" max="15882" width="26.5" style="18" customWidth="1"/>
    <col min="15883" max="15883" width="32.33203125" style="18" customWidth="1"/>
    <col min="15884" max="16130" width="10.83203125" style="18"/>
    <col min="16131" max="16131" width="27" style="18" customWidth="1"/>
    <col min="16132" max="16132" width="7.33203125" style="18" customWidth="1"/>
    <col min="16133" max="16133" width="34.5" style="18" customWidth="1"/>
    <col min="16134" max="16134" width="28" style="18" customWidth="1"/>
    <col min="16135" max="16135" width="37.33203125" style="18" customWidth="1"/>
    <col min="16136" max="16136" width="20.83203125" style="18" customWidth="1"/>
    <col min="16137" max="16137" width="35.6640625" style="18" customWidth="1"/>
    <col min="16138" max="16138" width="26.5" style="18" customWidth="1"/>
    <col min="16139" max="16139" width="32.33203125" style="18" customWidth="1"/>
    <col min="16140" max="16384" width="10.83203125" style="18"/>
  </cols>
  <sheetData>
    <row r="2" spans="1:17">
      <c r="A2" s="598"/>
      <c r="B2" s="599"/>
      <c r="C2" s="599"/>
      <c r="D2" s="599"/>
      <c r="E2" s="599"/>
      <c r="F2" s="599"/>
      <c r="G2" s="599"/>
      <c r="H2" s="599"/>
      <c r="I2" s="599"/>
      <c r="J2" s="599"/>
      <c r="K2" s="600"/>
    </row>
    <row r="3" spans="1:17" ht="31.5" customHeight="1">
      <c r="A3" s="610"/>
      <c r="B3" s="601" t="s">
        <v>0</v>
      </c>
      <c r="C3" s="602"/>
      <c r="D3" s="602"/>
      <c r="E3" s="602"/>
      <c r="F3" s="602"/>
      <c r="G3" s="602"/>
      <c r="H3" s="602"/>
      <c r="I3" s="602"/>
      <c r="J3" s="603"/>
      <c r="K3" s="20" t="s">
        <v>945</v>
      </c>
    </row>
    <row r="4" spans="1:17" ht="33" customHeight="1">
      <c r="A4" s="611"/>
      <c r="B4" s="604"/>
      <c r="C4" s="605"/>
      <c r="D4" s="605"/>
      <c r="E4" s="605"/>
      <c r="F4" s="605"/>
      <c r="G4" s="605"/>
      <c r="H4" s="605"/>
      <c r="I4" s="605"/>
      <c r="J4" s="606"/>
      <c r="K4" s="21" t="s">
        <v>112</v>
      </c>
    </row>
    <row r="5" spans="1:17" ht="29.5" customHeight="1">
      <c r="A5" s="612"/>
      <c r="B5" s="601" t="s">
        <v>3</v>
      </c>
      <c r="C5" s="602"/>
      <c r="D5" s="602"/>
      <c r="E5" s="602"/>
      <c r="F5" s="602"/>
      <c r="G5" s="602"/>
      <c r="H5" s="602"/>
      <c r="I5" s="602"/>
      <c r="J5" s="603"/>
      <c r="K5" s="22" t="s">
        <v>4</v>
      </c>
    </row>
    <row r="6" spans="1:17" ht="29">
      <c r="A6" s="607" t="s">
        <v>1040</v>
      </c>
      <c r="B6" s="608"/>
      <c r="C6" s="608"/>
      <c r="D6" s="608"/>
      <c r="E6" s="608"/>
      <c r="F6" s="608"/>
      <c r="G6" s="608"/>
      <c r="H6" s="608"/>
      <c r="I6" s="608"/>
      <c r="J6" s="608"/>
      <c r="K6" s="609"/>
    </row>
    <row r="7" spans="1:17" s="23" customFormat="1" ht="51">
      <c r="A7" s="58" t="s">
        <v>7</v>
      </c>
      <c r="B7" s="585" t="s">
        <v>722</v>
      </c>
      <c r="C7" s="586"/>
      <c r="D7" s="59" t="s">
        <v>9</v>
      </c>
      <c r="E7" s="59" t="s">
        <v>1041</v>
      </c>
      <c r="F7" s="58" t="s">
        <v>10</v>
      </c>
      <c r="G7" s="59" t="s">
        <v>1042</v>
      </c>
      <c r="H7" s="59" t="s">
        <v>11</v>
      </c>
      <c r="I7" s="17" t="s">
        <v>649</v>
      </c>
      <c r="J7" s="17" t="s">
        <v>650</v>
      </c>
      <c r="K7" s="270" t="s">
        <v>948</v>
      </c>
      <c r="L7" s="253" t="s">
        <v>15</v>
      </c>
      <c r="M7" s="253" t="s">
        <v>13</v>
      </c>
      <c r="N7" s="254" t="s">
        <v>16</v>
      </c>
      <c r="O7" s="254" t="s">
        <v>17</v>
      </c>
      <c r="P7" s="254" t="s">
        <v>18</v>
      </c>
      <c r="Q7" s="254" t="s">
        <v>19</v>
      </c>
    </row>
    <row r="8" spans="1:17" s="23" customFormat="1" ht="102">
      <c r="A8" s="596" t="s">
        <v>1043</v>
      </c>
      <c r="B8" s="54" t="s">
        <v>21</v>
      </c>
      <c r="C8" s="54" t="s">
        <v>1044</v>
      </c>
      <c r="D8" s="19" t="s">
        <v>1045</v>
      </c>
      <c r="E8" s="54" t="s">
        <v>1046</v>
      </c>
      <c r="F8" s="54" t="s">
        <v>40</v>
      </c>
      <c r="G8" s="54" t="s">
        <v>1047</v>
      </c>
      <c r="H8" s="54" t="s">
        <v>1047</v>
      </c>
      <c r="I8" s="239" t="s">
        <v>1048</v>
      </c>
      <c r="J8" s="252" t="s">
        <v>1049</v>
      </c>
      <c r="K8" s="269" t="s">
        <v>28</v>
      </c>
      <c r="L8" s="353" t="s">
        <v>1050</v>
      </c>
      <c r="M8" s="361" t="s">
        <v>1051</v>
      </c>
      <c r="N8" s="362">
        <v>0</v>
      </c>
      <c r="O8" s="363" t="s">
        <v>1052</v>
      </c>
      <c r="P8" s="363" t="s">
        <v>1052</v>
      </c>
      <c r="Q8" s="364">
        <v>0.33</v>
      </c>
    </row>
    <row r="9" spans="1:17" s="23" customFormat="1" ht="332.25" customHeight="1">
      <c r="A9" s="597"/>
      <c r="B9" s="613" t="s">
        <v>31</v>
      </c>
      <c r="C9" s="613" t="s">
        <v>1053</v>
      </c>
      <c r="D9" s="616" t="s">
        <v>1054</v>
      </c>
      <c r="E9" s="613" t="s">
        <v>1055</v>
      </c>
      <c r="F9" s="54" t="s">
        <v>1056</v>
      </c>
      <c r="G9" s="613" t="s">
        <v>1057</v>
      </c>
      <c r="H9" s="613" t="s">
        <v>1057</v>
      </c>
      <c r="I9" s="240" t="s">
        <v>1058</v>
      </c>
      <c r="J9" s="241" t="s">
        <v>1059</v>
      </c>
      <c r="K9" s="269" t="s">
        <v>28</v>
      </c>
      <c r="L9" s="355" t="s">
        <v>1060</v>
      </c>
      <c r="M9" s="365" t="s">
        <v>1061</v>
      </c>
      <c r="N9" s="362">
        <v>0</v>
      </c>
      <c r="O9" s="366" t="s">
        <v>1052</v>
      </c>
      <c r="P9" s="366" t="s">
        <v>1052</v>
      </c>
      <c r="Q9" s="367">
        <v>0</v>
      </c>
    </row>
    <row r="10" spans="1:17" s="23" customFormat="1" ht="332.25" customHeight="1">
      <c r="A10" s="597"/>
      <c r="B10" s="614"/>
      <c r="C10" s="614"/>
      <c r="D10" s="617"/>
      <c r="E10" s="614"/>
      <c r="F10" s="54" t="s">
        <v>1062</v>
      </c>
      <c r="G10" s="614"/>
      <c r="H10" s="614"/>
      <c r="I10" s="242" t="s">
        <v>1063</v>
      </c>
      <c r="J10" s="236" t="s">
        <v>1064</v>
      </c>
      <c r="K10" s="269" t="s">
        <v>28</v>
      </c>
      <c r="L10" s="355" t="s">
        <v>1065</v>
      </c>
      <c r="M10" s="365" t="s">
        <v>1066</v>
      </c>
      <c r="N10" s="362">
        <v>0</v>
      </c>
      <c r="O10" s="366" t="s">
        <v>1052</v>
      </c>
      <c r="P10" s="366" t="s">
        <v>1052</v>
      </c>
      <c r="Q10" s="367">
        <v>0</v>
      </c>
    </row>
    <row r="11" spans="1:17" s="23" customFormat="1" ht="123.75" customHeight="1">
      <c r="A11" s="577"/>
      <c r="B11" s="615"/>
      <c r="C11" s="615"/>
      <c r="D11" s="618"/>
      <c r="E11" s="615"/>
      <c r="F11" s="54" t="s">
        <v>40</v>
      </c>
      <c r="G11" s="615"/>
      <c r="H11" s="615"/>
      <c r="I11" s="621" t="s">
        <v>1067</v>
      </c>
      <c r="J11" s="622"/>
      <c r="K11" s="622"/>
      <c r="L11" s="355" t="s">
        <v>43</v>
      </c>
      <c r="M11" s="365" t="s">
        <v>44</v>
      </c>
      <c r="N11" s="362">
        <v>0</v>
      </c>
      <c r="O11" s="366" t="s">
        <v>1052</v>
      </c>
      <c r="P11" s="366" t="s">
        <v>1052</v>
      </c>
      <c r="Q11" s="367">
        <v>0</v>
      </c>
    </row>
    <row r="12" spans="1:17" s="23" customFormat="1" ht="95">
      <c r="A12" s="577"/>
      <c r="B12" s="54" t="s">
        <v>37</v>
      </c>
      <c r="C12" s="54" t="s">
        <v>1068</v>
      </c>
      <c r="D12" s="19" t="s">
        <v>1069</v>
      </c>
      <c r="E12" s="54" t="s">
        <v>1070</v>
      </c>
      <c r="F12" s="54" t="s">
        <v>1015</v>
      </c>
      <c r="G12" s="54" t="s">
        <v>1071</v>
      </c>
      <c r="H12" s="54" t="s">
        <v>1071</v>
      </c>
      <c r="I12" s="621" t="s">
        <v>1072</v>
      </c>
      <c r="J12" s="622"/>
      <c r="K12" s="622"/>
      <c r="L12" s="355" t="s">
        <v>43</v>
      </c>
      <c r="M12" s="365" t="s">
        <v>44</v>
      </c>
      <c r="N12" s="362">
        <v>0</v>
      </c>
      <c r="O12" s="366" t="s">
        <v>1052</v>
      </c>
      <c r="P12" s="366" t="s">
        <v>1052</v>
      </c>
      <c r="Q12" s="367">
        <v>0</v>
      </c>
    </row>
    <row r="13" spans="1:17" ht="101.25" customHeight="1">
      <c r="A13" s="578"/>
      <c r="B13" s="19" t="s">
        <v>757</v>
      </c>
      <c r="C13" s="53" t="s">
        <v>1073</v>
      </c>
      <c r="D13" s="53" t="s">
        <v>1074</v>
      </c>
      <c r="E13" s="53" t="s">
        <v>1075</v>
      </c>
      <c r="F13" s="53" t="s">
        <v>24</v>
      </c>
      <c r="G13" s="53" t="s">
        <v>1076</v>
      </c>
      <c r="H13" s="53" t="s">
        <v>1076</v>
      </c>
      <c r="I13" s="243" t="s">
        <v>1077</v>
      </c>
      <c r="J13" s="244" t="s">
        <v>1078</v>
      </c>
      <c r="K13" s="269" t="s">
        <v>28</v>
      </c>
      <c r="L13" s="368" t="s">
        <v>1079</v>
      </c>
      <c r="M13" s="369" t="s">
        <v>1080</v>
      </c>
      <c r="N13" s="362">
        <v>0.33329999999999999</v>
      </c>
      <c r="O13" s="366" t="s">
        <v>1052</v>
      </c>
      <c r="P13" s="366" t="s">
        <v>1052</v>
      </c>
      <c r="Q13" s="367">
        <v>0.33</v>
      </c>
    </row>
    <row r="14" spans="1:17" ht="92.25" customHeight="1">
      <c r="A14" s="596" t="s">
        <v>1081</v>
      </c>
      <c r="B14" s="19" t="s">
        <v>46</v>
      </c>
      <c r="C14" s="19" t="s">
        <v>1082</v>
      </c>
      <c r="D14" s="19" t="s">
        <v>1083</v>
      </c>
      <c r="E14" s="19" t="s">
        <v>1084</v>
      </c>
      <c r="F14" s="19" t="s">
        <v>1085</v>
      </c>
      <c r="G14" s="51">
        <v>45260</v>
      </c>
      <c r="H14" s="51">
        <v>45260</v>
      </c>
      <c r="I14" s="245" t="s">
        <v>1086</v>
      </c>
      <c r="J14" s="236" t="s">
        <v>1087</v>
      </c>
      <c r="K14" s="269" t="s">
        <v>28</v>
      </c>
      <c r="L14" s="368" t="s">
        <v>1088</v>
      </c>
      <c r="M14" s="369" t="s">
        <v>1089</v>
      </c>
      <c r="N14" s="362">
        <v>0.33329999999999999</v>
      </c>
      <c r="O14" s="366"/>
      <c r="P14" s="366" t="s">
        <v>1052</v>
      </c>
      <c r="Q14" s="367">
        <v>0</v>
      </c>
    </row>
    <row r="15" spans="1:17" ht="76">
      <c r="A15" s="577"/>
      <c r="B15" s="19">
        <v>2.2000000000000002</v>
      </c>
      <c r="C15" s="54" t="s">
        <v>1090</v>
      </c>
      <c r="D15" s="19" t="s">
        <v>1054</v>
      </c>
      <c r="E15" s="54" t="s">
        <v>1055</v>
      </c>
      <c r="F15" s="54" t="s">
        <v>40</v>
      </c>
      <c r="G15" s="54" t="s">
        <v>1057</v>
      </c>
      <c r="H15" s="54" t="s">
        <v>1057</v>
      </c>
      <c r="I15" s="621" t="s">
        <v>1072</v>
      </c>
      <c r="J15" s="622"/>
      <c r="K15" s="622"/>
      <c r="L15" s="353" t="s">
        <v>43</v>
      </c>
      <c r="M15" s="361" t="s">
        <v>44</v>
      </c>
      <c r="N15" s="362">
        <v>0</v>
      </c>
      <c r="O15" s="366" t="s">
        <v>1052</v>
      </c>
      <c r="P15" s="366" t="s">
        <v>1052</v>
      </c>
      <c r="Q15" s="367">
        <v>0</v>
      </c>
    </row>
    <row r="16" spans="1:17" ht="57">
      <c r="A16" s="577"/>
      <c r="B16" s="19" t="s">
        <v>872</v>
      </c>
      <c r="C16" s="19" t="s">
        <v>1091</v>
      </c>
      <c r="D16" s="19" t="s">
        <v>1092</v>
      </c>
      <c r="E16" s="19" t="s">
        <v>1093</v>
      </c>
      <c r="F16" s="19" t="s">
        <v>1094</v>
      </c>
      <c r="G16" s="51">
        <v>45260</v>
      </c>
      <c r="H16" s="51">
        <v>45260</v>
      </c>
      <c r="I16" s="621" t="s">
        <v>1072</v>
      </c>
      <c r="J16" s="622"/>
      <c r="K16" s="622"/>
      <c r="L16" s="355" t="s">
        <v>43</v>
      </c>
      <c r="M16" s="365" t="s">
        <v>44</v>
      </c>
      <c r="N16" s="362">
        <v>0</v>
      </c>
      <c r="O16" s="366" t="s">
        <v>1052</v>
      </c>
      <c r="P16" s="366" t="s">
        <v>1052</v>
      </c>
      <c r="Q16" s="367">
        <v>0</v>
      </c>
    </row>
    <row r="17" spans="1:17" ht="238">
      <c r="A17" s="596" t="s">
        <v>1095</v>
      </c>
      <c r="B17" s="19" t="s">
        <v>63</v>
      </c>
      <c r="C17" s="53" t="s">
        <v>1096</v>
      </c>
      <c r="D17" s="53" t="s">
        <v>1097</v>
      </c>
      <c r="E17" s="53" t="s">
        <v>1098</v>
      </c>
      <c r="F17" s="53" t="s">
        <v>1099</v>
      </c>
      <c r="G17" s="55">
        <v>45290</v>
      </c>
      <c r="H17" s="55">
        <v>45290</v>
      </c>
      <c r="I17" s="246" t="s">
        <v>1100</v>
      </c>
      <c r="J17" s="247" t="s">
        <v>1101</v>
      </c>
      <c r="K17" s="269" t="s">
        <v>28</v>
      </c>
      <c r="L17" s="355" t="s">
        <v>1102</v>
      </c>
      <c r="M17" s="365" t="s">
        <v>1103</v>
      </c>
      <c r="N17" s="362">
        <v>0.33329999999999999</v>
      </c>
      <c r="O17" s="366" t="s">
        <v>1052</v>
      </c>
      <c r="P17" s="366" t="s">
        <v>1052</v>
      </c>
      <c r="Q17" s="367">
        <v>0.33</v>
      </c>
    </row>
    <row r="18" spans="1:17" ht="153">
      <c r="A18" s="577"/>
      <c r="B18" s="19" t="s">
        <v>68</v>
      </c>
      <c r="C18" s="53" t="s">
        <v>1104</v>
      </c>
      <c r="D18" s="53" t="s">
        <v>1105</v>
      </c>
      <c r="E18" s="53" t="s">
        <v>1106</v>
      </c>
      <c r="F18" s="53" t="s">
        <v>1107</v>
      </c>
      <c r="G18" s="53" t="s">
        <v>1108</v>
      </c>
      <c r="H18" s="53" t="s">
        <v>1108</v>
      </c>
      <c r="I18" s="245" t="s">
        <v>1109</v>
      </c>
      <c r="J18" s="248" t="s">
        <v>1101</v>
      </c>
      <c r="K18" s="269" t="s">
        <v>28</v>
      </c>
      <c r="L18" s="355" t="s">
        <v>1110</v>
      </c>
      <c r="M18" s="365" t="s">
        <v>1111</v>
      </c>
      <c r="N18" s="362">
        <v>0.33329999999999999</v>
      </c>
      <c r="O18" s="366" t="s">
        <v>1052</v>
      </c>
      <c r="P18" s="366" t="s">
        <v>1052</v>
      </c>
      <c r="Q18" s="367">
        <v>0.33</v>
      </c>
    </row>
    <row r="19" spans="1:17" ht="238">
      <c r="A19" s="577"/>
      <c r="B19" s="19" t="s">
        <v>895</v>
      </c>
      <c r="C19" s="53" t="s">
        <v>1112</v>
      </c>
      <c r="D19" s="53" t="s">
        <v>1113</v>
      </c>
      <c r="E19" s="52" t="s">
        <v>1114</v>
      </c>
      <c r="F19" s="53" t="s">
        <v>1107</v>
      </c>
      <c r="G19" s="55">
        <v>45290</v>
      </c>
      <c r="H19" s="55">
        <v>45290</v>
      </c>
      <c r="I19" s="249" t="s">
        <v>1115</v>
      </c>
      <c r="J19" s="247" t="s">
        <v>1101</v>
      </c>
      <c r="K19" s="269" t="s">
        <v>28</v>
      </c>
      <c r="L19" s="368" t="s">
        <v>1116</v>
      </c>
      <c r="M19" s="369" t="s">
        <v>1117</v>
      </c>
      <c r="N19" s="362">
        <v>0.33329999999999999</v>
      </c>
      <c r="O19" s="366" t="s">
        <v>1052</v>
      </c>
      <c r="P19" s="366" t="s">
        <v>1052</v>
      </c>
      <c r="Q19" s="367">
        <v>0.33</v>
      </c>
    </row>
    <row r="20" spans="1:17" ht="104.25" customHeight="1">
      <c r="A20" s="577"/>
      <c r="B20" s="19" t="s">
        <v>905</v>
      </c>
      <c r="C20" s="53" t="s">
        <v>1118</v>
      </c>
      <c r="D20" s="53" t="s">
        <v>1119</v>
      </c>
      <c r="E20" s="53" t="s">
        <v>1119</v>
      </c>
      <c r="F20" s="53" t="s">
        <v>1107</v>
      </c>
      <c r="G20" s="51">
        <v>45290</v>
      </c>
      <c r="H20" s="51">
        <v>45290</v>
      </c>
      <c r="I20" s="249" t="s">
        <v>1120</v>
      </c>
      <c r="J20" s="247" t="s">
        <v>1121</v>
      </c>
      <c r="K20" s="269" t="s">
        <v>28</v>
      </c>
      <c r="L20" s="368" t="s">
        <v>1122</v>
      </c>
      <c r="M20" s="369" t="s">
        <v>1123</v>
      </c>
      <c r="N20" s="362">
        <v>0.33329999999999999</v>
      </c>
      <c r="O20" s="366" t="s">
        <v>1052</v>
      </c>
      <c r="P20" s="366" t="s">
        <v>1052</v>
      </c>
      <c r="Q20" s="367">
        <v>0.33</v>
      </c>
    </row>
    <row r="21" spans="1:17" ht="221">
      <c r="A21" s="596" t="s">
        <v>1124</v>
      </c>
      <c r="B21" s="54" t="s">
        <v>75</v>
      </c>
      <c r="C21" s="52" t="s">
        <v>1125</v>
      </c>
      <c r="D21" s="52" t="s">
        <v>1126</v>
      </c>
      <c r="E21" s="52" t="s">
        <v>1127</v>
      </c>
      <c r="F21" s="53" t="s">
        <v>1128</v>
      </c>
      <c r="G21" s="56" t="s">
        <v>1129</v>
      </c>
      <c r="H21" s="56" t="s">
        <v>1129</v>
      </c>
      <c r="I21" s="250" t="s">
        <v>1130</v>
      </c>
      <c r="J21" s="236" t="s">
        <v>1131</v>
      </c>
      <c r="K21" s="269" t="s">
        <v>28</v>
      </c>
      <c r="L21" s="368" t="s">
        <v>1132</v>
      </c>
      <c r="M21" s="369" t="s">
        <v>1133</v>
      </c>
      <c r="N21" s="362">
        <v>0.33329999999999999</v>
      </c>
      <c r="O21" s="366" t="s">
        <v>1052</v>
      </c>
      <c r="P21" s="366" t="s">
        <v>1052</v>
      </c>
      <c r="Q21" s="367">
        <v>0.33</v>
      </c>
    </row>
    <row r="22" spans="1:17" ht="153">
      <c r="A22" s="578"/>
      <c r="B22" s="54" t="s">
        <v>81</v>
      </c>
      <c r="C22" s="52" t="s">
        <v>1134</v>
      </c>
      <c r="D22" s="52" t="s">
        <v>1135</v>
      </c>
      <c r="E22" s="53" t="s">
        <v>1136</v>
      </c>
      <c r="F22" s="53" t="s">
        <v>1107</v>
      </c>
      <c r="G22" s="55">
        <v>45260</v>
      </c>
      <c r="H22" s="55">
        <v>45260</v>
      </c>
      <c r="I22" s="251" t="s">
        <v>1137</v>
      </c>
      <c r="J22" s="236" t="s">
        <v>1131</v>
      </c>
      <c r="K22" s="269" t="s">
        <v>28</v>
      </c>
      <c r="L22" s="368" t="s">
        <v>1138</v>
      </c>
      <c r="M22" s="369" t="s">
        <v>1139</v>
      </c>
      <c r="N22" s="362">
        <v>0.33329999999999999</v>
      </c>
      <c r="O22" s="366" t="s">
        <v>1052</v>
      </c>
      <c r="P22" s="366" t="s">
        <v>1052</v>
      </c>
      <c r="Q22" s="367">
        <v>0.33</v>
      </c>
    </row>
    <row r="23" spans="1:17" ht="57">
      <c r="A23" s="184" t="s">
        <v>1140</v>
      </c>
      <c r="B23" s="54" t="s">
        <v>105</v>
      </c>
      <c r="C23" s="54" t="s">
        <v>1141</v>
      </c>
      <c r="D23" s="54" t="s">
        <v>1142</v>
      </c>
      <c r="E23" s="54" t="s">
        <v>1143</v>
      </c>
      <c r="F23" s="54" t="s">
        <v>40</v>
      </c>
      <c r="G23" s="54" t="s">
        <v>1144</v>
      </c>
      <c r="H23" s="54" t="s">
        <v>1144</v>
      </c>
      <c r="I23" s="619" t="s">
        <v>1145</v>
      </c>
      <c r="J23" s="620"/>
      <c r="K23" s="620"/>
      <c r="L23" s="355" t="s">
        <v>43</v>
      </c>
      <c r="M23" s="365" t="s">
        <v>632</v>
      </c>
      <c r="N23" s="362"/>
      <c r="O23" s="366" t="s">
        <v>1052</v>
      </c>
      <c r="P23" s="366" t="s">
        <v>1052</v>
      </c>
      <c r="Q23" s="367">
        <v>0</v>
      </c>
    </row>
    <row r="24" spans="1:17" ht="57">
      <c r="A24" s="185"/>
      <c r="B24" s="54" t="s">
        <v>1025</v>
      </c>
      <c r="C24" s="54" t="s">
        <v>1146</v>
      </c>
      <c r="D24" s="54" t="s">
        <v>1147</v>
      </c>
      <c r="E24" s="54" t="s">
        <v>1148</v>
      </c>
      <c r="F24" s="54" t="s">
        <v>40</v>
      </c>
      <c r="G24" s="54" t="s">
        <v>1149</v>
      </c>
      <c r="H24" s="54" t="s">
        <v>1149</v>
      </c>
      <c r="I24" s="621" t="s">
        <v>1150</v>
      </c>
      <c r="J24" s="622"/>
      <c r="K24" s="622"/>
      <c r="L24" s="355" t="s">
        <v>43</v>
      </c>
      <c r="M24" s="365" t="s">
        <v>44</v>
      </c>
      <c r="N24" s="362">
        <v>0</v>
      </c>
      <c r="O24" s="366"/>
      <c r="P24" s="366"/>
      <c r="Q24" s="367">
        <v>0</v>
      </c>
    </row>
    <row r="25" spans="1:17" s="298" customFormat="1" ht="38" customHeight="1">
      <c r="L25" s="370"/>
      <c r="M25" s="371" t="s">
        <v>700</v>
      </c>
      <c r="N25" s="372">
        <f>AVERAGE(N8:N24)</f>
        <v>0.16664999999999999</v>
      </c>
      <c r="O25" s="302"/>
      <c r="P25" s="302"/>
      <c r="Q25" s="373">
        <f>+N25</f>
        <v>0.16664999999999999</v>
      </c>
    </row>
  </sheetData>
  <mergeCells count="22">
    <mergeCell ref="I23:K23"/>
    <mergeCell ref="I24:K24"/>
    <mergeCell ref="I11:K11"/>
    <mergeCell ref="I12:K12"/>
    <mergeCell ref="I15:K15"/>
    <mergeCell ref="I16:K16"/>
    <mergeCell ref="A8:A13"/>
    <mergeCell ref="A14:A16"/>
    <mergeCell ref="A17:A20"/>
    <mergeCell ref="A21:A22"/>
    <mergeCell ref="A2:K2"/>
    <mergeCell ref="B3:J4"/>
    <mergeCell ref="A6:K6"/>
    <mergeCell ref="B7:C7"/>
    <mergeCell ref="A3:A5"/>
    <mergeCell ref="B5:J5"/>
    <mergeCell ref="B9:B11"/>
    <mergeCell ref="C9:C11"/>
    <mergeCell ref="D9:D11"/>
    <mergeCell ref="E9:E11"/>
    <mergeCell ref="G9:G11"/>
    <mergeCell ref="H9:H11"/>
  </mergeCells>
  <hyperlinks>
    <hyperlink ref="J21" r:id="rId1" xr:uid="{00000000-0004-0000-0500-000000000000}"/>
    <hyperlink ref="J22" r:id="rId2" xr:uid="{00000000-0004-0000-0500-000001000000}"/>
    <hyperlink ref="J17" r:id="rId3" xr:uid="{00000000-0004-0000-0500-000002000000}"/>
    <hyperlink ref="J18" r:id="rId4" xr:uid="{00000000-0004-0000-0500-000003000000}"/>
    <hyperlink ref="J19" r:id="rId5" xr:uid="{00000000-0004-0000-0500-000004000000}"/>
    <hyperlink ref="J20" r:id="rId6" xr:uid="{00000000-0004-0000-0500-000005000000}"/>
    <hyperlink ref="J10" r:id="rId7" xr:uid="{00000000-0004-0000-0500-000006000000}"/>
    <hyperlink ref="J14" r:id="rId8" xr:uid="{00000000-0004-0000-0500-000007000000}"/>
    <hyperlink ref="J13" r:id="rId9" xr:uid="{00000000-0004-0000-0500-000008000000}"/>
    <hyperlink ref="J8" r:id="rId10" xr:uid="{00000000-0004-0000-0500-000009000000}"/>
  </hyperlinks>
  <pageMargins left="0.7" right="0.7" top="0.75" bottom="0.75" header="0.3" footer="0.3"/>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AE90"/>
  <sheetViews>
    <sheetView showGridLines="0" topLeftCell="K9" zoomScale="90" zoomScaleNormal="90" workbookViewId="0">
      <selection activeCell="N15" sqref="N15"/>
    </sheetView>
  </sheetViews>
  <sheetFormatPr baseColWidth="10" defaultColWidth="14.5" defaultRowHeight="16"/>
  <cols>
    <col min="1" max="1" width="27.33203125" customWidth="1"/>
    <col min="2" max="2" width="11.5" customWidth="1"/>
    <col min="3" max="3" width="48.83203125" customWidth="1"/>
    <col min="4" max="4" width="49.33203125" customWidth="1"/>
    <col min="5" max="5" width="30.83203125" customWidth="1"/>
    <col min="6" max="6" width="34.5" customWidth="1"/>
    <col min="7" max="8" width="28.1640625" customWidth="1"/>
    <col min="9" max="9" width="45.5" customWidth="1"/>
    <col min="10" max="10" width="34.6640625" customWidth="1"/>
    <col min="11" max="11" width="43.83203125" customWidth="1"/>
    <col min="12" max="12" width="45.5" style="357" customWidth="1"/>
    <col min="13" max="13" width="24.83203125" style="357" customWidth="1"/>
    <col min="14" max="16" width="24" style="273" bestFit="1" customWidth="1"/>
    <col min="17" max="17" width="22" style="275" bestFit="1" customWidth="1"/>
    <col min="18" max="31" width="11.5" customWidth="1"/>
  </cols>
  <sheetData>
    <row r="1" spans="1:31">
      <c r="A1" s="31"/>
      <c r="B1" s="31"/>
      <c r="C1" s="31"/>
      <c r="D1" s="31"/>
      <c r="E1" s="31"/>
      <c r="F1" s="31"/>
      <c r="G1" s="31"/>
      <c r="H1" s="31"/>
      <c r="I1" s="31"/>
      <c r="J1" s="31"/>
      <c r="K1" s="31"/>
      <c r="L1" s="327"/>
      <c r="M1" s="327"/>
      <c r="N1" s="272"/>
      <c r="O1" s="272"/>
      <c r="P1" s="272"/>
      <c r="Q1" s="274"/>
      <c r="R1" s="31"/>
      <c r="S1" s="31"/>
      <c r="T1" s="31"/>
      <c r="U1" s="31"/>
      <c r="V1" s="31"/>
      <c r="W1" s="31"/>
      <c r="X1" s="31"/>
      <c r="Y1" s="31"/>
      <c r="Z1" s="31"/>
      <c r="AA1" s="31"/>
      <c r="AB1" s="31"/>
      <c r="AC1" s="31"/>
      <c r="AD1" s="31"/>
      <c r="AE1" s="31"/>
    </row>
    <row r="2" spans="1:31" ht="18">
      <c r="A2" s="627"/>
      <c r="B2" s="629" t="s">
        <v>0</v>
      </c>
      <c r="C2" s="445"/>
      <c r="D2" s="445"/>
      <c r="E2" s="445"/>
      <c r="F2" s="445"/>
      <c r="G2" s="445"/>
      <c r="H2" s="445"/>
      <c r="I2" s="445"/>
      <c r="J2" s="445"/>
      <c r="K2" s="446"/>
      <c r="L2" s="327"/>
      <c r="M2" s="327"/>
      <c r="N2" s="272"/>
      <c r="O2" s="272"/>
      <c r="P2" s="272"/>
      <c r="Q2" s="274"/>
      <c r="R2" s="31"/>
      <c r="S2" s="31"/>
      <c r="T2" s="31"/>
      <c r="U2" s="31"/>
      <c r="V2" s="31"/>
      <c r="W2" s="31"/>
      <c r="X2" s="31"/>
      <c r="Y2" s="31"/>
      <c r="Z2" s="31"/>
      <c r="AA2" s="31"/>
      <c r="AB2" s="31"/>
      <c r="AC2" s="31"/>
      <c r="AD2" s="31"/>
      <c r="AE2" s="31"/>
    </row>
    <row r="3" spans="1:31">
      <c r="A3" s="628"/>
      <c r="B3" s="630" t="s">
        <v>1151</v>
      </c>
      <c r="C3" s="445"/>
      <c r="D3" s="445"/>
      <c r="E3" s="445"/>
      <c r="F3" s="445"/>
      <c r="G3" s="445"/>
      <c r="H3" s="445"/>
      <c r="I3" s="445"/>
      <c r="J3" s="445"/>
      <c r="K3" s="446"/>
      <c r="L3" s="327"/>
      <c r="M3" s="327"/>
      <c r="N3" s="272"/>
      <c r="O3" s="272"/>
      <c r="P3" s="272"/>
      <c r="Q3" s="274"/>
      <c r="R3" s="31"/>
      <c r="S3" s="31"/>
      <c r="T3" s="31"/>
      <c r="U3" s="31"/>
      <c r="V3" s="31"/>
      <c r="W3" s="31"/>
      <c r="X3" s="31"/>
      <c r="Y3" s="31"/>
      <c r="Z3" s="31"/>
      <c r="AA3" s="31"/>
      <c r="AB3" s="31"/>
      <c r="AC3" s="31"/>
      <c r="AD3" s="31"/>
      <c r="AE3" s="31"/>
    </row>
    <row r="4" spans="1:31">
      <c r="A4" s="437"/>
      <c r="B4" s="630" t="s">
        <v>1152</v>
      </c>
      <c r="C4" s="445"/>
      <c r="D4" s="445"/>
      <c r="E4" s="445"/>
      <c r="F4" s="445"/>
      <c r="G4" s="445"/>
      <c r="H4" s="445"/>
      <c r="I4" s="445"/>
      <c r="J4" s="445"/>
      <c r="K4" s="446"/>
      <c r="L4" s="327"/>
      <c r="M4" s="327"/>
      <c r="N4" s="272"/>
      <c r="O4" s="272"/>
      <c r="P4" s="272"/>
      <c r="Q4" s="274"/>
      <c r="R4" s="31"/>
      <c r="S4" s="31"/>
      <c r="T4" s="31"/>
      <c r="U4" s="31"/>
      <c r="V4" s="31"/>
      <c r="W4" s="31"/>
      <c r="X4" s="31"/>
      <c r="Y4" s="31"/>
      <c r="Z4" s="31"/>
      <c r="AA4" s="31"/>
      <c r="AB4" s="31"/>
      <c r="AC4" s="31"/>
      <c r="AD4" s="31"/>
      <c r="AE4" s="31"/>
    </row>
    <row r="5" spans="1:31" ht="18">
      <c r="A5" s="31"/>
      <c r="B5" s="57"/>
      <c r="C5" s="57"/>
      <c r="D5" s="57"/>
      <c r="E5" s="57"/>
      <c r="F5" s="57"/>
      <c r="G5" s="57"/>
      <c r="H5" s="57"/>
      <c r="I5" s="57"/>
      <c r="J5" s="57"/>
      <c r="K5" s="57"/>
      <c r="L5" s="327"/>
      <c r="M5" s="327"/>
      <c r="N5" s="272"/>
      <c r="O5" s="272"/>
      <c r="P5" s="272"/>
      <c r="Q5" s="274"/>
      <c r="R5" s="31"/>
      <c r="S5" s="31"/>
      <c r="T5" s="31"/>
      <c r="U5" s="31"/>
      <c r="V5" s="31"/>
      <c r="W5" s="31"/>
      <c r="X5" s="31"/>
      <c r="Y5" s="31"/>
      <c r="Z5" s="31"/>
      <c r="AA5" s="31"/>
      <c r="AB5" s="31"/>
      <c r="AC5" s="31"/>
      <c r="AD5" s="31"/>
      <c r="AE5" s="31"/>
    </row>
    <row r="6" spans="1:31" ht="20">
      <c r="A6" s="631" t="s">
        <v>1153</v>
      </c>
      <c r="B6" s="633" t="s">
        <v>1154</v>
      </c>
      <c r="C6" s="632"/>
      <c r="D6" s="632"/>
      <c r="E6" s="632"/>
      <c r="F6" s="632"/>
      <c r="G6" s="632"/>
      <c r="H6" s="632"/>
      <c r="I6" s="632"/>
      <c r="J6" s="632"/>
      <c r="K6" s="632"/>
      <c r="L6" s="327"/>
      <c r="M6" s="327"/>
      <c r="N6" s="272"/>
      <c r="O6" s="272"/>
      <c r="P6" s="272"/>
      <c r="Q6" s="274"/>
      <c r="R6" s="31"/>
      <c r="S6" s="31"/>
      <c r="T6" s="31"/>
      <c r="U6" s="31"/>
      <c r="V6" s="31"/>
      <c r="W6" s="31"/>
      <c r="X6" s="31"/>
      <c r="Y6" s="31"/>
      <c r="Z6" s="31"/>
      <c r="AA6" s="31"/>
      <c r="AB6" s="31"/>
      <c r="AC6" s="31"/>
      <c r="AD6" s="31"/>
      <c r="AE6" s="31"/>
    </row>
    <row r="7" spans="1:31" ht="68">
      <c r="A7" s="632"/>
      <c r="B7" s="634" t="s">
        <v>722</v>
      </c>
      <c r="C7" s="635"/>
      <c r="D7" s="193" t="s">
        <v>1155</v>
      </c>
      <c r="E7" s="194" t="s">
        <v>1156</v>
      </c>
      <c r="F7" s="193" t="s">
        <v>723</v>
      </c>
      <c r="G7" s="193" t="s">
        <v>1157</v>
      </c>
      <c r="H7" s="195" t="s">
        <v>1158</v>
      </c>
      <c r="I7" s="17" t="s">
        <v>649</v>
      </c>
      <c r="J7" s="17" t="s">
        <v>650</v>
      </c>
      <c r="K7" s="270" t="s">
        <v>948</v>
      </c>
      <c r="L7" s="253" t="s">
        <v>15</v>
      </c>
      <c r="M7" s="253" t="s">
        <v>13</v>
      </c>
      <c r="N7" s="254" t="s">
        <v>16</v>
      </c>
      <c r="O7" s="254" t="s">
        <v>17</v>
      </c>
      <c r="P7" s="254" t="s">
        <v>18</v>
      </c>
      <c r="Q7" s="254" t="s">
        <v>19</v>
      </c>
      <c r="R7" s="31"/>
      <c r="S7" s="31"/>
      <c r="T7" s="31"/>
      <c r="U7" s="31"/>
      <c r="V7" s="31"/>
      <c r="W7" s="31"/>
      <c r="X7" s="31"/>
      <c r="Y7" s="31"/>
      <c r="Z7" s="31"/>
      <c r="AA7" s="31"/>
      <c r="AB7" s="31"/>
      <c r="AC7" s="31"/>
      <c r="AD7" s="31"/>
      <c r="AE7" s="31"/>
    </row>
    <row r="8" spans="1:31" ht="42">
      <c r="A8" s="623" t="s">
        <v>1159</v>
      </c>
      <c r="B8" s="186" t="s">
        <v>21</v>
      </c>
      <c r="C8" s="187" t="s">
        <v>1160</v>
      </c>
      <c r="D8" s="188" t="s">
        <v>33</v>
      </c>
      <c r="E8" s="187" t="s">
        <v>1161</v>
      </c>
      <c r="F8" s="187" t="s">
        <v>24</v>
      </c>
      <c r="G8" s="188" t="s">
        <v>1162</v>
      </c>
      <c r="H8" s="224"/>
      <c r="I8" s="638" t="s">
        <v>1163</v>
      </c>
      <c r="J8" s="639"/>
      <c r="K8" s="639"/>
      <c r="L8" s="353" t="s">
        <v>43</v>
      </c>
      <c r="M8" s="354" t="s">
        <v>44</v>
      </c>
      <c r="N8" s="380">
        <v>0</v>
      </c>
      <c r="O8" s="283" t="s">
        <v>1052</v>
      </c>
      <c r="P8" s="283" t="s">
        <v>1052</v>
      </c>
      <c r="Q8" s="284">
        <v>0</v>
      </c>
      <c r="R8" s="31"/>
      <c r="S8" s="31"/>
      <c r="T8" s="31"/>
      <c r="U8" s="31"/>
      <c r="V8" s="31"/>
      <c r="W8" s="31"/>
      <c r="X8" s="31"/>
      <c r="Y8" s="31"/>
      <c r="Z8" s="31"/>
      <c r="AA8" s="31"/>
      <c r="AB8" s="31"/>
      <c r="AC8" s="31"/>
      <c r="AD8" s="31"/>
      <c r="AE8" s="31"/>
    </row>
    <row r="9" spans="1:31" ht="119">
      <c r="A9" s="624"/>
      <c r="B9" s="186" t="s">
        <v>31</v>
      </c>
      <c r="C9" s="187" t="s">
        <v>1164</v>
      </c>
      <c r="D9" s="187" t="s">
        <v>1165</v>
      </c>
      <c r="E9" s="188" t="s">
        <v>1166</v>
      </c>
      <c r="F9" s="187" t="s">
        <v>24</v>
      </c>
      <c r="G9" s="188" t="s">
        <v>1162</v>
      </c>
      <c r="H9" s="189"/>
      <c r="I9" s="223" t="s">
        <v>1167</v>
      </c>
      <c r="J9" s="225" t="s">
        <v>1078</v>
      </c>
      <c r="K9" s="271" t="s">
        <v>28</v>
      </c>
      <c r="L9" s="355" t="s">
        <v>1168</v>
      </c>
      <c r="M9" s="356" t="s">
        <v>1169</v>
      </c>
      <c r="N9" s="381">
        <v>0.33329999999999999</v>
      </c>
      <c r="O9" s="285" t="s">
        <v>1052</v>
      </c>
      <c r="P9" s="285" t="s">
        <v>1052</v>
      </c>
      <c r="Q9" s="286">
        <v>0.5</v>
      </c>
      <c r="R9" s="31"/>
      <c r="S9" s="31"/>
      <c r="T9" s="31"/>
      <c r="U9" s="31"/>
      <c r="V9" s="31"/>
      <c r="W9" s="31"/>
      <c r="X9" s="31"/>
      <c r="Y9" s="31"/>
      <c r="Z9" s="31"/>
      <c r="AA9" s="31"/>
      <c r="AB9" s="31"/>
      <c r="AC9" s="31"/>
      <c r="AD9" s="31"/>
      <c r="AE9" s="31"/>
    </row>
    <row r="10" spans="1:31" ht="153">
      <c r="A10" s="626"/>
      <c r="B10" s="190" t="s">
        <v>37</v>
      </c>
      <c r="C10" s="188" t="s">
        <v>1170</v>
      </c>
      <c r="D10" s="188" t="s">
        <v>33</v>
      </c>
      <c r="E10" s="188" t="s">
        <v>1171</v>
      </c>
      <c r="F10" s="187" t="s">
        <v>24</v>
      </c>
      <c r="G10" s="188" t="s">
        <v>1172</v>
      </c>
      <c r="H10" s="189"/>
      <c r="I10" s="222" t="s">
        <v>1173</v>
      </c>
      <c r="J10" s="225" t="s">
        <v>1078</v>
      </c>
      <c r="K10" s="271" t="s">
        <v>28</v>
      </c>
      <c r="L10" s="355" t="s">
        <v>1174</v>
      </c>
      <c r="M10" s="356" t="s">
        <v>1175</v>
      </c>
      <c r="N10" s="381">
        <v>0.33329999999999999</v>
      </c>
      <c r="O10" s="285" t="s">
        <v>1052</v>
      </c>
      <c r="P10" s="285" t="s">
        <v>1052</v>
      </c>
      <c r="Q10" s="286">
        <v>0.25</v>
      </c>
      <c r="R10" s="31"/>
      <c r="S10" s="31"/>
      <c r="T10" s="31"/>
      <c r="U10" s="31"/>
      <c r="V10" s="31"/>
      <c r="W10" s="31"/>
      <c r="X10" s="31"/>
      <c r="Y10" s="31"/>
      <c r="Z10" s="31"/>
      <c r="AA10" s="31"/>
      <c r="AB10" s="31"/>
      <c r="AC10" s="31"/>
      <c r="AD10" s="31"/>
      <c r="AE10" s="31"/>
    </row>
    <row r="11" spans="1:31" ht="85">
      <c r="A11" s="623" t="s">
        <v>1176</v>
      </c>
      <c r="B11" s="186" t="s">
        <v>46</v>
      </c>
      <c r="C11" s="187" t="s">
        <v>1177</v>
      </c>
      <c r="D11" s="187" t="s">
        <v>1178</v>
      </c>
      <c r="E11" s="187" t="s">
        <v>1179</v>
      </c>
      <c r="F11" s="187" t="s">
        <v>24</v>
      </c>
      <c r="G11" s="191" t="s">
        <v>1172</v>
      </c>
      <c r="H11" s="189"/>
      <c r="I11" s="221" t="s">
        <v>1180</v>
      </c>
      <c r="K11" s="271" t="s">
        <v>28</v>
      </c>
      <c r="L11" s="355" t="s">
        <v>1181</v>
      </c>
      <c r="M11" s="356" t="s">
        <v>632</v>
      </c>
      <c r="N11" s="381"/>
      <c r="O11" s="285" t="s">
        <v>1052</v>
      </c>
      <c r="P11" s="285" t="s">
        <v>1052</v>
      </c>
      <c r="Q11" s="286">
        <v>0</v>
      </c>
      <c r="R11" s="31"/>
      <c r="S11" s="31"/>
      <c r="T11" s="31"/>
      <c r="U11" s="31"/>
      <c r="V11" s="31"/>
      <c r="W11" s="31"/>
      <c r="X11" s="31"/>
      <c r="Y11" s="31"/>
      <c r="Z11" s="31"/>
      <c r="AA11" s="31"/>
      <c r="AB11" s="31"/>
      <c r="AC11" s="31"/>
      <c r="AD11" s="31"/>
      <c r="AE11" s="31"/>
    </row>
    <row r="12" spans="1:31" ht="85">
      <c r="A12" s="624"/>
      <c r="B12" s="192" t="s">
        <v>54</v>
      </c>
      <c r="C12" s="187" t="s">
        <v>1182</v>
      </c>
      <c r="D12" s="187" t="s">
        <v>1183</v>
      </c>
      <c r="E12" s="187" t="s">
        <v>1184</v>
      </c>
      <c r="F12" s="187" t="s">
        <v>24</v>
      </c>
      <c r="G12" s="191" t="s">
        <v>1172</v>
      </c>
      <c r="H12" s="189"/>
      <c r="I12" s="636" t="s">
        <v>1185</v>
      </c>
      <c r="J12" s="637"/>
      <c r="K12" s="637"/>
      <c r="L12" s="355" t="s">
        <v>1181</v>
      </c>
      <c r="M12" s="356" t="s">
        <v>632</v>
      </c>
      <c r="N12" s="381"/>
      <c r="O12" s="285" t="s">
        <v>1052</v>
      </c>
      <c r="P12" s="285" t="s">
        <v>1052</v>
      </c>
      <c r="Q12" s="286">
        <v>0</v>
      </c>
      <c r="R12" s="31"/>
      <c r="S12" s="31"/>
      <c r="T12" s="31"/>
      <c r="U12" s="31"/>
      <c r="V12" s="31"/>
      <c r="W12" s="31"/>
      <c r="X12" s="31"/>
      <c r="Y12" s="31"/>
      <c r="Z12" s="31"/>
      <c r="AA12" s="31"/>
      <c r="AB12" s="31"/>
      <c r="AC12" s="31"/>
      <c r="AD12" s="31"/>
      <c r="AE12" s="31"/>
    </row>
    <row r="13" spans="1:31" ht="68">
      <c r="A13" s="625"/>
      <c r="B13" s="192" t="s">
        <v>872</v>
      </c>
      <c r="C13" s="187" t="s">
        <v>1186</v>
      </c>
      <c r="D13" s="187" t="s">
        <v>1187</v>
      </c>
      <c r="E13" s="187" t="s">
        <v>1188</v>
      </c>
      <c r="F13" s="187" t="s">
        <v>24</v>
      </c>
      <c r="G13" s="191" t="s">
        <v>356</v>
      </c>
      <c r="H13" s="189"/>
      <c r="I13" s="636" t="s">
        <v>1189</v>
      </c>
      <c r="J13" s="637"/>
      <c r="K13" s="637"/>
      <c r="L13" s="355" t="s">
        <v>1190</v>
      </c>
      <c r="M13" s="356" t="s">
        <v>44</v>
      </c>
      <c r="N13" s="381">
        <v>0</v>
      </c>
      <c r="O13" s="285" t="s">
        <v>1052</v>
      </c>
      <c r="P13" s="285" t="s">
        <v>1052</v>
      </c>
      <c r="Q13" s="286">
        <v>0</v>
      </c>
      <c r="R13" s="31"/>
      <c r="S13" s="31"/>
      <c r="T13" s="31"/>
      <c r="U13" s="31"/>
      <c r="V13" s="31"/>
      <c r="W13" s="31"/>
      <c r="X13" s="31"/>
      <c r="Y13" s="31"/>
      <c r="Z13" s="31"/>
      <c r="AA13" s="31"/>
      <c r="AB13" s="31"/>
      <c r="AC13" s="31"/>
      <c r="AD13" s="31"/>
      <c r="AE13" s="31"/>
    </row>
    <row r="14" spans="1:31" ht="17">
      <c r="A14" s="31"/>
      <c r="B14" s="31"/>
      <c r="C14" s="31"/>
      <c r="D14" s="31"/>
      <c r="E14" s="31"/>
      <c r="F14" s="31"/>
      <c r="G14" s="31"/>
      <c r="H14" s="31"/>
      <c r="I14" s="31"/>
      <c r="J14" s="31"/>
      <c r="K14" s="31"/>
      <c r="L14" s="327"/>
      <c r="M14" s="306" t="s">
        <v>700</v>
      </c>
      <c r="N14" s="292">
        <f>AVERAGE(N8:N13)</f>
        <v>0.16664999999999999</v>
      </c>
      <c r="O14" s="276"/>
      <c r="P14" s="276"/>
      <c r="Q14" s="277">
        <f>+N14</f>
        <v>0.16664999999999999</v>
      </c>
      <c r="R14" s="31"/>
      <c r="S14" s="31"/>
      <c r="T14" s="31"/>
      <c r="U14" s="31"/>
      <c r="V14" s="31"/>
      <c r="W14" s="31"/>
      <c r="X14" s="31"/>
      <c r="Y14" s="31"/>
      <c r="Z14" s="31"/>
      <c r="AA14" s="31"/>
      <c r="AB14" s="31"/>
      <c r="AC14" s="31"/>
      <c r="AD14" s="31"/>
      <c r="AE14" s="31"/>
    </row>
    <row r="15" spans="1:31">
      <c r="A15" s="31"/>
      <c r="B15" s="31"/>
      <c r="C15" s="31"/>
      <c r="D15" s="31"/>
      <c r="E15" s="31"/>
      <c r="F15" s="31"/>
      <c r="G15" s="31"/>
      <c r="H15" s="31"/>
      <c r="I15" s="31"/>
      <c r="J15" s="31"/>
      <c r="K15" s="31"/>
      <c r="L15" s="327"/>
      <c r="M15" s="327"/>
      <c r="N15" s="272"/>
      <c r="O15" s="272"/>
      <c r="P15" s="272"/>
      <c r="Q15" s="274"/>
      <c r="R15" s="31"/>
      <c r="S15" s="31"/>
      <c r="T15" s="31"/>
      <c r="U15" s="31"/>
      <c r="V15" s="31"/>
      <c r="W15" s="31"/>
      <c r="X15" s="31"/>
      <c r="Y15" s="31"/>
      <c r="Z15" s="31"/>
      <c r="AA15" s="31"/>
      <c r="AB15" s="31"/>
      <c r="AC15" s="31"/>
      <c r="AD15" s="31"/>
      <c r="AE15" s="31"/>
    </row>
    <row r="16" spans="1:31">
      <c r="A16" s="31"/>
      <c r="B16" s="31"/>
      <c r="C16" s="31"/>
      <c r="D16" s="31"/>
      <c r="E16" s="31"/>
      <c r="F16" s="31"/>
      <c r="G16" s="31"/>
      <c r="H16" s="31"/>
      <c r="I16" s="31"/>
      <c r="J16" s="31"/>
      <c r="K16" s="31"/>
      <c r="L16" s="327"/>
      <c r="M16" s="327"/>
      <c r="N16" s="272"/>
      <c r="O16" s="272"/>
      <c r="P16" s="272"/>
      <c r="Q16" s="274"/>
      <c r="R16" s="31"/>
      <c r="S16" s="31"/>
      <c r="T16" s="31"/>
      <c r="U16" s="31"/>
      <c r="V16" s="31"/>
      <c r="W16" s="31"/>
      <c r="X16" s="31"/>
      <c r="Y16" s="31"/>
      <c r="Z16" s="31"/>
      <c r="AA16" s="31"/>
      <c r="AB16" s="31"/>
      <c r="AC16" s="31"/>
      <c r="AD16" s="31"/>
      <c r="AE16" s="31"/>
    </row>
    <row r="17" spans="1:31">
      <c r="A17" s="31"/>
      <c r="B17" s="31"/>
      <c r="C17" s="31"/>
      <c r="D17" s="31"/>
      <c r="E17" s="31"/>
      <c r="F17" s="31"/>
      <c r="G17" s="31"/>
      <c r="H17" s="31"/>
      <c r="I17" s="31"/>
      <c r="J17" s="31"/>
      <c r="K17" s="31"/>
      <c r="L17" s="327"/>
      <c r="M17" s="327"/>
      <c r="N17" s="272"/>
      <c r="O17" s="272"/>
      <c r="P17" s="272"/>
      <c r="Q17" s="274"/>
      <c r="R17" s="31"/>
      <c r="S17" s="31"/>
      <c r="T17" s="31"/>
      <c r="U17" s="31"/>
      <c r="V17" s="31"/>
      <c r="W17" s="31"/>
      <c r="X17" s="31"/>
      <c r="Y17" s="31"/>
      <c r="Z17" s="31"/>
      <c r="AA17" s="31"/>
      <c r="AB17" s="31"/>
      <c r="AC17" s="31"/>
      <c r="AD17" s="31"/>
      <c r="AE17" s="31"/>
    </row>
    <row r="18" spans="1:31">
      <c r="A18" s="31"/>
      <c r="B18" s="31"/>
      <c r="C18" s="31"/>
      <c r="D18" s="31"/>
      <c r="E18" s="31"/>
      <c r="F18" s="31"/>
      <c r="G18" s="31"/>
      <c r="H18" s="31"/>
      <c r="I18" s="31"/>
      <c r="J18" s="31"/>
      <c r="K18" s="31"/>
      <c r="L18" s="327"/>
      <c r="M18" s="327"/>
      <c r="N18" s="272"/>
      <c r="O18" s="272"/>
      <c r="P18" s="272"/>
      <c r="Q18" s="274"/>
      <c r="R18" s="31"/>
      <c r="S18" s="31"/>
      <c r="T18" s="31"/>
      <c r="U18" s="31"/>
      <c r="V18" s="31"/>
      <c r="W18" s="31"/>
      <c r="X18" s="31"/>
      <c r="Y18" s="31"/>
      <c r="Z18" s="31"/>
      <c r="AA18" s="31"/>
      <c r="AB18" s="31"/>
      <c r="AC18" s="31"/>
      <c r="AD18" s="31"/>
      <c r="AE18" s="31"/>
    </row>
    <row r="19" spans="1:31">
      <c r="A19" s="31"/>
      <c r="B19" s="31"/>
      <c r="C19" s="31"/>
      <c r="D19" s="31"/>
      <c r="E19" s="31"/>
      <c r="F19" s="31"/>
      <c r="G19" s="31"/>
      <c r="H19" s="31"/>
      <c r="I19" s="31"/>
      <c r="J19" s="31"/>
      <c r="K19" s="31"/>
      <c r="L19" s="327"/>
      <c r="M19" s="327"/>
      <c r="N19" s="272"/>
      <c r="O19" s="272"/>
      <c r="P19" s="272"/>
      <c r="Q19" s="274"/>
      <c r="R19" s="31"/>
      <c r="S19" s="31"/>
      <c r="T19" s="31"/>
      <c r="U19" s="31"/>
      <c r="V19" s="31"/>
      <c r="W19" s="31"/>
      <c r="X19" s="31"/>
      <c r="Y19" s="31"/>
      <c r="Z19" s="31"/>
      <c r="AA19" s="31"/>
      <c r="AB19" s="31"/>
      <c r="AC19" s="31"/>
      <c r="AD19" s="31"/>
      <c r="AE19" s="31"/>
    </row>
    <row r="20" spans="1:31">
      <c r="A20" s="31"/>
      <c r="B20" s="31"/>
      <c r="C20" s="31"/>
      <c r="D20" s="31"/>
      <c r="E20" s="31"/>
      <c r="F20" s="31"/>
      <c r="G20" s="31"/>
      <c r="H20" s="31"/>
      <c r="I20" s="31"/>
      <c r="J20" s="31"/>
      <c r="K20" s="31"/>
      <c r="L20" s="327"/>
      <c r="M20" s="327"/>
      <c r="N20" s="272"/>
      <c r="O20" s="272"/>
      <c r="P20" s="272"/>
      <c r="Q20" s="274"/>
      <c r="R20" s="31"/>
      <c r="S20" s="31"/>
      <c r="T20" s="31"/>
      <c r="U20" s="31"/>
      <c r="V20" s="31"/>
      <c r="W20" s="31"/>
      <c r="X20" s="31"/>
      <c r="Y20" s="31"/>
      <c r="Z20" s="31"/>
      <c r="AA20" s="31"/>
      <c r="AB20" s="31"/>
      <c r="AC20" s="31"/>
      <c r="AD20" s="31"/>
      <c r="AE20" s="31"/>
    </row>
    <row r="21" spans="1:31">
      <c r="A21" s="31"/>
      <c r="B21" s="31"/>
      <c r="C21" s="31"/>
      <c r="D21" s="31"/>
      <c r="E21" s="31"/>
      <c r="F21" s="31"/>
      <c r="G21" s="31"/>
      <c r="H21" s="31"/>
      <c r="I21" s="31"/>
      <c r="J21" s="31"/>
      <c r="K21" s="31"/>
      <c r="L21" s="327"/>
      <c r="M21" s="327"/>
      <c r="N21" s="272"/>
      <c r="O21" s="272"/>
      <c r="P21" s="272"/>
      <c r="Q21" s="274"/>
      <c r="R21" s="31"/>
      <c r="S21" s="31"/>
      <c r="T21" s="31"/>
      <c r="U21" s="31"/>
      <c r="V21" s="31"/>
      <c r="W21" s="31"/>
      <c r="X21" s="31"/>
      <c r="Y21" s="31"/>
      <c r="Z21" s="31"/>
      <c r="AA21" s="31"/>
      <c r="AB21" s="31"/>
      <c r="AC21" s="31"/>
      <c r="AD21" s="31"/>
      <c r="AE21" s="31"/>
    </row>
    <row r="22" spans="1:31">
      <c r="A22" s="31"/>
      <c r="B22" s="31"/>
      <c r="C22" s="31"/>
      <c r="D22" s="31"/>
      <c r="E22" s="31"/>
      <c r="F22" s="31"/>
      <c r="G22" s="31"/>
      <c r="H22" s="31"/>
      <c r="I22" s="31"/>
      <c r="J22" s="31"/>
      <c r="K22" s="31"/>
      <c r="L22" s="327"/>
      <c r="M22" s="327"/>
      <c r="N22" s="272"/>
      <c r="O22" s="272"/>
      <c r="P22" s="272"/>
      <c r="Q22" s="274"/>
      <c r="R22" s="31"/>
      <c r="S22" s="31"/>
      <c r="T22" s="31"/>
      <c r="U22" s="31"/>
      <c r="V22" s="31"/>
      <c r="W22" s="31"/>
      <c r="X22" s="31"/>
      <c r="Y22" s="31"/>
      <c r="Z22" s="31"/>
      <c r="AA22" s="31"/>
      <c r="AB22" s="31"/>
      <c r="AC22" s="31"/>
      <c r="AD22" s="31"/>
      <c r="AE22" s="31"/>
    </row>
    <row r="23" spans="1:31">
      <c r="A23" s="31"/>
      <c r="B23" s="31"/>
      <c r="C23" s="31"/>
      <c r="D23" s="31"/>
      <c r="E23" s="31"/>
      <c r="F23" s="31"/>
      <c r="G23" s="31"/>
      <c r="H23" s="31"/>
      <c r="I23" s="31"/>
      <c r="J23" s="31"/>
      <c r="K23" s="31"/>
      <c r="L23" s="327"/>
      <c r="M23" s="327"/>
      <c r="N23" s="272"/>
      <c r="O23" s="272"/>
      <c r="P23" s="272"/>
      <c r="Q23" s="274"/>
      <c r="R23" s="31"/>
      <c r="S23" s="31"/>
      <c r="T23" s="31"/>
      <c r="U23" s="31"/>
      <c r="V23" s="31"/>
      <c r="W23" s="31"/>
      <c r="X23" s="31"/>
      <c r="Y23" s="31"/>
      <c r="Z23" s="31"/>
      <c r="AA23" s="31"/>
      <c r="AB23" s="31"/>
      <c r="AC23" s="31"/>
      <c r="AD23" s="31"/>
      <c r="AE23" s="31"/>
    </row>
    <row r="24" spans="1:31">
      <c r="A24" s="31"/>
      <c r="B24" s="31"/>
      <c r="C24" s="31"/>
      <c r="D24" s="31"/>
      <c r="E24" s="31"/>
      <c r="F24" s="31"/>
      <c r="G24" s="31"/>
      <c r="H24" s="31"/>
      <c r="I24" s="31"/>
      <c r="J24" s="31"/>
      <c r="K24" s="31"/>
      <c r="L24" s="327"/>
      <c r="M24" s="327"/>
      <c r="N24" s="272"/>
      <c r="O24" s="272"/>
      <c r="P24" s="272"/>
      <c r="Q24" s="274"/>
      <c r="R24" s="31"/>
      <c r="S24" s="31"/>
      <c r="T24" s="31"/>
      <c r="U24" s="31"/>
      <c r="V24" s="31"/>
      <c r="W24" s="31"/>
      <c r="X24" s="31"/>
      <c r="Y24" s="31"/>
      <c r="Z24" s="31"/>
      <c r="AA24" s="31"/>
      <c r="AB24" s="31"/>
      <c r="AC24" s="31"/>
      <c r="AD24" s="31"/>
      <c r="AE24" s="31"/>
    </row>
    <row r="25" spans="1:31">
      <c r="A25" s="31"/>
      <c r="B25" s="31"/>
      <c r="C25" s="31"/>
      <c r="D25" s="31"/>
      <c r="E25" s="31"/>
      <c r="F25" s="31"/>
      <c r="G25" s="31"/>
      <c r="H25" s="31"/>
      <c r="I25" s="31"/>
      <c r="J25" s="31"/>
      <c r="K25" s="31"/>
      <c r="L25" s="327"/>
      <c r="M25" s="327"/>
      <c r="N25" s="272"/>
      <c r="O25" s="272"/>
      <c r="P25" s="272"/>
      <c r="Q25" s="274"/>
      <c r="R25" s="31"/>
      <c r="S25" s="31"/>
      <c r="T25" s="31"/>
      <c r="U25" s="31"/>
      <c r="V25" s="31"/>
      <c r="W25" s="31"/>
      <c r="X25" s="31"/>
      <c r="Y25" s="31"/>
      <c r="Z25" s="31"/>
      <c r="AA25" s="31"/>
      <c r="AB25" s="31"/>
      <c r="AC25" s="31"/>
      <c r="AD25" s="31"/>
      <c r="AE25" s="31"/>
    </row>
    <row r="26" spans="1:31">
      <c r="A26" s="31"/>
      <c r="B26" s="31"/>
      <c r="C26" s="31"/>
      <c r="D26" s="31"/>
      <c r="E26" s="31"/>
      <c r="F26" s="31"/>
      <c r="G26" s="31"/>
      <c r="H26" s="31"/>
      <c r="I26" s="31"/>
      <c r="J26" s="31"/>
      <c r="K26" s="31"/>
      <c r="L26" s="327"/>
      <c r="M26" s="327"/>
      <c r="N26" s="272"/>
      <c r="O26" s="272"/>
      <c r="P26" s="272"/>
      <c r="Q26" s="274"/>
      <c r="R26" s="31"/>
      <c r="S26" s="31"/>
      <c r="T26" s="31"/>
      <c r="U26" s="31"/>
      <c r="V26" s="31"/>
      <c r="W26" s="31"/>
      <c r="X26" s="31"/>
      <c r="Y26" s="31"/>
      <c r="Z26" s="31"/>
      <c r="AA26" s="31"/>
      <c r="AB26" s="31"/>
      <c r="AC26" s="31"/>
      <c r="AD26" s="31"/>
      <c r="AE26" s="31"/>
    </row>
    <row r="27" spans="1:31">
      <c r="A27" s="31"/>
      <c r="B27" s="31"/>
      <c r="C27" s="31"/>
      <c r="D27" s="31"/>
      <c r="E27" s="31"/>
      <c r="F27" s="31"/>
      <c r="G27" s="31"/>
      <c r="H27" s="31"/>
      <c r="I27" s="31"/>
      <c r="J27" s="31"/>
      <c r="K27" s="31"/>
      <c r="L27" s="327"/>
      <c r="M27" s="327"/>
      <c r="N27" s="272"/>
      <c r="O27" s="272"/>
      <c r="P27" s="272"/>
      <c r="Q27" s="274"/>
      <c r="R27" s="31"/>
      <c r="S27" s="31"/>
      <c r="T27" s="31"/>
      <c r="U27" s="31"/>
      <c r="V27" s="31"/>
      <c r="W27" s="31"/>
      <c r="X27" s="31"/>
      <c r="Y27" s="31"/>
      <c r="Z27" s="31"/>
      <c r="AA27" s="31"/>
      <c r="AB27" s="31"/>
      <c r="AC27" s="31"/>
      <c r="AD27" s="31"/>
      <c r="AE27" s="31"/>
    </row>
    <row r="28" spans="1:31">
      <c r="A28" s="31"/>
      <c r="B28" s="31"/>
      <c r="C28" s="31"/>
      <c r="D28" s="31"/>
      <c r="E28" s="31"/>
      <c r="F28" s="31"/>
      <c r="G28" s="31"/>
      <c r="H28" s="31"/>
      <c r="I28" s="31"/>
      <c r="J28" s="31"/>
      <c r="K28" s="31"/>
      <c r="L28" s="327"/>
      <c r="M28" s="327"/>
      <c r="N28" s="272"/>
      <c r="O28" s="272"/>
      <c r="P28" s="272"/>
      <c r="Q28" s="274"/>
      <c r="R28" s="31"/>
      <c r="S28" s="31"/>
      <c r="T28" s="31"/>
      <c r="U28" s="31"/>
      <c r="V28" s="31"/>
      <c r="W28" s="31"/>
      <c r="X28" s="31"/>
      <c r="Y28" s="31"/>
      <c r="Z28" s="31"/>
      <c r="AA28" s="31"/>
      <c r="AB28" s="31"/>
      <c r="AC28" s="31"/>
      <c r="AD28" s="31"/>
      <c r="AE28" s="31"/>
    </row>
    <row r="29" spans="1:31">
      <c r="A29" s="31"/>
      <c r="B29" s="31"/>
      <c r="C29" s="31"/>
      <c r="D29" s="31"/>
      <c r="E29" s="31"/>
      <c r="F29" s="31"/>
      <c r="G29" s="31"/>
      <c r="H29" s="31"/>
      <c r="I29" s="31"/>
      <c r="J29" s="31"/>
      <c r="K29" s="31"/>
      <c r="L29" s="327"/>
      <c r="M29" s="327"/>
      <c r="N29" s="272"/>
      <c r="O29" s="272"/>
      <c r="P29" s="272"/>
      <c r="Q29" s="274"/>
      <c r="R29" s="31"/>
      <c r="S29" s="31"/>
      <c r="T29" s="31"/>
      <c r="U29" s="31"/>
      <c r="V29" s="31"/>
      <c r="W29" s="31"/>
      <c r="X29" s="31"/>
      <c r="Y29" s="31"/>
      <c r="Z29" s="31"/>
      <c r="AA29" s="31"/>
      <c r="AB29" s="31"/>
      <c r="AC29" s="31"/>
      <c r="AD29" s="31"/>
      <c r="AE29" s="31"/>
    </row>
    <row r="30" spans="1:31">
      <c r="A30" s="31"/>
      <c r="B30" s="31"/>
      <c r="C30" s="31"/>
      <c r="D30" s="31"/>
      <c r="E30" s="31"/>
      <c r="F30" s="31"/>
      <c r="G30" s="31"/>
      <c r="H30" s="31"/>
      <c r="I30" s="31"/>
      <c r="J30" s="31"/>
      <c r="K30" s="31"/>
      <c r="L30" s="327"/>
      <c r="M30" s="327"/>
      <c r="N30" s="272"/>
      <c r="O30" s="272"/>
      <c r="P30" s="272"/>
      <c r="Q30" s="274"/>
      <c r="R30" s="31"/>
      <c r="S30" s="31"/>
      <c r="T30" s="31"/>
      <c r="U30" s="31"/>
      <c r="V30" s="31"/>
      <c r="W30" s="31"/>
      <c r="X30" s="31"/>
      <c r="Y30" s="31"/>
      <c r="Z30" s="31"/>
      <c r="AA30" s="31"/>
      <c r="AB30" s="31"/>
      <c r="AC30" s="31"/>
      <c r="AD30" s="31"/>
      <c r="AE30" s="31"/>
    </row>
    <row r="31" spans="1:31">
      <c r="A31" s="31"/>
      <c r="B31" s="31"/>
      <c r="C31" s="31"/>
      <c r="D31" s="31"/>
      <c r="E31" s="31"/>
      <c r="F31" s="31"/>
      <c r="G31" s="31"/>
      <c r="H31" s="31"/>
      <c r="I31" s="31"/>
      <c r="J31" s="31"/>
      <c r="K31" s="31"/>
      <c r="L31" s="327"/>
      <c r="M31" s="327"/>
      <c r="N31" s="272"/>
      <c r="O31" s="272"/>
      <c r="P31" s="272"/>
      <c r="Q31" s="274"/>
      <c r="R31" s="31"/>
      <c r="S31" s="31"/>
      <c r="T31" s="31"/>
      <c r="U31" s="31"/>
      <c r="V31" s="31"/>
      <c r="W31" s="31"/>
      <c r="X31" s="31"/>
      <c r="Y31" s="31"/>
      <c r="Z31" s="31"/>
      <c r="AA31" s="31"/>
      <c r="AB31" s="31"/>
      <c r="AC31" s="31"/>
      <c r="AD31" s="31"/>
      <c r="AE31" s="31"/>
    </row>
    <row r="32" spans="1:31">
      <c r="A32" s="31"/>
      <c r="B32" s="31"/>
      <c r="C32" s="31"/>
      <c r="D32" s="31"/>
      <c r="E32" s="31"/>
      <c r="F32" s="31"/>
      <c r="G32" s="31"/>
      <c r="H32" s="31"/>
      <c r="I32" s="31"/>
      <c r="J32" s="31"/>
      <c r="K32" s="31"/>
      <c r="L32" s="327"/>
      <c r="M32" s="327"/>
      <c r="N32" s="272"/>
      <c r="O32" s="272"/>
      <c r="P32" s="272"/>
      <c r="Q32" s="274"/>
      <c r="R32" s="31"/>
      <c r="S32" s="31"/>
      <c r="T32" s="31"/>
      <c r="U32" s="31"/>
      <c r="V32" s="31"/>
      <c r="W32" s="31"/>
      <c r="X32" s="31"/>
      <c r="Y32" s="31"/>
      <c r="Z32" s="31"/>
      <c r="AA32" s="31"/>
      <c r="AB32" s="31"/>
      <c r="AC32" s="31"/>
      <c r="AD32" s="31"/>
      <c r="AE32" s="31"/>
    </row>
    <row r="33" spans="1:31">
      <c r="A33" s="31"/>
      <c r="B33" s="31"/>
      <c r="C33" s="31"/>
      <c r="D33" s="31"/>
      <c r="E33" s="31"/>
      <c r="F33" s="31"/>
      <c r="G33" s="31"/>
      <c r="H33" s="31"/>
      <c r="I33" s="31"/>
      <c r="J33" s="31"/>
      <c r="K33" s="31"/>
      <c r="L33" s="327"/>
      <c r="M33" s="327"/>
      <c r="N33" s="272"/>
      <c r="O33" s="272"/>
      <c r="P33" s="272"/>
      <c r="Q33" s="274"/>
      <c r="R33" s="31"/>
      <c r="S33" s="31"/>
      <c r="T33" s="31"/>
      <c r="U33" s="31"/>
      <c r="V33" s="31"/>
      <c r="W33" s="31"/>
      <c r="X33" s="31"/>
      <c r="Y33" s="31"/>
      <c r="Z33" s="31"/>
      <c r="AA33" s="31"/>
      <c r="AB33" s="31"/>
      <c r="AC33" s="31"/>
      <c r="AD33" s="31"/>
      <c r="AE33" s="31"/>
    </row>
    <row r="34" spans="1:31">
      <c r="A34" s="31"/>
      <c r="B34" s="31"/>
      <c r="C34" s="31"/>
      <c r="D34" s="31"/>
      <c r="E34" s="31"/>
      <c r="F34" s="31"/>
      <c r="G34" s="31"/>
      <c r="H34" s="31"/>
      <c r="I34" s="31"/>
      <c r="J34" s="31"/>
      <c r="K34" s="31"/>
      <c r="L34" s="327"/>
      <c r="M34" s="327"/>
      <c r="N34" s="272"/>
      <c r="O34" s="272"/>
      <c r="P34" s="272"/>
      <c r="Q34" s="274"/>
      <c r="R34" s="31"/>
      <c r="S34" s="31"/>
      <c r="T34" s="31"/>
      <c r="U34" s="31"/>
      <c r="V34" s="31"/>
      <c r="W34" s="31"/>
      <c r="X34" s="31"/>
      <c r="Y34" s="31"/>
      <c r="Z34" s="31"/>
      <c r="AA34" s="31"/>
      <c r="AB34" s="31"/>
      <c r="AC34" s="31"/>
      <c r="AD34" s="31"/>
      <c r="AE34" s="31"/>
    </row>
    <row r="35" spans="1:31">
      <c r="A35" s="31"/>
      <c r="B35" s="31"/>
      <c r="C35" s="31"/>
      <c r="D35" s="31"/>
      <c r="E35" s="31"/>
      <c r="F35" s="31"/>
      <c r="G35" s="31"/>
      <c r="H35" s="31"/>
      <c r="I35" s="31"/>
      <c r="J35" s="31"/>
      <c r="K35" s="31"/>
      <c r="L35" s="327"/>
      <c r="M35" s="327"/>
      <c r="N35" s="272"/>
      <c r="O35" s="272"/>
      <c r="P35" s="272"/>
      <c r="Q35" s="274"/>
      <c r="R35" s="31"/>
      <c r="S35" s="31"/>
      <c r="T35" s="31"/>
      <c r="U35" s="31"/>
      <c r="V35" s="31"/>
      <c r="W35" s="31"/>
      <c r="X35" s="31"/>
      <c r="Y35" s="31"/>
      <c r="Z35" s="31"/>
      <c r="AA35" s="31"/>
      <c r="AB35" s="31"/>
      <c r="AC35" s="31"/>
      <c r="AD35" s="31"/>
      <c r="AE35" s="31"/>
    </row>
    <row r="36" spans="1:31">
      <c r="A36" s="31"/>
      <c r="B36" s="31"/>
      <c r="C36" s="31"/>
      <c r="D36" s="31"/>
      <c r="E36" s="31"/>
      <c r="F36" s="31"/>
      <c r="G36" s="31"/>
      <c r="H36" s="31"/>
      <c r="I36" s="31"/>
      <c r="J36" s="31"/>
      <c r="K36" s="31"/>
      <c r="L36" s="327"/>
      <c r="M36" s="327"/>
      <c r="N36" s="272"/>
      <c r="O36" s="272"/>
      <c r="P36" s="272"/>
      <c r="Q36" s="274"/>
      <c r="R36" s="31"/>
      <c r="S36" s="31"/>
      <c r="T36" s="31"/>
      <c r="U36" s="31"/>
      <c r="V36" s="31"/>
      <c r="W36" s="31"/>
      <c r="X36" s="31"/>
      <c r="Y36" s="31"/>
      <c r="Z36" s="31"/>
      <c r="AA36" s="31"/>
      <c r="AB36" s="31"/>
      <c r="AC36" s="31"/>
      <c r="AD36" s="31"/>
      <c r="AE36" s="31"/>
    </row>
    <row r="37" spans="1:31">
      <c r="A37" s="31"/>
      <c r="B37" s="31"/>
      <c r="C37" s="31"/>
      <c r="D37" s="31"/>
      <c r="E37" s="31"/>
      <c r="F37" s="31"/>
      <c r="G37" s="31"/>
      <c r="H37" s="31"/>
      <c r="I37" s="31"/>
      <c r="J37" s="31"/>
      <c r="K37" s="31"/>
      <c r="L37" s="327"/>
      <c r="M37" s="327"/>
      <c r="N37" s="272"/>
      <c r="O37" s="272"/>
      <c r="P37" s="272"/>
      <c r="Q37" s="274"/>
      <c r="R37" s="31"/>
      <c r="S37" s="31"/>
      <c r="T37" s="31"/>
      <c r="U37" s="31"/>
      <c r="V37" s="31"/>
      <c r="W37" s="31"/>
      <c r="X37" s="31"/>
      <c r="Y37" s="31"/>
      <c r="Z37" s="31"/>
      <c r="AA37" s="31"/>
      <c r="AB37" s="31"/>
      <c r="AC37" s="31"/>
      <c r="AD37" s="31"/>
      <c r="AE37" s="31"/>
    </row>
    <row r="38" spans="1:31">
      <c r="A38" s="31"/>
      <c r="B38" s="31"/>
      <c r="C38" s="31"/>
      <c r="D38" s="31"/>
      <c r="E38" s="31"/>
      <c r="F38" s="31"/>
      <c r="G38" s="31"/>
      <c r="H38" s="31"/>
      <c r="I38" s="31"/>
      <c r="J38" s="31"/>
      <c r="K38" s="31"/>
      <c r="L38" s="327"/>
      <c r="M38" s="327"/>
      <c r="N38" s="272"/>
      <c r="O38" s="272"/>
      <c r="P38" s="272"/>
      <c r="Q38" s="274"/>
      <c r="R38" s="31"/>
      <c r="S38" s="31"/>
      <c r="T38" s="31"/>
      <c r="U38" s="31"/>
      <c r="V38" s="31"/>
      <c r="W38" s="31"/>
      <c r="X38" s="31"/>
      <c r="Y38" s="31"/>
      <c r="Z38" s="31"/>
      <c r="AA38" s="31"/>
      <c r="AB38" s="31"/>
      <c r="AC38" s="31"/>
      <c r="AD38" s="31"/>
      <c r="AE38" s="31"/>
    </row>
    <row r="39" spans="1:31">
      <c r="A39" s="31"/>
      <c r="B39" s="31"/>
      <c r="C39" s="31"/>
      <c r="D39" s="31"/>
      <c r="E39" s="31"/>
      <c r="F39" s="31"/>
      <c r="G39" s="31"/>
      <c r="H39" s="31"/>
      <c r="I39" s="31"/>
      <c r="J39" s="31"/>
      <c r="K39" s="31"/>
      <c r="L39" s="327"/>
      <c r="M39" s="327"/>
      <c r="N39" s="272"/>
      <c r="O39" s="272"/>
      <c r="P39" s="272"/>
      <c r="Q39" s="274"/>
      <c r="R39" s="31"/>
      <c r="S39" s="31"/>
      <c r="T39" s="31"/>
      <c r="U39" s="31"/>
      <c r="V39" s="31"/>
      <c r="W39" s="31"/>
      <c r="X39" s="31"/>
      <c r="Y39" s="31"/>
      <c r="Z39" s="31"/>
      <c r="AA39" s="31"/>
      <c r="AB39" s="31"/>
      <c r="AC39" s="31"/>
      <c r="AD39" s="31"/>
      <c r="AE39" s="31"/>
    </row>
    <row r="40" spans="1:31">
      <c r="A40" s="31"/>
      <c r="B40" s="31"/>
      <c r="C40" s="31"/>
      <c r="D40" s="31"/>
      <c r="E40" s="31"/>
      <c r="F40" s="31"/>
      <c r="G40" s="31"/>
      <c r="H40" s="31"/>
      <c r="I40" s="31"/>
      <c r="J40" s="31"/>
      <c r="K40" s="31"/>
      <c r="L40" s="327"/>
      <c r="M40" s="327"/>
      <c r="N40" s="272"/>
      <c r="O40" s="272"/>
      <c r="P40" s="272"/>
      <c r="Q40" s="274"/>
      <c r="R40" s="31"/>
      <c r="S40" s="31"/>
      <c r="T40" s="31"/>
      <c r="U40" s="31"/>
      <c r="V40" s="31"/>
      <c r="W40" s="31"/>
      <c r="X40" s="31"/>
      <c r="Y40" s="31"/>
      <c r="Z40" s="31"/>
      <c r="AA40" s="31"/>
      <c r="AB40" s="31"/>
      <c r="AC40" s="31"/>
      <c r="AD40" s="31"/>
      <c r="AE40" s="31"/>
    </row>
    <row r="41" spans="1:31">
      <c r="A41" s="31"/>
      <c r="B41" s="31"/>
      <c r="C41" s="31"/>
      <c r="D41" s="31"/>
      <c r="E41" s="31"/>
      <c r="F41" s="31"/>
      <c r="G41" s="31"/>
      <c r="H41" s="31"/>
      <c r="I41" s="31"/>
      <c r="J41" s="31"/>
      <c r="K41" s="31"/>
      <c r="L41" s="327"/>
      <c r="M41" s="327"/>
      <c r="N41" s="272"/>
      <c r="O41" s="272"/>
      <c r="P41" s="272"/>
      <c r="Q41" s="274"/>
      <c r="R41" s="31"/>
      <c r="S41" s="31"/>
      <c r="T41" s="31"/>
      <c r="U41" s="31"/>
      <c r="V41" s="31"/>
      <c r="W41" s="31"/>
      <c r="X41" s="31"/>
      <c r="Y41" s="31"/>
      <c r="Z41" s="31"/>
      <c r="AA41" s="31"/>
      <c r="AB41" s="31"/>
      <c r="AC41" s="31"/>
      <c r="AD41" s="31"/>
      <c r="AE41" s="31"/>
    </row>
    <row r="42" spans="1:31">
      <c r="A42" s="31"/>
      <c r="B42" s="31"/>
      <c r="C42" s="31"/>
      <c r="D42" s="31"/>
      <c r="E42" s="31"/>
      <c r="F42" s="31"/>
      <c r="G42" s="31"/>
      <c r="H42" s="31"/>
      <c r="I42" s="31"/>
      <c r="J42" s="31"/>
      <c r="K42" s="31"/>
      <c r="L42" s="327"/>
      <c r="M42" s="327"/>
      <c r="N42" s="272"/>
      <c r="O42" s="272"/>
      <c r="P42" s="272"/>
      <c r="Q42" s="274"/>
      <c r="R42" s="31"/>
      <c r="S42" s="31"/>
      <c r="T42" s="31"/>
      <c r="U42" s="31"/>
      <c r="V42" s="31"/>
      <c r="W42" s="31"/>
      <c r="X42" s="31"/>
      <c r="Y42" s="31"/>
      <c r="Z42" s="31"/>
      <c r="AA42" s="31"/>
      <c r="AB42" s="31"/>
      <c r="AC42" s="31"/>
      <c r="AD42" s="31"/>
      <c r="AE42" s="31"/>
    </row>
    <row r="43" spans="1:31">
      <c r="A43" s="31"/>
      <c r="B43" s="31"/>
      <c r="C43" s="31"/>
      <c r="D43" s="31"/>
      <c r="E43" s="31"/>
      <c r="F43" s="31"/>
      <c r="G43" s="31"/>
      <c r="H43" s="31"/>
      <c r="I43" s="31"/>
      <c r="J43" s="31"/>
      <c r="K43" s="31"/>
      <c r="L43" s="327"/>
      <c r="M43" s="327"/>
      <c r="N43" s="272"/>
      <c r="O43" s="272"/>
      <c r="P43" s="272"/>
      <c r="Q43" s="274"/>
      <c r="R43" s="31"/>
      <c r="S43" s="31"/>
      <c r="T43" s="31"/>
      <c r="U43" s="31"/>
      <c r="V43" s="31"/>
      <c r="W43" s="31"/>
      <c r="X43" s="31"/>
      <c r="Y43" s="31"/>
      <c r="Z43" s="31"/>
      <c r="AA43" s="31"/>
      <c r="AB43" s="31"/>
      <c r="AC43" s="31"/>
      <c r="AD43" s="31"/>
      <c r="AE43" s="31"/>
    </row>
    <row r="44" spans="1:31">
      <c r="A44" s="31"/>
      <c r="B44" s="31"/>
      <c r="C44" s="31"/>
      <c r="D44" s="31"/>
      <c r="E44" s="31"/>
      <c r="F44" s="31"/>
      <c r="G44" s="31"/>
      <c r="H44" s="31"/>
      <c r="I44" s="31"/>
      <c r="J44" s="31"/>
      <c r="K44" s="31"/>
      <c r="L44" s="327"/>
      <c r="M44" s="327"/>
      <c r="N44" s="272"/>
      <c r="O44" s="272"/>
      <c r="P44" s="272"/>
      <c r="Q44" s="274"/>
      <c r="R44" s="31"/>
      <c r="S44" s="31"/>
      <c r="T44" s="31"/>
      <c r="U44" s="31"/>
      <c r="V44" s="31"/>
      <c r="W44" s="31"/>
      <c r="X44" s="31"/>
      <c r="Y44" s="31"/>
      <c r="Z44" s="31"/>
      <c r="AA44" s="31"/>
      <c r="AB44" s="31"/>
      <c r="AC44" s="31"/>
      <c r="AD44" s="31"/>
      <c r="AE44" s="31"/>
    </row>
    <row r="45" spans="1:31">
      <c r="A45" s="31"/>
      <c r="B45" s="31"/>
      <c r="C45" s="31"/>
      <c r="D45" s="31"/>
      <c r="E45" s="31"/>
      <c r="F45" s="31"/>
      <c r="G45" s="31"/>
      <c r="H45" s="31"/>
      <c r="I45" s="31"/>
      <c r="J45" s="31"/>
      <c r="K45" s="31"/>
      <c r="L45" s="327"/>
      <c r="M45" s="327"/>
      <c r="N45" s="272"/>
      <c r="O45" s="272"/>
      <c r="P45" s="272"/>
      <c r="Q45" s="274"/>
      <c r="R45" s="31"/>
      <c r="S45" s="31"/>
      <c r="T45" s="31"/>
      <c r="U45" s="31"/>
      <c r="V45" s="31"/>
      <c r="W45" s="31"/>
      <c r="X45" s="31"/>
      <c r="Y45" s="31"/>
      <c r="Z45" s="31"/>
      <c r="AA45" s="31"/>
      <c r="AB45" s="31"/>
      <c r="AC45" s="31"/>
      <c r="AD45" s="31"/>
      <c r="AE45" s="31"/>
    </row>
    <row r="46" spans="1:31">
      <c r="A46" s="31"/>
      <c r="B46" s="31"/>
      <c r="C46" s="31"/>
      <c r="D46" s="31"/>
      <c r="E46" s="31"/>
      <c r="F46" s="31"/>
      <c r="G46" s="31"/>
      <c r="H46" s="31"/>
      <c r="I46" s="31"/>
      <c r="J46" s="31"/>
      <c r="K46" s="31"/>
      <c r="L46" s="327"/>
      <c r="M46" s="327"/>
      <c r="N46" s="272"/>
      <c r="O46" s="272"/>
      <c r="P46" s="272"/>
      <c r="Q46" s="274"/>
      <c r="R46" s="31"/>
      <c r="S46" s="31"/>
      <c r="T46" s="31"/>
      <c r="U46" s="31"/>
      <c r="V46" s="31"/>
      <c r="W46" s="31"/>
      <c r="X46" s="31"/>
      <c r="Y46" s="31"/>
      <c r="Z46" s="31"/>
      <c r="AA46" s="31"/>
      <c r="AB46" s="31"/>
      <c r="AC46" s="31"/>
      <c r="AD46" s="31"/>
      <c r="AE46" s="31"/>
    </row>
    <row r="47" spans="1:31">
      <c r="A47" s="31"/>
      <c r="B47" s="31"/>
      <c r="C47" s="31"/>
      <c r="D47" s="31"/>
      <c r="E47" s="31"/>
      <c r="F47" s="31"/>
      <c r="G47" s="31"/>
      <c r="H47" s="31"/>
      <c r="I47" s="31"/>
      <c r="J47" s="31"/>
      <c r="K47" s="31"/>
      <c r="L47" s="327"/>
      <c r="M47" s="327"/>
      <c r="N47" s="272"/>
      <c r="O47" s="272"/>
      <c r="P47" s="272"/>
      <c r="Q47" s="274"/>
      <c r="R47" s="31"/>
      <c r="S47" s="31"/>
      <c r="T47" s="31"/>
      <c r="U47" s="31"/>
      <c r="V47" s="31"/>
      <c r="W47" s="31"/>
      <c r="X47" s="31"/>
      <c r="Y47" s="31"/>
      <c r="Z47" s="31"/>
      <c r="AA47" s="31"/>
      <c r="AB47" s="31"/>
      <c r="AC47" s="31"/>
      <c r="AD47" s="31"/>
      <c r="AE47" s="31"/>
    </row>
    <row r="48" spans="1:31">
      <c r="A48" s="31"/>
      <c r="B48" s="31"/>
      <c r="C48" s="31"/>
      <c r="D48" s="31"/>
      <c r="E48" s="31"/>
      <c r="F48" s="31"/>
      <c r="G48" s="31"/>
      <c r="H48" s="31"/>
      <c r="I48" s="31"/>
      <c r="J48" s="31"/>
      <c r="K48" s="31"/>
      <c r="L48" s="327"/>
      <c r="M48" s="327"/>
      <c r="N48" s="272"/>
      <c r="O48" s="272"/>
      <c r="P48" s="272"/>
      <c r="Q48" s="274"/>
      <c r="R48" s="31"/>
      <c r="S48" s="31"/>
      <c r="T48" s="31"/>
      <c r="U48" s="31"/>
      <c r="V48" s="31"/>
      <c r="W48" s="31"/>
      <c r="X48" s="31"/>
      <c r="Y48" s="31"/>
      <c r="Z48" s="31"/>
      <c r="AA48" s="31"/>
      <c r="AB48" s="31"/>
      <c r="AC48" s="31"/>
      <c r="AD48" s="31"/>
      <c r="AE48" s="31"/>
    </row>
    <row r="49" spans="1:31">
      <c r="A49" s="31"/>
      <c r="B49" s="31"/>
      <c r="C49" s="31"/>
      <c r="D49" s="31"/>
      <c r="E49" s="31"/>
      <c r="F49" s="31"/>
      <c r="G49" s="31"/>
      <c r="H49" s="31"/>
      <c r="I49" s="31"/>
      <c r="J49" s="31"/>
      <c r="K49" s="31"/>
      <c r="L49" s="327"/>
      <c r="M49" s="327"/>
      <c r="N49" s="272"/>
      <c r="O49" s="272"/>
      <c r="P49" s="272"/>
      <c r="Q49" s="274"/>
      <c r="R49" s="31"/>
      <c r="S49" s="31"/>
      <c r="T49" s="31"/>
      <c r="U49" s="31"/>
      <c r="V49" s="31"/>
      <c r="W49" s="31"/>
      <c r="X49" s="31"/>
      <c r="Y49" s="31"/>
      <c r="Z49" s="31"/>
      <c r="AA49" s="31"/>
      <c r="AB49" s="31"/>
      <c r="AC49" s="31"/>
      <c r="AD49" s="31"/>
      <c r="AE49" s="31"/>
    </row>
    <row r="50" spans="1:31">
      <c r="A50" s="31"/>
      <c r="B50" s="31"/>
      <c r="C50" s="31"/>
      <c r="D50" s="31"/>
      <c r="E50" s="31"/>
      <c r="F50" s="31"/>
      <c r="G50" s="31"/>
      <c r="H50" s="31"/>
      <c r="I50" s="31"/>
      <c r="J50" s="31"/>
      <c r="K50" s="31"/>
      <c r="L50" s="327"/>
      <c r="M50" s="327"/>
      <c r="N50" s="272"/>
      <c r="O50" s="272"/>
      <c r="P50" s="272"/>
      <c r="Q50" s="274"/>
      <c r="R50" s="31"/>
      <c r="S50" s="31"/>
      <c r="T50" s="31"/>
      <c r="U50" s="31"/>
      <c r="V50" s="31"/>
      <c r="W50" s="31"/>
      <c r="X50" s="31"/>
      <c r="Y50" s="31"/>
      <c r="Z50" s="31"/>
      <c r="AA50" s="31"/>
      <c r="AB50" s="31"/>
      <c r="AC50" s="31"/>
      <c r="AD50" s="31"/>
      <c r="AE50" s="31"/>
    </row>
    <row r="51" spans="1:31">
      <c r="A51" s="31"/>
      <c r="B51" s="31"/>
      <c r="C51" s="31"/>
      <c r="D51" s="31"/>
      <c r="E51" s="31"/>
      <c r="F51" s="31"/>
      <c r="G51" s="31"/>
      <c r="H51" s="31"/>
      <c r="I51" s="31"/>
      <c r="J51" s="31"/>
      <c r="K51" s="31"/>
      <c r="L51" s="327"/>
      <c r="M51" s="327"/>
      <c r="N51" s="272"/>
      <c r="O51" s="272"/>
      <c r="P51" s="272"/>
      <c r="Q51" s="274"/>
      <c r="R51" s="31"/>
      <c r="S51" s="31"/>
      <c r="T51" s="31"/>
      <c r="U51" s="31"/>
      <c r="V51" s="31"/>
      <c r="W51" s="31"/>
      <c r="X51" s="31"/>
      <c r="Y51" s="31"/>
      <c r="Z51" s="31"/>
      <c r="AA51" s="31"/>
      <c r="AB51" s="31"/>
      <c r="AC51" s="31"/>
      <c r="AD51" s="31"/>
      <c r="AE51" s="31"/>
    </row>
    <row r="52" spans="1:31">
      <c r="A52" s="31"/>
      <c r="B52" s="31"/>
      <c r="C52" s="31"/>
      <c r="D52" s="31"/>
      <c r="E52" s="31"/>
      <c r="F52" s="31"/>
      <c r="G52" s="31"/>
      <c r="H52" s="31"/>
      <c r="I52" s="31"/>
      <c r="J52" s="31"/>
      <c r="K52" s="31"/>
      <c r="L52" s="327"/>
      <c r="M52" s="327"/>
      <c r="N52" s="272"/>
      <c r="O52" s="272"/>
      <c r="P52" s="272"/>
      <c r="Q52" s="274"/>
      <c r="R52" s="31"/>
      <c r="S52" s="31"/>
      <c r="T52" s="31"/>
      <c r="U52" s="31"/>
      <c r="V52" s="31"/>
      <c r="W52" s="31"/>
      <c r="X52" s="31"/>
      <c r="Y52" s="31"/>
      <c r="Z52" s="31"/>
      <c r="AA52" s="31"/>
      <c r="AB52" s="31"/>
      <c r="AC52" s="31"/>
      <c r="AD52" s="31"/>
      <c r="AE52" s="31"/>
    </row>
    <row r="53" spans="1:31">
      <c r="A53" s="31"/>
      <c r="B53" s="31"/>
      <c r="C53" s="31"/>
      <c r="D53" s="31"/>
      <c r="E53" s="31"/>
      <c r="F53" s="31"/>
      <c r="G53" s="31"/>
      <c r="H53" s="31"/>
      <c r="I53" s="31"/>
      <c r="J53" s="31"/>
      <c r="K53" s="31"/>
      <c r="L53" s="327"/>
      <c r="M53" s="327"/>
      <c r="N53" s="272"/>
      <c r="O53" s="272"/>
      <c r="P53" s="272"/>
      <c r="Q53" s="274"/>
      <c r="R53" s="31"/>
      <c r="S53" s="31"/>
      <c r="T53" s="31"/>
      <c r="U53" s="31"/>
      <c r="V53" s="31"/>
      <c r="W53" s="31"/>
      <c r="X53" s="31"/>
      <c r="Y53" s="31"/>
      <c r="Z53" s="31"/>
      <c r="AA53" s="31"/>
      <c r="AB53" s="31"/>
      <c r="AC53" s="31"/>
      <c r="AD53" s="31"/>
      <c r="AE53" s="31"/>
    </row>
    <row r="54" spans="1:31">
      <c r="A54" s="31"/>
      <c r="B54" s="31"/>
      <c r="C54" s="31"/>
      <c r="D54" s="31"/>
      <c r="E54" s="31"/>
      <c r="F54" s="31"/>
      <c r="G54" s="31"/>
      <c r="H54" s="31"/>
      <c r="I54" s="31"/>
      <c r="J54" s="31"/>
      <c r="K54" s="31"/>
      <c r="L54" s="327"/>
      <c r="M54" s="327"/>
      <c r="N54" s="272"/>
      <c r="O54" s="272"/>
      <c r="P54" s="272"/>
      <c r="Q54" s="274"/>
      <c r="R54" s="31"/>
      <c r="S54" s="31"/>
      <c r="T54" s="31"/>
      <c r="U54" s="31"/>
      <c r="V54" s="31"/>
      <c r="W54" s="31"/>
      <c r="X54" s="31"/>
      <c r="Y54" s="31"/>
      <c r="Z54" s="31"/>
      <c r="AA54" s="31"/>
      <c r="AB54" s="31"/>
      <c r="AC54" s="31"/>
      <c r="AD54" s="31"/>
      <c r="AE54" s="31"/>
    </row>
    <row r="55" spans="1:31">
      <c r="A55" s="31"/>
      <c r="B55" s="31"/>
      <c r="C55" s="31"/>
      <c r="D55" s="31"/>
      <c r="E55" s="31"/>
      <c r="F55" s="31"/>
      <c r="G55" s="31"/>
      <c r="H55" s="31"/>
      <c r="I55" s="31"/>
      <c r="J55" s="31"/>
      <c r="K55" s="31"/>
      <c r="L55" s="327"/>
      <c r="M55" s="327"/>
      <c r="N55" s="272"/>
      <c r="O55" s="272"/>
      <c r="P55" s="272"/>
      <c r="Q55" s="274"/>
      <c r="R55" s="31"/>
      <c r="S55" s="31"/>
      <c r="T55" s="31"/>
      <c r="U55" s="31"/>
      <c r="V55" s="31"/>
      <c r="W55" s="31"/>
      <c r="X55" s="31"/>
      <c r="Y55" s="31"/>
      <c r="Z55" s="31"/>
      <c r="AA55" s="31"/>
      <c r="AB55" s="31"/>
      <c r="AC55" s="31"/>
      <c r="AD55" s="31"/>
      <c r="AE55" s="31"/>
    </row>
    <row r="56" spans="1:31">
      <c r="A56" s="31"/>
      <c r="B56" s="31"/>
      <c r="C56" s="31"/>
      <c r="D56" s="31"/>
      <c r="E56" s="31"/>
      <c r="F56" s="31"/>
      <c r="G56" s="31"/>
      <c r="H56" s="31"/>
      <c r="I56" s="31"/>
      <c r="J56" s="31"/>
      <c r="K56" s="31"/>
      <c r="L56" s="327"/>
      <c r="M56" s="327"/>
      <c r="N56" s="272"/>
      <c r="O56" s="272"/>
      <c r="P56" s="272"/>
      <c r="Q56" s="274"/>
      <c r="R56" s="31"/>
      <c r="S56" s="31"/>
      <c r="T56" s="31"/>
      <c r="U56" s="31"/>
      <c r="V56" s="31"/>
      <c r="W56" s="31"/>
      <c r="X56" s="31"/>
      <c r="Y56" s="31"/>
      <c r="Z56" s="31"/>
      <c r="AA56" s="31"/>
      <c r="AB56" s="31"/>
      <c r="AC56" s="31"/>
      <c r="AD56" s="31"/>
      <c r="AE56" s="31"/>
    </row>
    <row r="57" spans="1:31">
      <c r="A57" s="31"/>
      <c r="B57" s="31"/>
      <c r="C57" s="31"/>
      <c r="D57" s="31"/>
      <c r="E57" s="31"/>
      <c r="F57" s="31"/>
      <c r="G57" s="31"/>
      <c r="H57" s="31"/>
      <c r="I57" s="31"/>
      <c r="J57" s="31"/>
      <c r="K57" s="31"/>
      <c r="L57" s="327"/>
      <c r="M57" s="327"/>
      <c r="N57" s="272"/>
      <c r="O57" s="272"/>
      <c r="P57" s="272"/>
      <c r="Q57" s="274"/>
      <c r="R57" s="31"/>
      <c r="S57" s="31"/>
      <c r="T57" s="31"/>
      <c r="U57" s="31"/>
      <c r="V57" s="31"/>
      <c r="W57" s="31"/>
      <c r="X57" s="31"/>
      <c r="Y57" s="31"/>
      <c r="Z57" s="31"/>
      <c r="AA57" s="31"/>
      <c r="AB57" s="31"/>
      <c r="AC57" s="31"/>
      <c r="AD57" s="31"/>
      <c r="AE57" s="31"/>
    </row>
    <row r="58" spans="1:31">
      <c r="A58" s="31"/>
      <c r="B58" s="31"/>
      <c r="C58" s="31"/>
      <c r="D58" s="31"/>
      <c r="E58" s="31"/>
      <c r="F58" s="31"/>
      <c r="G58" s="31"/>
      <c r="H58" s="31"/>
      <c r="I58" s="31"/>
      <c r="J58" s="31"/>
      <c r="K58" s="31"/>
      <c r="L58" s="327"/>
      <c r="M58" s="327"/>
      <c r="N58" s="272"/>
      <c r="O58" s="272"/>
      <c r="P58" s="272"/>
      <c r="Q58" s="274"/>
      <c r="R58" s="31"/>
      <c r="S58" s="31"/>
      <c r="T58" s="31"/>
      <c r="U58" s="31"/>
      <c r="V58" s="31"/>
      <c r="W58" s="31"/>
      <c r="X58" s="31"/>
      <c r="Y58" s="31"/>
      <c r="Z58" s="31"/>
      <c r="AA58" s="31"/>
      <c r="AB58" s="31"/>
      <c r="AC58" s="31"/>
      <c r="AD58" s="31"/>
      <c r="AE58" s="31"/>
    </row>
    <row r="59" spans="1:31">
      <c r="A59" s="31"/>
      <c r="B59" s="31"/>
      <c r="C59" s="31"/>
      <c r="D59" s="31"/>
      <c r="E59" s="31"/>
      <c r="F59" s="31"/>
      <c r="G59" s="31"/>
      <c r="H59" s="31"/>
      <c r="I59" s="31"/>
      <c r="J59" s="31"/>
      <c r="K59" s="31"/>
      <c r="L59" s="327"/>
      <c r="M59" s="327"/>
      <c r="N59" s="272"/>
      <c r="O59" s="272"/>
      <c r="P59" s="272"/>
      <c r="Q59" s="274"/>
      <c r="R59" s="31"/>
      <c r="S59" s="31"/>
      <c r="T59" s="31"/>
      <c r="U59" s="31"/>
      <c r="V59" s="31"/>
      <c r="W59" s="31"/>
      <c r="X59" s="31"/>
      <c r="Y59" s="31"/>
      <c r="Z59" s="31"/>
      <c r="AA59" s="31"/>
      <c r="AB59" s="31"/>
      <c r="AC59" s="31"/>
      <c r="AD59" s="31"/>
      <c r="AE59" s="31"/>
    </row>
    <row r="60" spans="1:31">
      <c r="A60" s="31"/>
      <c r="B60" s="31"/>
      <c r="C60" s="31"/>
      <c r="D60" s="31"/>
      <c r="E60" s="31"/>
      <c r="F60" s="31"/>
      <c r="G60" s="31"/>
      <c r="H60" s="31"/>
      <c r="I60" s="31"/>
      <c r="J60" s="31"/>
      <c r="K60" s="31"/>
      <c r="L60" s="327"/>
      <c r="M60" s="327"/>
      <c r="N60" s="272"/>
      <c r="O60" s="272"/>
      <c r="P60" s="272"/>
      <c r="Q60" s="274"/>
      <c r="R60" s="31"/>
      <c r="S60" s="31"/>
      <c r="T60" s="31"/>
      <c r="U60" s="31"/>
      <c r="V60" s="31"/>
      <c r="W60" s="31"/>
      <c r="X60" s="31"/>
      <c r="Y60" s="31"/>
      <c r="Z60" s="31"/>
      <c r="AA60" s="31"/>
      <c r="AB60" s="31"/>
      <c r="AC60" s="31"/>
      <c r="AD60" s="31"/>
      <c r="AE60" s="31"/>
    </row>
    <row r="61" spans="1:31">
      <c r="A61" s="31"/>
      <c r="B61" s="31"/>
      <c r="C61" s="31"/>
      <c r="D61" s="31"/>
      <c r="E61" s="31"/>
      <c r="F61" s="31"/>
      <c r="G61" s="31"/>
      <c r="H61" s="31"/>
      <c r="I61" s="31"/>
      <c r="J61" s="31"/>
      <c r="K61" s="31"/>
      <c r="L61" s="327"/>
      <c r="M61" s="327"/>
      <c r="N61" s="272"/>
      <c r="O61" s="272"/>
      <c r="P61" s="272"/>
      <c r="Q61" s="274"/>
      <c r="R61" s="31"/>
      <c r="S61" s="31"/>
      <c r="T61" s="31"/>
      <c r="U61" s="31"/>
      <c r="V61" s="31"/>
      <c r="W61" s="31"/>
      <c r="X61" s="31"/>
      <c r="Y61" s="31"/>
      <c r="Z61" s="31"/>
      <c r="AA61" s="31"/>
      <c r="AB61" s="31"/>
      <c r="AC61" s="31"/>
      <c r="AD61" s="31"/>
      <c r="AE61" s="31"/>
    </row>
    <row r="62" spans="1:31">
      <c r="A62" s="31"/>
      <c r="B62" s="31"/>
      <c r="C62" s="31"/>
      <c r="D62" s="31"/>
      <c r="E62" s="31"/>
      <c r="F62" s="31"/>
      <c r="G62" s="31"/>
      <c r="H62" s="31"/>
      <c r="I62" s="31"/>
      <c r="J62" s="31"/>
      <c r="K62" s="31"/>
      <c r="L62" s="327"/>
      <c r="M62" s="327"/>
      <c r="N62" s="272"/>
      <c r="O62" s="272"/>
      <c r="P62" s="272"/>
      <c r="Q62" s="274"/>
      <c r="R62" s="31"/>
      <c r="S62" s="31"/>
      <c r="T62" s="31"/>
      <c r="U62" s="31"/>
      <c r="V62" s="31"/>
      <c r="W62" s="31"/>
      <c r="X62" s="31"/>
      <c r="Y62" s="31"/>
      <c r="Z62" s="31"/>
      <c r="AA62" s="31"/>
      <c r="AB62" s="31"/>
      <c r="AC62" s="31"/>
      <c r="AD62" s="31"/>
      <c r="AE62" s="31"/>
    </row>
    <row r="63" spans="1:31">
      <c r="A63" s="31"/>
      <c r="B63" s="31"/>
      <c r="C63" s="31"/>
      <c r="D63" s="31"/>
      <c r="E63" s="31"/>
      <c r="F63" s="31"/>
      <c r="G63" s="31"/>
      <c r="H63" s="31"/>
      <c r="I63" s="31"/>
      <c r="J63" s="31"/>
      <c r="K63" s="31"/>
      <c r="L63" s="327"/>
      <c r="M63" s="327"/>
      <c r="N63" s="272"/>
      <c r="O63" s="272"/>
      <c r="P63" s="272"/>
      <c r="Q63" s="274"/>
      <c r="R63" s="31"/>
      <c r="S63" s="31"/>
      <c r="T63" s="31"/>
      <c r="U63" s="31"/>
      <c r="V63" s="31"/>
      <c r="W63" s="31"/>
      <c r="X63" s="31"/>
      <c r="Y63" s="31"/>
      <c r="Z63" s="31"/>
      <c r="AA63" s="31"/>
      <c r="AB63" s="31"/>
      <c r="AC63" s="31"/>
      <c r="AD63" s="31"/>
      <c r="AE63" s="31"/>
    </row>
    <row r="64" spans="1:31">
      <c r="A64" s="31"/>
      <c r="B64" s="31"/>
      <c r="C64" s="31"/>
      <c r="D64" s="31"/>
      <c r="E64" s="31"/>
      <c r="F64" s="31"/>
      <c r="G64" s="31"/>
      <c r="H64" s="31"/>
      <c r="I64" s="31"/>
      <c r="J64" s="31"/>
      <c r="K64" s="31"/>
      <c r="L64" s="327"/>
      <c r="M64" s="327"/>
      <c r="N64" s="272"/>
      <c r="O64" s="272"/>
      <c r="P64" s="272"/>
      <c r="Q64" s="274"/>
      <c r="R64" s="31"/>
      <c r="S64" s="31"/>
      <c r="T64" s="31"/>
      <c r="U64" s="31"/>
      <c r="V64" s="31"/>
      <c r="W64" s="31"/>
      <c r="X64" s="31"/>
      <c r="Y64" s="31"/>
      <c r="Z64" s="31"/>
      <c r="AA64" s="31"/>
      <c r="AB64" s="31"/>
      <c r="AC64" s="31"/>
      <c r="AD64" s="31"/>
      <c r="AE64" s="31"/>
    </row>
    <row r="65" spans="1:31">
      <c r="A65" s="31"/>
      <c r="B65" s="31"/>
      <c r="C65" s="31"/>
      <c r="D65" s="31"/>
      <c r="E65" s="31"/>
      <c r="F65" s="31"/>
      <c r="G65" s="31"/>
      <c r="H65" s="31"/>
      <c r="I65" s="31"/>
      <c r="J65" s="31"/>
      <c r="K65" s="31"/>
      <c r="L65" s="327"/>
      <c r="M65" s="327"/>
      <c r="N65" s="272"/>
      <c r="O65" s="272"/>
      <c r="P65" s="272"/>
      <c r="Q65" s="274"/>
      <c r="R65" s="31"/>
      <c r="S65" s="31"/>
      <c r="T65" s="31"/>
      <c r="U65" s="31"/>
      <c r="V65" s="31"/>
      <c r="W65" s="31"/>
      <c r="X65" s="31"/>
      <c r="Y65" s="31"/>
      <c r="Z65" s="31"/>
      <c r="AA65" s="31"/>
      <c r="AB65" s="31"/>
      <c r="AC65" s="31"/>
      <c r="AD65" s="31"/>
      <c r="AE65" s="31"/>
    </row>
    <row r="66" spans="1:31">
      <c r="A66" s="31"/>
      <c r="B66" s="31"/>
      <c r="C66" s="31"/>
      <c r="D66" s="31"/>
      <c r="E66" s="31"/>
      <c r="F66" s="31"/>
      <c r="G66" s="31"/>
      <c r="H66" s="31"/>
      <c r="I66" s="31"/>
      <c r="J66" s="31"/>
      <c r="K66" s="31"/>
      <c r="L66" s="327"/>
      <c r="M66" s="327"/>
      <c r="N66" s="272"/>
      <c r="O66" s="272"/>
      <c r="P66" s="272"/>
      <c r="Q66" s="274"/>
      <c r="R66" s="31"/>
      <c r="S66" s="31"/>
      <c r="T66" s="31"/>
      <c r="U66" s="31"/>
      <c r="V66" s="31"/>
      <c r="W66" s="31"/>
      <c r="X66" s="31"/>
      <c r="Y66" s="31"/>
      <c r="Z66" s="31"/>
      <c r="AA66" s="31"/>
      <c r="AB66" s="31"/>
      <c r="AC66" s="31"/>
      <c r="AD66" s="31"/>
      <c r="AE66" s="31"/>
    </row>
    <row r="67" spans="1:31">
      <c r="A67" s="31"/>
      <c r="B67" s="31"/>
      <c r="C67" s="31"/>
      <c r="D67" s="31"/>
      <c r="E67" s="31"/>
      <c r="F67" s="31"/>
      <c r="G67" s="31"/>
      <c r="H67" s="31"/>
      <c r="I67" s="31"/>
      <c r="J67" s="31"/>
      <c r="K67" s="31"/>
      <c r="L67" s="327"/>
      <c r="M67" s="327"/>
      <c r="N67" s="272"/>
      <c r="O67" s="272"/>
      <c r="P67" s="272"/>
      <c r="Q67" s="274"/>
      <c r="R67" s="31"/>
      <c r="S67" s="31"/>
      <c r="T67" s="31"/>
      <c r="U67" s="31"/>
      <c r="V67" s="31"/>
      <c r="W67" s="31"/>
      <c r="X67" s="31"/>
      <c r="Y67" s="31"/>
      <c r="Z67" s="31"/>
      <c r="AA67" s="31"/>
      <c r="AB67" s="31"/>
      <c r="AC67" s="31"/>
      <c r="AD67" s="31"/>
      <c r="AE67" s="31"/>
    </row>
    <row r="68" spans="1:31">
      <c r="A68" s="31"/>
      <c r="B68" s="31"/>
      <c r="C68" s="31"/>
      <c r="D68" s="31"/>
      <c r="E68" s="31"/>
      <c r="F68" s="31"/>
      <c r="G68" s="31"/>
      <c r="H68" s="31"/>
      <c r="I68" s="31"/>
      <c r="J68" s="31"/>
      <c r="K68" s="31"/>
      <c r="L68" s="327"/>
      <c r="M68" s="327"/>
      <c r="N68" s="272"/>
      <c r="O68" s="272"/>
      <c r="P68" s="272"/>
      <c r="Q68" s="274"/>
      <c r="R68" s="31"/>
      <c r="S68" s="31"/>
      <c r="T68" s="31"/>
      <c r="U68" s="31"/>
      <c r="V68" s="31"/>
      <c r="W68" s="31"/>
      <c r="X68" s="31"/>
      <c r="Y68" s="31"/>
      <c r="Z68" s="31"/>
      <c r="AA68" s="31"/>
      <c r="AB68" s="31"/>
      <c r="AC68" s="31"/>
      <c r="AD68" s="31"/>
      <c r="AE68" s="31"/>
    </row>
    <row r="69" spans="1:31">
      <c r="A69" s="31"/>
      <c r="B69" s="31"/>
      <c r="C69" s="31"/>
      <c r="D69" s="31"/>
      <c r="E69" s="31"/>
      <c r="F69" s="31"/>
      <c r="G69" s="31"/>
      <c r="H69" s="31"/>
      <c r="I69" s="31"/>
      <c r="J69" s="31"/>
      <c r="K69" s="31"/>
      <c r="L69" s="327"/>
      <c r="M69" s="327"/>
      <c r="N69" s="272"/>
      <c r="O69" s="272"/>
      <c r="P69" s="272"/>
      <c r="Q69" s="274"/>
      <c r="R69" s="31"/>
      <c r="S69" s="31"/>
      <c r="T69" s="31"/>
      <c r="U69" s="31"/>
      <c r="V69" s="31"/>
      <c r="W69" s="31"/>
      <c r="X69" s="31"/>
      <c r="Y69" s="31"/>
      <c r="Z69" s="31"/>
      <c r="AA69" s="31"/>
      <c r="AB69" s="31"/>
      <c r="AC69" s="31"/>
      <c r="AD69" s="31"/>
      <c r="AE69" s="31"/>
    </row>
    <row r="70" spans="1:31">
      <c r="A70" s="31"/>
      <c r="B70" s="31"/>
      <c r="C70" s="31"/>
      <c r="D70" s="31"/>
      <c r="E70" s="31"/>
      <c r="F70" s="31"/>
      <c r="G70" s="31"/>
      <c r="H70" s="31"/>
      <c r="I70" s="31"/>
      <c r="J70" s="31"/>
      <c r="K70" s="31"/>
      <c r="L70" s="327"/>
      <c r="M70" s="327"/>
      <c r="N70" s="272"/>
      <c r="O70" s="272"/>
      <c r="P70" s="272"/>
      <c r="Q70" s="274"/>
      <c r="R70" s="31"/>
      <c r="S70" s="31"/>
      <c r="T70" s="31"/>
      <c r="U70" s="31"/>
      <c r="V70" s="31"/>
      <c r="W70" s="31"/>
      <c r="X70" s="31"/>
      <c r="Y70" s="31"/>
      <c r="Z70" s="31"/>
      <c r="AA70" s="31"/>
      <c r="AB70" s="31"/>
      <c r="AC70" s="31"/>
      <c r="AD70" s="31"/>
      <c r="AE70" s="31"/>
    </row>
    <row r="71" spans="1:31">
      <c r="A71" s="31"/>
      <c r="B71" s="31"/>
      <c r="C71" s="31"/>
      <c r="D71" s="31"/>
      <c r="E71" s="31"/>
      <c r="F71" s="31"/>
      <c r="G71" s="31"/>
      <c r="H71" s="31"/>
      <c r="I71" s="31"/>
      <c r="J71" s="31"/>
      <c r="K71" s="31"/>
      <c r="L71" s="327"/>
      <c r="M71" s="327"/>
      <c r="N71" s="272"/>
      <c r="O71" s="272"/>
      <c r="P71" s="272"/>
      <c r="Q71" s="274"/>
      <c r="R71" s="31"/>
      <c r="S71" s="31"/>
      <c r="T71" s="31"/>
      <c r="U71" s="31"/>
      <c r="V71" s="31"/>
      <c r="W71" s="31"/>
      <c r="X71" s="31"/>
      <c r="Y71" s="31"/>
      <c r="Z71" s="31"/>
      <c r="AA71" s="31"/>
      <c r="AB71" s="31"/>
      <c r="AC71" s="31"/>
      <c r="AD71" s="31"/>
      <c r="AE71" s="31"/>
    </row>
    <row r="72" spans="1:31">
      <c r="A72" s="31"/>
      <c r="B72" s="31"/>
      <c r="C72" s="31"/>
      <c r="D72" s="31"/>
      <c r="E72" s="31"/>
      <c r="F72" s="31"/>
      <c r="G72" s="31"/>
      <c r="H72" s="31"/>
      <c r="I72" s="31"/>
      <c r="J72" s="31"/>
      <c r="K72" s="31"/>
      <c r="L72" s="327"/>
      <c r="M72" s="327"/>
      <c r="N72" s="272"/>
      <c r="O72" s="272"/>
      <c r="P72" s="272"/>
      <c r="Q72" s="274"/>
      <c r="R72" s="31"/>
      <c r="S72" s="31"/>
      <c r="T72" s="31"/>
      <c r="U72" s="31"/>
      <c r="V72" s="31"/>
      <c r="W72" s="31"/>
      <c r="X72" s="31"/>
      <c r="Y72" s="31"/>
      <c r="Z72" s="31"/>
      <c r="AA72" s="31"/>
      <c r="AB72" s="31"/>
      <c r="AC72" s="31"/>
      <c r="AD72" s="31"/>
      <c r="AE72" s="31"/>
    </row>
    <row r="73" spans="1:31">
      <c r="A73" s="31"/>
      <c r="B73" s="31"/>
      <c r="C73" s="31"/>
      <c r="D73" s="31"/>
      <c r="E73" s="31"/>
      <c r="F73" s="31"/>
      <c r="G73" s="31"/>
      <c r="H73" s="31"/>
      <c r="I73" s="31"/>
      <c r="J73" s="31"/>
      <c r="K73" s="31"/>
      <c r="L73" s="327"/>
      <c r="M73" s="327"/>
      <c r="N73" s="272"/>
      <c r="O73" s="272"/>
      <c r="P73" s="272"/>
      <c r="Q73" s="274"/>
      <c r="R73" s="31"/>
      <c r="S73" s="31"/>
      <c r="T73" s="31"/>
      <c r="U73" s="31"/>
      <c r="V73" s="31"/>
      <c r="W73" s="31"/>
      <c r="X73" s="31"/>
      <c r="Y73" s="31"/>
      <c r="Z73" s="31"/>
      <c r="AA73" s="31"/>
      <c r="AB73" s="31"/>
      <c r="AC73" s="31"/>
      <c r="AD73" s="31"/>
      <c r="AE73" s="31"/>
    </row>
    <row r="74" spans="1:31">
      <c r="A74" s="31"/>
      <c r="B74" s="31"/>
      <c r="C74" s="31"/>
      <c r="D74" s="31"/>
      <c r="E74" s="31"/>
      <c r="F74" s="31"/>
      <c r="G74" s="31"/>
      <c r="H74" s="31"/>
      <c r="I74" s="31"/>
      <c r="J74" s="31"/>
      <c r="K74" s="31"/>
      <c r="L74" s="327"/>
      <c r="M74" s="327"/>
      <c r="N74" s="272"/>
      <c r="O74" s="272"/>
      <c r="P74" s="272"/>
      <c r="Q74" s="274"/>
      <c r="R74" s="31"/>
      <c r="S74" s="31"/>
      <c r="T74" s="31"/>
      <c r="U74" s="31"/>
      <c r="V74" s="31"/>
      <c r="W74" s="31"/>
      <c r="X74" s="31"/>
      <c r="Y74" s="31"/>
      <c r="Z74" s="31"/>
      <c r="AA74" s="31"/>
      <c r="AB74" s="31"/>
      <c r="AC74" s="31"/>
      <c r="AD74" s="31"/>
      <c r="AE74" s="31"/>
    </row>
    <row r="75" spans="1:31">
      <c r="A75" s="31"/>
      <c r="B75" s="31"/>
      <c r="C75" s="31"/>
      <c r="D75" s="31"/>
      <c r="E75" s="31"/>
      <c r="F75" s="31"/>
      <c r="G75" s="31"/>
      <c r="H75" s="31"/>
      <c r="I75" s="31"/>
      <c r="J75" s="31"/>
      <c r="K75" s="31"/>
      <c r="L75" s="327"/>
      <c r="M75" s="327"/>
      <c r="N75" s="272"/>
      <c r="O75" s="272"/>
      <c r="P75" s="272"/>
      <c r="Q75" s="274"/>
      <c r="R75" s="31"/>
      <c r="S75" s="31"/>
      <c r="T75" s="31"/>
      <c r="U75" s="31"/>
      <c r="V75" s="31"/>
      <c r="W75" s="31"/>
      <c r="X75" s="31"/>
      <c r="Y75" s="31"/>
      <c r="Z75" s="31"/>
      <c r="AA75" s="31"/>
      <c r="AB75" s="31"/>
      <c r="AC75" s="31"/>
      <c r="AD75" s="31"/>
      <c r="AE75" s="31"/>
    </row>
    <row r="76" spans="1:31">
      <c r="A76" s="31"/>
      <c r="B76" s="31"/>
      <c r="C76" s="31"/>
      <c r="D76" s="31"/>
      <c r="E76" s="31"/>
      <c r="F76" s="31"/>
      <c r="G76" s="31"/>
      <c r="H76" s="31"/>
      <c r="I76" s="31"/>
      <c r="J76" s="31"/>
      <c r="K76" s="31"/>
      <c r="L76" s="327"/>
      <c r="M76" s="327"/>
      <c r="N76" s="272"/>
      <c r="O76" s="272"/>
      <c r="P76" s="272"/>
      <c r="Q76" s="274"/>
      <c r="R76" s="31"/>
      <c r="S76" s="31"/>
      <c r="T76" s="31"/>
      <c r="U76" s="31"/>
      <c r="V76" s="31"/>
      <c r="W76" s="31"/>
      <c r="X76" s="31"/>
      <c r="Y76" s="31"/>
      <c r="Z76" s="31"/>
      <c r="AA76" s="31"/>
      <c r="AB76" s="31"/>
      <c r="AC76" s="31"/>
      <c r="AD76" s="31"/>
      <c r="AE76" s="31"/>
    </row>
    <row r="77" spans="1:31">
      <c r="A77" s="31"/>
      <c r="B77" s="31"/>
      <c r="C77" s="31"/>
      <c r="D77" s="31"/>
      <c r="E77" s="31"/>
      <c r="F77" s="31"/>
      <c r="G77" s="31"/>
      <c r="H77" s="31"/>
      <c r="I77" s="31"/>
      <c r="J77" s="31"/>
      <c r="K77" s="31"/>
      <c r="L77" s="327"/>
      <c r="M77" s="327"/>
      <c r="N77" s="272"/>
      <c r="O77" s="272"/>
      <c r="P77" s="272"/>
      <c r="Q77" s="274"/>
      <c r="R77" s="31"/>
      <c r="S77" s="31"/>
      <c r="T77" s="31"/>
      <c r="U77" s="31"/>
      <c r="V77" s="31"/>
      <c r="W77" s="31"/>
      <c r="X77" s="31"/>
      <c r="Y77" s="31"/>
      <c r="Z77" s="31"/>
      <c r="AA77" s="31"/>
      <c r="AB77" s="31"/>
      <c r="AC77" s="31"/>
      <c r="AD77" s="31"/>
      <c r="AE77" s="31"/>
    </row>
    <row r="78" spans="1:31">
      <c r="A78" s="31"/>
      <c r="B78" s="31"/>
      <c r="C78" s="31"/>
      <c r="D78" s="31"/>
      <c r="E78" s="31"/>
      <c r="F78" s="31"/>
      <c r="G78" s="31"/>
      <c r="H78" s="31"/>
      <c r="I78" s="31"/>
      <c r="J78" s="31"/>
      <c r="K78" s="31"/>
      <c r="L78" s="327"/>
      <c r="M78" s="327"/>
      <c r="N78" s="272"/>
      <c r="O78" s="272"/>
      <c r="P78" s="272"/>
      <c r="Q78" s="274"/>
      <c r="R78" s="31"/>
      <c r="S78" s="31"/>
      <c r="T78" s="31"/>
      <c r="U78" s="31"/>
      <c r="V78" s="31"/>
      <c r="W78" s="31"/>
      <c r="X78" s="31"/>
      <c r="Y78" s="31"/>
      <c r="Z78" s="31"/>
      <c r="AA78" s="31"/>
      <c r="AB78" s="31"/>
      <c r="AC78" s="31"/>
      <c r="AD78" s="31"/>
      <c r="AE78" s="31"/>
    </row>
    <row r="79" spans="1:31">
      <c r="A79" s="31"/>
      <c r="B79" s="31"/>
      <c r="C79" s="31"/>
      <c r="D79" s="31"/>
      <c r="E79" s="31"/>
      <c r="F79" s="31"/>
      <c r="G79" s="31"/>
      <c r="H79" s="31"/>
      <c r="I79" s="31"/>
      <c r="J79" s="31"/>
      <c r="K79" s="31"/>
      <c r="L79" s="327"/>
      <c r="M79" s="327"/>
      <c r="N79" s="272"/>
      <c r="O79" s="272"/>
      <c r="P79" s="272"/>
      <c r="Q79" s="274"/>
      <c r="R79" s="31"/>
      <c r="S79" s="31"/>
      <c r="T79" s="31"/>
      <c r="U79" s="31"/>
      <c r="V79" s="31"/>
      <c r="W79" s="31"/>
      <c r="X79" s="31"/>
      <c r="Y79" s="31"/>
      <c r="Z79" s="31"/>
      <c r="AA79" s="31"/>
      <c r="AB79" s="31"/>
      <c r="AC79" s="31"/>
      <c r="AD79" s="31"/>
      <c r="AE79" s="31"/>
    </row>
    <row r="80" spans="1:31">
      <c r="A80" s="31"/>
      <c r="B80" s="31"/>
      <c r="C80" s="31"/>
      <c r="D80" s="31"/>
      <c r="E80" s="31"/>
      <c r="F80" s="31"/>
      <c r="G80" s="31"/>
      <c r="H80" s="31"/>
      <c r="I80" s="31"/>
      <c r="J80" s="31"/>
      <c r="K80" s="31"/>
      <c r="L80" s="327"/>
      <c r="M80" s="327"/>
      <c r="N80" s="272"/>
      <c r="O80" s="272"/>
      <c r="P80" s="272"/>
      <c r="Q80" s="274"/>
      <c r="R80" s="31"/>
      <c r="S80" s="31"/>
      <c r="T80" s="31"/>
      <c r="U80" s="31"/>
      <c r="V80" s="31"/>
      <c r="W80" s="31"/>
      <c r="X80" s="31"/>
      <c r="Y80" s="31"/>
      <c r="Z80" s="31"/>
      <c r="AA80" s="31"/>
      <c r="AB80" s="31"/>
      <c r="AC80" s="31"/>
      <c r="AD80" s="31"/>
      <c r="AE80" s="31"/>
    </row>
    <row r="81" spans="1:31">
      <c r="A81" s="31"/>
      <c r="B81" s="31"/>
      <c r="C81" s="31"/>
      <c r="D81" s="31"/>
      <c r="E81" s="31"/>
      <c r="F81" s="31"/>
      <c r="G81" s="31"/>
      <c r="H81" s="31"/>
      <c r="I81" s="31"/>
      <c r="J81" s="31"/>
      <c r="K81" s="31"/>
      <c r="L81" s="327"/>
      <c r="M81" s="327"/>
      <c r="N81" s="272"/>
      <c r="O81" s="272"/>
      <c r="P81" s="272"/>
      <c r="Q81" s="274"/>
      <c r="R81" s="31"/>
      <c r="S81" s="31"/>
      <c r="T81" s="31"/>
      <c r="U81" s="31"/>
      <c r="V81" s="31"/>
      <c r="W81" s="31"/>
      <c r="X81" s="31"/>
      <c r="Y81" s="31"/>
      <c r="Z81" s="31"/>
      <c r="AA81" s="31"/>
      <c r="AB81" s="31"/>
      <c r="AC81" s="31"/>
      <c r="AD81" s="31"/>
      <c r="AE81" s="31"/>
    </row>
    <row r="82" spans="1:31">
      <c r="A82" s="31"/>
      <c r="B82" s="31"/>
      <c r="C82" s="31"/>
      <c r="D82" s="31"/>
      <c r="E82" s="31"/>
      <c r="F82" s="31"/>
      <c r="G82" s="31"/>
      <c r="H82" s="31"/>
      <c r="I82" s="31"/>
      <c r="J82" s="31"/>
      <c r="K82" s="31"/>
      <c r="L82" s="327"/>
      <c r="M82" s="327"/>
      <c r="N82" s="272"/>
      <c r="O82" s="272"/>
      <c r="P82" s="272"/>
      <c r="Q82" s="274"/>
      <c r="R82" s="31"/>
      <c r="S82" s="31"/>
      <c r="T82" s="31"/>
      <c r="U82" s="31"/>
      <c r="V82" s="31"/>
      <c r="W82" s="31"/>
      <c r="X82" s="31"/>
      <c r="Y82" s="31"/>
      <c r="Z82" s="31"/>
      <c r="AA82" s="31"/>
      <c r="AB82" s="31"/>
      <c r="AC82" s="31"/>
      <c r="AD82" s="31"/>
      <c r="AE82" s="31"/>
    </row>
    <row r="83" spans="1:31">
      <c r="A83" s="31"/>
      <c r="B83" s="31"/>
      <c r="C83" s="31"/>
      <c r="D83" s="31"/>
      <c r="E83" s="31"/>
      <c r="F83" s="31"/>
      <c r="G83" s="31"/>
      <c r="H83" s="31"/>
      <c r="I83" s="31"/>
      <c r="J83" s="31"/>
      <c r="K83" s="31"/>
      <c r="L83" s="327"/>
      <c r="M83" s="327"/>
      <c r="N83" s="272"/>
      <c r="O83" s="272"/>
      <c r="P83" s="272"/>
      <c r="Q83" s="274"/>
      <c r="R83" s="31"/>
      <c r="S83" s="31"/>
      <c r="T83" s="31"/>
      <c r="U83" s="31"/>
      <c r="V83" s="31"/>
      <c r="W83" s="31"/>
      <c r="X83" s="31"/>
      <c r="Y83" s="31"/>
      <c r="Z83" s="31"/>
      <c r="AA83" s="31"/>
      <c r="AB83" s="31"/>
      <c r="AC83" s="31"/>
      <c r="AD83" s="31"/>
      <c r="AE83" s="31"/>
    </row>
    <row r="84" spans="1:31">
      <c r="A84" s="31"/>
      <c r="B84" s="31"/>
      <c r="C84" s="31"/>
      <c r="D84" s="31"/>
      <c r="E84" s="31"/>
      <c r="F84" s="31"/>
      <c r="G84" s="31"/>
      <c r="H84" s="31"/>
      <c r="I84" s="31"/>
      <c r="J84" s="31"/>
      <c r="K84" s="31"/>
      <c r="L84" s="327"/>
      <c r="M84" s="327"/>
      <c r="N84" s="272"/>
      <c r="O84" s="272"/>
      <c r="P84" s="272"/>
      <c r="Q84" s="274"/>
      <c r="R84" s="31"/>
      <c r="S84" s="31"/>
      <c r="T84" s="31"/>
      <c r="U84" s="31"/>
      <c r="V84" s="31"/>
      <c r="W84" s="31"/>
      <c r="X84" s="31"/>
      <c r="Y84" s="31"/>
      <c r="Z84" s="31"/>
      <c r="AA84" s="31"/>
      <c r="AB84" s="31"/>
      <c r="AC84" s="31"/>
      <c r="AD84" s="31"/>
      <c r="AE84" s="31"/>
    </row>
    <row r="85" spans="1:31">
      <c r="A85" s="31"/>
      <c r="B85" s="31"/>
      <c r="C85" s="31"/>
      <c r="D85" s="31"/>
      <c r="E85" s="31"/>
      <c r="F85" s="31"/>
      <c r="G85" s="31"/>
      <c r="H85" s="31"/>
      <c r="I85" s="31"/>
      <c r="J85" s="31"/>
      <c r="K85" s="31"/>
      <c r="L85" s="327"/>
      <c r="M85" s="327"/>
      <c r="N85" s="272"/>
      <c r="O85" s="272"/>
      <c r="P85" s="272"/>
      <c r="Q85" s="274"/>
      <c r="R85" s="31"/>
      <c r="S85" s="31"/>
      <c r="T85" s="31"/>
      <c r="U85" s="31"/>
      <c r="V85" s="31"/>
      <c r="W85" s="31"/>
      <c r="X85" s="31"/>
      <c r="Y85" s="31"/>
      <c r="Z85" s="31"/>
      <c r="AA85" s="31"/>
      <c r="AB85" s="31"/>
      <c r="AC85" s="31"/>
      <c r="AD85" s="31"/>
      <c r="AE85" s="31"/>
    </row>
    <row r="86" spans="1:31">
      <c r="A86" s="31"/>
      <c r="B86" s="31"/>
      <c r="C86" s="31"/>
      <c r="D86" s="31"/>
      <c r="E86" s="31"/>
      <c r="F86" s="31"/>
      <c r="G86" s="31"/>
      <c r="H86" s="31"/>
      <c r="I86" s="31"/>
      <c r="J86" s="31"/>
      <c r="K86" s="31"/>
      <c r="L86" s="327"/>
      <c r="M86" s="327"/>
      <c r="N86" s="272"/>
      <c r="O86" s="272"/>
      <c r="P86" s="272"/>
      <c r="Q86" s="274"/>
      <c r="R86" s="31"/>
      <c r="S86" s="31"/>
      <c r="T86" s="31"/>
      <c r="U86" s="31"/>
      <c r="V86" s="31"/>
      <c r="W86" s="31"/>
      <c r="X86" s="31"/>
      <c r="Y86" s="31"/>
      <c r="Z86" s="31"/>
      <c r="AA86" s="31"/>
      <c r="AB86" s="31"/>
      <c r="AC86" s="31"/>
      <c r="AD86" s="31"/>
      <c r="AE86" s="31"/>
    </row>
    <row r="87" spans="1:31">
      <c r="A87" s="31"/>
      <c r="B87" s="31"/>
      <c r="C87" s="31"/>
      <c r="D87" s="31"/>
      <c r="E87" s="31"/>
      <c r="F87" s="31"/>
      <c r="G87" s="31"/>
      <c r="H87" s="31"/>
      <c r="I87" s="31"/>
      <c r="J87" s="31"/>
      <c r="K87" s="31"/>
      <c r="L87" s="327"/>
      <c r="M87" s="327"/>
      <c r="N87" s="272"/>
      <c r="O87" s="272"/>
      <c r="P87" s="272"/>
      <c r="Q87" s="274"/>
      <c r="R87" s="31"/>
      <c r="S87" s="31"/>
      <c r="T87" s="31"/>
      <c r="U87" s="31"/>
      <c r="V87" s="31"/>
      <c r="W87" s="31"/>
      <c r="X87" s="31"/>
      <c r="Y87" s="31"/>
      <c r="Z87" s="31"/>
      <c r="AA87" s="31"/>
      <c r="AB87" s="31"/>
      <c r="AC87" s="31"/>
      <c r="AD87" s="31"/>
      <c r="AE87" s="31"/>
    </row>
    <row r="88" spans="1:31">
      <c r="A88" s="31"/>
      <c r="B88" s="31"/>
      <c r="C88" s="31"/>
      <c r="D88" s="31"/>
      <c r="E88" s="31"/>
      <c r="F88" s="31"/>
      <c r="G88" s="31"/>
      <c r="H88" s="31"/>
      <c r="I88" s="31"/>
      <c r="J88" s="31"/>
      <c r="K88" s="31"/>
      <c r="L88" s="327"/>
      <c r="M88" s="327"/>
      <c r="N88" s="272"/>
      <c r="O88" s="272"/>
      <c r="P88" s="272"/>
      <c r="Q88" s="274"/>
      <c r="R88" s="31"/>
      <c r="S88" s="31"/>
      <c r="T88" s="31"/>
      <c r="U88" s="31"/>
      <c r="V88" s="31"/>
      <c r="W88" s="31"/>
      <c r="X88" s="31"/>
      <c r="Y88" s="31"/>
      <c r="Z88" s="31"/>
      <c r="AA88" s="31"/>
      <c r="AB88" s="31"/>
      <c r="AC88" s="31"/>
      <c r="AD88" s="31"/>
      <c r="AE88" s="31"/>
    </row>
    <row r="89" spans="1:31">
      <c r="A89" s="31"/>
      <c r="B89" s="31"/>
      <c r="C89" s="31"/>
      <c r="D89" s="31"/>
      <c r="E89" s="31"/>
      <c r="F89" s="31"/>
      <c r="G89" s="31"/>
      <c r="H89" s="31"/>
      <c r="I89" s="31"/>
      <c r="J89" s="31"/>
      <c r="K89" s="31"/>
      <c r="L89" s="327"/>
      <c r="M89" s="327"/>
      <c r="N89" s="272"/>
      <c r="O89" s="272"/>
      <c r="P89" s="272"/>
      <c r="Q89" s="274"/>
      <c r="R89" s="31"/>
      <c r="S89" s="31"/>
      <c r="T89" s="31"/>
      <c r="U89" s="31"/>
      <c r="V89" s="31"/>
      <c r="W89" s="31"/>
      <c r="X89" s="31"/>
      <c r="Y89" s="31"/>
      <c r="Z89" s="31"/>
      <c r="AA89" s="31"/>
      <c r="AB89" s="31"/>
      <c r="AC89" s="31"/>
      <c r="AD89" s="31"/>
      <c r="AE89" s="31"/>
    </row>
    <row r="90" spans="1:31">
      <c r="A90" s="31"/>
      <c r="B90" s="31"/>
      <c r="C90" s="31"/>
      <c r="D90" s="31"/>
      <c r="E90" s="31"/>
      <c r="F90" s="31"/>
      <c r="G90" s="31"/>
      <c r="H90" s="31"/>
      <c r="I90" s="31"/>
      <c r="J90" s="31"/>
      <c r="K90" s="31"/>
      <c r="L90" s="327"/>
      <c r="M90" s="327"/>
      <c r="N90" s="272"/>
      <c r="O90" s="272"/>
      <c r="P90" s="272"/>
      <c r="Q90" s="274"/>
      <c r="R90" s="31"/>
      <c r="S90" s="31"/>
      <c r="T90" s="31"/>
      <c r="U90" s="31"/>
      <c r="V90" s="31"/>
      <c r="W90" s="31"/>
      <c r="X90" s="31"/>
      <c r="Y90" s="31"/>
      <c r="Z90" s="31"/>
      <c r="AA90" s="31"/>
      <c r="AB90" s="31"/>
      <c r="AC90" s="31"/>
      <c r="AD90" s="31"/>
      <c r="AE90" s="31"/>
    </row>
  </sheetData>
  <mergeCells count="12">
    <mergeCell ref="A11:A13"/>
    <mergeCell ref="A8:A10"/>
    <mergeCell ref="A2:A4"/>
    <mergeCell ref="B2:K2"/>
    <mergeCell ref="B3:K3"/>
    <mergeCell ref="B4:K4"/>
    <mergeCell ref="A6:A7"/>
    <mergeCell ref="B6:K6"/>
    <mergeCell ref="B7:C7"/>
    <mergeCell ref="I12:K12"/>
    <mergeCell ref="I13:K13"/>
    <mergeCell ref="I8:K8"/>
  </mergeCells>
  <hyperlinks>
    <hyperlink ref="J9" r:id="rId1" xr:uid="{00000000-0004-0000-0600-000000000000}"/>
    <hyperlink ref="J10" r:id="rId2" xr:uid="{00000000-0004-0000-0600-000001000000}"/>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ColWidth="11.5"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3" t="s">
        <v>1191</v>
      </c>
      <c r="D1" s="3" t="s">
        <v>1192</v>
      </c>
      <c r="F1" s="640" t="s">
        <v>1193</v>
      </c>
      <c r="G1" s="640"/>
      <c r="H1" s="640"/>
      <c r="I1" s="640"/>
      <c r="J1" s="640"/>
      <c r="L1" s="640" t="s">
        <v>1194</v>
      </c>
      <c r="M1" s="640"/>
      <c r="N1" s="640"/>
      <c r="O1" s="640"/>
      <c r="Q1" s="640" t="s">
        <v>1195</v>
      </c>
      <c r="R1" s="640"/>
      <c r="S1" s="640"/>
      <c r="T1" s="640"/>
      <c r="V1" s="640" t="s">
        <v>1196</v>
      </c>
      <c r="W1" s="640"/>
      <c r="X1" s="640"/>
      <c r="Y1" s="640"/>
      <c r="AA1" s="640" t="s">
        <v>1197</v>
      </c>
      <c r="AB1" s="640"/>
      <c r="AC1" s="640"/>
      <c r="AD1" s="640"/>
    </row>
    <row r="2" spans="1:39" ht="16">
      <c r="B2" s="3" t="s">
        <v>1198</v>
      </c>
      <c r="D2" s="3" t="s">
        <v>1199</v>
      </c>
      <c r="F2" s="4" t="s">
        <v>1200</v>
      </c>
      <c r="G2" s="4" t="s">
        <v>1201</v>
      </c>
      <c r="H2" s="4"/>
      <c r="I2" s="4" t="s">
        <v>1202</v>
      </c>
      <c r="J2" s="4" t="s">
        <v>1203</v>
      </c>
      <c r="L2" s="4" t="s">
        <v>1200</v>
      </c>
      <c r="M2" s="4" t="s">
        <v>1201</v>
      </c>
      <c r="N2" s="4"/>
      <c r="O2" s="4" t="s">
        <v>1202</v>
      </c>
      <c r="Q2" s="4" t="s">
        <v>1200</v>
      </c>
      <c r="R2" s="4" t="s">
        <v>1201</v>
      </c>
      <c r="S2" s="4"/>
      <c r="T2" s="4" t="s">
        <v>1202</v>
      </c>
      <c r="V2" s="4" t="s">
        <v>1200</v>
      </c>
      <c r="W2" s="4" t="s">
        <v>1201</v>
      </c>
      <c r="X2" s="4"/>
      <c r="Y2" s="4" t="s">
        <v>1202</v>
      </c>
      <c r="AA2" s="4" t="s">
        <v>1200</v>
      </c>
      <c r="AB2" s="4" t="s">
        <v>1201</v>
      </c>
      <c r="AC2" s="4"/>
      <c r="AD2" s="4" t="s">
        <v>1202</v>
      </c>
      <c r="AG2" t="s">
        <v>1204</v>
      </c>
      <c r="AI2" t="s">
        <v>1205</v>
      </c>
      <c r="AM2" t="s">
        <v>1206</v>
      </c>
    </row>
    <row r="3" spans="1:39" ht="32">
      <c r="B3" s="3" t="s">
        <v>1207</v>
      </c>
      <c r="D3" s="3" t="s">
        <v>1208</v>
      </c>
      <c r="F3" s="4">
        <v>1</v>
      </c>
      <c r="G3" s="4" t="s">
        <v>399</v>
      </c>
      <c r="H3" s="4" t="str">
        <f>CONCATENATE(F3,"-",G3)</f>
        <v>1-Rara vez</v>
      </c>
      <c r="I3" s="4" t="s">
        <v>1209</v>
      </c>
      <c r="J3" s="4" t="s">
        <v>1210</v>
      </c>
      <c r="L3" s="3">
        <v>1</v>
      </c>
      <c r="M3" s="4" t="s">
        <v>1211</v>
      </c>
      <c r="N3" s="4" t="str">
        <f>CONCATENATE(L3,"-",M3)</f>
        <v>1-Insignificante</v>
      </c>
      <c r="O3" s="4" t="s">
        <v>1212</v>
      </c>
      <c r="Q3" s="3">
        <v>1</v>
      </c>
      <c r="R3" s="4" t="s">
        <v>1211</v>
      </c>
      <c r="S3" s="4" t="str">
        <f>CONCATENATE(Q3,"-",R3)</f>
        <v>1-Insignificante</v>
      </c>
      <c r="T3" s="4" t="s">
        <v>1213</v>
      </c>
      <c r="V3" s="3">
        <v>1</v>
      </c>
      <c r="W3" s="4" t="s">
        <v>1211</v>
      </c>
      <c r="X3" s="4" t="str">
        <f>CONCATENATE(V3,"-",W3)</f>
        <v>1-Insignificante</v>
      </c>
      <c r="Y3" s="4" t="s">
        <v>1214</v>
      </c>
      <c r="AA3" s="3">
        <v>1</v>
      </c>
      <c r="AB3" s="4" t="s">
        <v>1211</v>
      </c>
      <c r="AC3" s="4" t="str">
        <f>CONCATENATE(AA3,"-",AB3)</f>
        <v>1-Insignificante</v>
      </c>
      <c r="AD3" s="4"/>
      <c r="AG3" t="s">
        <v>1215</v>
      </c>
      <c r="AI3" t="s">
        <v>1216</v>
      </c>
      <c r="AK3" t="s">
        <v>1217</v>
      </c>
      <c r="AM3" t="s">
        <v>1218</v>
      </c>
    </row>
    <row r="4" spans="1:39" ht="32">
      <c r="B4" s="3" t="s">
        <v>1219</v>
      </c>
      <c r="D4" s="3" t="s">
        <v>1220</v>
      </c>
      <c r="F4" s="4">
        <v>2</v>
      </c>
      <c r="G4" s="4" t="s">
        <v>1221</v>
      </c>
      <c r="H4" s="4" t="str">
        <f>CONCATENATE(F4,"-",G4)</f>
        <v>2-Improbable</v>
      </c>
      <c r="I4" s="4" t="s">
        <v>1222</v>
      </c>
      <c r="J4" s="4" t="s">
        <v>1223</v>
      </c>
      <c r="L4" s="4">
        <v>2</v>
      </c>
      <c r="M4" s="4" t="s">
        <v>1224</v>
      </c>
      <c r="N4" s="4" t="str">
        <f>CONCATENATE(L4,"-",M4)</f>
        <v>2-Menor</v>
      </c>
      <c r="O4" s="4" t="s">
        <v>1225</v>
      </c>
      <c r="Q4" s="4">
        <v>2</v>
      </c>
      <c r="R4" s="4" t="s">
        <v>1224</v>
      </c>
      <c r="S4" s="4" t="str">
        <f>CONCATENATE(Q4,"-",R4)</f>
        <v>2-Menor</v>
      </c>
      <c r="T4" s="4" t="s">
        <v>1226</v>
      </c>
      <c r="V4" s="4">
        <v>2</v>
      </c>
      <c r="W4" s="4" t="s">
        <v>1224</v>
      </c>
      <c r="X4" s="4" t="str">
        <f>CONCATENATE(V4,"-",W4)</f>
        <v>2-Menor</v>
      </c>
      <c r="Y4" s="4" t="s">
        <v>1227</v>
      </c>
      <c r="AA4" s="4">
        <v>2</v>
      </c>
      <c r="AB4" s="4" t="s">
        <v>1224</v>
      </c>
      <c r="AC4" s="4" t="str">
        <f>CONCATENATE(AA4,"-",AB4)</f>
        <v>2-Menor</v>
      </c>
      <c r="AD4" s="4"/>
      <c r="AG4" t="s">
        <v>1228</v>
      </c>
      <c r="AI4" t="s">
        <v>1229</v>
      </c>
      <c r="AK4" t="s">
        <v>639</v>
      </c>
    </row>
    <row r="5" spans="1:39" ht="32">
      <c r="B5" s="3" t="s">
        <v>1230</v>
      </c>
      <c r="D5" s="3" t="s">
        <v>1231</v>
      </c>
      <c r="F5" s="4">
        <v>3</v>
      </c>
      <c r="G5" s="4" t="s">
        <v>1232</v>
      </c>
      <c r="H5" s="4" t="str">
        <f>CONCATENATE(F5,"-",G5)</f>
        <v>3-Posible</v>
      </c>
      <c r="I5" s="4" t="s">
        <v>1233</v>
      </c>
      <c r="J5" s="4" t="s">
        <v>1234</v>
      </c>
      <c r="L5" s="4">
        <v>3</v>
      </c>
      <c r="M5" s="4" t="s">
        <v>292</v>
      </c>
      <c r="N5" s="4" t="str">
        <f>CONCATENATE(L5,"-",M5)</f>
        <v>3-Moderado</v>
      </c>
      <c r="O5" s="4" t="s">
        <v>1235</v>
      </c>
      <c r="Q5" s="4">
        <v>3</v>
      </c>
      <c r="R5" s="4" t="s">
        <v>292</v>
      </c>
      <c r="S5" s="4" t="str">
        <f>CONCATENATE(Q5,"-",R5)</f>
        <v>3-Moderado</v>
      </c>
      <c r="T5" s="4" t="s">
        <v>1236</v>
      </c>
      <c r="V5" s="4">
        <v>3</v>
      </c>
      <c r="W5" s="4" t="s">
        <v>292</v>
      </c>
      <c r="X5" s="4" t="str">
        <f>CONCATENATE(V5,"-",W5)</f>
        <v>3-Moderado</v>
      </c>
      <c r="Y5" s="4" t="s">
        <v>1237</v>
      </c>
      <c r="AA5" s="4">
        <v>3</v>
      </c>
      <c r="AB5" s="4" t="s">
        <v>292</v>
      </c>
      <c r="AC5" s="4" t="str">
        <f>CONCATENATE(AA5,"-",AB5)</f>
        <v>3-Moderado</v>
      </c>
      <c r="AD5" s="4" t="s">
        <v>1238</v>
      </c>
      <c r="AG5" t="s">
        <v>1239</v>
      </c>
      <c r="AI5" t="s">
        <v>1240</v>
      </c>
    </row>
    <row r="6" spans="1:39" ht="48">
      <c r="B6" s="3" t="s">
        <v>1241</v>
      </c>
      <c r="D6" s="3" t="s">
        <v>1242</v>
      </c>
      <c r="F6" s="4">
        <v>4</v>
      </c>
      <c r="G6" s="4" t="s">
        <v>446</v>
      </c>
      <c r="H6" s="4" t="str">
        <f>CONCATENATE(F6,"-",G6)</f>
        <v>4-Probable</v>
      </c>
      <c r="I6" s="4" t="s">
        <v>1243</v>
      </c>
      <c r="J6" s="4" t="s">
        <v>1244</v>
      </c>
      <c r="L6" s="4">
        <v>4</v>
      </c>
      <c r="M6" s="4" t="s">
        <v>1245</v>
      </c>
      <c r="N6" s="4" t="str">
        <f>CONCATENATE(L6,"-",M6)</f>
        <v>4-Mayor</v>
      </c>
      <c r="O6" s="4" t="s">
        <v>1246</v>
      </c>
      <c r="Q6" s="4">
        <v>4</v>
      </c>
      <c r="R6" s="4" t="s">
        <v>1245</v>
      </c>
      <c r="S6" s="4" t="str">
        <f>CONCATENATE(Q6,"-",R6)</f>
        <v>4-Mayor</v>
      </c>
      <c r="T6" s="4" t="s">
        <v>1247</v>
      </c>
      <c r="V6" s="4">
        <v>4</v>
      </c>
      <c r="W6" s="4" t="s">
        <v>1245</v>
      </c>
      <c r="X6" s="4" t="str">
        <f>CONCATENATE(V6,"-",W6)</f>
        <v>4-Mayor</v>
      </c>
      <c r="Y6" s="4" t="s">
        <v>1248</v>
      </c>
      <c r="AA6" s="4">
        <v>4</v>
      </c>
      <c r="AB6" s="4" t="s">
        <v>1245</v>
      </c>
      <c r="AC6" s="4" t="str">
        <f>CONCATENATE(AA6,"-",AB6)</f>
        <v>4-Mayor</v>
      </c>
      <c r="AD6" s="4" t="s">
        <v>1249</v>
      </c>
      <c r="AG6" t="s">
        <v>1220</v>
      </c>
      <c r="AI6" t="s">
        <v>1250</v>
      </c>
    </row>
    <row r="7" spans="1:39" ht="32">
      <c r="B7" s="5" t="s">
        <v>1251</v>
      </c>
      <c r="D7" s="3" t="s">
        <v>1252</v>
      </c>
      <c r="F7" s="4">
        <v>5</v>
      </c>
      <c r="G7" s="4" t="s">
        <v>1253</v>
      </c>
      <c r="H7" s="4" t="str">
        <f>CONCATENATE(F7,"-",G7)</f>
        <v>5-Casi seguro</v>
      </c>
      <c r="I7" s="4" t="s">
        <v>1254</v>
      </c>
      <c r="J7" s="4" t="s">
        <v>1255</v>
      </c>
      <c r="L7" s="4">
        <v>5</v>
      </c>
      <c r="M7" s="4" t="s">
        <v>1256</v>
      </c>
      <c r="N7" s="4" t="str">
        <f>CONCATENATE(L7,"-",M7)</f>
        <v>5-Catastrofico</v>
      </c>
      <c r="O7" s="4" t="s">
        <v>1257</v>
      </c>
      <c r="Q7" s="4">
        <v>5</v>
      </c>
      <c r="R7" s="4" t="s">
        <v>1256</v>
      </c>
      <c r="S7" s="4" t="str">
        <f>CONCATENATE(Q7,"-",R7)</f>
        <v>5-Catastrofico</v>
      </c>
      <c r="T7" s="4" t="s">
        <v>1258</v>
      </c>
      <c r="V7" s="4">
        <v>5</v>
      </c>
      <c r="W7" s="4" t="s">
        <v>1256</v>
      </c>
      <c r="X7" s="4" t="str">
        <f>CONCATENATE(V7,"-",W7)</f>
        <v>5-Catastrofico</v>
      </c>
      <c r="Y7" s="4" t="s">
        <v>1259</v>
      </c>
      <c r="AA7" s="4">
        <v>5</v>
      </c>
      <c r="AB7" s="4" t="s">
        <v>1256</v>
      </c>
      <c r="AC7" s="4" t="str">
        <f>CONCATENATE(AA7,"-",AB7)</f>
        <v>5-Catastrofico</v>
      </c>
      <c r="AD7" s="4" t="s">
        <v>1260</v>
      </c>
    </row>
    <row r="8" spans="1:39">
      <c r="B8" s="5" t="s">
        <v>1261</v>
      </c>
      <c r="D8" s="5" t="s">
        <v>1262</v>
      </c>
    </row>
    <row r="15" spans="1:39">
      <c r="A15" s="641" t="s">
        <v>1193</v>
      </c>
      <c r="B15" s="6"/>
      <c r="C15" s="642" t="s">
        <v>1218</v>
      </c>
      <c r="D15" s="642"/>
      <c r="E15" s="642"/>
      <c r="F15" s="642"/>
      <c r="G15" s="642"/>
    </row>
    <row r="16" spans="1:39">
      <c r="A16" s="641"/>
      <c r="B16" s="6"/>
      <c r="C16" s="6" t="s">
        <v>1263</v>
      </c>
      <c r="D16" s="6" t="s">
        <v>1264</v>
      </c>
      <c r="E16" s="6" t="s">
        <v>1265</v>
      </c>
      <c r="F16" s="6" t="s">
        <v>1266</v>
      </c>
      <c r="G16" s="6" t="s">
        <v>1267</v>
      </c>
    </row>
    <row r="17" spans="1:7">
      <c r="A17" s="641"/>
      <c r="B17" s="6" t="s">
        <v>1268</v>
      </c>
      <c r="C17" s="7">
        <v>1</v>
      </c>
      <c r="D17" s="7">
        <v>2</v>
      </c>
      <c r="E17" s="8">
        <v>3</v>
      </c>
      <c r="F17" s="9">
        <v>4</v>
      </c>
      <c r="G17" s="10">
        <v>5</v>
      </c>
    </row>
    <row r="18" spans="1:7">
      <c r="A18" s="641"/>
      <c r="B18" s="6" t="s">
        <v>1269</v>
      </c>
      <c r="C18" s="11">
        <v>2</v>
      </c>
      <c r="D18" s="11">
        <v>4</v>
      </c>
      <c r="E18" s="8">
        <v>6</v>
      </c>
      <c r="F18" s="12">
        <v>8</v>
      </c>
      <c r="G18" s="10">
        <v>10</v>
      </c>
    </row>
    <row r="19" spans="1:7">
      <c r="A19" s="641"/>
      <c r="B19" s="6" t="s">
        <v>1270</v>
      </c>
      <c r="C19" s="11">
        <v>3</v>
      </c>
      <c r="D19" s="8">
        <v>6</v>
      </c>
      <c r="E19" s="12">
        <v>9</v>
      </c>
      <c r="F19" s="10">
        <v>12</v>
      </c>
      <c r="G19" s="10">
        <v>15</v>
      </c>
    </row>
    <row r="20" spans="1:7">
      <c r="A20" s="641"/>
      <c r="B20" s="6" t="s">
        <v>1271</v>
      </c>
      <c r="C20" s="8">
        <v>4</v>
      </c>
      <c r="D20" s="12">
        <v>8</v>
      </c>
      <c r="E20" s="12">
        <v>12</v>
      </c>
      <c r="F20" s="10">
        <v>16</v>
      </c>
      <c r="G20" s="13">
        <v>20</v>
      </c>
    </row>
    <row r="21" spans="1:7">
      <c r="A21" s="641"/>
      <c r="B21" s="6" t="s">
        <v>1272</v>
      </c>
      <c r="C21" s="12">
        <v>5</v>
      </c>
      <c r="D21" s="12">
        <v>10</v>
      </c>
      <c r="E21" s="10">
        <v>15</v>
      </c>
      <c r="F21" s="10">
        <v>20</v>
      </c>
      <c r="G21" s="13">
        <v>25</v>
      </c>
    </row>
    <row r="25" spans="1:7">
      <c r="B25" t="s">
        <v>1273</v>
      </c>
      <c r="C25" t="s">
        <v>1274</v>
      </c>
      <c r="D25">
        <v>11</v>
      </c>
      <c r="E25" t="s">
        <v>1275</v>
      </c>
      <c r="F25">
        <v>1</v>
      </c>
    </row>
    <row r="26" spans="1:7">
      <c r="C26" t="s">
        <v>1276</v>
      </c>
      <c r="D26">
        <v>12</v>
      </c>
      <c r="E26" t="s">
        <v>1277</v>
      </c>
      <c r="F26">
        <v>2</v>
      </c>
    </row>
    <row r="27" spans="1:7">
      <c r="C27" t="s">
        <v>1278</v>
      </c>
      <c r="D27">
        <v>13</v>
      </c>
      <c r="E27" t="s">
        <v>1279</v>
      </c>
      <c r="F27">
        <v>3</v>
      </c>
    </row>
    <row r="28" spans="1:7">
      <c r="C28" t="s">
        <v>1280</v>
      </c>
      <c r="D28">
        <v>14</v>
      </c>
      <c r="E28" t="s">
        <v>1281</v>
      </c>
      <c r="F28">
        <v>4</v>
      </c>
    </row>
    <row r="29" spans="1:7">
      <c r="C29" t="s">
        <v>1282</v>
      </c>
      <c r="D29">
        <v>15</v>
      </c>
      <c r="E29" t="s">
        <v>1283</v>
      </c>
      <c r="F29">
        <v>5</v>
      </c>
    </row>
    <row r="30" spans="1:7">
      <c r="B30" t="s">
        <v>1284</v>
      </c>
      <c r="C30" t="s">
        <v>1274</v>
      </c>
      <c r="D30">
        <v>21</v>
      </c>
      <c r="E30" t="s">
        <v>1277</v>
      </c>
      <c r="F30">
        <v>6</v>
      </c>
    </row>
    <row r="31" spans="1:7">
      <c r="C31" t="s">
        <v>1276</v>
      </c>
      <c r="D31">
        <v>22</v>
      </c>
      <c r="E31" t="s">
        <v>1285</v>
      </c>
      <c r="F31">
        <v>7</v>
      </c>
    </row>
    <row r="32" spans="1:7">
      <c r="C32" t="s">
        <v>1278</v>
      </c>
      <c r="D32">
        <v>23</v>
      </c>
      <c r="E32" t="s">
        <v>1286</v>
      </c>
      <c r="F32">
        <v>8</v>
      </c>
    </row>
    <row r="33" spans="2:6">
      <c r="C33" t="s">
        <v>1280</v>
      </c>
      <c r="D33">
        <v>24</v>
      </c>
      <c r="E33" t="s">
        <v>1287</v>
      </c>
      <c r="F33">
        <v>9</v>
      </c>
    </row>
    <row r="34" spans="2:6">
      <c r="C34" t="s">
        <v>1282</v>
      </c>
      <c r="D34">
        <v>25</v>
      </c>
      <c r="E34" t="s">
        <v>1288</v>
      </c>
      <c r="F34">
        <v>10</v>
      </c>
    </row>
    <row r="35" spans="2:6">
      <c r="B35" t="s">
        <v>1289</v>
      </c>
      <c r="C35" t="s">
        <v>1274</v>
      </c>
      <c r="D35">
        <v>31</v>
      </c>
      <c r="E35" t="s">
        <v>1290</v>
      </c>
      <c r="F35">
        <v>11</v>
      </c>
    </row>
    <row r="36" spans="2:6">
      <c r="C36" t="s">
        <v>1276</v>
      </c>
      <c r="D36">
        <v>32</v>
      </c>
      <c r="E36" t="s">
        <v>1286</v>
      </c>
      <c r="F36">
        <v>12</v>
      </c>
    </row>
    <row r="37" spans="2:6">
      <c r="C37" t="s">
        <v>1278</v>
      </c>
      <c r="D37">
        <v>33</v>
      </c>
      <c r="E37" t="s">
        <v>1291</v>
      </c>
      <c r="F37">
        <v>13</v>
      </c>
    </row>
    <row r="38" spans="2:6">
      <c r="C38" t="s">
        <v>1280</v>
      </c>
      <c r="D38">
        <v>34</v>
      </c>
      <c r="E38" t="s">
        <v>1292</v>
      </c>
      <c r="F38">
        <v>14</v>
      </c>
    </row>
    <row r="39" spans="2:6">
      <c r="C39" t="s">
        <v>1282</v>
      </c>
      <c r="D39">
        <v>35</v>
      </c>
      <c r="E39" t="s">
        <v>1293</v>
      </c>
      <c r="F39">
        <v>15</v>
      </c>
    </row>
    <row r="40" spans="2:6">
      <c r="B40" t="s">
        <v>1294</v>
      </c>
      <c r="C40" t="s">
        <v>1274</v>
      </c>
      <c r="D40">
        <v>41</v>
      </c>
      <c r="E40" t="s">
        <v>1295</v>
      </c>
      <c r="F40">
        <v>16</v>
      </c>
    </row>
    <row r="41" spans="2:6">
      <c r="C41" t="s">
        <v>1276</v>
      </c>
      <c r="D41">
        <v>42</v>
      </c>
      <c r="E41" t="s">
        <v>1287</v>
      </c>
      <c r="F41">
        <v>17</v>
      </c>
    </row>
    <row r="42" spans="2:6">
      <c r="C42" t="s">
        <v>1278</v>
      </c>
      <c r="D42">
        <v>43</v>
      </c>
      <c r="E42" t="s">
        <v>1296</v>
      </c>
      <c r="F42">
        <v>18</v>
      </c>
    </row>
    <row r="43" spans="2:6">
      <c r="C43" t="s">
        <v>1280</v>
      </c>
      <c r="D43">
        <v>44</v>
      </c>
      <c r="E43" t="s">
        <v>1297</v>
      </c>
      <c r="F43">
        <v>19</v>
      </c>
    </row>
    <row r="44" spans="2:6">
      <c r="C44" t="s">
        <v>1282</v>
      </c>
      <c r="D44">
        <v>45</v>
      </c>
      <c r="E44" t="s">
        <v>1298</v>
      </c>
      <c r="F44">
        <v>20</v>
      </c>
    </row>
    <row r="45" spans="2:6">
      <c r="B45" t="s">
        <v>1299</v>
      </c>
      <c r="C45" t="s">
        <v>1274</v>
      </c>
      <c r="D45">
        <v>51</v>
      </c>
      <c r="E45" t="s">
        <v>1300</v>
      </c>
      <c r="F45">
        <v>21</v>
      </c>
    </row>
    <row r="46" spans="2:6">
      <c r="C46" t="s">
        <v>1276</v>
      </c>
      <c r="D46">
        <v>52</v>
      </c>
      <c r="E46" t="s">
        <v>1301</v>
      </c>
      <c r="F46">
        <v>22</v>
      </c>
    </row>
    <row r="47" spans="2:6">
      <c r="C47" t="s">
        <v>1278</v>
      </c>
      <c r="D47">
        <v>53</v>
      </c>
      <c r="E47" t="s">
        <v>1293</v>
      </c>
      <c r="F47">
        <v>23</v>
      </c>
    </row>
    <row r="48" spans="2:6">
      <c r="C48" t="s">
        <v>1280</v>
      </c>
      <c r="D48">
        <v>54</v>
      </c>
      <c r="E48" t="s">
        <v>1298</v>
      </c>
      <c r="F48">
        <v>24</v>
      </c>
    </row>
    <row r="49" spans="2:6">
      <c r="C49" t="s">
        <v>1282</v>
      </c>
      <c r="D49">
        <v>55</v>
      </c>
      <c r="E49" t="s">
        <v>1302</v>
      </c>
      <c r="F49">
        <v>25</v>
      </c>
    </row>
    <row r="53" spans="2:6">
      <c r="B53" t="s">
        <v>1273</v>
      </c>
      <c r="C53" t="s">
        <v>1303</v>
      </c>
      <c r="D53">
        <v>5</v>
      </c>
      <c r="E53" t="s">
        <v>1304</v>
      </c>
    </row>
    <row r="54" spans="2:6">
      <c r="C54" t="s">
        <v>1305</v>
      </c>
      <c r="D54">
        <v>10</v>
      </c>
      <c r="E54" t="s">
        <v>1301</v>
      </c>
    </row>
    <row r="55" spans="2:6">
      <c r="C55" t="s">
        <v>1306</v>
      </c>
      <c r="D55">
        <v>20</v>
      </c>
      <c r="E55" t="s">
        <v>1298</v>
      </c>
    </row>
    <row r="56" spans="2:6">
      <c r="B56" t="s">
        <v>1284</v>
      </c>
      <c r="C56" t="s">
        <v>1307</v>
      </c>
      <c r="D56">
        <v>10</v>
      </c>
      <c r="E56" t="s">
        <v>1308</v>
      </c>
    </row>
    <row r="57" spans="2:6">
      <c r="C57" t="s">
        <v>1309</v>
      </c>
      <c r="D57">
        <v>20</v>
      </c>
      <c r="E57" t="s">
        <v>1310</v>
      </c>
    </row>
    <row r="58" spans="2:6">
      <c r="C58" t="s">
        <v>1311</v>
      </c>
      <c r="D58">
        <v>40</v>
      </c>
      <c r="E58" t="s">
        <v>1312</v>
      </c>
    </row>
    <row r="59" spans="2:6">
      <c r="B59" t="s">
        <v>1289</v>
      </c>
      <c r="C59" t="s">
        <v>1307</v>
      </c>
      <c r="D59">
        <v>15</v>
      </c>
      <c r="E59" t="s">
        <v>1313</v>
      </c>
    </row>
    <row r="60" spans="2:6">
      <c r="C60" t="s">
        <v>1309</v>
      </c>
      <c r="D60">
        <v>30</v>
      </c>
      <c r="E60" t="s">
        <v>1314</v>
      </c>
    </row>
    <row r="61" spans="2:6">
      <c r="C61" t="s">
        <v>1311</v>
      </c>
      <c r="D61">
        <v>60</v>
      </c>
      <c r="E61" t="s">
        <v>1315</v>
      </c>
    </row>
    <row r="62" spans="2:6">
      <c r="B62" t="s">
        <v>1294</v>
      </c>
      <c r="C62" t="s">
        <v>1307</v>
      </c>
      <c r="D62">
        <v>20</v>
      </c>
      <c r="E62" t="s">
        <v>1310</v>
      </c>
    </row>
    <row r="63" spans="2:6">
      <c r="C63" t="s">
        <v>1309</v>
      </c>
      <c r="D63">
        <v>40</v>
      </c>
      <c r="E63" t="s">
        <v>1312</v>
      </c>
    </row>
    <row r="64" spans="2:6">
      <c r="C64" t="s">
        <v>1311</v>
      </c>
      <c r="D64">
        <v>80</v>
      </c>
      <c r="E64" t="s">
        <v>1316</v>
      </c>
    </row>
    <row r="65" spans="2:5">
      <c r="B65" t="s">
        <v>1299</v>
      </c>
      <c r="C65" t="s">
        <v>1307</v>
      </c>
      <c r="D65">
        <v>25</v>
      </c>
      <c r="E65" t="s">
        <v>1302</v>
      </c>
    </row>
    <row r="66" spans="2:5">
      <c r="C66" t="s">
        <v>1309</v>
      </c>
      <c r="D66">
        <v>50</v>
      </c>
      <c r="E66" t="s">
        <v>1317</v>
      </c>
    </row>
    <row r="67" spans="2:5">
      <c r="C67" t="s">
        <v>1311</v>
      </c>
      <c r="D67">
        <v>100</v>
      </c>
      <c r="E67" t="s">
        <v>1318</v>
      </c>
    </row>
  </sheetData>
  <mergeCells count="7">
    <mergeCell ref="V1:Y1"/>
    <mergeCell ref="AA1:AD1"/>
    <mergeCell ref="A15:A21"/>
    <mergeCell ref="C15:G15"/>
    <mergeCell ref="F1:J1"/>
    <mergeCell ref="L1:O1"/>
    <mergeCell ref="Q1:T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7886-F13B-4A14-B732-AA9E168C2945}">
  <sheetPr>
    <tabColor rgb="FFC6E0B4"/>
  </sheetPr>
  <dimension ref="A1:M8"/>
  <sheetViews>
    <sheetView tabSelected="1" workbookViewId="0">
      <selection activeCell="B2" sqref="B2:B6"/>
    </sheetView>
  </sheetViews>
  <sheetFormatPr baseColWidth="10" defaultColWidth="9.1640625" defaultRowHeight="15"/>
  <cols>
    <col min="1" max="1" width="20.5" style="298" customWidth="1"/>
    <col min="2" max="2" width="13.33203125" style="297" customWidth="1"/>
    <col min="3" max="3" width="14.1640625" style="297" customWidth="1"/>
    <col min="4" max="4" width="13.33203125" style="297" customWidth="1"/>
    <col min="5" max="16384" width="9.1640625" style="297"/>
  </cols>
  <sheetData>
    <row r="1" spans="1:13" ht="16">
      <c r="A1" s="301" t="s">
        <v>1319</v>
      </c>
      <c r="B1" s="301" t="s">
        <v>1320</v>
      </c>
      <c r="C1" s="301" t="s">
        <v>1321</v>
      </c>
      <c r="D1" s="301" t="s">
        <v>1322</v>
      </c>
      <c r="E1" s="301" t="s">
        <v>1323</v>
      </c>
    </row>
    <row r="2" spans="1:13" ht="16">
      <c r="A2" s="308" t="s">
        <v>1324</v>
      </c>
      <c r="B2" s="299">
        <f>+'Gestión de Riesgos'!L23</f>
        <v>0.38461538461538464</v>
      </c>
      <c r="C2" s="300"/>
      <c r="D2" s="300"/>
      <c r="E2" s="299">
        <f>B2+C2+D2</f>
        <v>0.38461538461538464</v>
      </c>
    </row>
    <row r="3" spans="1:13" ht="32">
      <c r="A3" s="308" t="s">
        <v>1325</v>
      </c>
      <c r="B3" s="299">
        <f>+'Racionalización de Trámites'!P49</f>
        <v>0</v>
      </c>
      <c r="C3" s="300"/>
      <c r="D3" s="300"/>
      <c r="E3" s="299">
        <f>B3+C3+D3</f>
        <v>0</v>
      </c>
    </row>
    <row r="4" spans="1:13" ht="16">
      <c r="A4" s="308" t="s">
        <v>1326</v>
      </c>
      <c r="B4" s="299">
        <f>+RendiciónCuentas!R50</f>
        <v>0.26440322580645165</v>
      </c>
      <c r="C4" s="300"/>
      <c r="D4" s="300"/>
      <c r="E4" s="299">
        <f>B4+C4+D4</f>
        <v>0.26440322580645165</v>
      </c>
      <c r="M4" s="307"/>
    </row>
    <row r="5" spans="1:13" ht="16">
      <c r="A5" s="308" t="s">
        <v>1327</v>
      </c>
      <c r="B5" s="299">
        <f>'Atención al Ciudadano'!L20</f>
        <v>0.29164166666666663</v>
      </c>
      <c r="C5" s="300"/>
      <c r="D5" s="300"/>
      <c r="E5" s="299"/>
      <c r="M5" s="307"/>
    </row>
    <row r="6" spans="1:13" ht="32">
      <c r="A6" s="308" t="s">
        <v>1328</v>
      </c>
      <c r="B6" s="299">
        <f>+'Tranparencia y Acceso a Inf. '!N25</f>
        <v>0.16664999999999999</v>
      </c>
      <c r="C6" s="300"/>
      <c r="D6" s="300"/>
      <c r="E6" s="299">
        <f>B6+C6+D6</f>
        <v>0.16664999999999999</v>
      </c>
    </row>
    <row r="7" spans="1:13" ht="16">
      <c r="A7" s="308" t="s">
        <v>1329</v>
      </c>
      <c r="B7" s="299">
        <f>+Integridad!N14</f>
        <v>0.16664999999999999</v>
      </c>
      <c r="C7" s="300"/>
      <c r="D7" s="300"/>
      <c r="E7" s="299">
        <f>B7+C7+D7</f>
        <v>0.16664999999999999</v>
      </c>
    </row>
    <row r="8" spans="1:13">
      <c r="B8" s="30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0c833ab-435b-4c26-a570-81e14c959bc3">
      <Terms xmlns="http://schemas.microsoft.com/office/infopath/2007/PartnerControls"/>
    </lcf76f155ced4ddcb4097134ff3c332f>
    <TaxCatchAll xmlns="314ade4c-3199-4ff3-a270-d7eed6eec5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9E215E3D89DC4D9F28B4530DD60C77" ma:contentTypeVersion="10" ma:contentTypeDescription="Create a new document." ma:contentTypeScope="" ma:versionID="27a0852822c13cd47bc6db556bc73f46">
  <xsd:schema xmlns:xsd="http://www.w3.org/2001/XMLSchema" xmlns:xs="http://www.w3.org/2001/XMLSchema" xmlns:p="http://schemas.microsoft.com/office/2006/metadata/properties" xmlns:ns2="00c833ab-435b-4c26-a570-81e14c959bc3" xmlns:ns3="314ade4c-3199-4ff3-a270-d7eed6eec576" targetNamespace="http://schemas.microsoft.com/office/2006/metadata/properties" ma:root="true" ma:fieldsID="64adb1a69108bf6c83b49845a6f1a279" ns2:_="" ns3:_="">
    <xsd:import namespace="00c833ab-435b-4c26-a570-81e14c959bc3"/>
    <xsd:import namespace="314ade4c-3199-4ff3-a270-d7eed6eec5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833ab-435b-4c26-a570-81e14c959b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4ade4c-3199-4ff3-a270-d7eed6eec57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b6b3f0e-25b6-454b-9c86-e6c57a418a30}" ma:internalName="TaxCatchAll" ma:showField="CatchAllData" ma:web="314ade4c-3199-4ff3-a270-d7eed6eec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4F42CD-4D7D-47C4-AC8B-6BB98BE90534}">
  <ds:schemaRefs>
    <ds:schemaRef ds:uri="http://schemas.microsoft.com/office/2006/metadata/properties"/>
    <ds:schemaRef ds:uri="http://schemas.microsoft.com/office/infopath/2007/PartnerControls"/>
    <ds:schemaRef ds:uri="00c833ab-435b-4c26-a570-81e14c959bc3"/>
    <ds:schemaRef ds:uri="314ade4c-3199-4ff3-a270-d7eed6eec576"/>
  </ds:schemaRefs>
</ds:datastoreItem>
</file>

<file path=customXml/itemProps2.xml><?xml version="1.0" encoding="utf-8"?>
<ds:datastoreItem xmlns:ds="http://schemas.openxmlformats.org/officeDocument/2006/customXml" ds:itemID="{C7778303-4E0F-42CC-A916-C3DB069F2E1E}">
  <ds:schemaRefs>
    <ds:schemaRef ds:uri="http://schemas.microsoft.com/sharepoint/v3/contenttype/forms"/>
  </ds:schemaRefs>
</ds:datastoreItem>
</file>

<file path=customXml/itemProps3.xml><?xml version="1.0" encoding="utf-8"?>
<ds:datastoreItem xmlns:ds="http://schemas.openxmlformats.org/officeDocument/2006/customXml" ds:itemID="{B25AAB84-8833-4E01-97B1-B3DACD448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833ab-435b-4c26-a570-81e14c959bc3"/>
    <ds:schemaRef ds:uri="314ade4c-3199-4ff3-a270-d7eed6eec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Gestión de Riesgos</vt:lpstr>
      <vt:lpstr>Riesgos de Corrupción</vt:lpstr>
      <vt:lpstr>Racionalización de Trámites</vt:lpstr>
      <vt:lpstr>RendiciónCuentas</vt:lpstr>
      <vt:lpstr>Atención al Ciudadano</vt:lpstr>
      <vt:lpstr>Tranparencia y Acceso a Inf. </vt:lpstr>
      <vt:lpstr>Integridad</vt:lpstr>
      <vt:lpstr>Hoja2</vt:lpstr>
      <vt:lpstr>Resultados</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Yuly Huertas</cp:lastModifiedBy>
  <cp:revision/>
  <dcterms:created xsi:type="dcterms:W3CDTF">2017-01-23T15:51:20Z</dcterms:created>
  <dcterms:modified xsi:type="dcterms:W3CDTF">2023-06-13T13:31:20Z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0x010100A39E215E3D89DC4D9F28B4530DD60C77</vt:lpwstr>
  </property>
  <property fmtid="{D5CDD505-2E9C-101B-9397-08002B2CF9AE}" pid="3" name="MediaServiceImageTags">
    <vt:lpwstr/>
  </property>
</Properties>
</file>