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K:\PLAN ANTICORRUPCION GOBERNACION 2016\"/>
    </mc:Choice>
  </mc:AlternateContent>
  <bookViews>
    <workbookView xWindow="0" yWindow="0" windowWidth="15600" windowHeight="7155" tabRatio="769" firstSheet="1" activeTab="1"/>
  </bookViews>
  <sheets>
    <sheet name="Contexto Estratégico" sheetId="11" state="hidden" r:id="rId1"/>
    <sheet name="Gestión de Riesgos" sheetId="17" r:id="rId2"/>
    <sheet name="Mapa de Riesgos de Corrupción" sheetId="5" r:id="rId3"/>
    <sheet name="Explicación de los campos" sheetId="9" state="hidden" r:id="rId4"/>
    <sheet name="Comprobación Riesgos Corrupción" sheetId="13" state="hidden" r:id="rId5"/>
    <sheet name="Hoja2" sheetId="6" state="hidden" r:id="rId6"/>
    <sheet name="Racionalizacion" sheetId="16" r:id="rId7"/>
    <sheet name="Rendición de Cuentas" sheetId="18" r:id="rId8"/>
    <sheet name="Servicio al ciudadano" sheetId="19" r:id="rId9"/>
    <sheet name="Transparencia " sheetId="20" r:id="rId10"/>
    <sheet name="Hoja3" sheetId="15" r:id="rId11"/>
  </sheets>
  <definedNames>
    <definedName name="_xlnm._FilterDatabase" localSheetId="3" hidden="1">#REF!</definedName>
    <definedName name="_xlnm._FilterDatabase" localSheetId="2" hidden="1">'Mapa de Riesgos de Corrupción'!$A$13:$BS$36</definedName>
    <definedName name="A_Obj1" localSheetId="7">OFFSET(#REF!,0,0,COUNTA(#REF!)-1,1)</definedName>
    <definedName name="A_Obj1" localSheetId="8">OFFSET(#REF!,0,0,COUNTA(#REF!)-1,1)</definedName>
    <definedName name="A_Obj1" localSheetId="9">OFFSET(#REF!,0,0,COUNTA(#REF!)-1,1)</definedName>
    <definedName name="A_Obj1">OFFSET(#REF!,0,0,COUNTA(#REF!)-1,1)</definedName>
    <definedName name="A_Obj2" localSheetId="7">OFFSET(#REF!,0,0,COUNTA(#REF!)-1,1)</definedName>
    <definedName name="A_Obj2" localSheetId="8">OFFSET(#REF!,0,0,COUNTA(#REF!)-1,1)</definedName>
    <definedName name="A_Obj2" localSheetId="9">OFFSET(#REF!,0,0,COUNTA(#REF!)-1,1)</definedName>
    <definedName name="A_Obj2">OFFSET(#REF!,0,0,COUNTA(#REF!)-1,1)</definedName>
    <definedName name="A_Obj3" localSheetId="7">OFFSET(#REF!,0,0,COUNTA(#REF!)-1,1)</definedName>
    <definedName name="A_Obj3" localSheetId="8">OFFSET(#REF!,0,0,COUNTA(#REF!)-1,1)</definedName>
    <definedName name="A_Obj3" localSheetId="9">OFFSET(#REF!,0,0,COUNTA(#REF!)-1,1)</definedName>
    <definedName name="A_Obj3">OFFSET(#REF!,0,0,COUNTA(#REF!)-1,1)</definedName>
    <definedName name="A_Obj4" localSheetId="7">OFFSET(#REF!,0,0,COUNTA(#REF!)-1,1)</definedName>
    <definedName name="A_Obj4" localSheetId="8">OFFSET(#REF!,0,0,COUNTA(#REF!)-1,1)</definedName>
    <definedName name="A_Obj4" localSheetId="9">OFFSET(#REF!,0,0,COUNTA(#REF!)-1,1)</definedName>
    <definedName name="A_Obj4">OFFSET(#REF!,0,0,COUNTA(#REF!)-1,1)</definedName>
    <definedName name="Acc_1" localSheetId="7">#REF!</definedName>
    <definedName name="Acc_1" localSheetId="8">#REF!</definedName>
    <definedName name="Acc_1" localSheetId="9">#REF!</definedName>
    <definedName name="Acc_1">#REF!</definedName>
    <definedName name="Acc_2" localSheetId="7">#REF!</definedName>
    <definedName name="Acc_2" localSheetId="8">#REF!</definedName>
    <definedName name="Acc_2" localSheetId="9">#REF!</definedName>
    <definedName name="Acc_2">#REF!</definedName>
    <definedName name="Acc_3" localSheetId="7">#REF!</definedName>
    <definedName name="Acc_3" localSheetId="8">#REF!</definedName>
    <definedName name="Acc_3" localSheetId="9">#REF!</definedName>
    <definedName name="Acc_3">#REF!</definedName>
    <definedName name="Acc_4" localSheetId="7">#REF!</definedName>
    <definedName name="Acc_4" localSheetId="8">#REF!</definedName>
    <definedName name="Acc_4" localSheetId="9">#REF!</definedName>
    <definedName name="Acc_4">#REF!</definedName>
    <definedName name="Acc_5" localSheetId="7">#REF!</definedName>
    <definedName name="Acc_5" localSheetId="8">#REF!</definedName>
    <definedName name="Acc_5" localSheetId="9">#REF!</definedName>
    <definedName name="Acc_5">#REF!</definedName>
    <definedName name="Acc_6" localSheetId="7">#REF!</definedName>
    <definedName name="Acc_6" localSheetId="8">#REF!</definedName>
    <definedName name="Acc_6" localSheetId="9">#REF!</definedName>
    <definedName name="Acc_6">#REF!</definedName>
    <definedName name="Acc_7" localSheetId="7">#REF!</definedName>
    <definedName name="Acc_7" localSheetId="8">#REF!</definedName>
    <definedName name="Acc_7" localSheetId="9">#REF!</definedName>
    <definedName name="Acc_7">#REF!</definedName>
    <definedName name="Acc_8" localSheetId="7">#REF!</definedName>
    <definedName name="Acc_8" localSheetId="8">#REF!</definedName>
    <definedName name="Acc_8" localSheetId="9">#REF!</definedName>
    <definedName name="Acc_8">#REF!</definedName>
    <definedName name="Acc_9" localSheetId="7">#REF!</definedName>
    <definedName name="Acc_9" localSheetId="8">#REF!</definedName>
    <definedName name="Acc_9" localSheetId="9">#REF!</definedName>
    <definedName name="Acc_9">#REF!</definedName>
    <definedName name="Causafactor">Hoja2!$B$2:$B$8</definedName>
    <definedName name="Causafactor3">'Explicación de los campos'!$B$2:$B$9</definedName>
    <definedName name="ClaseRiesgo">Hoja2!$D$2:$D$8</definedName>
    <definedName name="Confidencialidad">Hoja2!$N$3:$N$7</definedName>
    <definedName name="ControlTipo">Hoja2!$AI$3:$AI$6</definedName>
    <definedName name="Departamentos" localSheetId="7">#REF!</definedName>
    <definedName name="Departamentos" localSheetId="8">#REF!</definedName>
    <definedName name="Departamentos" localSheetId="9">#REF!</definedName>
    <definedName name="Departamentos">#REF!</definedName>
    <definedName name="FactorCausa">Hoja2!$B$2:$B$6</definedName>
    <definedName name="Fuentes" localSheetId="7">#REF!</definedName>
    <definedName name="Fuentes" localSheetId="8">#REF!</definedName>
    <definedName name="Fuentes" localSheetId="9">#REF!</definedName>
    <definedName name="Fuentes">#REF!</definedName>
    <definedName name="Imagen">Hoja2!$S$3:$S$7</definedName>
    <definedName name="Indicadores" localSheetId="7">#REF!</definedName>
    <definedName name="Indicadores" localSheetId="8">#REF!</definedName>
    <definedName name="Indicadores" localSheetId="9">#REF!</definedName>
    <definedName name="Indicadores">#REF!</definedName>
    <definedName name="Legal">Hoja2!$X$3:$X$7</definedName>
    <definedName name="Objetivos" localSheetId="7">OFFSET(#REF!,0,0,COUNTA(#REF!)-1,1)</definedName>
    <definedName name="Objetivos" localSheetId="8">OFFSET(#REF!,0,0,COUNTA(#REF!)-1,1)</definedName>
    <definedName name="Objetivos" localSheetId="9">OFFSET(#REF!,0,0,COUNTA(#REF!)-1,1)</definedName>
    <definedName name="Objetivos">OFFSET(#REF!,0,0,COUNTA(#REF!)-1,1)</definedName>
    <definedName name="Operativo">Hoja2!$AC$3:$AC$7</definedName>
    <definedName name="Posibilidad">Hoja2!$H$3:$H$7</definedName>
    <definedName name="RiesgoClase3">'Explicación de los campos'!$G$2:$G$8</definedName>
    <definedName name="SiNo">Hoja2!$AK$3:$AK$4</definedName>
    <definedName name="sinona">Hoja2!$AK$3:$AK$5</definedName>
    <definedName name="TipoControl">Hoja2!$AI$3:$AI$4</definedName>
    <definedName name="Tipocontrol2">Hoja2!$AI$3:$AI$4</definedName>
    <definedName name="TipoImpacto">Hoja2!$AG$3:$AG$6</definedName>
  </definedNames>
  <calcPr calcId="152511"/>
</workbook>
</file>

<file path=xl/calcChain.xml><?xml version="1.0" encoding="utf-8"?>
<calcChain xmlns="http://schemas.openxmlformats.org/spreadsheetml/2006/main">
  <c r="AX35" i="5" l="1"/>
  <c r="AV35" i="5"/>
  <c r="AT35" i="5"/>
  <c r="AR35" i="5"/>
  <c r="AP35" i="5"/>
  <c r="AN35" i="5"/>
  <c r="AL35" i="5"/>
  <c r="AX36" i="5"/>
  <c r="AX34" i="5"/>
  <c r="AX33" i="5"/>
  <c r="AX32" i="5"/>
  <c r="AX31" i="5"/>
  <c r="AX30" i="5"/>
  <c r="AX29" i="5"/>
  <c r="AX28" i="5"/>
  <c r="AX27" i="5"/>
  <c r="AX26" i="5"/>
  <c r="AX25" i="5"/>
  <c r="AX24" i="5"/>
  <c r="AX23" i="5"/>
  <c r="AX22" i="5"/>
  <c r="AX21" i="5"/>
  <c r="AX20" i="5"/>
  <c r="AX19" i="5"/>
  <c r="AX18" i="5"/>
  <c r="AX17" i="5"/>
  <c r="AX16" i="5"/>
  <c r="AX15" i="5"/>
  <c r="AV36" i="5"/>
  <c r="AV34" i="5"/>
  <c r="AV33" i="5"/>
  <c r="AV32" i="5"/>
  <c r="AV31" i="5"/>
  <c r="AV30" i="5"/>
  <c r="AV29" i="5"/>
  <c r="AV28" i="5"/>
  <c r="AV27" i="5"/>
  <c r="AV26" i="5"/>
  <c r="AV25" i="5"/>
  <c r="AV24" i="5"/>
  <c r="AV23" i="5"/>
  <c r="AV22" i="5"/>
  <c r="AV21" i="5"/>
  <c r="AV20" i="5"/>
  <c r="AV19" i="5"/>
  <c r="AV18" i="5"/>
  <c r="AV17" i="5"/>
  <c r="AV16" i="5"/>
  <c r="AV15" i="5"/>
  <c r="AT36" i="5"/>
  <c r="AT34" i="5"/>
  <c r="AT33" i="5"/>
  <c r="AT32" i="5"/>
  <c r="AT31" i="5"/>
  <c r="AT30" i="5"/>
  <c r="AT29" i="5"/>
  <c r="AT28" i="5"/>
  <c r="AT27" i="5"/>
  <c r="AT26" i="5"/>
  <c r="AT25" i="5"/>
  <c r="AT24" i="5"/>
  <c r="AT23" i="5"/>
  <c r="AT22" i="5"/>
  <c r="AT21" i="5"/>
  <c r="AT20" i="5"/>
  <c r="AT19" i="5"/>
  <c r="AT18" i="5"/>
  <c r="AT17" i="5"/>
  <c r="AT16" i="5"/>
  <c r="AT15" i="5"/>
  <c r="AR36" i="5"/>
  <c r="AR34" i="5"/>
  <c r="AR33" i="5"/>
  <c r="AR32" i="5"/>
  <c r="AR31" i="5"/>
  <c r="AR30" i="5"/>
  <c r="AR29" i="5"/>
  <c r="AR28" i="5"/>
  <c r="AR27" i="5"/>
  <c r="AR26" i="5"/>
  <c r="AR25" i="5"/>
  <c r="AR24" i="5"/>
  <c r="AR23" i="5"/>
  <c r="AR22" i="5"/>
  <c r="AR21" i="5"/>
  <c r="AR20" i="5"/>
  <c r="AR19" i="5"/>
  <c r="AR18" i="5"/>
  <c r="AR17" i="5"/>
  <c r="AR16" i="5"/>
  <c r="AR15" i="5"/>
  <c r="AP36" i="5"/>
  <c r="AP34" i="5"/>
  <c r="AP33" i="5"/>
  <c r="AP32" i="5"/>
  <c r="AP31" i="5"/>
  <c r="AP30" i="5"/>
  <c r="AP29" i="5"/>
  <c r="AP28" i="5"/>
  <c r="AP27" i="5"/>
  <c r="AP26" i="5"/>
  <c r="AP25" i="5"/>
  <c r="AP24" i="5"/>
  <c r="AP23" i="5"/>
  <c r="AP22" i="5"/>
  <c r="AP21" i="5"/>
  <c r="AP20" i="5"/>
  <c r="AP19" i="5"/>
  <c r="AP18" i="5"/>
  <c r="AP17" i="5"/>
  <c r="AP16" i="5"/>
  <c r="AP15" i="5"/>
  <c r="AN36" i="5"/>
  <c r="AN34" i="5"/>
  <c r="AN33" i="5"/>
  <c r="AN32" i="5"/>
  <c r="AN31" i="5"/>
  <c r="AN30" i="5"/>
  <c r="AN29" i="5"/>
  <c r="AN28" i="5"/>
  <c r="AN27" i="5"/>
  <c r="AN26" i="5"/>
  <c r="AN25" i="5"/>
  <c r="AN24" i="5"/>
  <c r="AN23" i="5"/>
  <c r="AN22" i="5"/>
  <c r="AN21" i="5"/>
  <c r="AN20" i="5"/>
  <c r="AN19" i="5"/>
  <c r="AN18" i="5"/>
  <c r="AN17" i="5"/>
  <c r="AN16" i="5"/>
  <c r="AN15" i="5"/>
  <c r="AL36" i="5"/>
  <c r="AL34" i="5"/>
  <c r="AL33" i="5"/>
  <c r="AL32" i="5"/>
  <c r="AL31" i="5"/>
  <c r="AL30" i="5"/>
  <c r="AY30" i="5" s="1"/>
  <c r="AL29" i="5"/>
  <c r="AL28" i="5"/>
  <c r="AL27" i="5"/>
  <c r="AL26" i="5"/>
  <c r="AY26" i="5" s="1"/>
  <c r="AL25" i="5"/>
  <c r="AL24" i="5"/>
  <c r="AL23" i="5"/>
  <c r="AL22" i="5"/>
  <c r="AY22" i="5" s="1"/>
  <c r="AL21" i="5"/>
  <c r="AL20" i="5"/>
  <c r="AL19" i="5"/>
  <c r="AL18" i="5"/>
  <c r="AY18" i="5" s="1"/>
  <c r="AL17" i="5"/>
  <c r="AL16" i="5"/>
  <c r="AL15" i="5"/>
  <c r="AY35" i="5" l="1"/>
  <c r="AY15" i="5"/>
  <c r="AY17" i="5"/>
  <c r="AY21" i="5"/>
  <c r="AY25" i="5"/>
  <c r="AY29" i="5"/>
  <c r="AY33" i="5"/>
  <c r="AY19" i="5"/>
  <c r="AY27" i="5"/>
  <c r="AY31" i="5"/>
  <c r="AY36" i="5"/>
  <c r="AY23" i="5"/>
  <c r="AY16" i="5"/>
  <c r="AY20" i="5"/>
  <c r="AY28" i="5"/>
  <c r="AY32" i="5"/>
  <c r="AY34" i="5"/>
  <c r="AY24" i="5"/>
  <c r="BD25" i="5"/>
  <c r="BE25" i="5" s="1"/>
  <c r="AZ25" i="5"/>
  <c r="BD35" i="5" l="1"/>
  <c r="BE35" i="5" s="1"/>
  <c r="BA35" i="5"/>
  <c r="BB35" i="5" s="1"/>
  <c r="AZ35" i="5"/>
  <c r="BD31" i="5"/>
  <c r="BE31" i="5" s="1"/>
  <c r="AZ31" i="5"/>
  <c r="BH29" i="5"/>
  <c r="BF29" i="5"/>
  <c r="BH24" i="5"/>
  <c r="BF24" i="5"/>
  <c r="BH23" i="5"/>
  <c r="BF23" i="5"/>
  <c r="BH22" i="5"/>
  <c r="BF22" i="5"/>
  <c r="BD21" i="5"/>
  <c r="BE21" i="5" s="1"/>
  <c r="AZ21" i="5"/>
  <c r="AD35" i="5"/>
  <c r="AE35" i="5" s="1"/>
  <c r="AD31" i="5"/>
  <c r="AE31" i="5" s="1"/>
  <c r="AF31" i="5" s="1"/>
  <c r="AD25" i="5"/>
  <c r="AE25" i="5" s="1"/>
  <c r="AD21" i="5"/>
  <c r="AE21" i="5" s="1"/>
  <c r="A19" i="13"/>
  <c r="A18" i="13"/>
  <c r="A17" i="13"/>
  <c r="A16" i="13"/>
  <c r="A15" i="13"/>
  <c r="K35" i="5"/>
  <c r="F11" i="13"/>
  <c r="F12" i="13"/>
  <c r="F13" i="13"/>
  <c r="F14" i="13"/>
  <c r="F15" i="13"/>
  <c r="F16" i="13"/>
  <c r="F17" i="13"/>
  <c r="F18" i="13"/>
  <c r="F19" i="13"/>
  <c r="F20" i="13"/>
  <c r="F21" i="13"/>
  <c r="F22" i="13"/>
  <c r="F23" i="13"/>
  <c r="F10" i="13"/>
  <c r="A14" i="13"/>
  <c r="A13" i="13"/>
  <c r="A12" i="13"/>
  <c r="A11" i="13"/>
  <c r="A10" i="13"/>
  <c r="K31" i="5"/>
  <c r="K25" i="5"/>
  <c r="K21" i="5"/>
  <c r="BH15" i="5"/>
  <c r="BH16" i="5"/>
  <c r="BH18" i="5"/>
  <c r="BH19" i="5"/>
  <c r="BH20" i="5"/>
  <c r="BF15" i="5"/>
  <c r="BF16" i="5"/>
  <c r="BF18" i="5"/>
  <c r="BF19" i="5"/>
  <c r="BF20" i="5"/>
  <c r="BJ19" i="5" l="1"/>
  <c r="BH35" i="5"/>
  <c r="BI35" i="5" s="1"/>
  <c r="BJ18" i="5"/>
  <c r="BH25" i="5"/>
  <c r="BI25" i="5" s="1"/>
  <c r="BJ15" i="5"/>
  <c r="BJ20" i="5"/>
  <c r="BJ16" i="5"/>
  <c r="BH21" i="5"/>
  <c r="BI21" i="5" s="1"/>
  <c r="BA31" i="5"/>
  <c r="BJ23" i="5"/>
  <c r="BJ29" i="5"/>
  <c r="BC35" i="5"/>
  <c r="BF35" i="5" s="1"/>
  <c r="BJ22" i="5"/>
  <c r="BJ24" i="5"/>
  <c r="AF35" i="5"/>
  <c r="AG35" i="5"/>
  <c r="AH35" i="5" s="1"/>
  <c r="AG31" i="5"/>
  <c r="AH31" i="5" s="1"/>
  <c r="BH31" i="5"/>
  <c r="BI31" i="5" s="1"/>
  <c r="AF25" i="5"/>
  <c r="AG25" i="5"/>
  <c r="AH25" i="5" s="1"/>
  <c r="AF21" i="5"/>
  <c r="AG21" i="5"/>
  <c r="AH21" i="5" s="1"/>
  <c r="AX14" i="5"/>
  <c r="AV14" i="5"/>
  <c r="AT14" i="5"/>
  <c r="AR14" i="5"/>
  <c r="AP14" i="5"/>
  <c r="AN14" i="5"/>
  <c r="AD14" i="5"/>
  <c r="AE14" i="5" s="1"/>
  <c r="BB31" i="5" l="1"/>
  <c r="BC31" i="5" s="1"/>
  <c r="BF31" i="5" s="1"/>
  <c r="BJ31" i="5" s="1"/>
  <c r="BK31" i="5" s="1"/>
  <c r="BA21" i="5"/>
  <c r="BA25" i="5"/>
  <c r="BJ35" i="5"/>
  <c r="BK35" i="5" s="1"/>
  <c r="BD14" i="5"/>
  <c r="BE14" i="5" s="1"/>
  <c r="AF14" i="5"/>
  <c r="BB25" i="5" l="1"/>
  <c r="BC25" i="5" s="1"/>
  <c r="BF25" i="5" s="1"/>
  <c r="BJ25" i="5" s="1"/>
  <c r="BK25" i="5" s="1"/>
  <c r="BB21" i="5"/>
  <c r="BC21" i="5" s="1"/>
  <c r="BF21" i="5" s="1"/>
  <c r="BJ21" i="5" s="1"/>
  <c r="BK21" i="5" s="1"/>
  <c r="BH14" i="5"/>
  <c r="AZ14" i="5"/>
  <c r="AL14" i="5"/>
  <c r="AY14" i="5" s="1"/>
  <c r="BA14" i="5" s="1"/>
  <c r="BB14" i="5" s="1"/>
  <c r="BC14" i="5" l="1"/>
  <c r="K14" i="5" l="1"/>
  <c r="AG14" i="5" s="1"/>
  <c r="AH14" i="5" s="1"/>
  <c r="AC7" i="6"/>
  <c r="AC6" i="6"/>
  <c r="AC5" i="6"/>
  <c r="AC4" i="6"/>
  <c r="AC3" i="6"/>
  <c r="X7" i="6"/>
  <c r="X6" i="6"/>
  <c r="X5" i="6"/>
  <c r="X4" i="6"/>
  <c r="X3" i="6"/>
  <c r="S7" i="6"/>
  <c r="S6" i="6"/>
  <c r="S5" i="6"/>
  <c r="S4" i="6"/>
  <c r="S3" i="6"/>
  <c r="N7" i="6"/>
  <c r="N6" i="6"/>
  <c r="N5" i="6"/>
  <c r="N4" i="6"/>
  <c r="N3" i="6"/>
  <c r="H7" i="6"/>
  <c r="H6" i="6"/>
  <c r="H5" i="6"/>
  <c r="H4" i="6"/>
  <c r="H3" i="6"/>
  <c r="BG25" i="5" l="1"/>
  <c r="BG21" i="5"/>
  <c r="BG35" i="5"/>
  <c r="BG31" i="5"/>
  <c r="BI14" i="5"/>
  <c r="BF14" i="5"/>
  <c r="BG14" i="5" l="1"/>
  <c r="BJ14" i="5"/>
  <c r="BK14" i="5" s="1"/>
</calcChain>
</file>

<file path=xl/comments1.xml><?xml version="1.0" encoding="utf-8"?>
<comments xmlns="http://schemas.openxmlformats.org/spreadsheetml/2006/main">
  <authors>
    <author>Rosa Valentina Aceros Garcia</author>
  </authors>
  <commentList>
    <comment ref="B11" authorId="0" shapeId="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comments2.xml><?xml version="1.0" encoding="utf-8"?>
<comments xmlns="http://schemas.openxmlformats.org/spreadsheetml/2006/main">
  <authors>
    <author>Rosa Valentina Aceros Garcia</author>
  </authors>
  <commentList>
    <comment ref="B12" authorId="0" shapeId="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comments3.xml><?xml version="1.0" encoding="utf-8"?>
<comments xmlns="http://schemas.openxmlformats.org/spreadsheetml/2006/main">
  <authors>
    <author>Rosa Valentina Aceros Garcia</author>
  </authors>
  <commentList>
    <comment ref="D7" authorId="0" shapeId="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comments4.xml><?xml version="1.0" encoding="utf-8"?>
<comments xmlns="http://schemas.openxmlformats.org/spreadsheetml/2006/main">
  <authors>
    <author>Rosa Valentina Aceros Garcia</author>
  </authors>
  <commentList>
    <comment ref="C10" authorId="0" shapeId="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sharedStrings.xml><?xml version="1.0" encoding="utf-8"?>
<sst xmlns="http://schemas.openxmlformats.org/spreadsheetml/2006/main" count="1516" uniqueCount="773">
  <si>
    <t>Tipo de control</t>
  </si>
  <si>
    <t>Posibilidad de Ocurrencia</t>
  </si>
  <si>
    <t>Impacto</t>
  </si>
  <si>
    <t>Evaluación</t>
  </si>
  <si>
    <t>No.</t>
  </si>
  <si>
    <t>Factor de causa</t>
  </si>
  <si>
    <t>Nombre del riesgo</t>
  </si>
  <si>
    <t>Personas</t>
  </si>
  <si>
    <t>Metodo</t>
  </si>
  <si>
    <t>Sistemas de información</t>
  </si>
  <si>
    <t>Infraestructura</t>
  </si>
  <si>
    <t>Información</t>
  </si>
  <si>
    <t>Factor de causa (La causa esta relacionada a ...)</t>
  </si>
  <si>
    <t>Clase de riesgo</t>
  </si>
  <si>
    <t>Estratégico</t>
  </si>
  <si>
    <t>Imagen</t>
  </si>
  <si>
    <t>Operativo</t>
  </si>
  <si>
    <t>Financiero</t>
  </si>
  <si>
    <t>Cumplimiento</t>
  </si>
  <si>
    <t>Tecnológico</t>
  </si>
  <si>
    <t>Posibilidad de ocurrencia</t>
  </si>
  <si>
    <t>Nivel</t>
  </si>
  <si>
    <t>Descriptor</t>
  </si>
  <si>
    <t>Descripción</t>
  </si>
  <si>
    <t>Frecuencia</t>
  </si>
  <si>
    <t>Raro</t>
  </si>
  <si>
    <t>Improbable</t>
  </si>
  <si>
    <t>Posible</t>
  </si>
  <si>
    <t>Probable</t>
  </si>
  <si>
    <t>Casi seguro</t>
  </si>
  <si>
    <t>El evento puede ocurrir solo en circunstancias excepcionales</t>
  </si>
  <si>
    <t>El evento puede ocurrir en algun momento</t>
  </si>
  <si>
    <t>El evento podría ocurrir en algun momento</t>
  </si>
  <si>
    <t>El evento probablemente ocurrirá en la mayoria de las circunstancias</t>
  </si>
  <si>
    <t>Se esperá que el evento ocurra en la mayoria de las circunstancias</t>
  </si>
  <si>
    <t>Se presentó mas de una vez en el ultimo año</t>
  </si>
  <si>
    <t>Se presentó una vez en el ultimo año</t>
  </si>
  <si>
    <t>Se presentó una vez en los ultimos dos años</t>
  </si>
  <si>
    <t>Se presentó una vez en los ultimos tres años</t>
  </si>
  <si>
    <t>Se presentó una vez en los ultimos cinco años</t>
  </si>
  <si>
    <t>Insignificante</t>
  </si>
  <si>
    <t>Menor</t>
  </si>
  <si>
    <t>Moderado</t>
  </si>
  <si>
    <t>Mayor</t>
  </si>
  <si>
    <t>Catastrofico</t>
  </si>
  <si>
    <t>Impacto de credibilidad o imagen</t>
  </si>
  <si>
    <t>Si el evento se presentara se afectaría la información de una persona</t>
  </si>
  <si>
    <t>Si el evento se presentara se afectaría la información de un grupo de personas</t>
  </si>
  <si>
    <t>Si el evento se presentara se afectaría la información de todo un proceso</t>
  </si>
  <si>
    <t>Si el evento se presentara se afectaría la información institucional</t>
  </si>
  <si>
    <t>Si el evento se presentara se afectaría la información estrategica de la entidad</t>
  </si>
  <si>
    <t>Si el evento se presentara se afectaría la imagen institucional a nivel nacional</t>
  </si>
  <si>
    <t>Si el evento se presentara se afectaría la imagen institucional en un grupo de ciudadanos</t>
  </si>
  <si>
    <t>Si el evento se presentara se afectaría la imagen institucional a nivel departamental (dos o más municipios)</t>
  </si>
  <si>
    <t>Si el evento se presentara se afectaría la imagen institucional a nivel local (un municipio)</t>
  </si>
  <si>
    <t>Si el evento se presentara se afectaría la imagen institucional en un ciudadano</t>
  </si>
  <si>
    <t>Impacto legal</t>
  </si>
  <si>
    <t>Si el evento se presentara la gobernación tendria que pagar multas</t>
  </si>
  <si>
    <t>Si el evento se presentara la gobernación recibiria demandas</t>
  </si>
  <si>
    <t>Si el evento se presentara habrian investigaciones disciplinarias</t>
  </si>
  <si>
    <t>Si el evento se presentara habrian investigaciones fiscales</t>
  </si>
  <si>
    <t>Si el evento se presentara habria intervención o sanción</t>
  </si>
  <si>
    <t>Impacto operativo</t>
  </si>
  <si>
    <t>Si el evento se presentara habria paro total del proceso</t>
  </si>
  <si>
    <t>Si el evento se presentara habria intermitencia en el servicio</t>
  </si>
  <si>
    <t>Si el evento se presentara habria retraso en las actividades</t>
  </si>
  <si>
    <t>1-Insignificante</t>
  </si>
  <si>
    <t>2-Menor</t>
  </si>
  <si>
    <t>3-Moderado</t>
  </si>
  <si>
    <t>4-Mayor</t>
  </si>
  <si>
    <t>5-Catastrofico</t>
  </si>
  <si>
    <t>1-Raro</t>
  </si>
  <si>
    <t>2-Improbable</t>
  </si>
  <si>
    <t>3-Posible</t>
  </si>
  <si>
    <t>4-Probable</t>
  </si>
  <si>
    <t>5-Casi seguro</t>
  </si>
  <si>
    <t>Impacto en la confidencialidad de la informacion</t>
  </si>
  <si>
    <t>1-RARO</t>
  </si>
  <si>
    <t>2-IMPROBABLE</t>
  </si>
  <si>
    <t>3-POSIBLE</t>
  </si>
  <si>
    <t>4-PROBABLE</t>
  </si>
  <si>
    <t>5-CASI SEGURO</t>
  </si>
  <si>
    <t>1-INSIGNIFICANTE</t>
  </si>
  <si>
    <t>2-MENOR</t>
  </si>
  <si>
    <t>3-MODERADO</t>
  </si>
  <si>
    <t>4-MAYOR</t>
  </si>
  <si>
    <t>5-CATASTRÓFICO</t>
  </si>
  <si>
    <t>evaluación</t>
  </si>
  <si>
    <t>Tipos de impacto</t>
  </si>
  <si>
    <t>Confidencialidad de la información</t>
  </si>
  <si>
    <t>Credibilidad o imagen</t>
  </si>
  <si>
    <t>Legal</t>
  </si>
  <si>
    <t>Controles existentes (Un control por cada causa, si no hay control se escribe "No existe control")</t>
  </si>
  <si>
    <t xml:space="preserve">Tipo de control </t>
  </si>
  <si>
    <t>Preventivo</t>
  </si>
  <si>
    <t>Correctivo</t>
  </si>
  <si>
    <t>Si</t>
  </si>
  <si>
    <t>No</t>
  </si>
  <si>
    <t>Promedio controles preventivos</t>
  </si>
  <si>
    <t>Promedio controles correctivos</t>
  </si>
  <si>
    <t>Cuadrantes a disminuir probabilidad</t>
  </si>
  <si>
    <t>Cuadrantes a disminuir impacto</t>
  </si>
  <si>
    <t>IDENTIFICACIÓN DE RIESGOS</t>
  </si>
  <si>
    <t>Código: E - PID - FR - 001</t>
  </si>
  <si>
    <t>PLANIFICACIÓN DEL DESARROLLO INSTITUCIONAL</t>
  </si>
  <si>
    <t>Clases de riesgo</t>
  </si>
  <si>
    <t>Asociado a la forma en la cual se administra la entidad, las políticas y los objetivos estratégicos.</t>
  </si>
  <si>
    <t>Asociado a la percepción y confianza de la ciudadanía hacia la gobernación.</t>
  </si>
  <si>
    <t xml:space="preserve">Asociado con el funcionamiento de la entidad, operatividad de los sistemas de información y la articulación entre dependencias. </t>
  </si>
  <si>
    <t>Asociado al manejo de los recursos, presupuestos, elaboración de estados financieros, los pagos, los excedentes y el manejo sobre los bienes.</t>
  </si>
  <si>
    <t>Asociado con la capacidad para cumplir con los requisitos legales, contractuales, de ética pública y en general con su compromiso ante la comunidad.</t>
  </si>
  <si>
    <t>Asociado con la capacidad tecnológica para satisfacer las necesidades y el cumplimiento de la misión de la gobernación.</t>
  </si>
  <si>
    <t>Tipo de Control</t>
  </si>
  <si>
    <t>Acciones</t>
  </si>
  <si>
    <t>Calificación del control</t>
  </si>
  <si>
    <t>Recursos Financieros</t>
  </si>
  <si>
    <t>Recursos Físicos</t>
  </si>
  <si>
    <t>Factores de causa</t>
  </si>
  <si>
    <t>Método</t>
  </si>
  <si>
    <t>Ambiente de trabajo</t>
  </si>
  <si>
    <t>Entorno</t>
  </si>
  <si>
    <t>El evento puede ocurrir en algún momento</t>
  </si>
  <si>
    <t>El evento podría ocurrir en algún momento</t>
  </si>
  <si>
    <t>Se espera que el evento ocurra en la mayoría de las circunstancias</t>
  </si>
  <si>
    <t>Catastrófico</t>
  </si>
  <si>
    <t>Relacionado con la calidad, disponibilidad, confiabilidad, y oportunidad de la información que necesita y genera el proceso.</t>
  </si>
  <si>
    <t>1-Baja</t>
  </si>
  <si>
    <t>2-Baja</t>
  </si>
  <si>
    <t>3-Moderada</t>
  </si>
  <si>
    <t>4-Alta</t>
  </si>
  <si>
    <t>5-Alta</t>
  </si>
  <si>
    <t>4-Baja</t>
  </si>
  <si>
    <t>6-Moderada</t>
  </si>
  <si>
    <t>8-Alta</t>
  </si>
  <si>
    <t>10-Extrema</t>
  </si>
  <si>
    <t>3-Baja</t>
  </si>
  <si>
    <t>9-Alta</t>
  </si>
  <si>
    <t>12-Extrema</t>
  </si>
  <si>
    <t>15-Extrema</t>
  </si>
  <si>
    <t>4-Moderada</t>
  </si>
  <si>
    <t>12-Alta</t>
  </si>
  <si>
    <t>16-Extrema</t>
  </si>
  <si>
    <t>20-Extrema</t>
  </si>
  <si>
    <t>10-Alta</t>
  </si>
  <si>
    <t>25-Extrema</t>
  </si>
  <si>
    <t>Amenazas</t>
  </si>
  <si>
    <t>Oportunidades</t>
  </si>
  <si>
    <t>Factores Internos</t>
  </si>
  <si>
    <t>Debilidades</t>
  </si>
  <si>
    <t>Fortalezas</t>
  </si>
  <si>
    <t>Sociales</t>
  </si>
  <si>
    <t>Personal</t>
  </si>
  <si>
    <t>Económicos</t>
  </si>
  <si>
    <t>Políticos</t>
  </si>
  <si>
    <t>Procesos y metodologías</t>
  </si>
  <si>
    <t>Tecnológicos</t>
  </si>
  <si>
    <t>Factores Externos</t>
  </si>
  <si>
    <t>Factibilidad</t>
  </si>
  <si>
    <t>Se presentó más de  una vez en los últimos seis meses</t>
  </si>
  <si>
    <t>Medioambiental</t>
  </si>
  <si>
    <t>Comunicación</t>
  </si>
  <si>
    <t>Actos de corrupción</t>
  </si>
  <si>
    <t>Controles propuestos (nuevos o mejorados)</t>
  </si>
  <si>
    <t>Plan de riesgos</t>
  </si>
  <si>
    <t>Corrupción</t>
  </si>
  <si>
    <t>Factores externos que generan condiciones favorables o desfavorables para la entidad. (Por ejemplo: Cambios en la normatividad vigente, exigencias tecnológicas, etc.)</t>
  </si>
  <si>
    <t>Falla o falta de equipamiento, indumentaria, elementos de trabajo, papelería, escritorios, etc.</t>
  </si>
  <si>
    <t>Falla o falta , inoportunidad de recursos financieros</t>
  </si>
  <si>
    <t>Falla en el espacio destinado para el desarrollo de las labores. (Poco espacio, poca luz,  mucho ruido, etc.)</t>
  </si>
  <si>
    <t>Falla , ineficiencia, obsolescencia , en el  software o hardware utilizados</t>
  </si>
  <si>
    <t>Relacionado a la forma de hacer las cosas: Procedimientos, guías, manuales,  inexistencia o falencia de estos.</t>
  </si>
  <si>
    <t>Fallas de las personas que hacen las cosas. Relacionado con las competencias o, cantidad de personas que ejecutan las labores, disponibilidad.</t>
  </si>
  <si>
    <t>Servidores públicos</t>
  </si>
  <si>
    <t xml:space="preserve">Posibilidad de que por acción u omisión, mediante el uso indebido del poder, de los recursos o de la información, se lesionen los intereses de una entidad y en consecuencia del Estado, para la obtención de un beneficio particular. </t>
  </si>
  <si>
    <t xml:space="preserve">Control que evita que se produzca un riesgo, error, omisión o acto deliberado. Impide que un riesgo llegue siquiera a materializarse.
Los controles preventivos actúan para eliminar las causas del riesgo, con el fin de prevenir su materialización ya que afectan la probabilidad de ocurrencia del riesgo. Ejemplo: Procedimientos documentados. </t>
  </si>
  <si>
    <t>Control que corrige un riesgo, error, omisión o acto deliberado antes de que produzca consecuencias relevantes. Supone que el riesgo ya se ha materializado pero que se corrige.
Permiten disminuir el impacto causado por el riesgo materializado. Ejemplo: Planes de contingencia, pólizas, seguros, etc.</t>
  </si>
  <si>
    <t>Versión: 04</t>
  </si>
  <si>
    <t>Uso del poder</t>
  </si>
  <si>
    <t>Desviar la gestión de lo público</t>
  </si>
  <si>
    <t>Beneficio particular</t>
  </si>
  <si>
    <t>Es viable que el evento ocurra en la mayoría de los casos</t>
  </si>
  <si>
    <t>El evento se presentó una
vez en el último año</t>
  </si>
  <si>
    <t>El evento se presentó más de una vez al año</t>
  </si>
  <si>
    <t xml:space="preserve">El evento se presentó una vez en los últimos 2 años. </t>
  </si>
  <si>
    <t>El evento se presentó una vez en los últimos 4 años</t>
  </si>
  <si>
    <t>Afectación parcial al proceso y a la dependencia
Genera mediananas consecuencias para la entidad.</t>
  </si>
  <si>
    <t>Impacto negativo de la Entidad
Genera altas consecuancias para la entidad.</t>
  </si>
  <si>
    <t>Consecuancias desastrosas sobre el sector
Genera consecuencias desastrosas para la entidad.</t>
  </si>
  <si>
    <t>¿Afectar el cumplimiento de metas y objetivos de la dependencia?</t>
  </si>
  <si>
    <t>¿Afectar el cumplimiento de misión de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</si>
  <si>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</si>
  <si>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</si>
  <si>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</si>
  <si>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</si>
  <si>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</si>
  <si>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</si>
  <si>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disciplinarios?</t>
  </si>
  <si>
    <t>¿Dar lugar a procesos fiscales?</t>
  </si>
  <si>
    <t>¿Dar lugar a procesos penales?</t>
  </si>
  <si>
    <t>¿Ocasionar lesiones físicas o pérdida de vidas humanas?</t>
  </si>
  <si>
    <t>¿Afectar la imagen a nivel nacional?</t>
  </si>
  <si>
    <t>5-MODERADO</t>
  </si>
  <si>
    <t>10-MAYOR</t>
  </si>
  <si>
    <t>20-CATASTRÓFICO</t>
  </si>
  <si>
    <t>Suma afirmaciones</t>
  </si>
  <si>
    <t>5-Baja</t>
  </si>
  <si>
    <t>10-Baja</t>
  </si>
  <si>
    <t>20-Moderada</t>
  </si>
  <si>
    <t>40-Alta</t>
  </si>
  <si>
    <t>15-Moderada</t>
  </si>
  <si>
    <t>30-Alta</t>
  </si>
  <si>
    <t>60-Extrema</t>
  </si>
  <si>
    <t>80-Extrema</t>
  </si>
  <si>
    <t>25-Moderada</t>
  </si>
  <si>
    <t>50-Alta</t>
  </si>
  <si>
    <t>100-Extrema</t>
  </si>
  <si>
    <t>Calificación
Impacto</t>
  </si>
  <si>
    <t>Detectivo</t>
  </si>
  <si>
    <t>No hay control</t>
  </si>
  <si>
    <t>¿El control es automático?</t>
  </si>
  <si>
    <t>¿El control es manual?</t>
  </si>
  <si>
    <t>¿Se cuenta con evidencias de la ejecución y seguimiento del control?</t>
  </si>
  <si>
    <t>¿En el tiempo que lleva la herramienta ha demostrado ser efectiva?</t>
  </si>
  <si>
    <t>¿La frecuencia de ejecución del control y seguimiento es adecuada?</t>
  </si>
  <si>
    <t>¿Está(n) definido(s) el(los) responsable(s) de la ejecución del control y del seguimiento?</t>
  </si>
  <si>
    <t>¿Existen manuales, instructivos o procedimientos para el manejo del control?</t>
  </si>
  <si>
    <t>Promedio controles Detectivos</t>
  </si>
  <si>
    <t>Promedio controles preventivos y Detectvos</t>
  </si>
  <si>
    <t xml:space="preserve"> </t>
  </si>
  <si>
    <t>5-Moderado</t>
  </si>
  <si>
    <t>10-Mayor</t>
  </si>
  <si>
    <t>20-Catastrófico</t>
  </si>
  <si>
    <t>Riesgo Inherente</t>
  </si>
  <si>
    <t>Riesgo Residual</t>
  </si>
  <si>
    <t>Zona de Riesgo</t>
  </si>
  <si>
    <t>Aquellos que registran un evento después presentado; sirven para descubrir resultados
no previstos y alertar sobre la presencia de un riesgo.
Permiten registrar un evento después de que ha sucedido, por ejemplo, registro de las entradas de todas las actividades llevadas a cabo en el sistema de información, traza de los registros realizados, de las personas que ingresaron, entre otros.</t>
  </si>
  <si>
    <t>Cultural</t>
  </si>
  <si>
    <t>Cultura Organizacional</t>
  </si>
  <si>
    <t>Financieros</t>
  </si>
  <si>
    <t>Identificación de las Partes interesadas</t>
  </si>
  <si>
    <t>Direccionamiento estratégico</t>
  </si>
  <si>
    <t>Descripción del Riesgo</t>
  </si>
  <si>
    <t>Acción u Omisión</t>
  </si>
  <si>
    <t>Matriz Comprobación del Riesgo de Corrupción</t>
  </si>
  <si>
    <t>Resultado</t>
  </si>
  <si>
    <r>
      <rPr>
        <b/>
        <sz val="11"/>
        <color theme="1"/>
        <rFont val="Calibri"/>
        <family val="2"/>
        <scheme val="minor"/>
      </rPr>
      <t xml:space="preserve">Definición de riesgo de corrupción: </t>
    </r>
    <r>
      <rPr>
        <sz val="11"/>
        <color theme="1"/>
        <rFont val="Calibri"/>
        <family val="2"/>
        <scheme val="minor"/>
      </rPr>
      <t>Posibilidad de que por acción u omisión, se use el poder para poder desviar la gestión de lo público hacia un beneficio privado.</t>
    </r>
  </si>
  <si>
    <t>¿Dar lugar a retrasos en la atención a los usuarios?</t>
  </si>
  <si>
    <t>¿Dar lugar a retrasos o reprocesos en las operaciones de la entidad?</t>
  </si>
  <si>
    <t>¿Dar lugar a Reclamaciones o quejas de los usuarios?</t>
  </si>
  <si>
    <t>Análisis final y conclusiones</t>
  </si>
  <si>
    <t>20-Catastrofico</t>
  </si>
  <si>
    <t>Matriz calificación riesgos corrupción</t>
  </si>
  <si>
    <t>Matriz calificación riesgos de Gestión</t>
  </si>
  <si>
    <t>Zona Baja</t>
  </si>
  <si>
    <t>Zona Moderada</t>
  </si>
  <si>
    <t>Zona Alta</t>
  </si>
  <si>
    <t>Zona Extrema</t>
  </si>
  <si>
    <t>Medición del Riesgo de Corrupción Impacto</t>
  </si>
  <si>
    <t>Medición del impacto Riesgo de Corrupción</t>
  </si>
  <si>
    <t>Medición del impacto Riesgo de Gestión</t>
  </si>
  <si>
    <t>Respuestas</t>
  </si>
  <si>
    <t>Responder afirmativamente de UNO a CINCO pregunta(s)</t>
  </si>
  <si>
    <t>Responder afirmativamente de UNO a CUATRO pregunta(s)</t>
  </si>
  <si>
    <t>Responder afirmativamente de SEIS a ONCE preguntas</t>
  </si>
  <si>
    <t>Responder afirmativamente de CINCO a OCHO preguntas</t>
  </si>
  <si>
    <t>Responder afirmativamente de DOCE a DIECIOCHO preguntas</t>
  </si>
  <si>
    <t>Responder afirmativamente de NUEVE a DOCE preguntas</t>
  </si>
  <si>
    <t>- Interrupción de las operaciones de la Entidad por un (1) día.
- Reclamaciones o quejas de los usuarios que podrían implicar una denuncia ante los entes reguladores o una demanda de largo alcance para la entidad.
- Inoportunidad en la información ocasion</t>
  </si>
  <si>
    <t>Responder afirmativamente de TRECE a QUINCE preguntas</t>
  </si>
  <si>
    <t xml:space="preserve">- Interrupción de las operaciones de la Entidad por más de dos
(2) días.
- Pérdida de información crítica que puede ser recuperada de
forma parcial o incompleta.
- Sanción por parte del ente de control u otro ente regulador.
- Incumplimiento en las metas </t>
  </si>
  <si>
    <t>Responder afirmativamente de DIECISEIS a DIECIOCHO preguntas</t>
  </si>
  <si>
    <t>- Interrupción de las operaciones de la Entidad por más de cinco (5) días.
- Intervención por parte de un ente de control u otro ente regulador.
- Pérdida de Información crítica para la entidad que no se puede recuperar.
- Incumplimiento en las metas y ob</t>
  </si>
  <si>
    <t>- No hay interrupción de las operaciones de la entidad.
- No se generan sanciones económicas o administrativas.
- No se afecta la Imagen institucional de forma significativa.</t>
  </si>
  <si>
    <t>- interrupción de las operaciones de la Entidad por algunas horas.
- Reclamaciones o quejas de los usuarios que implican investigaciones internas disciplinarias.
- Imagen institucional afectada localmente por retrasos en la prestación del servicio a los usuarios o ciudadanos.</t>
  </si>
  <si>
    <t>Proceso</t>
  </si>
  <si>
    <t>¿Dar lugar a procesos sancionatorios?</t>
  </si>
  <si>
    <t>Fecha de aprobación:  02/03/2016</t>
  </si>
  <si>
    <t>Causas (Debido a ...)</t>
  </si>
  <si>
    <t>Consecuencias (lo que genera ...)</t>
  </si>
  <si>
    <t>Descripción del riesgo (Puede suceder que ...)</t>
  </si>
  <si>
    <t>Respuestas no oportunas y/o  respuesta  no de fondo al ciudadano</t>
  </si>
  <si>
    <t xml:space="preserve">Bajos estándares éticos </t>
  </si>
  <si>
    <t>Secretaria General</t>
  </si>
  <si>
    <t>No aplicación de procesos y procedimientos para la rendición de cuentas</t>
  </si>
  <si>
    <t>Rendición de cuentas a la ciudadanía de baja calidad (deficiente)</t>
  </si>
  <si>
    <t>No participación activa de la comunidad</t>
  </si>
  <si>
    <t>Bajo nivel de publicidad de la información (transparencia activa)</t>
  </si>
  <si>
    <t xml:space="preserve">Mantener actualizados los manuales y actos administrativos de estructura organizacional de acuerdo con las necesidades del servicio </t>
  </si>
  <si>
    <t>N° de documentos Publicados y socializados / N° de actualizaciones realizadas</t>
  </si>
  <si>
    <t>Responsable</t>
  </si>
  <si>
    <t>Indicador</t>
  </si>
  <si>
    <t>Fecha</t>
  </si>
  <si>
    <t>Comunidad no informada adecuadamente</t>
  </si>
  <si>
    <t>Secretaria de Planeación</t>
  </si>
  <si>
    <t>Ocultar información de la gestión pública</t>
  </si>
  <si>
    <t>Fallas en los canales de comunicación</t>
  </si>
  <si>
    <t>Violación al debido proceso</t>
  </si>
  <si>
    <t>Limitar el control social</t>
  </si>
  <si>
    <t>No atender adecuadamente las PQRS de la comunidad</t>
  </si>
  <si>
    <t>Sanciones legales</t>
  </si>
  <si>
    <t>GESTIÓN DEL TALENTO HUMANO</t>
  </si>
  <si>
    <t>COMUNICACIONES</t>
  </si>
  <si>
    <t>TODOS LOS PROCESOS</t>
  </si>
  <si>
    <t>Asignar responsabilidades a un funcionario que no tiene la competencia</t>
  </si>
  <si>
    <t>GESTIÓN TECNOLÓGICA</t>
  </si>
  <si>
    <t>ATENCIÓN AL CIUDADANO</t>
  </si>
  <si>
    <t>Dirigir o ajustar un proceso contractual para beneficio particular</t>
  </si>
  <si>
    <t xml:space="preserve">Puede suceder que se incumplan los requisitos de  transparencia y acceso a la información pública con el fin de ocultar la información </t>
  </si>
  <si>
    <t>Incumplimiento de las objetivos y metas del plan de desarrollo</t>
  </si>
  <si>
    <t>Dilatar un trámite o servicio administrativo con el fin de obtener un beneficio particular</t>
  </si>
  <si>
    <t>Puede suceder que se busque entorpecer o no concluir un trámite o servicio para obtener un beneficio económico</t>
  </si>
  <si>
    <t>Catalogar información oficial como reservada</t>
  </si>
  <si>
    <t>GESTIÓN CONTRACTUAL</t>
  </si>
  <si>
    <t>Debilidad de los controles del proceso de Gestión Contractual</t>
  </si>
  <si>
    <t>Debilidad de los controles del proceso de Atención al Ciudadano</t>
  </si>
  <si>
    <t>GESTION DEL TALENTO HUMANO</t>
  </si>
  <si>
    <t>GESTION DEL TALENTO HUMANO Y PROMOCION DEL DESARROLLO EDUCATIVO</t>
  </si>
  <si>
    <t>Alteración en la nomina</t>
  </si>
  <si>
    <t>Procedimiento de Administración de PQRS</t>
  </si>
  <si>
    <t>Numero de capacitaciones realizadas sobre radicación de PQRS
Numero de capacitaciones sobre gestión de PQRS
Numero de seguimientos realizados sobre PQRS</t>
  </si>
  <si>
    <t>Procedimiento de tramites y OPAS</t>
  </si>
  <si>
    <t>Tramites y OPAS publicados en el SUIT
Seguimiento a los compromisos de levantamiento de hojas de vida de tramites</t>
  </si>
  <si>
    <t>Numero de sedes operativas con seguimiento</t>
  </si>
  <si>
    <t>31/08/2016
31/08/2016
31/12/2016</t>
  </si>
  <si>
    <t>Maria Cristina Rincon
Nohora Velasquez
Maria Cristina Rincon</t>
  </si>
  <si>
    <t>Ruta de PQRS en MERCURIO</t>
  </si>
  <si>
    <t>Cartillas de rendición de cuentas</t>
  </si>
  <si>
    <t>Lina Bohorquez</t>
  </si>
  <si>
    <t>No crear o mantener los espacios de participación ciudadana a diferentes grupos de interés</t>
  </si>
  <si>
    <t>DIRECCIONAMIENTO ESTRATEGICO</t>
  </si>
  <si>
    <t>Yoana Aguirre</t>
  </si>
  <si>
    <t>Seguimiento a la aplicación de directrices para la rendición de cuentas</t>
  </si>
  <si>
    <t>Directrices aplicadas para la rendición de cuentas</t>
  </si>
  <si>
    <t>Numero de seguimientos realizados</t>
  </si>
  <si>
    <t>Directrices aplicadas para la participación ciudadana</t>
  </si>
  <si>
    <t>Demora en el pago de nomina  y pagos no reales</t>
  </si>
  <si>
    <t>¿Afectar a un grupo de funcionarios del proceso?</t>
  </si>
  <si>
    <t>Seguimientos y verificaciones a la etapa precontractual por parte de la Unidad Especial de Contratación</t>
  </si>
  <si>
    <t>Modelos estandarizados para las actividades contractuales</t>
  </si>
  <si>
    <t>20/12/2016
30/04/2016
20/12/2016
20/12/2016</t>
  </si>
  <si>
    <t>Gilberto Pedraza</t>
  </si>
  <si>
    <t>20/12/2016
20/12/2016
20/12/2016
20/12/2016</t>
  </si>
  <si>
    <t>Numero de Visitas realizadas
Documentos modelo aprobados
Capacitaciones y socializaciones realizadas
Lineamientos divulgados</t>
  </si>
  <si>
    <t>Numero de Visitas realizadas
Capacitaciones incluidas en el PIC
Documentos modelo aprobados
Capacitaciones y socializaciones realizadas</t>
  </si>
  <si>
    <t xml:space="preserve">Estabilidad en el grupo de nomina </t>
  </si>
  <si>
    <t>Hever Rojas</t>
  </si>
  <si>
    <t>Controles implementados</t>
  </si>
  <si>
    <t>Controles en el sistema Kactus</t>
  </si>
  <si>
    <t>Prenomina (Revisión de las novedades)</t>
  </si>
  <si>
    <t>Capacitaciones realizadas</t>
  </si>
  <si>
    <t>Funcionarios capacitados</t>
  </si>
  <si>
    <t>30/09/2016
31/12/2016</t>
  </si>
  <si>
    <t>Principios y valores establecidos Decreto 0732 de 2008 y Código de Buen Gobierno Decreto 347 de 2008</t>
  </si>
  <si>
    <t>Cultura ética</t>
  </si>
  <si>
    <t>Manuales de funciones</t>
  </si>
  <si>
    <t>Aplicar mecanismos de sensibilización y socialización que promuevan la apropiación del Sistema Integral de Gestión y Control</t>
  </si>
  <si>
    <t>Portal web actualizado</t>
  </si>
  <si>
    <t>Cristian Ochoa
Cristian Ochoa
Cristian Ochoa</t>
  </si>
  <si>
    <t>31/05/2016
31/12/2016
31/12/2016</t>
  </si>
  <si>
    <t>Un Instrumento de  medición y diagnóstico implementado
Entidades con el Instrumento de medición y diagnóstico diligenciado
Informe de seguimientos</t>
  </si>
  <si>
    <t>Disponer de un instrumento  que permite medir y  diagnosticar  el  nivel  de actualización de  cada micrositio en el marco de la normatividad vigente  de Gobierno en Línea y la política de transparencia y anticorrupción. 
Asistir y acompañar a las entidades del nivel central en la actualización de la información del portal que cada uno lidere para el control ciudadano
Realizar seguimiento trimestral al diligenciamiento del instrumento por parte de las entidades</t>
  </si>
  <si>
    <t>Rendición de cuentas</t>
  </si>
  <si>
    <t>Ferias de atención al ciudadano</t>
  </si>
  <si>
    <t>Realizar la divulgación sobre los espacios de participación y publicar los resultados de dichos espacios.</t>
  </si>
  <si>
    <t>Numero de divulgaciones</t>
  </si>
  <si>
    <t xml:space="preserve">Revisar, actualizar y socializar la documentación del proceso de comunicaciones </t>
  </si>
  <si>
    <t>Numero de documentos ajustados y socializados</t>
  </si>
  <si>
    <t>Sandra Murillo</t>
  </si>
  <si>
    <t>Plan de apropiación del SIGC implementado</t>
  </si>
  <si>
    <t>Numero de actividades realizadas</t>
  </si>
  <si>
    <t>GESTIÓN TECNOLOGICA</t>
  </si>
  <si>
    <t>Comunicación no oportuna o dirigida</t>
  </si>
  <si>
    <t>Lineamientos implementados</t>
  </si>
  <si>
    <t>Francisco Hernandez</t>
  </si>
  <si>
    <t>La no aplicación de procesos y procedimientos para la divulgación y publicación de la información</t>
  </si>
  <si>
    <t>Documentación del proceso de comunicaciones apropiada</t>
  </si>
  <si>
    <t xml:space="preserve">Perdida de recursos financieros
Incremento en las PQRS </t>
  </si>
  <si>
    <t>Parametrización del sistema Kactus según necesidades</t>
  </si>
  <si>
    <t xml:space="preserve">Modelos de Gestión contractual implementados </t>
  </si>
  <si>
    <t>Estructura organizacional y manuales actualizados</t>
  </si>
  <si>
    <t>Jaime Velázquez</t>
  </si>
  <si>
    <t>Procedimientos y métodos de trabajo del proceso Gestión Tecnológica</t>
  </si>
  <si>
    <t>Lineamientos de seguridad informática y continuidad del negoció</t>
  </si>
  <si>
    <t>Implementar lineamientos de seguridad informática y continuidad del negoció</t>
  </si>
  <si>
    <t>No disponibilidad de información o ausencia de datos o información desactualizada</t>
  </si>
  <si>
    <t>Política de comunicaciones</t>
  </si>
  <si>
    <t>Seguimiento al cumplimiento de la política de comunicaciones</t>
  </si>
  <si>
    <t>Seguimiento trimestral al cumplimiento a la matriz de comunicaciones definida en la política de comunicaciones en cuanto a la información divulgada, el publico receptor, el medio y la frecuencia.</t>
  </si>
  <si>
    <t>Cada líder de proceso</t>
  </si>
  <si>
    <t>Lineamientos del Comité de Gobierno en Línea
Seguimientos y verificaciones a la publicaciones</t>
  </si>
  <si>
    <t>Puede suceder que ingresen novedades que no son ciertas o se asignen valores salariales que no estén soportados adecuadamente</t>
  </si>
  <si>
    <t xml:space="preserve">Actualizar el código de ética, los principios y valores institucionales en el marco del decálogo de nuevo liderazgo
Sensibilizar a los funcionarios sobre la cultura ética </t>
  </si>
  <si>
    <t>Piedad Hoyos</t>
  </si>
  <si>
    <t>Código de ética actualizado
Actividades de sensibilización</t>
  </si>
  <si>
    <t>Desarrollar controles en el sistema Kactus para minimizar posibles errores o datos erróneos.</t>
  </si>
  <si>
    <t>Falta de controles adecuados en la liquidación de la nomina</t>
  </si>
  <si>
    <t>Imagen institucional negativa</t>
  </si>
  <si>
    <t>Realizar capacitación a los funcionarios responsables en la liquidación de nomina</t>
  </si>
  <si>
    <t>Deficiencias en los sistemas de información que soportan la nomina, desde la radicación hasta la liquidación</t>
  </si>
  <si>
    <t>Desarrollar controles en el sistema Kactus para minimizar posibles errores o datos erróneos</t>
  </si>
  <si>
    <t>Puede suceder que no se promueva y coarte la participación de la ciudadanía</t>
  </si>
  <si>
    <t>Aplicación para teléfonos móviles (APP)</t>
  </si>
  <si>
    <t>Jornadas para construcción del plan de desarrollo (mesas técnicas)</t>
  </si>
  <si>
    <t>Realizar mesas de trabajo para procurar la radicación y gestión en MERCURIO por la ruta PQRS
Realizar capacitaciones en respuesta y gestión a PQRS a través del sistema de gestión documental
Realizar seguimiento a las PQRS y a sus tiempos de respuesta</t>
  </si>
  <si>
    <t>Procedimientos y métodos de trabajo estandarizados y publicados para la publicación de la información</t>
  </si>
  <si>
    <t>Puede suceder que se  modifique algún documento relacionado con el proceso contractual con el fin de favorecer la selección de un proponente u obtener un beneficio personal o a favor de un tercero</t>
  </si>
  <si>
    <t>La no aplicación de procesos y procedimientos para la gestión publica. (estratégicos, misionales o de apoyo)</t>
  </si>
  <si>
    <t>Enid Ibáñez</t>
  </si>
  <si>
    <t>Si el Riesgo se materializará podría…</t>
  </si>
  <si>
    <t>No aplicación de procesos y procedimientos para la gestión publica. (estratégicos, misionales o de apoyo)</t>
  </si>
  <si>
    <t>Procedimientos y métodos de trabajo estandarizados y publicados</t>
  </si>
  <si>
    <t>Realizar seguimiento y control a la actividad contractual mediante visitas 
Gestionar con la Secretaría de la Función Pública la inclusión en el plan de capacitaciones en  los temas de: Contratación estatal, Supervisión e Interventoría, Riesgos y Responsabilidad en la Contratación Pública
Diseñar y aprobar documentos modelos estandarizados para las actividades contractuales
Realizar capacitaciones y socializaciones a los directos responsables de las actividades de contratación y supervisión</t>
  </si>
  <si>
    <t>Adquirir bienes o servicios que no satisfagan las necesidades de la población objetivo</t>
  </si>
  <si>
    <t>Procedimientos y métodos de trabajo estandarizados del proceso de Gestión Contractual</t>
  </si>
  <si>
    <t>Realizar seguimiento y control a la actividad contractual mediante visitas 
Diseñar y aprobar documentos modelos estandarizados para las actividades contractuales
Realizar capacitaciones y socializaciones a los directos responsables de las actividades de contratación y supervisión
Divulgar lineamientos sobre la aplicación de los controles del proceso</t>
  </si>
  <si>
    <t>Realizar seguimiento periódico a los compromisos de levantamiento de hojas de vida de tramites</t>
  </si>
  <si>
    <t/>
  </si>
  <si>
    <t>Nombre de la entidad:</t>
  </si>
  <si>
    <t>GOBERNACIÓN DE CUNDINAMARCA</t>
  </si>
  <si>
    <t>Orden:</t>
  </si>
  <si>
    <t>Territorial</t>
  </si>
  <si>
    <t>Sector administrativo:</t>
  </si>
  <si>
    <t>No Aplica</t>
  </si>
  <si>
    <t>Año vigencia:</t>
  </si>
  <si>
    <t>2016</t>
  </si>
  <si>
    <t>Departamento:</t>
  </si>
  <si>
    <t>Bogotá D.C</t>
  </si>
  <si>
    <t>Municipio:</t>
  </si>
  <si>
    <t>BOGOTÁ</t>
  </si>
  <si>
    <t>DATOS TRÁMITES A RACIONALIZAR</t>
  </si>
  <si>
    <t>TIPO DE RACIONALIZACIÓN</t>
  </si>
  <si>
    <t>PLAN DE EJECUCIÓN</t>
  </si>
  <si>
    <t>Tipo</t>
  </si>
  <si>
    <t>Número</t>
  </si>
  <si>
    <t>Nombre</t>
  </si>
  <si>
    <t>Estado</t>
  </si>
  <si>
    <t>Situación actual</t>
  </si>
  <si>
    <t>Mejora a implementar</t>
  </si>
  <si>
    <t>Beneficio al ciudadano y/o entidad</t>
  </si>
  <si>
    <t>Tipo racionalización</t>
  </si>
  <si>
    <t>Acciones racionalización</t>
  </si>
  <si>
    <t>Fecha inicio</t>
  </si>
  <si>
    <t>Fecha final</t>
  </si>
  <si>
    <t>Plantilla Único - Hijo</t>
  </si>
  <si>
    <t>15234</t>
  </si>
  <si>
    <t>Devolución y/o compensación de pagos en exceso y pagos de lo no debido</t>
  </si>
  <si>
    <t>Inscrito</t>
  </si>
  <si>
    <t>El contribuyente no cuenta con el formulario  para realizar la solicitud</t>
  </si>
  <si>
    <t>Disponer el formulario diligenciable</t>
  </si>
  <si>
    <t>El contribuyente contará con el formulario para realizar la solicitud</t>
  </si>
  <si>
    <t>Tecnologica</t>
  </si>
  <si>
    <t>Descarga y/o envío de documentos electrónicos</t>
  </si>
  <si>
    <t>01/04/2016</t>
  </si>
  <si>
    <t>30/06/2016</t>
  </si>
  <si>
    <t>Dirección de Rentas y Gestión Tributaria</t>
  </si>
  <si>
    <t>15238</t>
  </si>
  <si>
    <t>Impuesto de registro</t>
  </si>
  <si>
    <t xml:space="preserve">El tramite se realiza presencial en las ORIP (Oficina de Instrumentos Públicos y en la Gobernación de Cundinamarca
</t>
  </si>
  <si>
    <t xml:space="preserve">Consulta inmediata de  los pagos realizadas en las entidades bancarias con las que tiene convenio
</t>
  </si>
  <si>
    <t>El contribuyente podrá consultar el pago en tiempo real</t>
  </si>
  <si>
    <t>Disponer de mecanismos de seguimiento al estado del trámite</t>
  </si>
  <si>
    <t>30/11/2016</t>
  </si>
  <si>
    <t>Subdirección de Impuesto de Registro</t>
  </si>
  <si>
    <t>Modelo Único – Hijo</t>
  </si>
  <si>
    <t>15324</t>
  </si>
  <si>
    <t>Refrendación del carné de aplicador de plaguicidas</t>
  </si>
  <si>
    <t>La oprtunidad del trámite está en 10 días hábiles.</t>
  </si>
  <si>
    <t>Se disminuye el tiempo de entrega a 8 días.</t>
  </si>
  <si>
    <t>El usuario podrá empezar a laborar mas rápido y la institución mejorá su imagen.</t>
  </si>
  <si>
    <t>Administrativa</t>
  </si>
  <si>
    <t>Reducción del tiempo de duración  del trámite</t>
  </si>
  <si>
    <t>30/09/2016</t>
  </si>
  <si>
    <t>Dirección de salud pública</t>
  </si>
  <si>
    <t>15960</t>
  </si>
  <si>
    <t>Registro y autorización de títulos en el área de la salud</t>
  </si>
  <si>
    <t>El tiempo actual para la entrega de la certificación es de 45 días hábiles</t>
  </si>
  <si>
    <t>Reducir el tiempo de oportunidad para la entrega de las resoluciones de autorización en 10 días hábiles.</t>
  </si>
  <si>
    <t>El usuario puede laborar mas rapidamente y certificar a nivel nacional su autorización para el ejercicio de su profesión.</t>
  </si>
  <si>
    <t>16/03/2016</t>
  </si>
  <si>
    <t>Directora de Desarrollo de Servicios de Salud</t>
  </si>
  <si>
    <t>17182</t>
  </si>
  <si>
    <t>Anulación de las tornaguías</t>
  </si>
  <si>
    <t xml:space="preserve">Cancelación del certificado único de transporte de mercancías que se obtiene  en 10 Día(s) - hábil
</t>
  </si>
  <si>
    <t xml:space="preserve">Cancelar el certificado único de transporte de mercancías que se obtendrá en 5(cinco) días hábiles
</t>
  </si>
  <si>
    <t>Reducción de tiempo</t>
  </si>
  <si>
    <t>Subdirección de Impuesto al Consumo</t>
  </si>
  <si>
    <t xml:space="preserve">No cuenta con un  formato de solicitud estandarizado
</t>
  </si>
  <si>
    <t xml:space="preserve">Crear el formato estandarizado para la solicitud de Anulación de Tornaguias, en virtud de la ordenanza 2016 de 2014, Articulo 168,  el cual se colgara en la pagina web de la Gobernación de Cundinamarca
</t>
  </si>
  <si>
    <t>El contribuyente contará con un formato estandarizado para realizar su solicitud</t>
  </si>
  <si>
    <t>17306</t>
  </si>
  <si>
    <t>Corrección de errores e inconsistencias en declaraciones y recibos de pago</t>
  </si>
  <si>
    <t xml:space="preserve">La solicitud se hace únicamente por medio presencial
</t>
  </si>
  <si>
    <t xml:space="preserve">Se pretende que la solicitud se realice por medio de correo electrónico establecido para la Subdirección de Impuesto sobre vehículos - impuestovehiculos@cundinamarca.gov.co
</t>
  </si>
  <si>
    <t>El contribuyente contará con un canal electrónico para realizar la solicitud</t>
  </si>
  <si>
    <t>Subdirección de Impuesto sobre Vehículos</t>
  </si>
  <si>
    <t xml:space="preserve">Se pretende que la solicitud se realice por medio de correo electrónico establecido para la Subdirección de Impuesto sobre vehículos - impuestovehículos@cundinamarcar.gov.co
</t>
  </si>
  <si>
    <t>Aumento de canales y/o puntos de atención</t>
  </si>
  <si>
    <t>19331</t>
  </si>
  <si>
    <t>Autorización sanitaria favorable para la concesión de aguas para el consumo humano</t>
  </si>
  <si>
    <t>El tiempo actual para la oportunidad en la entrega de la autorización está en 10 meses por error en la interpretación del procedimiento. Se define que el tiempo de oportunidad para la institución inicia cuando el usuario rádica la documentación de Ley completa.</t>
  </si>
  <si>
    <t>Oportunidad nueva 15 dias hábiles.</t>
  </si>
  <si>
    <t>Optimización del recurso, información al usuario sobre la oportunidad real del trámite.</t>
  </si>
  <si>
    <t>01/03/2016</t>
  </si>
  <si>
    <t>La oportunidad esta en 10 meses. Se tiene en cuenta todas las actividades tiene que hacer fuera de la secretaria y se empezará a contar la oportunidad desde la entrega completa de los requisitos d eley.</t>
  </si>
  <si>
    <t>15 dias hábiles</t>
  </si>
  <si>
    <t>LA institución optimiza sus trámites y sus recursos.</t>
  </si>
  <si>
    <t>Subdirector de vigilancia en salud pública</t>
  </si>
  <si>
    <t>23468</t>
  </si>
  <si>
    <t>Matrícula de vehículos automotores</t>
  </si>
  <si>
    <t xml:space="preserve">Teniendo en cuenta la normatividad vigente (Resolución 12379) Para el otorgamiento de la matrícula de vehículos automotores, el organismo de tránsito valida que el propietario del vehículo, se encuentre a paz y salvo por concepto de multas por infracciones de tránsito, de lo que la Secretaría de Transporte y Movilidad y el SIMIT (Sistema Integrado de información sobre multas y sanciones por infracciones de tránsito) tiene un convenio interadministrativo para la consulta por medio de vía web service de la información por el concepto anteriormente mencionado. </t>
  </si>
  <si>
    <t>Finalizar el convenio interadministrativo y realizar la consulta directa con el consorcio tecnológico Circulemos 2015 reduciría los pasos internos de la operación</t>
  </si>
  <si>
    <t xml:space="preserve">Se reducen los pasos al momento de atención al ciudadano. </t>
  </si>
  <si>
    <t>Firma electrónica</t>
  </si>
  <si>
    <t>15/03/2016</t>
  </si>
  <si>
    <t>Secretaría de Transporte y Movilidad</t>
  </si>
  <si>
    <t>Liberar una ventanilla que en este momento se encuentra de exclusividad del SIMIT.</t>
  </si>
  <si>
    <t>Aumenta los puntos de atención de las Sedes Operativas en las que se encuentre la ventanilla exclusiva del SIMIT y aumentaría las ventanillas de atención teniendo así más canales de atención.</t>
  </si>
  <si>
    <t>Realizar una estandarización de trámite acorde a la resolución 12379</t>
  </si>
  <si>
    <t>Estandarizando el trámite se da un estricto cumplimiento al estatuido en la resolución 12379 dando un beneficio al ciudadano</t>
  </si>
  <si>
    <t>Estandarización de trámites u otros procedimientos administrativos</t>
  </si>
  <si>
    <t xml:space="preserve">Eliminando la ventanilla exclusiva del SIMIT, se reduce el tiempo de duración del tramite. </t>
  </si>
  <si>
    <t>Reducción del tiempo de duración del trámite beneficia a la atención al ciudadano</t>
  </si>
  <si>
    <t>Normativa</t>
  </si>
  <si>
    <t>Teniendo en cuenta la normatividad vigente (Resolución 12379) Para el otorgamiento de la matrícula de vehículos automotores, el organismo de tránsito valida que el propietario del vehículo, se encuentre a paz y salvo por concepto de multas por infracciones de tránsito, de lo que la Secretaría de Transporte y Movilidad y el SIMIT (Sistema Integrado de información sobre multas y sanciones por infracciones de tránsito) tiene un convenio interadministrativo para la consulta por medio de vía web service de la información por el concepto anteriormente mencionado</t>
  </si>
  <si>
    <t>Que se consulte por medio vía web service directamente por intermedio del Consorcio Tecnológico Consorcio Circulemos 2015 y no por intermedio del SIMIT (Sistema Integrado de información sobre multas y sanciones por infracciones de tránsito), teniendo en cuenta que se puede realizar un desarrollo tecnológico que permita consultar directamente al momento de la confrontación de la información y a no del pago de derecho del trámite</t>
  </si>
  <si>
    <t>Se da un beneficio al ciudadano en relación a una consulta de información mucho más clara acertada y concisa.</t>
  </si>
  <si>
    <t>Extensión en horarios de atención</t>
  </si>
  <si>
    <t>Internamente se elimina un paso de la verificación por la consulta al sistema SIMITI, ya que se dará una consulta directa con el Consorcio Circulemos 2015.</t>
  </si>
  <si>
    <t>Se eliminara un requisito previo que se tenía internamente.</t>
  </si>
  <si>
    <t>Eliminación de requisitos (verificaciones)</t>
  </si>
  <si>
    <t>30/03/2016</t>
  </si>
  <si>
    <t xml:space="preserve">Secretaría de Transporte Y Movilidad </t>
  </si>
  <si>
    <t>24629</t>
  </si>
  <si>
    <t>Autorización para capacitar a manipuladores de alimentos</t>
  </si>
  <si>
    <t>La resolución 2674 de 2013 entró en vigencia a partír de marzo de 2016 para eliminar esté trámite.</t>
  </si>
  <si>
    <t>Eliminar trámite</t>
  </si>
  <si>
    <t>Obtención de carne de manipuladores de escuelas autorizadas.</t>
  </si>
  <si>
    <t>Eliminación del trámite u otros procedimientos administrativos</t>
  </si>
  <si>
    <t>30/04/2016</t>
  </si>
  <si>
    <t>Admisntrador SUIT gobernación</t>
  </si>
  <si>
    <t>24655</t>
  </si>
  <si>
    <t>Concepto sanitario para empresas aplicadoras de plaguicidas</t>
  </si>
  <si>
    <t>Oportunidad actual 30 dias hábiles</t>
  </si>
  <si>
    <t>Disminución de la oprtunidad a 15 dias hábiles</t>
  </si>
  <si>
    <t>El usuario podra empezar a laborar mas rápido y la institución mejorá su imagen.</t>
  </si>
  <si>
    <t>28742</t>
  </si>
  <si>
    <t>Ascenso en el escalafón nacional  docente</t>
  </si>
  <si>
    <t>El docente tiene que comprar el  formulario, diligenciarlo a mano, hacer la consignación y radicarlo mediante oficio en la ventanilla de correspondencia a través de sistema Mercurio.</t>
  </si>
  <si>
    <t>Facilitar el descargue del formulario desde SAC para que el docente pueda diligenciarlo, realice la consignación y a través de SAC realice la solicitud anexando los soportes, sin necesidad de hacerlo personalmente.</t>
  </si>
  <si>
    <t>Se evita que el docente se desplace desde su municipio de origen a las instalaciones de la sedes Administrativa de la Gobernación, evitando  ausentismo en el lugar de trabajo y garantizando prestación del servicio educativo.</t>
  </si>
  <si>
    <t>Dirección de Personal Docente</t>
  </si>
  <si>
    <t>Facilitar el descargue del formulario desde SAC para que el docente pueda diligenciarlo, realice la consignación y a través de SAC realice la solicitud anexando los soportes, sin necesidad de hacerlo personalmente. Además el producto del tramite será emitido a través del sistema humano y notificado por correo electrónico, agilizando la novedad dentro del sistema.</t>
  </si>
  <si>
    <t xml:space="preserve">Plan Anticorrupción y de Atención al Ciudadano                                                                                                                                                                                   </t>
  </si>
  <si>
    <t>Subcomponente</t>
  </si>
  <si>
    <t xml:space="preserve"> Actividades</t>
  </si>
  <si>
    <t>Meta o producto</t>
  </si>
  <si>
    <t xml:space="preserve">Responsable </t>
  </si>
  <si>
    <t>Fecha programada</t>
  </si>
  <si>
    <r>
      <rPr>
        <b/>
        <sz val="14"/>
        <color theme="1"/>
        <rFont val="Calibri"/>
        <family val="2"/>
        <scheme val="minor"/>
      </rPr>
      <t xml:space="preserve">Subcomponente /proceso 1                                          </t>
    </r>
    <r>
      <rPr>
        <sz val="14"/>
        <color theme="1"/>
        <rFont val="Calibri"/>
        <family val="2"/>
        <scheme val="minor"/>
      </rPr>
      <t xml:space="preserve"> Política de Administración de Riesgos de Corrupción</t>
    </r>
  </si>
  <si>
    <t>1.1</t>
  </si>
  <si>
    <t xml:space="preserve">Actualizar la política de riesgo de corrupción posterior al Plan de Desarrollo </t>
  </si>
  <si>
    <t>Proyecto de Decreto mediante el cual se modifica  el decreto 0360 de 2015</t>
  </si>
  <si>
    <t>Planeación</t>
  </si>
  <si>
    <t>Julio 30 de 2016</t>
  </si>
  <si>
    <t>1.2</t>
  </si>
  <si>
    <t>Socializar con los grupos de valor la política de riesgo de corrupción</t>
  </si>
  <si>
    <t>Un documento compartido a todos los usuarios de la gobernación</t>
  </si>
  <si>
    <t>Agosto 16 de 2016</t>
  </si>
  <si>
    <t>1.3</t>
  </si>
  <si>
    <t xml:space="preserve">Ajustar la política de riesgo de corrupción considerando las observaciones de todos lo usuarios de la Gobernación </t>
  </si>
  <si>
    <t xml:space="preserve">Decreto modificado y actualizado </t>
  </si>
  <si>
    <t>Agosto 31 de 2016</t>
  </si>
  <si>
    <t>1.4</t>
  </si>
  <si>
    <t>Publicar la política pública de riesgo de corrupción</t>
  </si>
  <si>
    <t>Decreto publicado</t>
  </si>
  <si>
    <t>Septiembre 30 de 2016</t>
  </si>
  <si>
    <r>
      <rPr>
        <b/>
        <sz val="14"/>
        <color theme="1"/>
        <rFont val="Calibri"/>
        <family val="2"/>
        <scheme val="minor"/>
      </rPr>
      <t xml:space="preserve">Subcomponente/proceso  2                                                                    </t>
    </r>
    <r>
      <rPr>
        <sz val="14"/>
        <color theme="1"/>
        <rFont val="Calibri"/>
        <family val="2"/>
        <scheme val="minor"/>
      </rPr>
      <t xml:space="preserve">  Construcción del Mapa de Riesgos de Corrupción</t>
    </r>
  </si>
  <si>
    <t>2.1</t>
  </si>
  <si>
    <t xml:space="preserve">Realizar mesas de trabajo con dependencias de la Gobernación para identificar los riesgos de Corrupción </t>
  </si>
  <si>
    <t>Matriz del Mapa de Riesgo de Corrupción</t>
  </si>
  <si>
    <t xml:space="preserve">Control Interno </t>
  </si>
  <si>
    <t>Marzo de 2016</t>
  </si>
  <si>
    <t>2.2</t>
  </si>
  <si>
    <t>Socializar del mapa de riesgos de corrupción con los grupos de valor</t>
  </si>
  <si>
    <t>Correo de Socialización del Mapa de Riesgo de Corrupción</t>
  </si>
  <si>
    <t>2.3</t>
  </si>
  <si>
    <t>Ajustar el mapa de riesgos de corrupción con respecto a las observaciones de los grupos de valor</t>
  </si>
  <si>
    <t>Mapa de riesgos de corrupción ajustado</t>
  </si>
  <si>
    <t>Control Interno</t>
  </si>
  <si>
    <t>2…</t>
  </si>
  <si>
    <t>Publicar el mapa de riesgos de corrupción definitivo</t>
  </si>
  <si>
    <t>Mapa de riesgos de corrupción publicado</t>
  </si>
  <si>
    <r>
      <rPr>
        <b/>
        <sz val="14"/>
        <color theme="1"/>
        <rFont val="Calibri"/>
        <family val="2"/>
        <scheme val="minor"/>
      </rPr>
      <t xml:space="preserve">Subcomponente /proceso 3                                            </t>
    </r>
    <r>
      <rPr>
        <sz val="14"/>
        <color theme="1"/>
        <rFont val="Calibri"/>
        <family val="2"/>
        <scheme val="minor"/>
      </rPr>
      <t xml:space="preserve"> Consulta y divulgación </t>
    </r>
  </si>
  <si>
    <t>3.1</t>
  </si>
  <si>
    <t>Mapa de riesgos de corrupción publicado permanentemente</t>
  </si>
  <si>
    <t>Oficina de Planeación</t>
  </si>
  <si>
    <t>Permanente</t>
  </si>
  <si>
    <t>3.2</t>
  </si>
  <si>
    <t>Divulgar el mapa de riesgos de corrupción definitivo</t>
  </si>
  <si>
    <t>Mapa de riesgos de corrupción divulgado permanentemente</t>
  </si>
  <si>
    <r>
      <rPr>
        <b/>
        <sz val="14"/>
        <color theme="1"/>
        <rFont val="Calibri"/>
        <family val="2"/>
        <scheme val="minor"/>
      </rPr>
      <t>Subcomponente /proceso 4</t>
    </r>
    <r>
      <rPr>
        <sz val="14"/>
        <color theme="1"/>
        <rFont val="Calibri"/>
        <family val="2"/>
        <scheme val="minor"/>
      </rPr>
      <t xml:space="preserve">                                           Monitoreo o revisión</t>
    </r>
  </si>
  <si>
    <t>4.1</t>
  </si>
  <si>
    <t>Gestionar periódicamente los riesgos de corrupción</t>
  </si>
  <si>
    <t>Riesgos de corrupción administrados</t>
  </si>
  <si>
    <t>Líderes de procesos con riesgos de corrupción identificados
Oficina de Planeación</t>
  </si>
  <si>
    <t>4.2</t>
  </si>
  <si>
    <t>Garantizar controles eficaces y eficientes</t>
  </si>
  <si>
    <t>Controles eficaces y eficientes</t>
  </si>
  <si>
    <t>4.3</t>
  </si>
  <si>
    <t>Detectar cambios en el contexto interno y externo</t>
  </si>
  <si>
    <t>Análisis del contexto actualizado</t>
  </si>
  <si>
    <t>Líderes de procesos con riesgos de corrupción identificados
Oficina Asesora de Planeación</t>
  </si>
  <si>
    <t>4.4</t>
  </si>
  <si>
    <t>Identificar riesgos emergentes</t>
  </si>
  <si>
    <t>Riesgos de corrupción emergentes identificados</t>
  </si>
  <si>
    <t>4.5</t>
  </si>
  <si>
    <t>Actualizar el mapa de riesgos de corrupción</t>
  </si>
  <si>
    <t>4.6</t>
  </si>
  <si>
    <t>Monitorear mensualmente el cumplimiento de las acciones propuestas para la administración de riesgos de corrupción y retroalimentar a los líderes de proceso</t>
  </si>
  <si>
    <t>Reporte de monitoreo mensual</t>
  </si>
  <si>
    <r>
      <rPr>
        <b/>
        <sz val="14"/>
        <color theme="1"/>
        <rFont val="Calibri"/>
        <family val="2"/>
        <scheme val="minor"/>
      </rPr>
      <t>Subcomponente/proceso 5</t>
    </r>
    <r>
      <rPr>
        <sz val="14"/>
        <color theme="1"/>
        <rFont val="Calibri"/>
        <family val="2"/>
        <scheme val="minor"/>
      </rPr>
      <t xml:space="preserve"> Seguimiento</t>
    </r>
  </si>
  <si>
    <t>5.1.</t>
  </si>
  <si>
    <t>Realizar análisis de causas  y controles - Riesgos de Corrupción</t>
  </si>
  <si>
    <t>Informe cuatrimestral</t>
  </si>
  <si>
    <t>Oficina de Control Interno</t>
  </si>
  <si>
    <t>5.2.</t>
  </si>
  <si>
    <t>Realizar seguimiento a la efectividad de los controles incorporados - Riesgos de Corrupción</t>
  </si>
  <si>
    <t xml:space="preserve">Plan Anticorrupción y de Atención al Ciudadano                                                                                                                                                                                                                                        </t>
  </si>
  <si>
    <t>Componente 3:  Rendición de cuentas</t>
  </si>
  <si>
    <t xml:space="preserve">Subcomponente </t>
  </si>
  <si>
    <t>Actividades</t>
  </si>
  <si>
    <r>
      <t xml:space="preserve">Subcomponente 1                                          </t>
    </r>
    <r>
      <rPr>
        <sz val="14"/>
        <color theme="1"/>
        <rFont val="Calibri"/>
        <family val="2"/>
        <scheme val="minor"/>
      </rPr>
      <t xml:space="preserve"> Información de calidad y en lenguaje comprensible</t>
    </r>
  </si>
  <si>
    <t>Publicar y actualizar información relacionada con los resultados y avances de la gestión de la Institución.</t>
  </si>
  <si>
    <t>Información en la página web</t>
  </si>
  <si>
    <t>Todas la Entidaes</t>
  </si>
  <si>
    <t xml:space="preserve">Permanente </t>
  </si>
  <si>
    <t>Elaboracion y publicacion de informes periódicos  de Gestion, Ejecucion presupuestal a los ciudadanos y grupos de interés, acompañado de guias y explicaciones en lenguajes claros que faciliten su comprensión.</t>
  </si>
  <si>
    <t>Un informe por escrito
y boletines elaborados</t>
  </si>
  <si>
    <t>Trimestral</t>
  </si>
  <si>
    <t>Boletines internos  a la Entidad de rendición de cuentas</t>
  </si>
  <si>
    <t>Informe consolidado</t>
  </si>
  <si>
    <t>Secretaria de Prensa</t>
  </si>
  <si>
    <t>1.5</t>
  </si>
  <si>
    <t>Campañas lúdicas de Transparencia y Anticorrupción a los ciudadanos y grupos de interés</t>
  </si>
  <si>
    <t>Actividades Lúdicas Implementadas</t>
  </si>
  <si>
    <t>Anualmente</t>
  </si>
  <si>
    <t>1.6</t>
  </si>
  <si>
    <t>Realizar Videoclips con informes de avances y resultados de la Gobernación</t>
  </si>
  <si>
    <t>3 Videoclips elaborados</t>
  </si>
  <si>
    <t>Secretaria de Prensa 
Secretaria de Planeación</t>
  </si>
  <si>
    <r>
      <t xml:space="preserve">Subcomponente 2                             </t>
    </r>
    <r>
      <rPr>
        <sz val="14"/>
        <color theme="1"/>
        <rFont val="Calibri"/>
        <family val="2"/>
        <scheme val="minor"/>
      </rPr>
      <t xml:space="preserve">               Diálogo de doble vía con la ciudadanía y sus organizaciones</t>
    </r>
  </si>
  <si>
    <t>Reuniones de trabajo con los Equipos Transversales de la Gobernación y rendir cuentas sobre temas de interés de cada equipo.</t>
  </si>
  <si>
    <t>Actas Mesas de Trabajo</t>
  </si>
  <si>
    <t>Cuatrimestral</t>
  </si>
  <si>
    <t>Actualizacion permanente del sitio Web de la Gobernacion de Cundinamarca con informacion clara, comprensible, disponible y facil de encontrar y recepción de sugerencias y/o recomendaciones.</t>
  </si>
  <si>
    <t>Disponibilidad de documentos en línea</t>
  </si>
  <si>
    <t xml:space="preserve">Secretaria TIC
Secretaria de Prensa </t>
  </si>
  <si>
    <t>Audiencias públicas de Rendición de cuentas (consejo de gobierno, consejo departamental de planeación, asamblea, funcionarios, academia y diferentes grupos de interes)</t>
  </si>
  <si>
    <t>Actores informados</t>
  </si>
  <si>
    <t>Comité</t>
  </si>
  <si>
    <t xml:space="preserve">Dos jornadas anuales </t>
  </si>
  <si>
    <r>
      <t xml:space="preserve">Subcomponente 3                                    </t>
    </r>
    <r>
      <rPr>
        <sz val="14"/>
        <color theme="1"/>
        <rFont val="Calibri"/>
        <family val="2"/>
        <scheme val="minor"/>
      </rPr>
      <t xml:space="preserve">             Incentivos para motivar la cultura de la rendición y petición de cuentas</t>
    </r>
  </si>
  <si>
    <t>Generar capacidades y conciencia  en la   comunidad  y en  funcionarios sobre la importancia de participar en los procesos de rendición de cuentas</t>
  </si>
  <si>
    <r>
      <t>Capacitaciones a la sociedad civil y funcionarios públicos, sobre la importancia de la legalidad y Rendición de Cuentas (</t>
    </r>
    <r>
      <rPr>
        <b/>
        <sz val="11"/>
        <color theme="1"/>
        <rFont val="Calibri"/>
        <family val="2"/>
        <scheme val="minor"/>
      </rPr>
      <t>Apoya la ESAP</t>
    </r>
    <r>
      <rPr>
        <sz val="11"/>
        <color theme="1"/>
        <rFont val="Calibri"/>
        <family val="2"/>
        <scheme val="minor"/>
      </rPr>
      <t>) ó conferencias y/o seminarios con expertos en Rendición de Cuentas</t>
    </r>
  </si>
  <si>
    <t>Secretaria de laFunción Pública Secretaria de Planeación</t>
  </si>
  <si>
    <t>Un evento anual</t>
  </si>
  <si>
    <t>Concurso de conocimiento de la entidad para funcionarios y público en general.</t>
  </si>
  <si>
    <t xml:space="preserve">Un concurso anual </t>
  </si>
  <si>
    <t>Campaña de comunicación interna sobre responsabilidades de los servidores frente a la Rendición de Cuentas</t>
  </si>
  <si>
    <t>Una Campaña</t>
  </si>
  <si>
    <t>Secretaria de Prensa y Comunicaciones
Secretaria General - Dirección del Servicio al Ciudadano
Secretaria de Planeación
Secretaria TIC</t>
  </si>
  <si>
    <t>Campaña anual</t>
  </si>
  <si>
    <r>
      <rPr>
        <b/>
        <sz val="14"/>
        <color theme="1"/>
        <rFont val="Calibri"/>
        <family val="2"/>
        <scheme val="minor"/>
      </rPr>
      <t>Subcomponente 4</t>
    </r>
    <r>
      <rPr>
        <sz val="14"/>
        <color theme="1"/>
        <rFont val="Calibri"/>
        <family val="2"/>
        <scheme val="minor"/>
      </rPr>
      <t xml:space="preserve">                                               Evaluación y retroalimentación a  la gestión institucional</t>
    </r>
  </si>
  <si>
    <t>Evaluar las audiencias públicas de Rendición de Cuentas y conocer los resultados en el Portal de la Gobernación</t>
  </si>
  <si>
    <t xml:space="preserve">Calificar rendición de cuentas, mediante encuesta a los participantes y publicar resultado </t>
  </si>
  <si>
    <t>Una encuesta externa
Una encuesta interna</t>
  </si>
  <si>
    <t>Secretaria de Planeación
Secretaria de Prensa y Comunicaciones</t>
  </si>
  <si>
    <t>Realizar balance de avances de las reuniones de trabajo con los Equipos Trasversales de la Gobernación y de Rendición de Cuentas realizadas</t>
  </si>
  <si>
    <t>Plan Anticorrupción y de Atención al Ciudadano GOBERNACION DE CUNDINAMARCA 2016</t>
  </si>
  <si>
    <t>Componente 4:  Servicio al Ciudadano</t>
  </si>
  <si>
    <t>z</t>
  </si>
  <si>
    <r>
      <rPr>
        <b/>
        <sz val="14"/>
        <color theme="1"/>
        <rFont val="Calibri"/>
        <family val="2"/>
        <scheme val="minor"/>
      </rPr>
      <t>Subcomponente 1</t>
    </r>
    <r>
      <rPr>
        <sz val="14"/>
        <color theme="1"/>
        <rFont val="Calibri"/>
        <family val="2"/>
        <scheme val="minor"/>
      </rPr>
      <t xml:space="preserve">                           Estructura administrativa y Direccionamiento estratégico </t>
    </r>
  </si>
  <si>
    <t>Ajustar los Protocolos de Atención al Ciudadano para fortalecer el funcionamiento armónico del sistema de servicio al ciudadano de la Gobernación</t>
  </si>
  <si>
    <t>Protocolos de Atención al Ciudadano ajustados</t>
  </si>
  <si>
    <t>Dirección de Atención al Ciudadano</t>
  </si>
  <si>
    <t>31 de Agosto</t>
  </si>
  <si>
    <r>
      <rPr>
        <b/>
        <sz val="14"/>
        <color theme="1"/>
        <rFont val="Calibri"/>
        <family val="2"/>
        <scheme val="minor"/>
      </rPr>
      <t xml:space="preserve">Subcomponente 2                            </t>
    </r>
    <r>
      <rPr>
        <sz val="14"/>
        <color theme="1"/>
        <rFont val="Calibri"/>
        <family val="2"/>
        <scheme val="minor"/>
      </rPr>
      <t xml:space="preserve"> Fortalecimiento de los canales de atención</t>
    </r>
  </si>
  <si>
    <t xml:space="preserve">Implementar un Contac Center o CMR para Atención Personalizada (tercerización del Servicio) </t>
  </si>
  <si>
    <t>Contac Center o CMR Implementado</t>
  </si>
  <si>
    <t>Ampliar el horario de atención en línea  como  canal virtual para el servicio al ciudadano</t>
  </si>
  <si>
    <t>Horario de atención de Chat en Línea ampliado</t>
  </si>
  <si>
    <t xml:space="preserve"> Secretaria General - Secretaria TICs</t>
  </si>
  <si>
    <t xml:space="preserve">30 de Junio </t>
  </si>
  <si>
    <t>Implementar una estrategia de apropiación de los protocolos de servicio al ciudadano en  las Entidades del Nivel Central</t>
  </si>
  <si>
    <t>Estrategia Implementada</t>
  </si>
  <si>
    <t>30 de Noviembre</t>
  </si>
  <si>
    <t>2.4</t>
  </si>
  <si>
    <t>Llevar a cabo 1 Feria Departamental de Servicio al Ciudadano</t>
  </si>
  <si>
    <t>1 Feria Departamental de Servicio realizada</t>
  </si>
  <si>
    <t>2.5</t>
  </si>
  <si>
    <t>Elaborar el Manual de Oferta Institucional</t>
  </si>
  <si>
    <t>Documento Elaborado</t>
  </si>
  <si>
    <t>15 de Julio</t>
  </si>
  <si>
    <r>
      <rPr>
        <b/>
        <sz val="14"/>
        <color theme="1"/>
        <rFont val="Calibri"/>
        <family val="2"/>
        <scheme val="minor"/>
      </rPr>
      <t xml:space="preserve">Subcomponente 3                          </t>
    </r>
    <r>
      <rPr>
        <sz val="14"/>
        <color theme="1"/>
        <rFont val="Calibri"/>
        <family val="2"/>
        <scheme val="minor"/>
      </rPr>
      <t xml:space="preserve"> Talento humano</t>
    </r>
  </si>
  <si>
    <t>Realizar una capacitación y sensibilización para fortalecer las competencias y habilidades del talento humano de la Gobernación, para el servicio al ciudadano.</t>
  </si>
  <si>
    <t>10% de servidores públicos que desarrollan actividades de servicio al ciudadano  capacitados en servicio al ciudadano</t>
  </si>
  <si>
    <t>Secretaria General - Secretaría de la Función Pública</t>
  </si>
  <si>
    <r>
      <rPr>
        <b/>
        <sz val="14"/>
        <color theme="1"/>
        <rFont val="Calibri"/>
        <family val="2"/>
        <scheme val="minor"/>
      </rPr>
      <t xml:space="preserve">Subcomponente 4                         </t>
    </r>
    <r>
      <rPr>
        <sz val="14"/>
        <color theme="1"/>
        <rFont val="Calibri"/>
        <family val="2"/>
        <scheme val="minor"/>
      </rPr>
      <t xml:space="preserve"> Normativo y procedimental</t>
    </r>
  </si>
  <si>
    <t>Revisar y ajustar el documento de Política de Atención al Ciudadano Departamental</t>
  </si>
  <si>
    <t>Proyecto de Política de Atención al Ciudadano revisada y ajustada</t>
  </si>
  <si>
    <t>Secretaría General - Dirección de Atención al Ciudadano</t>
  </si>
  <si>
    <t>Crear y socializar la política de tratamiento de datos personales.</t>
  </si>
  <si>
    <t>Documento de Política de Tratamiento de Datos creada y socializada</t>
  </si>
  <si>
    <t>Secretaria General - Secretaria de Prensa - Secretaria TIC</t>
  </si>
  <si>
    <r>
      <rPr>
        <b/>
        <sz val="14"/>
        <color theme="1"/>
        <rFont val="Calibri"/>
        <family val="2"/>
        <scheme val="minor"/>
      </rPr>
      <t xml:space="preserve">Subcomponente 5                          </t>
    </r>
    <r>
      <rPr>
        <sz val="14"/>
        <color theme="1"/>
        <rFont val="Calibri"/>
        <family val="2"/>
        <scheme val="minor"/>
      </rPr>
      <t xml:space="preserve"> Relacionamiento con el ciudadano</t>
    </r>
  </si>
  <si>
    <t>5.1</t>
  </si>
  <si>
    <t xml:space="preserve">Revisar y generar mejoras en los mecanismos para evaluar la satisfacción de los ciudadanos con el fin de desarrollar su participación en el proceso de control fiscal, administrativo </t>
  </si>
  <si>
    <t>Instructivo de Medición revisado y mejorado</t>
  </si>
  <si>
    <t>30 de Junio</t>
  </si>
  <si>
    <t>5.2</t>
  </si>
  <si>
    <t>Descentralizar la atención al ciudadano a 5 municipios de dificil acceso o alejados de la cabecera de Provincia a traves de ferias de servicio.</t>
  </si>
  <si>
    <t>5 Municipios con atención personalizada a traves de una feria de servicvios</t>
  </si>
  <si>
    <t>Plan Anticorrupción y de Atención al Ciudadano</t>
  </si>
  <si>
    <t>Componente 5:  Transparencia y Acceso a la Información</t>
  </si>
  <si>
    <t>Indicadores</t>
  </si>
  <si>
    <r>
      <rPr>
        <b/>
        <sz val="14"/>
        <color theme="1"/>
        <rFont val="Calibri"/>
        <family val="2"/>
        <scheme val="minor"/>
      </rPr>
      <t>Subcomponente 1</t>
    </r>
    <r>
      <rPr>
        <sz val="14"/>
        <color theme="1"/>
        <rFont val="Calibri"/>
        <family val="2"/>
        <scheme val="minor"/>
      </rPr>
      <t xml:space="preserve">                                                                                         Lineamientos de Transparencia Activa</t>
    </r>
  </si>
  <si>
    <t>Inventario de la información Virtual del portal web de la Gobernación</t>
  </si>
  <si>
    <t>Secretaria TIC
Dirección de Gobierno en Linea
Prensa</t>
  </si>
  <si>
    <t>31 de Mayo de 2016</t>
  </si>
  <si>
    <t>Actualizar la información institucional registrada en el Portal Web de la Gobernación en el enlace de Transparencia y Acceso a la información pública frente a la normativa vigente</t>
  </si>
  <si>
    <t>Enlace Transparencia y Acceso  la información pública del portal web de la Gobernación de Cundinamarca</t>
  </si>
  <si>
    <t>No. de Publicaciones/No. de publicaciones requeridas por la normativa vigente</t>
  </si>
  <si>
    <t>Mensualmente</t>
  </si>
  <si>
    <t>Diseño del esquema de Publicación</t>
  </si>
  <si>
    <t>Diseño de acuerdo a los lineamientos de TIC y Gobierno en Linea</t>
  </si>
  <si>
    <t>30 de Junio de 2016</t>
  </si>
  <si>
    <t>Crear propuestas de mejoras y construcción del arbol del contenido</t>
  </si>
  <si>
    <t>Mejorar el contenido del portar de acuerdo a las necesidades del Ciudadano</t>
  </si>
  <si>
    <t>Equipo de la Transparencia y Plan Anticorrupción</t>
  </si>
  <si>
    <t>31 de Agosto de 2016</t>
  </si>
  <si>
    <t>Asegurar el registro de los contratos de la Gobernación en el SECOP</t>
  </si>
  <si>
    <t>100% de los contratos registrados en el sistema</t>
  </si>
  <si>
    <t>No. de contratos publicados/No. de contratos celebrados</t>
  </si>
  <si>
    <t>UACC  y Responsables de Contratación de cada dependencia</t>
  </si>
  <si>
    <r>
      <rPr>
        <b/>
        <sz val="14"/>
        <color theme="1"/>
        <rFont val="Calibri"/>
        <family val="2"/>
        <scheme val="minor"/>
      </rPr>
      <t xml:space="preserve">Subcomponente 2                                                                                          </t>
    </r>
    <r>
      <rPr>
        <sz val="14"/>
        <color theme="1"/>
        <rFont val="Calibri"/>
        <family val="2"/>
        <scheme val="minor"/>
      </rPr>
      <t xml:space="preserve"> Lineamientos de Transparencia Pasiva</t>
    </r>
  </si>
  <si>
    <t>Registro de la Matriz</t>
  </si>
  <si>
    <t>30 de Abril de 2016</t>
  </si>
  <si>
    <r>
      <rPr>
        <b/>
        <sz val="14"/>
        <color theme="1"/>
        <rFont val="Calibri"/>
        <family val="2"/>
        <scheme val="minor"/>
      </rPr>
      <t xml:space="preserve">Subcomponente 3                                                                                             </t>
    </r>
    <r>
      <rPr>
        <sz val="14"/>
        <color theme="1"/>
        <rFont val="Calibri"/>
        <family val="2"/>
        <scheme val="minor"/>
      </rPr>
      <t>Elaboración los Instrumentos de Gestión de la Información</t>
    </r>
  </si>
  <si>
    <t>Revisar y actualizar el registo de activos de la información de la Gobernación de Cundinamarca</t>
  </si>
  <si>
    <t>Registro de activos en el formato</t>
  </si>
  <si>
    <t>1 registro de activos actualizado</t>
  </si>
  <si>
    <t>Secretaria General
Dirección de Gestión Documental</t>
  </si>
  <si>
    <t>30 de Julio de 2016</t>
  </si>
  <si>
    <t>Realizar ajustes en el Portal y sistemas de información de acuerdo a la norma para las personas discapacitadas o grupos especiales</t>
  </si>
  <si>
    <t>Ajustes en la Portal de la Gobernación</t>
  </si>
  <si>
    <t>Secretaria TIC  Dirección de Gobierno en Línea
Todas las Entidades</t>
  </si>
  <si>
    <t>31 de Octubre de 2016</t>
  </si>
  <si>
    <r>
      <rPr>
        <b/>
        <sz val="14"/>
        <color theme="1"/>
        <rFont val="Calibri"/>
        <family val="2"/>
        <scheme val="minor"/>
      </rPr>
      <t xml:space="preserve">Subcomponente 5                                                                                      </t>
    </r>
    <r>
      <rPr>
        <sz val="14"/>
        <color theme="1"/>
        <rFont val="Calibri"/>
        <family val="2"/>
        <scheme val="minor"/>
      </rPr>
      <t xml:space="preserve">   Monitoreo del Acceso a la Información Pública</t>
    </r>
  </si>
  <si>
    <t>Informe de solicitudes de acceso a la información: Identificación de número de solicitudes recibidas, No. de solicitudes que fueron trasladadas a otra institución, tiempo de respuesta a cada solicitud y No. de solicitudes que se negó el acceso a la información y asignación de número único de radicado.</t>
  </si>
  <si>
    <t>Formato de solicitudes</t>
  </si>
  <si>
    <t>2 informes Elaborados</t>
  </si>
  <si>
    <t>Secretaria General
Dirección de Servicio al Ciudadano</t>
  </si>
  <si>
    <t>31 de Julio
30 de Noviembre</t>
  </si>
  <si>
    <t>Componente 1: Gestión del Riesgo de Corrupción - Mapa de Riesgos de Corrupción</t>
  </si>
  <si>
    <t xml:space="preserve">Secretaría General
Secretaria de Planeación
</t>
  </si>
  <si>
    <t>Secretaria de Planeación
Secretaria de Prensa y Comunicaciones
Secretaría General
Secretaría TIC</t>
  </si>
  <si>
    <t>Inventario de la Información</t>
  </si>
  <si>
    <t>1.7</t>
  </si>
  <si>
    <t>Secretaria TIC
Dirección de Gobierno en Linea
Prensa
Todas la Entidades</t>
  </si>
  <si>
    <t xml:space="preserve">Secretaria TIC
Dirección de Gobierno en Linea
</t>
  </si>
  <si>
    <t>Socilizar de la Matriz de la ley 1712 que esta en el portal en el micro sitio de Transparencia y Acceso a la Información</t>
  </si>
  <si>
    <t>Secretaria TIC
Dirección de Gobierno en Línea</t>
  </si>
  <si>
    <r>
      <rPr>
        <b/>
        <sz val="14"/>
        <color theme="1"/>
        <rFont val="Calibri"/>
        <family val="2"/>
        <scheme val="minor"/>
      </rPr>
      <t xml:space="preserve">Subcomponente 4                                                                                     </t>
    </r>
    <r>
      <rPr>
        <sz val="14"/>
        <color theme="1"/>
        <rFont val="Calibri"/>
        <family val="2"/>
        <scheme val="minor"/>
      </rPr>
      <t xml:space="preserve">   Criterio diferencial de accesibilidad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</si>
</sst>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40A]d&quot; de &quot;mmmm&quot; de &quot;yyyy;@"/>
  </numFmts>
  <fonts count="38">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b/>
      <sz val="11"/>
      <color rgb="FF000000"/>
      <name val="Calibri"/>
      <family val="2"/>
      <scheme val="minor"/>
    </font>
    <font>
      <sz val="11"/>
      <color rgb="FF000000"/>
      <name val="Calibri"/>
      <family val="2"/>
      <scheme val="minor"/>
    </font>
    <font>
      <sz val="10"/>
      <color theme="0"/>
      <name val="Calibri"/>
      <family val="2"/>
      <scheme val="minor"/>
    </font>
    <font>
      <sz val="10"/>
      <color theme="1"/>
      <name val="Calibri"/>
      <family val="2"/>
      <scheme val="minor"/>
    </font>
    <font>
      <sz val="10"/>
      <name val="Arial"/>
    </font>
    <font>
      <b/>
      <sz val="12"/>
      <color indexed="59"/>
      <name val="SansSerif"/>
    </font>
    <font>
      <b/>
      <sz val="12"/>
      <color indexed="8"/>
      <name val="SansSerif"/>
    </font>
    <font>
      <sz val="10"/>
      <color indexed="8"/>
      <name val="SansSerif"/>
    </font>
    <font>
      <b/>
      <sz val="10"/>
      <color indexed="8"/>
      <name val="SansSerif"/>
    </font>
    <font>
      <b/>
      <sz val="16"/>
      <color theme="1"/>
      <name val="Calibri"/>
      <family val="2"/>
      <scheme val="minor"/>
    </font>
    <font>
      <sz val="14"/>
      <color theme="1"/>
      <name val="Calibri"/>
      <family val="2"/>
      <scheme val="minor"/>
    </font>
    <font>
      <b/>
      <sz val="14"/>
      <color theme="1"/>
      <name val="Calibri"/>
      <family val="2"/>
      <scheme val="minor"/>
    </font>
    <font>
      <b/>
      <sz val="12"/>
      <color theme="1"/>
      <name val="Calibri"/>
      <family val="2"/>
      <scheme val="minor"/>
    </font>
    <font>
      <sz val="12"/>
      <name val="Arial"/>
      <family val="2"/>
    </font>
    <font>
      <b/>
      <sz val="9"/>
      <color indexed="81"/>
      <name val="Tahoma"/>
      <family val="2"/>
    </font>
    <font>
      <sz val="8.5"/>
      <color theme="1"/>
      <name val="Calibri"/>
      <family val="2"/>
      <scheme val="minor"/>
    </font>
    <font>
      <sz val="12"/>
      <color theme="1"/>
      <name val="Calibri"/>
      <family val="2"/>
      <scheme val="minor"/>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8EDF2"/>
        <bgColor indexed="64"/>
      </patternFill>
    </fill>
    <fill>
      <patternFill patternType="solid">
        <fgColor rgb="FF50E617"/>
        <bgColor indexed="64"/>
      </patternFill>
    </fill>
    <fill>
      <patternFill patternType="solid">
        <fgColor rgb="FFF7FE2E"/>
        <bgColor indexed="64"/>
      </patternFill>
    </fill>
    <fill>
      <patternFill patternType="solid">
        <fgColor rgb="FFFE9A2E"/>
        <bgColor indexed="64"/>
      </patternFill>
    </fill>
    <fill>
      <patternFill patternType="solid">
        <fgColor rgb="FFFF3714"/>
        <bgColor indexed="64"/>
      </patternFill>
    </fill>
    <fill>
      <patternFill patternType="solid">
        <fgColor rgb="FFFFFF00"/>
        <bgColor indexed="64"/>
      </patternFill>
    </fill>
    <fill>
      <patternFill patternType="solid">
        <fgColor theme="8" tint="-0.249977111117893"/>
        <bgColor indexed="64"/>
      </patternFill>
    </fill>
    <fill>
      <patternFill patternType="solid">
        <fgColor rgb="FFFF0000"/>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rgb="FFBFBFBF"/>
      </left>
      <right/>
      <top style="medium">
        <color rgb="FFBFBFBF"/>
      </top>
      <bottom/>
      <diagonal/>
    </border>
    <border>
      <left/>
      <right/>
      <top style="medium">
        <color rgb="FFBFBFBF"/>
      </top>
      <bottom/>
      <diagonal/>
    </border>
    <border>
      <left/>
      <right style="medium">
        <color rgb="FFBFBFBF"/>
      </right>
      <top style="medium">
        <color rgb="FFBFBFBF"/>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8"/>
      </left>
      <right style="medium">
        <color indexed="8"/>
      </right>
      <top style="medium">
        <color indexed="8"/>
      </top>
      <bottom style="medium">
        <color indexed="8"/>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theme="4" tint="-0.24994659260841701"/>
      </left>
      <right style="medium">
        <color theme="0"/>
      </right>
      <top style="medium">
        <color theme="0"/>
      </top>
      <bottom style="medium">
        <color theme="0"/>
      </bottom>
      <diagonal/>
    </border>
    <border>
      <left style="medium">
        <color theme="0"/>
      </left>
      <right/>
      <top style="medium">
        <color theme="0"/>
      </top>
      <bottom style="medium">
        <color theme="0"/>
      </bottom>
      <diagonal/>
    </border>
    <border>
      <left style="medium">
        <color theme="4" tint="-0.24994659260841701"/>
      </left>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
      <left style="medium">
        <color theme="4" tint="-0.24994659260841701"/>
      </left>
      <right style="medium">
        <color theme="4" tint="-0.24994659260841701"/>
      </right>
      <top style="medium">
        <color theme="4" tint="-0.24994659260841701"/>
      </top>
      <bottom style="medium">
        <color theme="4" tint="-0.24994659260841701"/>
      </bottom>
      <diagonal/>
    </border>
    <border>
      <left style="medium">
        <color theme="4" tint="-0.24994659260841701"/>
      </left>
      <right style="medium">
        <color theme="4" tint="-0.24994659260841701"/>
      </right>
      <top style="medium">
        <color theme="4" tint="-0.24994659260841701"/>
      </top>
      <bottom style="medium">
        <color indexed="64"/>
      </bottom>
      <diagonal/>
    </border>
    <border>
      <left style="medium">
        <color theme="4" tint="-0.24994659260841701"/>
      </left>
      <right style="medium">
        <color theme="4" tint="-0.24994659260841701"/>
      </right>
      <top style="medium">
        <color theme="4" tint="-0.24994659260841701"/>
      </top>
      <bottom/>
      <diagonal/>
    </border>
    <border>
      <left/>
      <right style="medium">
        <color theme="0"/>
      </right>
      <top style="medium">
        <color theme="0"/>
      </top>
      <bottom style="medium">
        <color theme="0"/>
      </bottom>
      <diagonal/>
    </border>
    <border>
      <left style="medium">
        <color theme="4" tint="-0.24994659260841701"/>
      </left>
      <right style="medium">
        <color theme="4" tint="-0.24994659260841701"/>
      </right>
      <top/>
      <bottom/>
      <diagonal/>
    </border>
    <border>
      <left style="medium">
        <color theme="4" tint="-0.24994659260841701"/>
      </left>
      <right style="medium">
        <color theme="4" tint="-0.24994659260841701"/>
      </right>
      <top/>
      <bottom style="medium">
        <color theme="4" tint="-0.24994659260841701"/>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style="thin">
        <color theme="0"/>
      </right>
      <top/>
      <bottom/>
      <diagonal/>
    </border>
    <border>
      <left/>
      <right/>
      <top style="medium">
        <color theme="4" tint="-0.24994659260841701"/>
      </top>
      <bottom/>
      <diagonal/>
    </border>
    <border>
      <left style="thin">
        <color theme="0"/>
      </left>
      <right/>
      <top style="thin">
        <color theme="0"/>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medium">
        <color theme="4" tint="-0.24994659260841701"/>
      </left>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25" fillId="0" borderId="0"/>
  </cellStyleXfs>
  <cellXfs count="356">
    <xf numFmtId="0" fontId="0" fillId="0" borderId="0" xfId="0"/>
    <xf numFmtId="0" fontId="0" fillId="0" borderId="10" xfId="0" applyBorder="1"/>
    <xf numFmtId="0" fontId="0" fillId="0" borderId="10" xfId="0" applyBorder="1" applyAlignment="1">
      <alignment wrapText="1"/>
    </xf>
    <xf numFmtId="0" fontId="0" fillId="0" borderId="10" xfId="0" applyBorder="1" applyAlignment="1">
      <alignment vertical="center"/>
    </xf>
    <xf numFmtId="0" fontId="0" fillId="0" borderId="0" xfId="0" applyBorder="1"/>
    <xf numFmtId="0" fontId="19" fillId="36" borderId="0" xfId="42" applyFont="1" applyFill="1" applyAlignment="1">
      <alignment wrapText="1"/>
    </xf>
    <xf numFmtId="0" fontId="19" fillId="34" borderId="0" xfId="42" applyFont="1" applyFill="1" applyAlignment="1">
      <alignment wrapText="1"/>
    </xf>
    <xf numFmtId="0" fontId="19" fillId="37" borderId="0" xfId="42" applyFont="1" applyFill="1" applyAlignment="1">
      <alignment wrapText="1"/>
    </xf>
    <xf numFmtId="0" fontId="19" fillId="33" borderId="0" xfId="0" applyFont="1" applyFill="1" applyAlignment="1"/>
    <xf numFmtId="0" fontId="20" fillId="34" borderId="0" xfId="0" applyFont="1" applyFill="1" applyAlignment="1">
      <alignment wrapText="1"/>
    </xf>
    <xf numFmtId="0" fontId="20" fillId="35" borderId="0" xfId="0" applyFont="1" applyFill="1" applyAlignment="1">
      <alignment wrapText="1"/>
    </xf>
    <xf numFmtId="0" fontId="20" fillId="36" borderId="0" xfId="0" applyFont="1" applyFill="1" applyAlignment="1">
      <alignment wrapText="1"/>
    </xf>
    <xf numFmtId="0" fontId="20" fillId="37" borderId="0" xfId="0" applyFont="1" applyFill="1" applyAlignment="1">
      <alignment wrapText="1"/>
    </xf>
    <xf numFmtId="0" fontId="0" fillId="0" borderId="13" xfId="0" applyFill="1" applyBorder="1"/>
    <xf numFmtId="0" fontId="0" fillId="0" borderId="10" xfId="0" applyBorder="1" applyAlignment="1">
      <alignment horizontal="left" vertical="center"/>
    </xf>
    <xf numFmtId="0" fontId="0" fillId="0" borderId="13" xfId="0" applyFill="1" applyBorder="1" applyAlignment="1">
      <alignment horizontal="left" vertical="center"/>
    </xf>
    <xf numFmtId="0" fontId="0" fillId="0" borderId="10" xfId="0" applyFill="1" applyBorder="1" applyAlignment="1">
      <alignment horizontal="left" vertical="center"/>
    </xf>
    <xf numFmtId="0" fontId="16" fillId="0" borderId="0" xfId="0" applyFont="1"/>
    <xf numFmtId="0" fontId="16" fillId="0" borderId="10" xfId="0" applyFont="1" applyBorder="1" applyAlignment="1">
      <alignment vertical="center"/>
    </xf>
    <xf numFmtId="0" fontId="0" fillId="0" borderId="10" xfId="0" applyBorder="1" applyAlignment="1">
      <alignment horizontal="left" vertical="top"/>
    </xf>
    <xf numFmtId="0" fontId="0" fillId="0" borderId="10" xfId="0" applyBorder="1" applyAlignment="1">
      <alignment horizontal="left" vertical="top" wrapText="1"/>
    </xf>
    <xf numFmtId="0" fontId="0" fillId="0" borderId="10" xfId="0" applyBorder="1" applyAlignment="1">
      <alignment horizontal="left" vertical="center"/>
    </xf>
    <xf numFmtId="0" fontId="0" fillId="0" borderId="10" xfId="0" applyBorder="1" applyAlignment="1">
      <alignment horizontal="left" vertical="top"/>
    </xf>
    <xf numFmtId="0" fontId="0" fillId="0" borderId="10" xfId="0" applyFill="1" applyBorder="1" applyAlignment="1">
      <alignment vertical="center"/>
    </xf>
    <xf numFmtId="0" fontId="0" fillId="0" borderId="10" xfId="0" applyBorder="1" applyAlignment="1">
      <alignment horizontal="left" vertical="top"/>
    </xf>
    <xf numFmtId="0" fontId="16" fillId="0" borderId="13" xfId="0" applyFont="1" applyFill="1" applyBorder="1" applyAlignment="1">
      <alignment vertical="center"/>
    </xf>
    <xf numFmtId="0" fontId="13" fillId="39" borderId="10" xfId="0" applyFont="1" applyFill="1" applyBorder="1" applyAlignment="1">
      <alignment vertical="center" wrapText="1"/>
    </xf>
    <xf numFmtId="0" fontId="13" fillId="39" borderId="10" xfId="0" applyFont="1" applyFill="1" applyBorder="1" applyAlignment="1">
      <alignment vertical="center"/>
    </xf>
    <xf numFmtId="0" fontId="13" fillId="39" borderId="10" xfId="0" applyFont="1" applyFill="1" applyBorder="1" applyAlignment="1">
      <alignment horizontal="center" vertical="center"/>
    </xf>
    <xf numFmtId="0" fontId="0" fillId="0" borderId="17" xfId="0" applyBorder="1" applyAlignment="1">
      <alignment horizontal="left" vertical="center"/>
    </xf>
    <xf numFmtId="0" fontId="19" fillId="33" borderId="0" xfId="0" applyFont="1" applyFill="1" applyAlignment="1">
      <alignment horizontal="center" vertical="center"/>
    </xf>
    <xf numFmtId="0" fontId="0" fillId="0" borderId="0" xfId="0" applyProtection="1">
      <protection locked="0"/>
    </xf>
    <xf numFmtId="0" fontId="0" fillId="0" borderId="10" xfId="0" applyBorder="1" applyProtection="1">
      <protection locked="0"/>
    </xf>
    <xf numFmtId="0" fontId="0" fillId="0" borderId="0" xfId="0" applyFont="1" applyProtection="1">
      <protection locked="0"/>
    </xf>
    <xf numFmtId="0" fontId="0" fillId="0" borderId="10" xfId="0" applyBorder="1" applyAlignment="1" applyProtection="1">
      <alignment vertical="center" wrapText="1"/>
      <protection locked="0"/>
    </xf>
    <xf numFmtId="0" fontId="0" fillId="0" borderId="10" xfId="0" applyBorder="1" applyAlignment="1" applyProtection="1">
      <alignment vertical="center"/>
      <protection locked="0"/>
    </xf>
    <xf numFmtId="0" fontId="0" fillId="0" borderId="10" xfId="0" applyBorder="1" applyAlignment="1" applyProtection="1">
      <alignment wrapText="1"/>
      <protection locked="0"/>
    </xf>
    <xf numFmtId="0" fontId="19" fillId="34" borderId="0" xfId="0" applyFont="1" applyFill="1" applyAlignment="1">
      <alignment wrapText="1"/>
    </xf>
    <xf numFmtId="0" fontId="19" fillId="35" borderId="0" xfId="0" applyFont="1" applyFill="1" applyAlignment="1">
      <alignment wrapText="1"/>
    </xf>
    <xf numFmtId="0" fontId="19" fillId="36" borderId="0" xfId="0" applyFont="1" applyFill="1" applyAlignment="1">
      <alignment wrapText="1"/>
    </xf>
    <xf numFmtId="0" fontId="19" fillId="37" borderId="0" xfId="0" applyFont="1" applyFill="1" applyAlignment="1">
      <alignment wrapText="1"/>
    </xf>
    <xf numFmtId="0" fontId="19" fillId="38" borderId="0" xfId="42" applyFont="1" applyFill="1" applyAlignment="1">
      <alignment wrapText="1"/>
    </xf>
    <xf numFmtId="0" fontId="19" fillId="38" borderId="0" xfId="0" applyFont="1" applyFill="1" applyAlignment="1">
      <alignment wrapText="1"/>
    </xf>
    <xf numFmtId="0" fontId="19" fillId="40" borderId="0" xfId="0" applyFont="1" applyFill="1" applyAlignment="1">
      <alignment wrapText="1"/>
    </xf>
    <xf numFmtId="0" fontId="19" fillId="41" borderId="0" xfId="0" applyFont="1" applyFill="1" applyAlignment="1">
      <alignment wrapText="1"/>
    </xf>
    <xf numFmtId="0" fontId="19" fillId="41" borderId="0" xfId="42" applyFont="1" applyFill="1" applyAlignment="1">
      <alignment wrapText="1"/>
    </xf>
    <xf numFmtId="0" fontId="0" fillId="0" borderId="0" xfId="0" applyBorder="1" applyAlignment="1">
      <alignment horizontal="left" vertical="center"/>
    </xf>
    <xf numFmtId="0" fontId="0" fillId="0" borderId="0" xfId="0" applyBorder="1" applyAlignment="1">
      <alignment horizontal="left" vertical="center" wrapText="1"/>
    </xf>
    <xf numFmtId="0" fontId="21" fillId="0" borderId="10" xfId="0" applyFont="1" applyFill="1" applyBorder="1" applyAlignment="1">
      <alignment horizontal="center" vertical="top" wrapText="1"/>
    </xf>
    <xf numFmtId="0" fontId="21" fillId="0" borderId="10" xfId="0" applyFont="1" applyFill="1" applyBorder="1" applyAlignment="1">
      <alignment horizontal="right" vertical="top" wrapText="1"/>
    </xf>
    <xf numFmtId="0" fontId="22" fillId="0" borderId="10" xfId="0" applyFont="1" applyFill="1" applyBorder="1" applyAlignment="1">
      <alignment vertical="top" wrapText="1"/>
    </xf>
    <xf numFmtId="0" fontId="0" fillId="0" borderId="10" xfId="0" applyFill="1" applyBorder="1"/>
    <xf numFmtId="0" fontId="0" fillId="0" borderId="10" xfId="0" applyFill="1" applyBorder="1" applyAlignment="1">
      <alignment wrapText="1"/>
    </xf>
    <xf numFmtId="0" fontId="0" fillId="0" borderId="10" xfId="0" applyBorder="1" applyAlignment="1">
      <alignment horizontal="center" vertical="center" wrapText="1"/>
    </xf>
    <xf numFmtId="0" fontId="0" fillId="0" borderId="10" xfId="0" quotePrefix="1" applyBorder="1" applyAlignment="1">
      <alignment wrapText="1"/>
    </xf>
    <xf numFmtId="0" fontId="23" fillId="39" borderId="10" xfId="0" applyFont="1" applyFill="1" applyBorder="1" applyAlignment="1" applyProtection="1">
      <alignment horizontal="center" vertical="center" textRotation="90" wrapText="1"/>
      <protection locked="0"/>
    </xf>
    <xf numFmtId="0" fontId="16" fillId="38" borderId="10" xfId="0" applyFont="1" applyFill="1" applyBorder="1" applyAlignment="1" applyProtection="1">
      <alignment horizontal="center" vertical="center" wrapText="1"/>
      <protection locked="0"/>
    </xf>
    <xf numFmtId="0" fontId="13" fillId="39" borderId="10" xfId="0" applyFont="1" applyFill="1" applyBorder="1" applyAlignment="1" applyProtection="1">
      <alignment horizontal="center" vertical="center" wrapText="1"/>
      <protection locked="0"/>
    </xf>
    <xf numFmtId="0" fontId="0" fillId="0" borderId="10" xfId="0" applyBorder="1" applyAlignment="1">
      <alignment vertical="center" wrapText="1"/>
    </xf>
    <xf numFmtId="0" fontId="0" fillId="0" borderId="10" xfId="0" applyBorder="1" applyProtection="1">
      <protection hidden="1"/>
    </xf>
    <xf numFmtId="0" fontId="0" fillId="0" borderId="10" xfId="0" applyBorder="1" applyAlignment="1" applyProtection="1">
      <alignment vertical="center"/>
      <protection hidden="1"/>
    </xf>
    <xf numFmtId="0" fontId="0" fillId="0" borderId="0" xfId="0" applyAlignment="1" applyProtection="1">
      <alignment wrapText="1"/>
      <protection locked="0"/>
    </xf>
    <xf numFmtId="0" fontId="0" fillId="0" borderId="10" xfId="0" applyBorder="1" applyAlignment="1" applyProtection="1">
      <alignment horizontal="left" vertical="center"/>
      <protection locked="0"/>
    </xf>
    <xf numFmtId="14" fontId="0" fillId="0" borderId="10" xfId="0" applyNumberFormat="1" applyBorder="1" applyAlignment="1" applyProtection="1">
      <alignment vertical="center" wrapText="1"/>
      <protection locked="0"/>
    </xf>
    <xf numFmtId="0" fontId="0" fillId="0" borderId="10" xfId="0" applyBorder="1" applyAlignment="1" applyProtection="1">
      <alignment vertical="top" wrapText="1"/>
      <protection locked="0"/>
    </xf>
    <xf numFmtId="0" fontId="0" fillId="0" borderId="10" xfId="0" applyBorder="1" applyAlignment="1">
      <alignment vertical="top" wrapText="1"/>
    </xf>
    <xf numFmtId="0" fontId="0" fillId="0" borderId="10" xfId="0" applyBorder="1" applyAlignment="1" applyProtection="1">
      <alignment horizontal="center" vertical="center" wrapText="1"/>
      <protection locked="0"/>
    </xf>
    <xf numFmtId="0" fontId="0" fillId="0" borderId="10" xfId="0" applyBorder="1" applyAlignment="1">
      <alignment horizontal="left" vertical="center" wrapText="1"/>
    </xf>
    <xf numFmtId="0" fontId="24" fillId="0" borderId="10" xfId="0" applyFont="1" applyBorder="1" applyAlignment="1" applyProtection="1">
      <alignment vertical="center" wrapText="1"/>
      <protection locked="0"/>
    </xf>
    <xf numFmtId="0" fontId="24" fillId="0" borderId="10" xfId="0" applyFont="1" applyBorder="1" applyAlignment="1" applyProtection="1">
      <alignment horizontal="left" vertical="center" wrapText="1"/>
      <protection locked="0"/>
    </xf>
    <xf numFmtId="0" fontId="24" fillId="0" borderId="14" xfId="0" applyFont="1" applyBorder="1" applyAlignment="1" applyProtection="1">
      <alignment vertical="center" wrapText="1"/>
      <protection locked="0"/>
    </xf>
    <xf numFmtId="0" fontId="0" fillId="0" borderId="10" xfId="0" applyBorder="1" applyAlignment="1">
      <alignment horizontal="left" vertical="center" wrapText="1"/>
    </xf>
    <xf numFmtId="0" fontId="0" fillId="0" borderId="10" xfId="0" applyBorder="1" applyAlignment="1" applyProtection="1">
      <alignment horizontal="left" vertical="top" wrapText="1"/>
      <protection locked="0"/>
    </xf>
    <xf numFmtId="14" fontId="0" fillId="0" borderId="10" xfId="0" applyNumberFormat="1" applyBorder="1" applyAlignment="1">
      <alignment horizontal="left" vertical="top" wrapText="1"/>
    </xf>
    <xf numFmtId="0" fontId="0" fillId="0" borderId="10" xfId="0" applyBorder="1" applyAlignment="1" applyProtection="1">
      <alignment horizontal="left" vertical="center" wrapText="1"/>
      <protection locked="0"/>
    </xf>
    <xf numFmtId="14" fontId="0" fillId="0" borderId="10" xfId="0" applyNumberFormat="1" applyBorder="1" applyAlignment="1" applyProtection="1">
      <alignment wrapText="1"/>
      <protection locked="0"/>
    </xf>
    <xf numFmtId="0" fontId="0" fillId="0" borderId="10" xfId="0" applyBorder="1" applyAlignment="1" applyProtection="1">
      <alignment vertical="top"/>
      <protection locked="0"/>
    </xf>
    <xf numFmtId="14" fontId="0" fillId="0" borderId="10" xfId="0" applyNumberFormat="1" applyBorder="1" applyAlignment="1" applyProtection="1">
      <alignment horizontal="left" vertical="center"/>
      <protection locked="0"/>
    </xf>
    <xf numFmtId="0" fontId="0" fillId="0" borderId="10" xfId="0" applyBorder="1" applyAlignment="1">
      <alignment horizontal="left" vertical="center" wrapText="1"/>
    </xf>
    <xf numFmtId="14" fontId="0" fillId="0" borderId="10" xfId="0" applyNumberFormat="1" applyBorder="1" applyAlignment="1">
      <alignment horizontal="left" vertical="center" wrapText="1"/>
    </xf>
    <xf numFmtId="0" fontId="0" fillId="0" borderId="0" xfId="0" applyAlignment="1" applyProtection="1">
      <alignment horizontal="left" vertical="center" wrapText="1"/>
      <protection locked="0"/>
    </xf>
    <xf numFmtId="0" fontId="0" fillId="0" borderId="10" xfId="0" applyBorder="1" applyAlignment="1" applyProtection="1">
      <alignment horizontal="left" vertical="center"/>
      <protection locked="0"/>
    </xf>
    <xf numFmtId="0" fontId="0" fillId="0" borderId="10" xfId="0" applyBorder="1" applyAlignment="1">
      <alignment horizontal="left" vertical="center" wrapText="1"/>
    </xf>
    <xf numFmtId="0" fontId="0" fillId="0" borderId="12"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24" fillId="0" borderId="12" xfId="0" applyFont="1" applyBorder="1" applyAlignment="1" applyProtection="1">
      <alignment horizontal="left" vertical="center" wrapText="1"/>
      <protection locked="0"/>
    </xf>
    <xf numFmtId="0" fontId="0" fillId="0" borderId="12" xfId="0" applyBorder="1" applyAlignment="1" applyProtection="1">
      <alignment horizontal="left" vertical="center"/>
      <protection locked="0"/>
    </xf>
    <xf numFmtId="0" fontId="0" fillId="0" borderId="12" xfId="0"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10" xfId="0" applyBorder="1" applyAlignment="1" applyProtection="1">
      <alignment horizontal="left" vertical="center"/>
      <protection locked="0"/>
    </xf>
    <xf numFmtId="0" fontId="0" fillId="0" borderId="10" xfId="0" applyBorder="1" applyAlignment="1">
      <alignment horizontal="left" vertical="center" wrapText="1"/>
    </xf>
    <xf numFmtId="0" fontId="0" fillId="0" borderId="12" xfId="0" quotePrefix="1" applyBorder="1" applyAlignment="1" applyProtection="1">
      <alignment vertical="center" wrapText="1"/>
      <protection locked="0"/>
    </xf>
    <xf numFmtId="0" fontId="0" fillId="0" borderId="11" xfId="0" applyBorder="1" applyAlignment="1" applyProtection="1">
      <alignment vertical="center"/>
      <protection locked="0"/>
    </xf>
    <xf numFmtId="0" fontId="0" fillId="0" borderId="13" xfId="0" applyBorder="1" applyAlignment="1" applyProtection="1">
      <alignment vertical="center" wrapText="1"/>
      <protection locked="0"/>
    </xf>
    <xf numFmtId="0" fontId="0" fillId="0" borderId="13" xfId="0" applyFill="1" applyBorder="1" applyAlignment="1" applyProtection="1">
      <alignment vertical="center" wrapText="1"/>
      <protection locked="0"/>
    </xf>
    <xf numFmtId="0" fontId="0" fillId="0" borderId="13" xfId="0" quotePrefix="1" applyBorder="1" applyAlignment="1" applyProtection="1">
      <alignment vertical="center" wrapText="1"/>
      <protection locked="0"/>
    </xf>
    <xf numFmtId="0" fontId="0" fillId="0" borderId="14" xfId="0" quotePrefix="1" applyBorder="1" applyAlignment="1" applyProtection="1">
      <alignment vertical="center" wrapText="1"/>
      <protection locked="0"/>
    </xf>
    <xf numFmtId="0" fontId="0" fillId="0" borderId="21" xfId="0" applyBorder="1" applyAlignment="1" applyProtection="1">
      <alignment horizontal="left" vertical="center"/>
      <protection locked="0"/>
    </xf>
    <xf numFmtId="0" fontId="0" fillId="0" borderId="13" xfId="0" quotePrefix="1" applyBorder="1" applyAlignment="1" applyProtection="1">
      <alignment horizontal="left" vertical="center" wrapText="1"/>
      <protection locked="0"/>
    </xf>
    <xf numFmtId="0" fontId="0" fillId="0" borderId="21" xfId="0" applyBorder="1" applyAlignment="1" applyProtection="1">
      <alignment horizontal="center" vertical="center"/>
      <protection locked="0"/>
    </xf>
    <xf numFmtId="14" fontId="0" fillId="0" borderId="10" xfId="0" applyNumberFormat="1" applyBorder="1" applyAlignment="1" applyProtection="1">
      <alignment horizontal="left" vertical="center" wrapText="1"/>
      <protection locked="0"/>
    </xf>
    <xf numFmtId="0" fontId="0" fillId="0" borderId="0" xfId="0" applyAlignment="1" applyProtection="1">
      <alignment horizontal="center"/>
      <protection locked="0"/>
    </xf>
    <xf numFmtId="0" fontId="0" fillId="0" borderId="0" xfId="0" applyBorder="1" applyAlignment="1" applyProtection="1">
      <alignment horizontal="center"/>
      <protection locked="0"/>
    </xf>
    <xf numFmtId="0" fontId="0" fillId="0" borderId="0" xfId="0"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0" fillId="0" borderId="22"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22" xfId="0" applyBorder="1" applyAlignment="1" applyProtection="1">
      <protection locked="0"/>
    </xf>
    <xf numFmtId="0" fontId="0" fillId="0" borderId="0" xfId="0" applyAlignment="1" applyProtection="1">
      <protection locked="0"/>
    </xf>
    <xf numFmtId="0" fontId="0" fillId="0" borderId="0" xfId="0" applyBorder="1" applyAlignment="1" applyProtection="1">
      <protection locked="0"/>
    </xf>
    <xf numFmtId="0" fontId="0" fillId="0" borderId="21" xfId="0" applyBorder="1" applyAlignment="1" applyProtection="1">
      <protection locked="0"/>
    </xf>
    <xf numFmtId="0" fontId="0" fillId="0" borderId="27" xfId="0" applyBorder="1" applyAlignment="1" applyProtection="1">
      <protection locked="0"/>
    </xf>
    <xf numFmtId="0" fontId="0" fillId="0" borderId="23" xfId="0" applyBorder="1" applyAlignment="1" applyProtection="1">
      <protection locked="0"/>
    </xf>
    <xf numFmtId="0" fontId="0" fillId="0" borderId="24" xfId="0" applyBorder="1" applyAlignment="1" applyProtection="1">
      <protection locked="0"/>
    </xf>
    <xf numFmtId="0" fontId="0" fillId="0" borderId="10" xfId="0" applyBorder="1" applyAlignment="1">
      <alignment horizontal="left" vertical="center" wrapText="1"/>
    </xf>
    <xf numFmtId="0" fontId="25" fillId="0" borderId="0" xfId="43"/>
    <xf numFmtId="0" fontId="28" fillId="42" borderId="0" xfId="43" applyFont="1" applyFill="1" applyBorder="1" applyAlignment="1" applyProtection="1">
      <alignment horizontal="left" vertical="top" wrapText="1"/>
    </xf>
    <xf numFmtId="0" fontId="29" fillId="42" borderId="28" xfId="43" applyFont="1" applyFill="1" applyBorder="1" applyAlignment="1" applyProtection="1">
      <alignment horizontal="center" vertical="center" wrapText="1"/>
    </xf>
    <xf numFmtId="0" fontId="28" fillId="42" borderId="28" xfId="43" applyFont="1" applyFill="1" applyBorder="1" applyAlignment="1" applyProtection="1">
      <alignment horizontal="left" vertical="center" wrapText="1"/>
    </xf>
    <xf numFmtId="0" fontId="24" fillId="0" borderId="0" xfId="0" applyFont="1" applyBorder="1" applyAlignment="1"/>
    <xf numFmtId="0" fontId="30" fillId="43" borderId="29" xfId="0" applyFont="1" applyFill="1" applyBorder="1" applyAlignment="1">
      <alignment horizontal="center" vertical="center" wrapText="1"/>
    </xf>
    <xf numFmtId="0" fontId="30" fillId="43" borderId="30" xfId="0" applyFont="1" applyFill="1" applyBorder="1" applyAlignment="1">
      <alignment horizontal="center" vertical="center" wrapText="1"/>
    </xf>
    <xf numFmtId="0" fontId="30" fillId="43" borderId="31" xfId="0" applyFont="1" applyFill="1" applyBorder="1" applyAlignment="1">
      <alignment horizontal="center" vertical="center" wrapText="1"/>
    </xf>
    <xf numFmtId="0" fontId="24" fillId="0" borderId="32" xfId="0" applyFont="1" applyBorder="1" applyAlignment="1"/>
    <xf numFmtId="0" fontId="0" fillId="0" borderId="33" xfId="0" applyBorder="1"/>
    <xf numFmtId="0" fontId="30" fillId="43" borderId="37" xfId="0" applyFont="1" applyFill="1" applyBorder="1" applyAlignment="1">
      <alignment horizontal="center" vertical="center"/>
    </xf>
    <xf numFmtId="0" fontId="30" fillId="43" borderId="38" xfId="0" applyFont="1" applyFill="1" applyBorder="1" applyAlignment="1">
      <alignment horizontal="center" vertical="center"/>
    </xf>
    <xf numFmtId="0" fontId="30" fillId="43" borderId="38" xfId="0" applyFont="1" applyFill="1" applyBorder="1" applyAlignment="1">
      <alignment horizontal="center" vertical="center" wrapText="1"/>
    </xf>
    <xf numFmtId="0" fontId="33" fillId="43" borderId="29" xfId="0" applyFont="1" applyFill="1" applyBorder="1" applyAlignment="1">
      <alignment horizontal="center" vertical="center" wrapText="1"/>
    </xf>
    <xf numFmtId="0" fontId="34" fillId="43" borderId="14" xfId="0" applyFont="1" applyFill="1" applyBorder="1" applyAlignment="1">
      <alignment horizontal="left" vertical="center" wrapText="1"/>
    </xf>
    <xf numFmtId="0" fontId="34" fillId="43" borderId="14" xfId="0" applyFont="1" applyFill="1" applyBorder="1" applyAlignment="1">
      <alignment horizontal="center" vertical="center" wrapText="1"/>
    </xf>
    <xf numFmtId="164" fontId="34" fillId="43" borderId="14" xfId="0" applyNumberFormat="1" applyFont="1" applyFill="1" applyBorder="1" applyAlignment="1">
      <alignment horizontal="center" vertical="center"/>
    </xf>
    <xf numFmtId="0" fontId="24" fillId="0" borderId="40" xfId="0" applyFont="1" applyBorder="1" applyAlignment="1"/>
    <xf numFmtId="0" fontId="33" fillId="43" borderId="34" xfId="0" applyFont="1" applyFill="1" applyBorder="1" applyAlignment="1">
      <alignment horizontal="center" vertical="center" wrapText="1"/>
    </xf>
    <xf numFmtId="0" fontId="34" fillId="43" borderId="10" xfId="0" applyFont="1" applyFill="1" applyBorder="1" applyAlignment="1">
      <alignment horizontal="left" vertical="center" wrapText="1"/>
    </xf>
    <xf numFmtId="0" fontId="34" fillId="43" borderId="10" xfId="0" applyFont="1" applyFill="1" applyBorder="1" applyAlignment="1">
      <alignment horizontal="center" vertical="center" wrapText="1"/>
    </xf>
    <xf numFmtId="164" fontId="34" fillId="43" borderId="10" xfId="0" applyNumberFormat="1" applyFont="1" applyFill="1" applyBorder="1" applyAlignment="1">
      <alignment horizontal="center" vertical="center"/>
    </xf>
    <xf numFmtId="0" fontId="34" fillId="43" borderId="43" xfId="0" applyFont="1" applyFill="1" applyBorder="1" applyAlignment="1">
      <alignment horizontal="left" vertical="center" wrapText="1"/>
    </xf>
    <xf numFmtId="0" fontId="34" fillId="43" borderId="43" xfId="0" applyFont="1" applyFill="1" applyBorder="1" applyAlignment="1">
      <alignment horizontal="center" vertical="center" wrapText="1"/>
    </xf>
    <xf numFmtId="164" fontId="34" fillId="43" borderId="43" xfId="0" applyNumberFormat="1" applyFont="1" applyFill="1" applyBorder="1" applyAlignment="1">
      <alignment horizontal="center" vertical="center"/>
    </xf>
    <xf numFmtId="0" fontId="34" fillId="43" borderId="44" xfId="0" applyFont="1" applyFill="1" applyBorder="1" applyAlignment="1">
      <alignment horizontal="left" vertical="center" wrapText="1"/>
    </xf>
    <xf numFmtId="0" fontId="34" fillId="43" borderId="44" xfId="0" applyFont="1" applyFill="1" applyBorder="1" applyAlignment="1">
      <alignment horizontal="center" vertical="center" wrapText="1"/>
    </xf>
    <xf numFmtId="164" fontId="34" fillId="43" borderId="44" xfId="0" applyNumberFormat="1" applyFont="1" applyFill="1" applyBorder="1" applyAlignment="1">
      <alignment horizontal="center" vertical="center"/>
    </xf>
    <xf numFmtId="164" fontId="34" fillId="0" borderId="43" xfId="0" applyNumberFormat="1" applyFont="1" applyFill="1" applyBorder="1" applyAlignment="1">
      <alignment horizontal="center" vertical="center"/>
    </xf>
    <xf numFmtId="164" fontId="34" fillId="0" borderId="14" xfId="0" applyNumberFormat="1" applyFont="1" applyFill="1" applyBorder="1" applyAlignment="1">
      <alignment horizontal="center" vertical="center" wrapText="1"/>
    </xf>
    <xf numFmtId="164" fontId="34" fillId="0" borderId="43" xfId="0" applyNumberFormat="1" applyFont="1" applyFill="1" applyBorder="1" applyAlignment="1">
      <alignment horizontal="center" vertical="center" wrapText="1"/>
    </xf>
    <xf numFmtId="164" fontId="34" fillId="0" borderId="10" xfId="0" applyNumberFormat="1" applyFont="1" applyFill="1" applyBorder="1" applyAlignment="1">
      <alignment horizontal="center" vertical="center" wrapText="1"/>
    </xf>
    <xf numFmtId="0" fontId="24" fillId="0" borderId="45" xfId="0" applyFont="1" applyBorder="1" applyAlignment="1"/>
    <xf numFmtId="0" fontId="0" fillId="0" borderId="45" xfId="0" applyBorder="1"/>
    <xf numFmtId="164" fontId="34" fillId="43" borderId="10" xfId="0" applyNumberFormat="1" applyFont="1" applyFill="1" applyBorder="1" applyAlignment="1">
      <alignment horizontal="center" vertical="center" wrapText="1"/>
    </xf>
    <xf numFmtId="0" fontId="0" fillId="0" borderId="45" xfId="0" applyBorder="1" applyAlignment="1"/>
    <xf numFmtId="0" fontId="0" fillId="0" borderId="0" xfId="0" applyBorder="1" applyAlignment="1"/>
    <xf numFmtId="164" fontId="34" fillId="0" borderId="14" xfId="0" applyNumberFormat="1" applyFont="1" applyFill="1" applyBorder="1" applyAlignment="1">
      <alignment horizontal="center" vertical="center"/>
    </xf>
    <xf numFmtId="0" fontId="24" fillId="0" borderId="46" xfId="0" applyFont="1" applyBorder="1" applyAlignment="1"/>
    <xf numFmtId="0" fontId="0" fillId="0" borderId="46" xfId="0" applyBorder="1"/>
    <xf numFmtId="0" fontId="24" fillId="0" borderId="47" xfId="0" applyFont="1" applyBorder="1" applyAlignment="1"/>
    <xf numFmtId="0" fontId="0" fillId="0" borderId="47" xfId="0" applyBorder="1"/>
    <xf numFmtId="0" fontId="0" fillId="0" borderId="0" xfId="0" applyAlignment="1"/>
    <xf numFmtId="0" fontId="36" fillId="0" borderId="0" xfId="0" applyFont="1" applyAlignment="1">
      <alignment wrapText="1"/>
    </xf>
    <xf numFmtId="0" fontId="24" fillId="0" borderId="0" xfId="0" applyFont="1" applyBorder="1" applyAlignment="1">
      <alignment wrapText="1"/>
    </xf>
    <xf numFmtId="0" fontId="33" fillId="43" borderId="37" xfId="0" applyFont="1" applyFill="1" applyBorder="1" applyAlignment="1">
      <alignment horizontal="left" vertical="center" wrapText="1"/>
    </xf>
    <xf numFmtId="0" fontId="24" fillId="43" borderId="37" xfId="0" applyFont="1" applyFill="1" applyBorder="1" applyAlignment="1">
      <alignment horizontal="left" vertical="center" wrapText="1"/>
    </xf>
    <xf numFmtId="0" fontId="24" fillId="43" borderId="37" xfId="0" applyFont="1" applyFill="1" applyBorder="1" applyAlignment="1">
      <alignment vertical="center" wrapText="1"/>
    </xf>
    <xf numFmtId="0" fontId="33" fillId="43" borderId="42" xfId="0" applyFont="1" applyFill="1" applyBorder="1" applyAlignment="1">
      <alignment horizontal="left" vertical="center" wrapText="1"/>
    </xf>
    <xf numFmtId="0" fontId="33" fillId="0" borderId="0" xfId="0" applyFont="1" applyAlignment="1">
      <alignment horizontal="left" vertical="center" wrapText="1"/>
    </xf>
    <xf numFmtId="0" fontId="24" fillId="0" borderId="48" xfId="0" applyFont="1" applyBorder="1" applyAlignment="1">
      <alignment wrapText="1"/>
    </xf>
    <xf numFmtId="0" fontId="0" fillId="43" borderId="0" xfId="0" applyFill="1" applyAlignment="1"/>
    <xf numFmtId="0" fontId="0" fillId="43" borderId="21" xfId="0" applyFill="1" applyBorder="1" applyAlignment="1"/>
    <xf numFmtId="0" fontId="0" fillId="43" borderId="27" xfId="0" applyFill="1" applyBorder="1" applyAlignment="1"/>
    <xf numFmtId="0" fontId="0" fillId="43" borderId="23" xfId="0" applyFill="1" applyBorder="1" applyAlignment="1"/>
    <xf numFmtId="0" fontId="0" fillId="43" borderId="17" xfId="0" applyFill="1" applyBorder="1" applyAlignment="1"/>
    <xf numFmtId="0" fontId="0" fillId="43" borderId="26" xfId="0" applyFill="1" applyBorder="1" applyAlignment="1"/>
    <xf numFmtId="0" fontId="0" fillId="43" borderId="25" xfId="0" applyFill="1" applyBorder="1" applyAlignment="1"/>
    <xf numFmtId="0" fontId="16" fillId="43" borderId="37" xfId="0" applyFont="1" applyFill="1" applyBorder="1" applyAlignment="1">
      <alignment horizontal="center" vertical="center"/>
    </xf>
    <xf numFmtId="0" fontId="16" fillId="43" borderId="37" xfId="0" applyFont="1" applyFill="1" applyBorder="1" applyAlignment="1">
      <alignment horizontal="center" vertical="center"/>
    </xf>
    <xf numFmtId="0" fontId="16" fillId="43" borderId="37" xfId="0" applyFont="1" applyFill="1" applyBorder="1" applyAlignment="1">
      <alignment horizontal="center" vertical="center" wrapText="1"/>
    </xf>
    <xf numFmtId="0" fontId="31" fillId="45" borderId="39" xfId="0" applyFont="1" applyFill="1" applyBorder="1" applyAlignment="1">
      <alignment horizontal="left" vertical="center" wrapText="1"/>
    </xf>
    <xf numFmtId="0" fontId="33" fillId="43" borderId="37" xfId="0" applyFont="1" applyFill="1" applyBorder="1" applyAlignment="1">
      <alignment horizontal="center" vertical="center" wrapText="1"/>
    </xf>
    <xf numFmtId="0" fontId="33" fillId="43" borderId="41" xfId="0" applyFont="1" applyFill="1" applyBorder="1" applyAlignment="1">
      <alignment horizontal="center" vertical="center" wrapText="1"/>
    </xf>
    <xf numFmtId="0" fontId="0" fillId="0" borderId="13" xfId="0" applyFill="1" applyBorder="1" applyAlignment="1">
      <alignment horizontal="left" vertical="center" wrapText="1"/>
    </xf>
    <xf numFmtId="0" fontId="0" fillId="0" borderId="0" xfId="0" applyAlignment="1">
      <alignment horizontal="left" vertical="center"/>
    </xf>
    <xf numFmtId="0" fontId="0" fillId="0" borderId="0" xfId="0" applyAlignment="1">
      <alignment horizontal="center"/>
    </xf>
    <xf numFmtId="0" fontId="0" fillId="0" borderId="51" xfId="0" applyBorder="1"/>
    <xf numFmtId="0" fontId="0" fillId="0" borderId="52" xfId="0" applyBorder="1"/>
    <xf numFmtId="0" fontId="0" fillId="0" borderId="53" xfId="0" applyBorder="1"/>
    <xf numFmtId="0" fontId="32" fillId="43" borderId="37" xfId="0" applyFont="1" applyFill="1" applyBorder="1" applyAlignment="1">
      <alignment horizontal="center" vertical="center"/>
    </xf>
    <xf numFmtId="0" fontId="16" fillId="43" borderId="37" xfId="0" applyFont="1" applyFill="1" applyBorder="1" applyAlignment="1">
      <alignment horizontal="left" vertical="center" wrapText="1"/>
    </xf>
    <xf numFmtId="0" fontId="37" fillId="43" borderId="37" xfId="0" applyFont="1" applyFill="1" applyBorder="1" applyAlignment="1">
      <alignment vertical="center" wrapText="1"/>
    </xf>
    <xf numFmtId="0" fontId="37" fillId="43" borderId="37" xfId="0" applyFont="1" applyFill="1" applyBorder="1" applyAlignment="1">
      <alignment vertical="center"/>
    </xf>
    <xf numFmtId="14" fontId="37" fillId="43" borderId="37" xfId="0" applyNumberFormat="1" applyFont="1" applyFill="1" applyBorder="1" applyAlignment="1">
      <alignment horizontal="left" vertical="center"/>
    </xf>
    <xf numFmtId="0" fontId="31" fillId="45" borderId="39" xfId="0" applyFont="1" applyFill="1" applyBorder="1" applyAlignment="1">
      <alignment vertical="center" wrapText="1"/>
    </xf>
    <xf numFmtId="0" fontId="33" fillId="43" borderId="54" xfId="0" applyFont="1" applyFill="1" applyBorder="1" applyAlignment="1">
      <alignment horizontal="center" vertical="center" wrapText="1"/>
    </xf>
    <xf numFmtId="0" fontId="37" fillId="43" borderId="42" xfId="0" applyFont="1" applyFill="1" applyBorder="1" applyAlignment="1">
      <alignment vertical="center" wrapText="1"/>
    </xf>
    <xf numFmtId="0" fontId="37" fillId="43" borderId="42" xfId="0" applyFont="1" applyFill="1" applyBorder="1" applyAlignment="1">
      <alignment vertical="center"/>
    </xf>
    <xf numFmtId="0" fontId="37" fillId="43" borderId="42" xfId="0" applyFont="1" applyFill="1" applyBorder="1" applyAlignment="1">
      <alignment horizontal="left" vertical="center" wrapText="1"/>
    </xf>
    <xf numFmtId="0" fontId="37" fillId="43" borderId="42" xfId="0" applyFont="1" applyFill="1" applyBorder="1" applyAlignment="1">
      <alignment horizontal="left" vertical="center"/>
    </xf>
    <xf numFmtId="0" fontId="31" fillId="45" borderId="37" xfId="0" applyFont="1" applyFill="1" applyBorder="1" applyAlignment="1">
      <alignment vertical="center" wrapText="1"/>
    </xf>
    <xf numFmtId="14" fontId="37" fillId="43" borderId="37" xfId="0" applyNumberFormat="1" applyFont="1" applyFill="1" applyBorder="1" applyAlignment="1">
      <alignment horizontal="left" vertical="center" wrapText="1"/>
    </xf>
    <xf numFmtId="0" fontId="0" fillId="0" borderId="49" xfId="0" applyBorder="1"/>
    <xf numFmtId="0" fontId="0" fillId="0" borderId="10" xfId="0" applyBorder="1" applyAlignment="1">
      <alignment horizontal="left" vertical="top"/>
    </xf>
    <xf numFmtId="0" fontId="13" fillId="39" borderId="11" xfId="0" applyFont="1" applyFill="1" applyBorder="1" applyAlignment="1">
      <alignment horizontal="center" vertical="center"/>
    </xf>
    <xf numFmtId="0" fontId="13" fillId="39" borderId="16" xfId="0" applyFont="1" applyFill="1" applyBorder="1" applyAlignment="1">
      <alignment horizontal="center" vertical="center"/>
    </xf>
    <xf numFmtId="0" fontId="13" fillId="39" borderId="15" xfId="0" applyFont="1" applyFill="1" applyBorder="1" applyAlignment="1">
      <alignment horizontal="center" vertical="center"/>
    </xf>
    <xf numFmtId="0" fontId="13" fillId="39" borderId="10" xfId="0" applyFont="1" applyFill="1" applyBorder="1" applyAlignment="1">
      <alignment horizontal="center" vertical="center"/>
    </xf>
    <xf numFmtId="0" fontId="0" fillId="0" borderId="12"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0" xfId="0"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1" xfId="0" applyBorder="1" applyAlignment="1">
      <alignment horizontal="left" vertical="top" wrapText="1"/>
    </xf>
    <xf numFmtId="0" fontId="0" fillId="0" borderId="16" xfId="0" applyBorder="1" applyAlignment="1">
      <alignment horizontal="left" vertical="top" wrapText="1"/>
    </xf>
    <xf numFmtId="0" fontId="0" fillId="0" borderId="15" xfId="0" applyBorder="1" applyAlignment="1">
      <alignment horizontal="left" vertical="top" wrapText="1"/>
    </xf>
    <xf numFmtId="0" fontId="31" fillId="45" borderId="39" xfId="0" applyFont="1" applyFill="1" applyBorder="1" applyAlignment="1">
      <alignment horizontal="center" vertical="center" wrapText="1"/>
    </xf>
    <xf numFmtId="0" fontId="31" fillId="45" borderId="42" xfId="0" applyFont="1" applyFill="1" applyBorder="1" applyAlignment="1">
      <alignment horizontal="center" vertical="center" wrapText="1"/>
    </xf>
    <xf numFmtId="0" fontId="30" fillId="44" borderId="34" xfId="0" applyFont="1" applyFill="1" applyBorder="1" applyAlignment="1">
      <alignment horizontal="center" vertical="center"/>
    </xf>
    <xf numFmtId="0" fontId="30" fillId="44" borderId="35" xfId="0" applyFont="1" applyFill="1" applyBorder="1" applyAlignment="1">
      <alignment horizontal="center" vertical="center"/>
    </xf>
    <xf numFmtId="0" fontId="30" fillId="44" borderId="36" xfId="0" applyFont="1" applyFill="1" applyBorder="1" applyAlignment="1">
      <alignment horizontal="center" vertical="center"/>
    </xf>
    <xf numFmtId="0" fontId="0" fillId="0" borderId="21" xfId="0" applyBorder="1" applyAlignment="1">
      <alignment horizontal="center"/>
    </xf>
    <xf numFmtId="0" fontId="0" fillId="0" borderId="27"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0" xfId="0" applyBorder="1" applyAlignment="1">
      <alignment horizontal="center"/>
    </xf>
    <xf numFmtId="0" fontId="0" fillId="0" borderId="24" xfId="0" applyBorder="1" applyAlignment="1">
      <alignment horizontal="center"/>
    </xf>
    <xf numFmtId="0" fontId="0" fillId="0" borderId="17" xfId="0" applyBorder="1" applyAlignment="1">
      <alignment horizontal="center"/>
    </xf>
    <xf numFmtId="0" fontId="0" fillId="0" borderId="26" xfId="0" applyBorder="1" applyAlignment="1">
      <alignment horizontal="center"/>
    </xf>
    <xf numFmtId="0" fontId="0" fillId="0" borderId="25" xfId="0" applyBorder="1" applyAlignment="1">
      <alignment horizontal="center"/>
    </xf>
    <xf numFmtId="0" fontId="31" fillId="45" borderId="41" xfId="0" applyFont="1" applyFill="1" applyBorder="1" applyAlignment="1">
      <alignment horizontal="center" vertical="center" wrapText="1"/>
    </xf>
    <xf numFmtId="0" fontId="0" fillId="0" borderId="21"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1"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0"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13" fillId="39" borderId="10" xfId="0" applyFont="1" applyFill="1" applyBorder="1" applyAlignment="1" applyProtection="1">
      <alignment horizontal="center" vertical="center" wrapText="1"/>
      <protection locked="0"/>
    </xf>
    <xf numFmtId="0" fontId="0" fillId="0" borderId="12"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10" xfId="0" applyBorder="1" applyAlignment="1" applyProtection="1">
      <alignment horizontal="center" vertical="center" wrapText="1"/>
      <protection locked="0"/>
    </xf>
    <xf numFmtId="0" fontId="16" fillId="38" borderId="10" xfId="0" applyFont="1" applyFill="1" applyBorder="1" applyAlignment="1" applyProtection="1">
      <alignment horizontal="center" vertical="center" wrapText="1"/>
      <protection locked="0"/>
    </xf>
    <xf numFmtId="0" fontId="13" fillId="38" borderId="10" xfId="0" applyFont="1" applyFill="1" applyBorder="1" applyAlignment="1" applyProtection="1">
      <alignment horizontal="center" vertical="center" wrapText="1"/>
      <protection locked="0"/>
    </xf>
    <xf numFmtId="0" fontId="13" fillId="39" borderId="12" xfId="0" applyFont="1" applyFill="1" applyBorder="1" applyAlignment="1" applyProtection="1">
      <alignment horizontal="center" vertical="center" wrapText="1"/>
      <protection locked="0"/>
    </xf>
    <xf numFmtId="0" fontId="13" fillId="39" borderId="10" xfId="0" applyFont="1" applyFill="1" applyBorder="1" applyAlignment="1" applyProtection="1">
      <alignment horizontal="center" vertical="center"/>
      <protection locked="0"/>
    </xf>
    <xf numFmtId="0" fontId="17" fillId="39" borderId="10" xfId="0" applyFont="1" applyFill="1" applyBorder="1" applyAlignment="1" applyProtection="1">
      <alignment horizontal="center" vertical="center" wrapText="1"/>
      <protection locked="0"/>
    </xf>
    <xf numFmtId="0" fontId="0" fillId="0" borderId="13" xfId="0" applyBorder="1" applyAlignment="1" applyProtection="1">
      <alignment horizontal="left" vertical="center" wrapText="1"/>
      <protection locked="0"/>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14" fontId="0" fillId="0" borderId="12" xfId="0" applyNumberFormat="1" applyBorder="1" applyAlignment="1">
      <alignment horizontal="left" vertical="center" wrapText="1"/>
    </xf>
    <xf numFmtId="14" fontId="0" fillId="0" borderId="13" xfId="0" applyNumberFormat="1" applyBorder="1" applyAlignment="1">
      <alignment horizontal="left" vertical="center" wrapText="1"/>
    </xf>
    <xf numFmtId="14" fontId="0" fillId="0" borderId="14" xfId="0" applyNumberFormat="1" applyBorder="1" applyAlignment="1">
      <alignment horizontal="left" vertical="center" wrapText="1"/>
    </xf>
    <xf numFmtId="0" fontId="24" fillId="0" borderId="12" xfId="0" applyFont="1" applyBorder="1" applyAlignment="1" applyProtection="1">
      <alignment horizontal="left" vertical="center" wrapText="1"/>
      <protection locked="0"/>
    </xf>
    <xf numFmtId="0" fontId="24" fillId="0" borderId="13" xfId="0" applyFont="1" applyBorder="1" applyAlignment="1" applyProtection="1">
      <alignment horizontal="left" vertical="center" wrapText="1"/>
      <protection locked="0"/>
    </xf>
    <xf numFmtId="0" fontId="24" fillId="0" borderId="14" xfId="0" applyFont="1" applyBorder="1" applyAlignment="1" applyProtection="1">
      <alignment horizontal="left" vertical="center" wrapText="1"/>
      <protection locked="0"/>
    </xf>
    <xf numFmtId="0" fontId="0" fillId="0" borderId="21"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2"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16" fillId="0" borderId="0" xfId="0" applyFont="1" applyAlignment="1">
      <alignment horizontal="center"/>
    </xf>
    <xf numFmtId="0" fontId="0" fillId="0" borderId="10" xfId="0" applyBorder="1" applyAlignment="1">
      <alignment horizontal="center"/>
    </xf>
    <xf numFmtId="0" fontId="21" fillId="0" borderId="10" xfId="0" applyFont="1" applyBorder="1" applyAlignment="1">
      <alignment horizontal="center" vertical="top" wrapText="1"/>
    </xf>
    <xf numFmtId="0" fontId="21" fillId="0" borderId="10" xfId="0" applyFont="1" applyBorder="1" applyAlignment="1">
      <alignment horizontal="center" vertical="top"/>
    </xf>
    <xf numFmtId="0" fontId="16" fillId="0" borderId="10" xfId="0" applyFont="1" applyBorder="1" applyAlignment="1">
      <alignment horizontal="center"/>
    </xf>
    <xf numFmtId="0" fontId="0" fillId="0" borderId="10" xfId="0" applyBorder="1" applyAlignment="1">
      <alignment horizontal="left" vertical="center" wrapText="1"/>
    </xf>
    <xf numFmtId="0" fontId="21" fillId="0" borderId="18" xfId="0" applyFont="1" applyBorder="1" applyAlignment="1">
      <alignment horizontal="center" vertical="top"/>
    </xf>
    <xf numFmtId="0" fontId="21" fillId="0" borderId="19" xfId="0" applyFont="1" applyBorder="1" applyAlignment="1">
      <alignment horizontal="center" vertical="top"/>
    </xf>
    <xf numFmtId="0" fontId="21" fillId="0" borderId="20" xfId="0" applyFont="1" applyBorder="1" applyAlignment="1">
      <alignment horizontal="center" vertical="top"/>
    </xf>
    <xf numFmtId="0" fontId="20" fillId="33" borderId="0" xfId="0" applyFont="1" applyFill="1" applyAlignment="1">
      <alignment horizontal="right" vertical="center" textRotation="90" wrapText="1"/>
    </xf>
    <xf numFmtId="0" fontId="20" fillId="33" borderId="0" xfId="0" applyFont="1" applyFill="1" applyAlignment="1">
      <alignment horizontal="center" wrapText="1"/>
    </xf>
    <xf numFmtId="0" fontId="20" fillId="33" borderId="0" xfId="0" applyFont="1" applyFill="1" applyAlignment="1">
      <alignment horizontal="center" vertical="center"/>
    </xf>
    <xf numFmtId="0" fontId="0" fillId="0" borderId="0" xfId="0" applyAlignment="1">
      <alignment horizontal="left" vertical="center" wrapText="1"/>
    </xf>
    <xf numFmtId="0" fontId="25" fillId="0" borderId="21" xfId="43" applyBorder="1" applyAlignment="1">
      <alignment horizontal="center"/>
    </xf>
    <xf numFmtId="0" fontId="25" fillId="0" borderId="27" xfId="43" applyBorder="1" applyAlignment="1">
      <alignment horizontal="center"/>
    </xf>
    <xf numFmtId="0" fontId="25" fillId="0" borderId="23" xfId="43" applyBorder="1" applyAlignment="1">
      <alignment horizontal="center"/>
    </xf>
    <xf numFmtId="0" fontId="25" fillId="0" borderId="22" xfId="43" applyBorder="1" applyAlignment="1">
      <alignment horizontal="center"/>
    </xf>
    <xf numFmtId="0" fontId="25" fillId="0" borderId="0" xfId="43" applyBorder="1" applyAlignment="1">
      <alignment horizontal="center"/>
    </xf>
    <xf numFmtId="0" fontId="25" fillId="0" borderId="24" xfId="43" applyBorder="1" applyAlignment="1">
      <alignment horizontal="center"/>
    </xf>
    <xf numFmtId="0" fontId="25" fillId="0" borderId="17" xfId="43" applyBorder="1" applyAlignment="1">
      <alignment horizontal="center"/>
    </xf>
    <xf numFmtId="0" fontId="25" fillId="0" borderId="26" xfId="43" applyBorder="1" applyAlignment="1">
      <alignment horizontal="center"/>
    </xf>
    <xf numFmtId="0" fontId="25" fillId="0" borderId="25" xfId="43" applyBorder="1" applyAlignment="1">
      <alignment horizontal="center"/>
    </xf>
    <xf numFmtId="0" fontId="26" fillId="42" borderId="0" xfId="43" applyFont="1" applyFill="1" applyBorder="1" applyAlignment="1" applyProtection="1">
      <alignment horizontal="center" vertical="center" wrapText="1"/>
    </xf>
    <xf numFmtId="0" fontId="27" fillId="42" borderId="0" xfId="43" applyFont="1" applyFill="1" applyBorder="1" applyAlignment="1" applyProtection="1">
      <alignment horizontal="left" vertical="center" wrapText="1"/>
    </xf>
    <xf numFmtId="0" fontId="27" fillId="42" borderId="28" xfId="43" applyFont="1" applyFill="1" applyBorder="1" applyAlignment="1" applyProtection="1">
      <alignment horizontal="left" vertical="center" wrapText="1"/>
    </xf>
    <xf numFmtId="0" fontId="29" fillId="42" borderId="28" xfId="43" applyFont="1" applyFill="1" applyBorder="1" applyAlignment="1" applyProtection="1">
      <alignment horizontal="center" vertical="center" wrapText="1"/>
    </xf>
    <xf numFmtId="0" fontId="28" fillId="42" borderId="28" xfId="43" applyFont="1" applyFill="1" applyBorder="1" applyAlignment="1" applyProtection="1">
      <alignment horizontal="left" vertical="center" wrapText="1"/>
    </xf>
    <xf numFmtId="0" fontId="32" fillId="45" borderId="39" xfId="0" applyFont="1" applyFill="1" applyBorder="1" applyAlignment="1">
      <alignment vertical="center" wrapText="1"/>
    </xf>
    <xf numFmtId="0" fontId="32" fillId="45" borderId="41" xfId="0" applyFont="1" applyFill="1" applyBorder="1" applyAlignment="1">
      <alignment vertical="center" wrapText="1"/>
    </xf>
    <xf numFmtId="0" fontId="32" fillId="45" borderId="42" xfId="0" applyFont="1" applyFill="1" applyBorder="1" applyAlignment="1">
      <alignment vertical="center" wrapText="1"/>
    </xf>
    <xf numFmtId="0" fontId="24" fillId="0" borderId="0" xfId="0" applyFont="1" applyBorder="1" applyAlignment="1">
      <alignment wrapText="1"/>
    </xf>
    <xf numFmtId="0" fontId="24" fillId="0" borderId="49" xfId="0" applyFont="1" applyBorder="1" applyAlignment="1">
      <alignment wrapText="1"/>
    </xf>
    <xf numFmtId="0" fontId="36" fillId="0" borderId="21" xfId="0" applyFont="1" applyBorder="1" applyAlignment="1">
      <alignment horizontal="center" wrapText="1"/>
    </xf>
    <xf numFmtId="0" fontId="36" fillId="0" borderId="27" xfId="0" applyFont="1" applyBorder="1" applyAlignment="1">
      <alignment horizontal="center" wrapText="1"/>
    </xf>
    <xf numFmtId="0" fontId="36" fillId="0" borderId="23" xfId="0" applyFont="1" applyBorder="1" applyAlignment="1">
      <alignment horizontal="center" wrapText="1"/>
    </xf>
    <xf numFmtId="0" fontId="36" fillId="0" borderId="22" xfId="0" applyFont="1" applyBorder="1" applyAlignment="1">
      <alignment horizontal="center" wrapText="1"/>
    </xf>
    <xf numFmtId="0" fontId="36" fillId="0" borderId="0" xfId="0" applyFont="1" applyBorder="1" applyAlignment="1">
      <alignment horizontal="center" wrapText="1"/>
    </xf>
    <xf numFmtId="0" fontId="36" fillId="0" borderId="24" xfId="0" applyFont="1" applyBorder="1" applyAlignment="1">
      <alignment horizontal="center" wrapText="1"/>
    </xf>
    <xf numFmtId="0" fontId="36" fillId="0" borderId="17" xfId="0" applyFont="1" applyBorder="1" applyAlignment="1">
      <alignment horizontal="center" wrapText="1"/>
    </xf>
    <xf numFmtId="0" fontId="36" fillId="0" borderId="26" xfId="0" applyFont="1" applyBorder="1" applyAlignment="1">
      <alignment horizontal="center" wrapText="1"/>
    </xf>
    <xf numFmtId="0" fontId="36" fillId="0" borderId="25" xfId="0" applyFont="1" applyBorder="1" applyAlignment="1">
      <alignment horizontal="center" wrapText="1"/>
    </xf>
    <xf numFmtId="0" fontId="33" fillId="43" borderId="29" xfId="0" applyFont="1" applyFill="1" applyBorder="1" applyAlignment="1">
      <alignment horizontal="center" vertical="center" wrapText="1"/>
    </xf>
    <xf numFmtId="0" fontId="33" fillId="43" borderId="30" xfId="0" applyFont="1" applyFill="1" applyBorder="1" applyAlignment="1">
      <alignment horizontal="center" vertical="center" wrapText="1"/>
    </xf>
    <xf numFmtId="0" fontId="33" fillId="43" borderId="31" xfId="0" applyFont="1" applyFill="1" applyBorder="1" applyAlignment="1">
      <alignment horizontal="center" vertical="center" wrapText="1"/>
    </xf>
    <xf numFmtId="0" fontId="24" fillId="0" borderId="48" xfId="0" applyFont="1" applyBorder="1" applyAlignment="1">
      <alignment wrapText="1"/>
    </xf>
    <xf numFmtId="0" fontId="33" fillId="44" borderId="34" xfId="0" applyFont="1" applyFill="1" applyBorder="1" applyAlignment="1">
      <alignment horizontal="center" vertical="center" wrapText="1"/>
    </xf>
    <xf numFmtId="0" fontId="37" fillId="0" borderId="35" xfId="0" applyFont="1" applyBorder="1" applyAlignment="1">
      <alignment vertical="center" wrapText="1"/>
    </xf>
    <xf numFmtId="0" fontId="37" fillId="0" borderId="36" xfId="0" applyFont="1" applyBorder="1" applyAlignment="1">
      <alignment vertical="center" wrapText="1"/>
    </xf>
    <xf numFmtId="0" fontId="33" fillId="43" borderId="37" xfId="0" applyFont="1" applyFill="1" applyBorder="1" applyAlignment="1">
      <alignment horizontal="center" vertical="center" wrapText="1"/>
    </xf>
    <xf numFmtId="0" fontId="31" fillId="0" borderId="41" xfId="0" applyFont="1" applyBorder="1" applyAlignment="1">
      <alignment wrapText="1"/>
    </xf>
    <xf numFmtId="0" fontId="32" fillId="45" borderId="39" xfId="0" applyFont="1" applyFill="1" applyBorder="1" applyAlignment="1">
      <alignment horizontal="center" vertical="center" wrapText="1"/>
    </xf>
    <xf numFmtId="0" fontId="32" fillId="45" borderId="41" xfId="0" applyFont="1" applyFill="1" applyBorder="1" applyAlignment="1">
      <alignment horizontal="center" vertical="center" wrapText="1"/>
    </xf>
    <xf numFmtId="0" fontId="32" fillId="45" borderId="42" xfId="0" applyFont="1" applyFill="1" applyBorder="1" applyAlignment="1">
      <alignment horizontal="center" vertical="center" wrapText="1"/>
    </xf>
    <xf numFmtId="0" fontId="33" fillId="43" borderId="39" xfId="0" applyFont="1" applyFill="1" applyBorder="1" applyAlignment="1">
      <alignment horizontal="left" vertical="center" wrapText="1"/>
    </xf>
    <xf numFmtId="0" fontId="33" fillId="43" borderId="42" xfId="0" applyFont="1" applyFill="1" applyBorder="1" applyAlignment="1">
      <alignment horizontal="left" vertical="center" wrapText="1"/>
    </xf>
    <xf numFmtId="0" fontId="24" fillId="43" borderId="39" xfId="0" applyFont="1" applyFill="1" applyBorder="1" applyAlignment="1">
      <alignment horizontal="center" vertical="center" wrapText="1"/>
    </xf>
    <xf numFmtId="0" fontId="24" fillId="43" borderId="42" xfId="0" applyFont="1" applyFill="1" applyBorder="1" applyAlignment="1">
      <alignment horizontal="center" vertical="center" wrapText="1"/>
    </xf>
    <xf numFmtId="0" fontId="0" fillId="43" borderId="0" xfId="0" applyFill="1" applyAlignment="1"/>
    <xf numFmtId="0" fontId="32" fillId="43" borderId="42" xfId="0" applyFont="1" applyFill="1" applyBorder="1" applyAlignment="1">
      <alignment horizontal="center" vertical="center"/>
    </xf>
    <xf numFmtId="0" fontId="33" fillId="44" borderId="34" xfId="0" applyFont="1" applyFill="1" applyBorder="1" applyAlignment="1">
      <alignment horizontal="center" vertical="center"/>
    </xf>
    <xf numFmtId="0" fontId="37" fillId="0" borderId="35" xfId="0" applyFont="1" applyBorder="1" applyAlignment="1">
      <alignment vertical="center"/>
    </xf>
    <xf numFmtId="0" fontId="37" fillId="0" borderId="36" xfId="0" applyFont="1" applyBorder="1" applyAlignment="1">
      <alignment vertical="center"/>
    </xf>
    <xf numFmtId="0" fontId="16" fillId="43" borderId="37" xfId="0" applyFont="1" applyFill="1" applyBorder="1" applyAlignment="1">
      <alignment horizontal="center" vertical="center"/>
    </xf>
    <xf numFmtId="0" fontId="31" fillId="45" borderId="39" xfId="0" applyFont="1" applyFill="1" applyBorder="1" applyAlignment="1">
      <alignment horizontal="left" vertical="center" wrapText="1"/>
    </xf>
    <xf numFmtId="0" fontId="31" fillId="45" borderId="41" xfId="0" applyFont="1" applyFill="1" applyBorder="1" applyAlignment="1">
      <alignment horizontal="left" vertical="center" wrapText="1"/>
    </xf>
    <xf numFmtId="0" fontId="31" fillId="45" borderId="42" xfId="0" applyFont="1" applyFill="1" applyBorder="1" applyAlignment="1">
      <alignment horizontal="left" vertical="center" wrapText="1"/>
    </xf>
    <xf numFmtId="0" fontId="0" fillId="43" borderId="50" xfId="0" applyFill="1" applyBorder="1" applyAlignment="1"/>
    <xf numFmtId="0" fontId="0" fillId="43" borderId="0" xfId="0" applyFill="1" applyBorder="1" applyAlignment="1"/>
    <xf numFmtId="0" fontId="32" fillId="43" borderId="29" xfId="0" applyFont="1" applyFill="1" applyBorder="1" applyAlignment="1">
      <alignment horizontal="center" vertical="center"/>
    </xf>
    <xf numFmtId="0" fontId="32" fillId="43" borderId="30" xfId="0" applyFont="1" applyFill="1" applyBorder="1" applyAlignment="1">
      <alignment horizontal="center" vertical="center"/>
    </xf>
    <xf numFmtId="0" fontId="32" fillId="43" borderId="31" xfId="0" applyFont="1" applyFill="1" applyBorder="1" applyAlignment="1">
      <alignment horizontal="center" vertical="center"/>
    </xf>
    <xf numFmtId="0" fontId="33" fillId="44" borderId="35" xfId="0" applyFont="1" applyFill="1" applyBorder="1" applyAlignment="1">
      <alignment horizontal="center" vertical="center"/>
    </xf>
    <xf numFmtId="0" fontId="33" fillId="44" borderId="36" xfId="0" applyFont="1" applyFill="1" applyBorder="1" applyAlignment="1">
      <alignment horizontal="center" vertical="center"/>
    </xf>
    <xf numFmtId="0" fontId="31" fillId="45" borderId="39" xfId="0" applyFont="1" applyFill="1" applyBorder="1" applyAlignment="1">
      <alignment vertical="center" wrapText="1"/>
    </xf>
    <xf numFmtId="0" fontId="31" fillId="0" borderId="41" xfId="0" applyFont="1" applyBorder="1" applyAlignment="1"/>
  </cellXfs>
  <cellStyles count="44">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42" builtinId="8"/>
    <cellStyle name="Incorrecto" xfId="7" builtinId="27" customBuiltin="1"/>
    <cellStyle name="Neutral" xfId="8" builtinId="28" customBuiltin="1"/>
    <cellStyle name="Normal" xfId="0" builtinId="0"/>
    <cellStyle name="Normal 2" xfId="43"/>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8">
    <dxf>
      <fill>
        <patternFill>
          <bgColor rgb="FFFF0000"/>
        </patternFill>
      </fill>
    </dxf>
    <dxf>
      <fill>
        <patternFill>
          <bgColor rgb="FFFFFF00"/>
        </patternFill>
      </fill>
    </dxf>
    <dxf>
      <fill>
        <patternFill>
          <bgColor rgb="FFEF9715"/>
        </patternFill>
      </fill>
    </dxf>
    <dxf>
      <fill>
        <patternFill>
          <bgColor theme="9"/>
        </patternFill>
      </fill>
    </dxf>
    <dxf>
      <fill>
        <patternFill>
          <bgColor rgb="FFFF0000"/>
        </patternFill>
      </fill>
    </dxf>
    <dxf>
      <fill>
        <patternFill>
          <bgColor rgb="FFFFFF00"/>
        </patternFill>
      </fill>
    </dxf>
    <dxf>
      <fill>
        <patternFill>
          <bgColor rgb="FFFFC000"/>
        </patternFill>
      </fill>
    </dxf>
    <dxf>
      <fill>
        <patternFill>
          <bgColor theme="9"/>
        </patternFill>
      </fill>
    </dxf>
  </dxfs>
  <tableStyles count="0" defaultTableStyle="TableStyleMedium2" defaultPivotStyle="PivotStyleLight16"/>
  <colors>
    <mruColors>
      <color rgb="FFEF97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104776</xdr:colOff>
      <xdr:row>1</xdr:row>
      <xdr:rowOff>114299</xdr:rowOff>
    </xdr:from>
    <xdr:to>
      <xdr:col>1</xdr:col>
      <xdr:colOff>1799359</xdr:colOff>
      <xdr:row>4</xdr:row>
      <xdr:rowOff>85724</xdr:rowOff>
    </xdr:to>
    <xdr:pic>
      <xdr:nvPicPr>
        <xdr:cNvPr id="2" name="Picture 20"/>
        <xdr:cNvPicPr>
          <a:picLocks noChangeAspect="1" noChangeArrowheads="1"/>
        </xdr:cNvPicPr>
      </xdr:nvPicPr>
      <xdr:blipFill>
        <a:blip xmlns:r="http://schemas.openxmlformats.org/officeDocument/2006/relationships" r:embed="rId1" cstate="print"/>
        <a:srcRect/>
        <a:stretch>
          <a:fillRect/>
        </a:stretch>
      </xdr:blipFill>
      <xdr:spPr bwMode="auto">
        <a:xfrm>
          <a:off x="361951" y="304799"/>
          <a:ext cx="1694583" cy="5429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381000</xdr:colOff>
      <xdr:row>2</xdr:row>
      <xdr:rowOff>35719</xdr:rowOff>
    </xdr:from>
    <xdr:to>
      <xdr:col>1</xdr:col>
      <xdr:colOff>997186</xdr:colOff>
      <xdr:row>7</xdr:row>
      <xdr:rowOff>85599</xdr:rowOff>
    </xdr:to>
    <xdr:pic>
      <xdr:nvPicPr>
        <xdr:cNvPr id="2" name="Picture 20"/>
        <xdr:cNvPicPr>
          <a:picLocks noChangeAspect="1" noChangeArrowheads="1"/>
        </xdr:cNvPicPr>
      </xdr:nvPicPr>
      <xdr:blipFill>
        <a:blip xmlns:r="http://schemas.openxmlformats.org/officeDocument/2006/relationships" r:embed="rId1" cstate="print"/>
        <a:srcRect/>
        <a:stretch>
          <a:fillRect/>
        </a:stretch>
      </xdr:blipFill>
      <xdr:spPr bwMode="auto">
        <a:xfrm>
          <a:off x="381000" y="416719"/>
          <a:ext cx="2911711" cy="1002380"/>
        </a:xfrm>
        <a:prstGeom prst="rect">
          <a:avLst/>
        </a:prstGeom>
        <a:noFill/>
      </xdr:spPr>
    </xdr:pic>
    <xdr:clientData/>
  </xdr:twoCellAnchor>
  <xdr:twoCellAnchor editAs="oneCell">
    <xdr:from>
      <xdr:col>4</xdr:col>
      <xdr:colOff>523875</xdr:colOff>
      <xdr:row>1</xdr:row>
      <xdr:rowOff>154782</xdr:rowOff>
    </xdr:from>
    <xdr:to>
      <xdr:col>5</xdr:col>
      <xdr:colOff>403112</xdr:colOff>
      <xdr:row>7</xdr:row>
      <xdr:rowOff>195603</xdr:rowOff>
    </xdr:to>
    <xdr:pic>
      <xdr:nvPicPr>
        <xdr:cNvPr id="3" name="Imagen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63200" y="345282"/>
          <a:ext cx="2270012" cy="11838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299596</xdr:colOff>
      <xdr:row>2</xdr:row>
      <xdr:rowOff>13608</xdr:rowOff>
    </xdr:from>
    <xdr:to>
      <xdr:col>3</xdr:col>
      <xdr:colOff>1744117</xdr:colOff>
      <xdr:row>7</xdr:row>
      <xdr:rowOff>49881</xdr:rowOff>
    </xdr:to>
    <xdr:pic>
      <xdr:nvPicPr>
        <xdr:cNvPr id="4" name="Picture 20"/>
        <xdr:cNvPicPr>
          <a:picLocks noChangeAspect="1" noChangeArrowheads="1"/>
        </xdr:cNvPicPr>
      </xdr:nvPicPr>
      <xdr:blipFill>
        <a:blip xmlns:r="http://schemas.openxmlformats.org/officeDocument/2006/relationships" r:embed="rId1" cstate="print"/>
        <a:srcRect/>
        <a:stretch>
          <a:fillRect/>
        </a:stretch>
      </xdr:blipFill>
      <xdr:spPr bwMode="auto">
        <a:xfrm>
          <a:off x="639775" y="217715"/>
          <a:ext cx="2914092" cy="1002380"/>
        </a:xfrm>
        <a:prstGeom prst="rect">
          <a:avLst/>
        </a:prstGeom>
        <a:noFill/>
      </xdr:spPr>
    </xdr:pic>
    <xdr:clientData/>
  </xdr:twoCellAnchor>
  <xdr:twoCellAnchor editAs="oneCell">
    <xdr:from>
      <xdr:col>8</xdr:col>
      <xdr:colOff>272143</xdr:colOff>
      <xdr:row>1</xdr:row>
      <xdr:rowOff>108858</xdr:rowOff>
    </xdr:from>
    <xdr:to>
      <xdr:col>12</xdr:col>
      <xdr:colOff>13608</xdr:colOff>
      <xdr:row>7</xdr:row>
      <xdr:rowOff>149679</xdr:rowOff>
    </xdr:to>
    <xdr:pic>
      <xdr:nvPicPr>
        <xdr:cNvPr id="3" name="Imagen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450786" y="136072"/>
          <a:ext cx="2272393" cy="11838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180976</xdr:colOff>
      <xdr:row>0</xdr:row>
      <xdr:rowOff>133350</xdr:rowOff>
    </xdr:from>
    <xdr:to>
      <xdr:col>0</xdr:col>
      <xdr:colOff>1514476</xdr:colOff>
      <xdr:row>3</xdr:row>
      <xdr:rowOff>85725</xdr:rowOff>
    </xdr:to>
    <xdr:pic>
      <xdr:nvPicPr>
        <xdr:cNvPr id="3" name="Picture 20"/>
        <xdr:cNvPicPr>
          <a:picLocks noChangeAspect="1" noChangeArrowheads="1"/>
        </xdr:cNvPicPr>
      </xdr:nvPicPr>
      <xdr:blipFill>
        <a:blip xmlns:r="http://schemas.openxmlformats.org/officeDocument/2006/relationships" r:embed="rId1" cstate="print"/>
        <a:srcRect/>
        <a:stretch>
          <a:fillRect/>
        </a:stretch>
      </xdr:blipFill>
      <xdr:spPr bwMode="auto">
        <a:xfrm>
          <a:off x="180976" y="133350"/>
          <a:ext cx="1333500" cy="52387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133350</xdr:rowOff>
    </xdr:from>
    <xdr:to>
      <xdr:col>3</xdr:col>
      <xdr:colOff>1200150</xdr:colOff>
      <xdr:row>9</xdr:row>
      <xdr:rowOff>0</xdr:rowOff>
    </xdr:to>
    <xdr:pic>
      <xdr:nvPicPr>
        <xdr:cNvPr id="2" name="Picture 2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7200"/>
          <a:ext cx="291465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209550</xdr:colOff>
      <xdr:row>2</xdr:row>
      <xdr:rowOff>114300</xdr:rowOff>
    </xdr:from>
    <xdr:to>
      <xdr:col>14</xdr:col>
      <xdr:colOff>647700</xdr:colOff>
      <xdr:row>8</xdr:row>
      <xdr:rowOff>142875</xdr:rowOff>
    </xdr:to>
    <xdr:pic>
      <xdr:nvPicPr>
        <xdr:cNvPr id="3"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15325" y="438150"/>
          <a:ext cx="20859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2</xdr:row>
      <xdr:rowOff>0</xdr:rowOff>
    </xdr:from>
    <xdr:to>
      <xdr:col>2</xdr:col>
      <xdr:colOff>46009</xdr:colOff>
      <xdr:row>8</xdr:row>
      <xdr:rowOff>113380</xdr:rowOff>
    </xdr:to>
    <xdr:pic>
      <xdr:nvPicPr>
        <xdr:cNvPr id="2" name="Picture 20"/>
        <xdr:cNvPicPr>
          <a:picLocks noChangeAspect="1" noChangeArrowheads="1"/>
        </xdr:cNvPicPr>
      </xdr:nvPicPr>
      <xdr:blipFill>
        <a:blip xmlns:r="http://schemas.openxmlformats.org/officeDocument/2006/relationships" r:embed="rId1" cstate="print"/>
        <a:srcRect/>
        <a:stretch>
          <a:fillRect/>
        </a:stretch>
      </xdr:blipFill>
      <xdr:spPr bwMode="auto">
        <a:xfrm>
          <a:off x="95250" y="285750"/>
          <a:ext cx="2913034" cy="970630"/>
        </a:xfrm>
        <a:prstGeom prst="rect">
          <a:avLst/>
        </a:prstGeom>
        <a:noFill/>
      </xdr:spPr>
    </xdr:pic>
    <xdr:clientData/>
  </xdr:twoCellAnchor>
  <xdr:twoCellAnchor editAs="oneCell">
    <xdr:from>
      <xdr:col>4</xdr:col>
      <xdr:colOff>762001</xdr:colOff>
      <xdr:row>1</xdr:row>
      <xdr:rowOff>84666</xdr:rowOff>
    </xdr:from>
    <xdr:to>
      <xdr:col>5</xdr:col>
      <xdr:colOff>1214061</xdr:colOff>
      <xdr:row>8</xdr:row>
      <xdr:rowOff>84667</xdr:rowOff>
    </xdr:to>
    <xdr:pic>
      <xdr:nvPicPr>
        <xdr:cNvPr id="3" name="Imagen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15501" y="227541"/>
          <a:ext cx="2452310" cy="100012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103909</xdr:colOff>
      <xdr:row>3</xdr:row>
      <xdr:rowOff>95250</xdr:rowOff>
    </xdr:from>
    <xdr:to>
      <xdr:col>4</xdr:col>
      <xdr:colOff>30615</xdr:colOff>
      <xdr:row>3</xdr:row>
      <xdr:rowOff>1097630</xdr:rowOff>
    </xdr:to>
    <xdr:pic>
      <xdr:nvPicPr>
        <xdr:cNvPr id="2" name="Picture 20"/>
        <xdr:cNvPicPr>
          <a:picLocks noChangeAspect="1" noChangeArrowheads="1"/>
        </xdr:cNvPicPr>
      </xdr:nvPicPr>
      <xdr:blipFill>
        <a:blip xmlns:r="http://schemas.openxmlformats.org/officeDocument/2006/relationships" r:embed="rId1" cstate="print"/>
        <a:srcRect/>
        <a:stretch>
          <a:fillRect/>
        </a:stretch>
      </xdr:blipFill>
      <xdr:spPr bwMode="auto">
        <a:xfrm>
          <a:off x="627784" y="666750"/>
          <a:ext cx="2908031" cy="1002380"/>
        </a:xfrm>
        <a:prstGeom prst="rect">
          <a:avLst/>
        </a:prstGeom>
        <a:noFill/>
      </xdr:spPr>
    </xdr:pic>
    <xdr:clientData/>
  </xdr:twoCellAnchor>
  <xdr:twoCellAnchor editAs="oneCell">
    <xdr:from>
      <xdr:col>5</xdr:col>
      <xdr:colOff>1515342</xdr:colOff>
      <xdr:row>2</xdr:row>
      <xdr:rowOff>147205</xdr:rowOff>
    </xdr:from>
    <xdr:to>
      <xdr:col>7</xdr:col>
      <xdr:colOff>81644</xdr:colOff>
      <xdr:row>3</xdr:row>
      <xdr:rowOff>1140526</xdr:rowOff>
    </xdr:to>
    <xdr:pic>
      <xdr:nvPicPr>
        <xdr:cNvPr id="3" name="Imagen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54167" y="528205"/>
          <a:ext cx="2271527" cy="118382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190500</xdr:colOff>
      <xdr:row>1</xdr:row>
      <xdr:rowOff>9525</xdr:rowOff>
    </xdr:from>
    <xdr:to>
      <xdr:col>3</xdr:col>
      <xdr:colOff>199467</xdr:colOff>
      <xdr:row>6</xdr:row>
      <xdr:rowOff>59405</xdr:rowOff>
    </xdr:to>
    <xdr:pic>
      <xdr:nvPicPr>
        <xdr:cNvPr id="2" name="Picture 20"/>
        <xdr:cNvPicPr>
          <a:picLocks noChangeAspect="1" noChangeArrowheads="1"/>
        </xdr:cNvPicPr>
      </xdr:nvPicPr>
      <xdr:blipFill>
        <a:blip xmlns:r="http://schemas.openxmlformats.org/officeDocument/2006/relationships" r:embed="rId1" cstate="print"/>
        <a:srcRect/>
        <a:stretch>
          <a:fillRect/>
        </a:stretch>
      </xdr:blipFill>
      <xdr:spPr bwMode="auto">
        <a:xfrm>
          <a:off x="952500" y="200025"/>
          <a:ext cx="2914092" cy="1002380"/>
        </a:xfrm>
        <a:prstGeom prst="rect">
          <a:avLst/>
        </a:prstGeom>
        <a:noFill/>
      </xdr:spPr>
    </xdr:pic>
    <xdr:clientData/>
  </xdr:twoCellAnchor>
  <xdr:twoCellAnchor editAs="oneCell">
    <xdr:from>
      <xdr:col>5</xdr:col>
      <xdr:colOff>1085850</xdr:colOff>
      <xdr:row>1</xdr:row>
      <xdr:rowOff>76200</xdr:rowOff>
    </xdr:from>
    <xdr:to>
      <xdr:col>7</xdr:col>
      <xdr:colOff>880685</xdr:colOff>
      <xdr:row>6</xdr:row>
      <xdr:rowOff>160867</xdr:rowOff>
    </xdr:to>
    <xdr:pic>
      <xdr:nvPicPr>
        <xdr:cNvPr id="3" name="Imagen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91550" y="266700"/>
          <a:ext cx="2452310" cy="103716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1"/>
  <sheetViews>
    <sheetView showGridLines="0" zoomScale="90" zoomScaleNormal="90" workbookViewId="0">
      <selection activeCell="G6" sqref="G6"/>
    </sheetView>
  </sheetViews>
  <sheetFormatPr baseColWidth="10" defaultRowHeight="15"/>
  <cols>
    <col min="1" max="1" width="1.85546875" customWidth="1"/>
    <col min="2" max="7" width="30.7109375" customWidth="1"/>
  </cols>
  <sheetData>
    <row r="1" spans="2:7" ht="8.25" customHeight="1"/>
    <row r="2" spans="2:7">
      <c r="B2" s="210"/>
      <c r="C2" s="209" t="s">
        <v>104</v>
      </c>
      <c r="D2" s="209"/>
      <c r="E2" s="209"/>
      <c r="F2" s="209"/>
      <c r="G2" s="1" t="s">
        <v>103</v>
      </c>
    </row>
    <row r="3" spans="2:7">
      <c r="B3" s="211"/>
      <c r="C3" s="209"/>
      <c r="D3" s="209"/>
      <c r="E3" s="209"/>
      <c r="F3" s="209"/>
      <c r="G3" s="1" t="s">
        <v>176</v>
      </c>
    </row>
    <row r="4" spans="2:7">
      <c r="B4" s="211"/>
      <c r="C4" s="209" t="s">
        <v>102</v>
      </c>
      <c r="D4" s="209"/>
      <c r="E4" s="209"/>
      <c r="F4" s="209"/>
      <c r="G4" s="207" t="s">
        <v>276</v>
      </c>
    </row>
    <row r="5" spans="2:7">
      <c r="B5" s="212"/>
      <c r="C5" s="209"/>
      <c r="D5" s="209"/>
      <c r="E5" s="209"/>
      <c r="F5" s="209"/>
      <c r="G5" s="208"/>
    </row>
    <row r="7" spans="2:7" ht="51" customHeight="1">
      <c r="B7" s="26" t="s">
        <v>239</v>
      </c>
      <c r="C7" s="213"/>
      <c r="D7" s="214"/>
      <c r="E7" s="214"/>
      <c r="F7" s="214"/>
      <c r="G7" s="215"/>
    </row>
    <row r="9" spans="2:7" ht="17.25" customHeight="1">
      <c r="B9" s="203" t="s">
        <v>156</v>
      </c>
      <c r="C9" s="204"/>
      <c r="D9" s="205"/>
      <c r="E9" s="206" t="s">
        <v>147</v>
      </c>
      <c r="F9" s="206"/>
      <c r="G9" s="206"/>
    </row>
    <row r="10" spans="2:7" ht="21.75" customHeight="1">
      <c r="B10" s="27"/>
      <c r="C10" s="28" t="s">
        <v>145</v>
      </c>
      <c r="D10" s="28" t="s">
        <v>146</v>
      </c>
      <c r="E10" s="28"/>
      <c r="F10" s="28" t="s">
        <v>148</v>
      </c>
      <c r="G10" s="28" t="s">
        <v>149</v>
      </c>
    </row>
    <row r="11" spans="2:7" ht="48.75" customHeight="1">
      <c r="B11" s="18" t="s">
        <v>152</v>
      </c>
      <c r="C11" s="20"/>
      <c r="D11" s="20"/>
      <c r="E11" s="18" t="s">
        <v>10</v>
      </c>
      <c r="F11" s="19"/>
      <c r="G11" s="19"/>
    </row>
    <row r="12" spans="2:7" ht="48.75" customHeight="1">
      <c r="B12" s="18" t="s">
        <v>120</v>
      </c>
      <c r="C12" s="20"/>
      <c r="D12" s="20"/>
      <c r="E12" s="18" t="s">
        <v>151</v>
      </c>
      <c r="F12" s="19"/>
      <c r="G12" s="19"/>
    </row>
    <row r="13" spans="2:7" ht="48.75" customHeight="1">
      <c r="B13" s="18" t="s">
        <v>159</v>
      </c>
      <c r="C13" s="20"/>
      <c r="D13" s="20"/>
      <c r="E13" s="18" t="s">
        <v>154</v>
      </c>
      <c r="F13" s="20"/>
      <c r="G13" s="19"/>
    </row>
    <row r="14" spans="2:7" ht="48.75" customHeight="1">
      <c r="B14" s="18" t="s">
        <v>153</v>
      </c>
      <c r="C14" s="20"/>
      <c r="D14" s="20"/>
      <c r="E14" s="18" t="s">
        <v>155</v>
      </c>
      <c r="F14" s="19"/>
      <c r="G14" s="19"/>
    </row>
    <row r="15" spans="2:7" ht="48.75" customHeight="1">
      <c r="B15" s="18" t="s">
        <v>150</v>
      </c>
      <c r="C15" s="20"/>
      <c r="D15" s="20"/>
      <c r="E15" s="18" t="s">
        <v>160</v>
      </c>
      <c r="F15" s="22"/>
      <c r="G15" s="22"/>
    </row>
    <row r="16" spans="2:7" ht="48.75" customHeight="1">
      <c r="B16" s="18" t="s">
        <v>155</v>
      </c>
      <c r="C16" s="20"/>
      <c r="D16" s="20"/>
      <c r="E16" s="25" t="s">
        <v>237</v>
      </c>
      <c r="F16" s="22"/>
      <c r="G16" s="22"/>
    </row>
    <row r="17" spans="2:7" ht="48.75" customHeight="1">
      <c r="B17" s="18" t="s">
        <v>91</v>
      </c>
      <c r="C17" s="20"/>
      <c r="D17" s="20"/>
      <c r="E17" s="18" t="s">
        <v>238</v>
      </c>
      <c r="F17" s="22"/>
      <c r="G17" s="22"/>
    </row>
    <row r="18" spans="2:7" ht="48.75" customHeight="1">
      <c r="B18" s="18" t="s">
        <v>236</v>
      </c>
      <c r="C18" s="20"/>
      <c r="D18" s="20"/>
      <c r="E18" s="18" t="s">
        <v>240</v>
      </c>
      <c r="F18" s="24"/>
      <c r="G18" s="24"/>
    </row>
    <row r="19" spans="2:7" ht="48.75" customHeight="1">
      <c r="B19" s="18" t="s">
        <v>160</v>
      </c>
      <c r="C19" s="20"/>
      <c r="D19" s="20"/>
      <c r="E19" s="18" t="s">
        <v>161</v>
      </c>
      <c r="F19" s="19"/>
      <c r="G19" s="19"/>
    </row>
    <row r="20" spans="2:7">
      <c r="B20" s="17"/>
    </row>
    <row r="21" spans="2:7" ht="55.5" customHeight="1">
      <c r="B21" s="26" t="s">
        <v>249</v>
      </c>
      <c r="C21" s="202"/>
      <c r="D21" s="202"/>
      <c r="E21" s="202"/>
      <c r="F21" s="202"/>
      <c r="G21" s="202"/>
    </row>
  </sheetData>
  <mergeCells count="8">
    <mergeCell ref="C21:G21"/>
    <mergeCell ref="B9:D9"/>
    <mergeCell ref="E9:G9"/>
    <mergeCell ref="G4:G5"/>
    <mergeCell ref="C2:F3"/>
    <mergeCell ref="C4:F5"/>
    <mergeCell ref="B2:B5"/>
    <mergeCell ref="C7:G7"/>
  </mergeCells>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1"/>
  <sheetViews>
    <sheetView workbookViewId="0">
      <selection activeCell="C14" sqref="C14"/>
    </sheetView>
  </sheetViews>
  <sheetFormatPr baseColWidth="10" defaultRowHeight="15"/>
  <cols>
    <col min="2" max="2" width="38" customWidth="1"/>
    <col min="3" max="3" width="5.5703125" customWidth="1"/>
    <col min="4" max="4" width="32.7109375" customWidth="1"/>
    <col min="5" max="5" width="24.85546875" customWidth="1"/>
    <col min="6" max="6" width="20.85546875" customWidth="1"/>
    <col min="7" max="7" width="19" customWidth="1"/>
    <col min="8" max="8" width="23.28515625" customWidth="1"/>
  </cols>
  <sheetData>
    <row r="1" spans="1:9">
      <c r="B1" s="282"/>
      <c r="C1" s="282"/>
      <c r="D1" s="282"/>
      <c r="E1" s="282"/>
      <c r="F1" s="282"/>
      <c r="G1" s="282"/>
      <c r="H1" s="282"/>
    </row>
    <row r="2" spans="1:9">
      <c r="B2" s="282"/>
      <c r="C2" s="282"/>
      <c r="D2" s="282"/>
      <c r="E2" s="282"/>
      <c r="F2" s="282"/>
      <c r="G2" s="282"/>
      <c r="H2" s="282"/>
    </row>
    <row r="3" spans="1:9">
      <c r="B3" s="282"/>
      <c r="C3" s="282"/>
      <c r="D3" s="282"/>
      <c r="E3" s="282"/>
      <c r="F3" s="282"/>
      <c r="G3" s="282"/>
      <c r="H3" s="282"/>
    </row>
    <row r="4" spans="1:9">
      <c r="B4" s="282"/>
      <c r="C4" s="282"/>
      <c r="D4" s="282"/>
      <c r="E4" s="282"/>
      <c r="F4" s="282"/>
      <c r="G4" s="282"/>
      <c r="H4" s="282"/>
    </row>
    <row r="5" spans="1:9">
      <c r="B5" s="282"/>
      <c r="C5" s="282"/>
      <c r="D5" s="282"/>
      <c r="E5" s="282"/>
      <c r="F5" s="282"/>
      <c r="G5" s="282"/>
      <c r="H5" s="282"/>
    </row>
    <row r="6" spans="1:9">
      <c r="B6" s="282"/>
      <c r="C6" s="282"/>
      <c r="D6" s="282"/>
      <c r="E6" s="282"/>
      <c r="F6" s="282"/>
      <c r="G6" s="282"/>
      <c r="H6" s="282"/>
    </row>
    <row r="7" spans="1:9">
      <c r="A7" s="185"/>
      <c r="B7" s="282"/>
      <c r="C7" s="282"/>
      <c r="D7" s="282"/>
      <c r="E7" s="282"/>
      <c r="F7" s="282"/>
      <c r="G7" s="282"/>
      <c r="H7" s="282"/>
      <c r="I7" s="186"/>
    </row>
    <row r="8" spans="1:9" ht="19.5" thickBot="1">
      <c r="A8" s="185"/>
      <c r="B8" s="349" t="s">
        <v>722</v>
      </c>
      <c r="C8" s="350"/>
      <c r="D8" s="350"/>
      <c r="E8" s="350"/>
      <c r="F8" s="350"/>
      <c r="G8" s="350"/>
      <c r="H8" s="351"/>
      <c r="I8" s="187"/>
    </row>
    <row r="9" spans="1:9" ht="16.5" thickBot="1">
      <c r="A9" s="185"/>
      <c r="B9" s="340" t="s">
        <v>723</v>
      </c>
      <c r="C9" s="352"/>
      <c r="D9" s="352"/>
      <c r="E9" s="352"/>
      <c r="F9" s="352"/>
      <c r="G9" s="352"/>
      <c r="H9" s="353"/>
      <c r="I9" s="187"/>
    </row>
    <row r="10" spans="1:9" ht="19.5" thickBot="1">
      <c r="A10" s="185"/>
      <c r="B10" s="188" t="s">
        <v>553</v>
      </c>
      <c r="C10" s="343" t="s">
        <v>554</v>
      </c>
      <c r="D10" s="343"/>
      <c r="E10" s="178" t="s">
        <v>555</v>
      </c>
      <c r="F10" s="178" t="s">
        <v>724</v>
      </c>
      <c r="G10" s="177" t="s">
        <v>556</v>
      </c>
      <c r="H10" s="189" t="s">
        <v>557</v>
      </c>
      <c r="I10" s="187"/>
    </row>
    <row r="11" spans="1:9" ht="63.75" thickBot="1">
      <c r="A11" s="185"/>
      <c r="B11" s="354" t="s">
        <v>725</v>
      </c>
      <c r="C11" s="180" t="s">
        <v>559</v>
      </c>
      <c r="D11" s="190" t="s">
        <v>726</v>
      </c>
      <c r="E11" s="191" t="s">
        <v>701</v>
      </c>
      <c r="F11" s="190" t="s">
        <v>766</v>
      </c>
      <c r="G11" s="190" t="s">
        <v>727</v>
      </c>
      <c r="H11" s="192" t="s">
        <v>728</v>
      </c>
      <c r="I11" s="187"/>
    </row>
    <row r="12" spans="1:9" ht="95.25" thickBot="1">
      <c r="A12" s="185"/>
      <c r="B12" s="355"/>
      <c r="C12" s="180" t="s">
        <v>564</v>
      </c>
      <c r="D12" s="190" t="s">
        <v>729</v>
      </c>
      <c r="E12" s="190" t="s">
        <v>730</v>
      </c>
      <c r="F12" s="190" t="s">
        <v>731</v>
      </c>
      <c r="G12" s="190" t="s">
        <v>768</v>
      </c>
      <c r="H12" s="192" t="s">
        <v>732</v>
      </c>
      <c r="I12" s="187"/>
    </row>
    <row r="13" spans="1:9" ht="63.75" thickBot="1">
      <c r="A13" s="185"/>
      <c r="B13" s="355"/>
      <c r="C13" s="180" t="s">
        <v>568</v>
      </c>
      <c r="D13" s="190" t="s">
        <v>733</v>
      </c>
      <c r="E13" s="190" t="s">
        <v>734</v>
      </c>
      <c r="F13" s="191" t="s">
        <v>701</v>
      </c>
      <c r="G13" s="190" t="s">
        <v>769</v>
      </c>
      <c r="H13" s="192" t="s">
        <v>735</v>
      </c>
      <c r="I13" s="187"/>
    </row>
    <row r="14" spans="1:9" ht="63.75" thickBot="1">
      <c r="A14" s="185"/>
      <c r="B14" s="355"/>
      <c r="C14" s="180" t="s">
        <v>646</v>
      </c>
      <c r="D14" s="190" t="s">
        <v>736</v>
      </c>
      <c r="E14" s="190" t="s">
        <v>737</v>
      </c>
      <c r="F14" s="191" t="s">
        <v>701</v>
      </c>
      <c r="G14" s="190" t="s">
        <v>738</v>
      </c>
      <c r="H14" s="192" t="s">
        <v>739</v>
      </c>
      <c r="I14" s="187"/>
    </row>
    <row r="15" spans="1:9" ht="63.75" thickBot="1">
      <c r="A15" s="185"/>
      <c r="B15" s="355"/>
      <c r="C15" s="180" t="s">
        <v>767</v>
      </c>
      <c r="D15" s="190" t="s">
        <v>740</v>
      </c>
      <c r="E15" s="190" t="s">
        <v>741</v>
      </c>
      <c r="F15" s="190" t="s">
        <v>742</v>
      </c>
      <c r="G15" s="190" t="s">
        <v>743</v>
      </c>
      <c r="H15" s="192" t="s">
        <v>596</v>
      </c>
      <c r="I15" s="187"/>
    </row>
    <row r="16" spans="1:9" ht="63.75" thickBot="1">
      <c r="A16" s="185"/>
      <c r="B16" s="193" t="s">
        <v>744</v>
      </c>
      <c r="C16" s="180" t="s">
        <v>577</v>
      </c>
      <c r="D16" s="190" t="s">
        <v>770</v>
      </c>
      <c r="E16" s="191" t="s">
        <v>745</v>
      </c>
      <c r="F16" s="191" t="s">
        <v>701</v>
      </c>
      <c r="G16" s="190" t="s">
        <v>771</v>
      </c>
      <c r="H16" s="192" t="s">
        <v>746</v>
      </c>
      <c r="I16" s="187"/>
    </row>
    <row r="17" spans="1:9" ht="94.5" customHeight="1" thickBot="1">
      <c r="A17" s="185"/>
      <c r="B17" s="193" t="s">
        <v>747</v>
      </c>
      <c r="C17" s="194" t="s">
        <v>593</v>
      </c>
      <c r="D17" s="190" t="s">
        <v>748</v>
      </c>
      <c r="E17" s="190" t="s">
        <v>749</v>
      </c>
      <c r="F17" s="190" t="s">
        <v>750</v>
      </c>
      <c r="G17" s="190" t="s">
        <v>751</v>
      </c>
      <c r="H17" s="190" t="s">
        <v>752</v>
      </c>
      <c r="I17" s="187"/>
    </row>
    <row r="18" spans="1:9" ht="79.5" thickBot="1">
      <c r="A18" s="185"/>
      <c r="B18" s="199" t="s">
        <v>772</v>
      </c>
      <c r="C18" s="180" t="s">
        <v>601</v>
      </c>
      <c r="D18" s="195" t="s">
        <v>753</v>
      </c>
      <c r="E18" s="195" t="s">
        <v>754</v>
      </c>
      <c r="F18" s="196" t="s">
        <v>701</v>
      </c>
      <c r="G18" s="197" t="s">
        <v>755</v>
      </c>
      <c r="H18" s="198" t="s">
        <v>756</v>
      </c>
      <c r="I18" s="187"/>
    </row>
    <row r="19" spans="1:9" ht="162" customHeight="1" thickBot="1">
      <c r="A19" s="185"/>
      <c r="B19" s="199" t="s">
        <v>757</v>
      </c>
      <c r="C19" s="180" t="s">
        <v>715</v>
      </c>
      <c r="D19" s="190" t="s">
        <v>758</v>
      </c>
      <c r="E19" s="191" t="s">
        <v>759</v>
      </c>
      <c r="F19" s="191" t="s">
        <v>760</v>
      </c>
      <c r="G19" s="190" t="s">
        <v>761</v>
      </c>
      <c r="H19" s="200" t="s">
        <v>762</v>
      </c>
      <c r="I19" s="187"/>
    </row>
    <row r="20" spans="1:9">
      <c r="A20" s="185"/>
      <c r="I20" s="201"/>
    </row>
    <row r="21" spans="1:9">
      <c r="A21" s="185"/>
    </row>
  </sheetData>
  <mergeCells count="5">
    <mergeCell ref="B1:H7"/>
    <mergeCell ref="B8:H8"/>
    <mergeCell ref="B9:H9"/>
    <mergeCell ref="C10:D10"/>
    <mergeCell ref="B11:B15"/>
  </mergeCells>
  <printOptions horizontalCentered="1" verticalCentered="1"/>
  <pageMargins left="0.70866141732283472" right="0.70866141732283472" top="0.74803149606299213" bottom="0.74803149606299213" header="0.31496062992125984" footer="0.31496062992125984"/>
  <pageSetup scale="54" orientation="landscape"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H35"/>
  <sheetViews>
    <sheetView tabSelected="1" zoomScale="80" zoomScaleNormal="80" workbookViewId="0">
      <selection activeCell="D17" sqref="D17"/>
    </sheetView>
  </sheetViews>
  <sheetFormatPr baseColWidth="10" defaultRowHeight="15"/>
  <cols>
    <col min="1" max="1" width="34.42578125" customWidth="1"/>
    <col min="2" max="2" width="19" customWidth="1"/>
    <col min="3" max="3" width="59.28515625" customWidth="1"/>
    <col min="4" max="4" width="34.85546875" customWidth="1"/>
    <col min="5" max="5" width="35.85546875" customWidth="1"/>
    <col min="6" max="6" width="31.28515625" customWidth="1"/>
  </cols>
  <sheetData>
    <row r="2" spans="1:8">
      <c r="A2" s="221"/>
      <c r="B2" s="222"/>
      <c r="C2" s="222"/>
      <c r="D2" s="222"/>
      <c r="E2" s="222"/>
      <c r="F2" s="223"/>
    </row>
    <row r="3" spans="1:8">
      <c r="A3" s="224"/>
      <c r="B3" s="225"/>
      <c r="C3" s="225"/>
      <c r="D3" s="225"/>
      <c r="E3" s="225"/>
      <c r="F3" s="226"/>
    </row>
    <row r="4" spans="1:8">
      <c r="A4" s="224"/>
      <c r="B4" s="225"/>
      <c r="C4" s="225"/>
      <c r="D4" s="225"/>
      <c r="E4" s="225"/>
      <c r="F4" s="226"/>
      <c r="G4" s="122"/>
    </row>
    <row r="5" spans="1:8">
      <c r="A5" s="224"/>
      <c r="B5" s="225"/>
      <c r="C5" s="225"/>
      <c r="D5" s="225"/>
      <c r="E5" s="225"/>
      <c r="F5" s="226"/>
      <c r="G5" s="122"/>
    </row>
    <row r="6" spans="1:8">
      <c r="A6" s="224"/>
      <c r="B6" s="225"/>
      <c r="C6" s="225"/>
      <c r="D6" s="225"/>
      <c r="E6" s="225"/>
      <c r="F6" s="226"/>
      <c r="G6" s="122"/>
    </row>
    <row r="7" spans="1:8">
      <c r="A7" s="224"/>
      <c r="B7" s="225"/>
      <c r="C7" s="225"/>
      <c r="D7" s="225"/>
      <c r="E7" s="225"/>
      <c r="F7" s="226"/>
      <c r="G7" s="122"/>
    </row>
    <row r="8" spans="1:8" ht="15.75" thickBot="1">
      <c r="A8" s="227"/>
      <c r="B8" s="228"/>
      <c r="C8" s="228"/>
      <c r="D8" s="228"/>
      <c r="E8" s="228"/>
      <c r="F8" s="229"/>
      <c r="G8" s="122"/>
    </row>
    <row r="9" spans="1:8" ht="62.25" customHeight="1" thickBot="1">
      <c r="A9" s="123" t="s">
        <v>552</v>
      </c>
      <c r="B9" s="124"/>
      <c r="C9" s="124"/>
      <c r="D9" s="124"/>
      <c r="E9" s="124"/>
      <c r="F9" s="125"/>
      <c r="G9" s="126"/>
      <c r="H9" s="127"/>
    </row>
    <row r="10" spans="1:8" ht="19.5" customHeight="1" thickBot="1">
      <c r="A10" s="218" t="s">
        <v>763</v>
      </c>
      <c r="B10" s="219"/>
      <c r="C10" s="219"/>
      <c r="D10" s="219"/>
      <c r="E10" s="219"/>
      <c r="F10" s="220"/>
      <c r="G10" s="126"/>
      <c r="H10" s="127"/>
    </row>
    <row r="11" spans="1:8" ht="38.25" customHeight="1" thickBot="1">
      <c r="A11" s="128" t="s">
        <v>553</v>
      </c>
      <c r="B11" s="129" t="s">
        <v>554</v>
      </c>
      <c r="C11" s="129"/>
      <c r="D11" s="130" t="s">
        <v>555</v>
      </c>
      <c r="E11" s="129" t="s">
        <v>556</v>
      </c>
      <c r="F11" s="130" t="s">
        <v>557</v>
      </c>
      <c r="G11" s="126"/>
      <c r="H11" s="127"/>
    </row>
    <row r="12" spans="1:8" ht="42" customHeight="1" thickBot="1">
      <c r="A12" s="216" t="s">
        <v>558</v>
      </c>
      <c r="B12" s="131" t="s">
        <v>559</v>
      </c>
      <c r="C12" s="132" t="s">
        <v>560</v>
      </c>
      <c r="D12" s="133" t="s">
        <v>561</v>
      </c>
      <c r="E12" s="133" t="s">
        <v>562</v>
      </c>
      <c r="F12" s="134" t="s">
        <v>563</v>
      </c>
      <c r="G12" s="135"/>
      <c r="H12" s="127"/>
    </row>
    <row r="13" spans="1:8" ht="45.75" thickBot="1">
      <c r="A13" s="230"/>
      <c r="B13" s="136" t="s">
        <v>564</v>
      </c>
      <c r="C13" s="137" t="s">
        <v>565</v>
      </c>
      <c r="D13" s="138" t="s">
        <v>566</v>
      </c>
      <c r="E13" s="138" t="s">
        <v>562</v>
      </c>
      <c r="F13" s="139" t="s">
        <v>567</v>
      </c>
      <c r="G13" s="135"/>
      <c r="H13" s="127"/>
    </row>
    <row r="14" spans="1:8" ht="45.75" thickBot="1">
      <c r="A14" s="230"/>
      <c r="B14" s="136" t="s">
        <v>568</v>
      </c>
      <c r="C14" s="137" t="s">
        <v>569</v>
      </c>
      <c r="D14" s="138" t="s">
        <v>570</v>
      </c>
      <c r="E14" s="133" t="s">
        <v>562</v>
      </c>
      <c r="F14" s="139" t="s">
        <v>571</v>
      </c>
      <c r="G14" s="135"/>
      <c r="H14" s="127"/>
    </row>
    <row r="15" spans="1:8" ht="36" customHeight="1" thickBot="1">
      <c r="A15" s="217"/>
      <c r="B15" s="136" t="s">
        <v>572</v>
      </c>
      <c r="C15" s="140" t="s">
        <v>573</v>
      </c>
      <c r="D15" s="141" t="s">
        <v>574</v>
      </c>
      <c r="E15" s="141" t="s">
        <v>562</v>
      </c>
      <c r="F15" s="142" t="s">
        <v>575</v>
      </c>
      <c r="G15" s="135"/>
      <c r="H15" s="127"/>
    </row>
    <row r="16" spans="1:8" ht="30.75" customHeight="1" thickBot="1">
      <c r="A16" s="216" t="s">
        <v>576</v>
      </c>
      <c r="B16" s="136" t="s">
        <v>577</v>
      </c>
      <c r="C16" s="143" t="s">
        <v>578</v>
      </c>
      <c r="D16" s="144" t="s">
        <v>579</v>
      </c>
      <c r="E16" s="133" t="s">
        <v>580</v>
      </c>
      <c r="F16" s="145" t="s">
        <v>581</v>
      </c>
      <c r="G16" s="135"/>
      <c r="H16" s="127"/>
    </row>
    <row r="17" spans="1:8" ht="30.75" thickBot="1">
      <c r="A17" s="230"/>
      <c r="B17" s="136" t="s">
        <v>582</v>
      </c>
      <c r="C17" s="137" t="s">
        <v>583</v>
      </c>
      <c r="D17" s="138" t="s">
        <v>584</v>
      </c>
      <c r="E17" s="133" t="s">
        <v>562</v>
      </c>
      <c r="F17" s="139" t="s">
        <v>581</v>
      </c>
      <c r="G17" s="135"/>
      <c r="H17" s="127"/>
    </row>
    <row r="18" spans="1:8" ht="30.75" thickBot="1">
      <c r="A18" s="230"/>
      <c r="B18" s="136" t="s">
        <v>585</v>
      </c>
      <c r="C18" s="137" t="s">
        <v>586</v>
      </c>
      <c r="D18" s="138" t="s">
        <v>587</v>
      </c>
      <c r="E18" s="133" t="s">
        <v>588</v>
      </c>
      <c r="F18" s="139" t="s">
        <v>581</v>
      </c>
      <c r="G18" s="135"/>
      <c r="H18" s="127"/>
    </row>
    <row r="19" spans="1:8" ht="42" customHeight="1" thickBot="1">
      <c r="A19" s="217"/>
      <c r="B19" s="136" t="s">
        <v>589</v>
      </c>
      <c r="C19" s="140" t="s">
        <v>590</v>
      </c>
      <c r="D19" s="141" t="s">
        <v>591</v>
      </c>
      <c r="E19" s="141" t="s">
        <v>562</v>
      </c>
      <c r="F19" s="146">
        <v>42460</v>
      </c>
      <c r="G19" s="135"/>
      <c r="H19" s="127"/>
    </row>
    <row r="20" spans="1:8" ht="55.5" customHeight="1" thickBot="1">
      <c r="A20" s="216" t="s">
        <v>592</v>
      </c>
      <c r="B20" s="136" t="s">
        <v>593</v>
      </c>
      <c r="C20" s="132" t="s">
        <v>590</v>
      </c>
      <c r="D20" s="133" t="s">
        <v>594</v>
      </c>
      <c r="E20" s="133" t="s">
        <v>595</v>
      </c>
      <c r="F20" s="147" t="s">
        <v>596</v>
      </c>
      <c r="G20" s="135"/>
      <c r="H20" s="127"/>
    </row>
    <row r="21" spans="1:8" ht="39" customHeight="1" thickBot="1">
      <c r="A21" s="217"/>
      <c r="B21" s="136" t="s">
        <v>597</v>
      </c>
      <c r="C21" s="140" t="s">
        <v>598</v>
      </c>
      <c r="D21" s="141" t="s">
        <v>599</v>
      </c>
      <c r="E21" s="141" t="s">
        <v>595</v>
      </c>
      <c r="F21" s="148" t="s">
        <v>596</v>
      </c>
      <c r="G21" s="135"/>
      <c r="H21" s="127"/>
    </row>
    <row r="22" spans="1:8" ht="80.25" customHeight="1" thickBot="1">
      <c r="A22" s="216" t="s">
        <v>600</v>
      </c>
      <c r="B22" s="136" t="s">
        <v>601</v>
      </c>
      <c r="C22" s="132" t="s">
        <v>602</v>
      </c>
      <c r="D22" s="133" t="s">
        <v>603</v>
      </c>
      <c r="E22" s="133" t="s">
        <v>604</v>
      </c>
      <c r="F22" s="147" t="s">
        <v>596</v>
      </c>
      <c r="G22" s="135"/>
      <c r="H22" s="127"/>
    </row>
    <row r="23" spans="1:8" ht="84" customHeight="1" thickBot="1">
      <c r="A23" s="230"/>
      <c r="B23" s="136" t="s">
        <v>605</v>
      </c>
      <c r="C23" s="137" t="s">
        <v>606</v>
      </c>
      <c r="D23" s="138" t="s">
        <v>607</v>
      </c>
      <c r="E23" s="138" t="s">
        <v>588</v>
      </c>
      <c r="F23" s="149" t="s">
        <v>596</v>
      </c>
      <c r="G23" s="135"/>
      <c r="H23" s="127"/>
    </row>
    <row r="24" spans="1:8" ht="84" customHeight="1" thickBot="1">
      <c r="A24" s="230"/>
      <c r="B24" s="136" t="s">
        <v>608</v>
      </c>
      <c r="C24" s="137" t="s">
        <v>609</v>
      </c>
      <c r="D24" s="138" t="s">
        <v>610</v>
      </c>
      <c r="E24" s="138" t="s">
        <v>611</v>
      </c>
      <c r="F24" s="149" t="s">
        <v>596</v>
      </c>
      <c r="G24" s="150"/>
      <c r="H24" s="151"/>
    </row>
    <row r="25" spans="1:8" ht="76.5" customHeight="1" thickBot="1">
      <c r="A25" s="230"/>
      <c r="B25" s="136" t="s">
        <v>612</v>
      </c>
      <c r="C25" s="137" t="s">
        <v>613</v>
      </c>
      <c r="D25" s="138" t="s">
        <v>614</v>
      </c>
      <c r="E25" s="138" t="s">
        <v>604</v>
      </c>
      <c r="F25" s="149" t="s">
        <v>596</v>
      </c>
      <c r="G25" s="150"/>
      <c r="H25" s="151"/>
    </row>
    <row r="26" spans="1:8" ht="73.5" customHeight="1" thickBot="1">
      <c r="A26" s="230"/>
      <c r="B26" s="136" t="s">
        <v>615</v>
      </c>
      <c r="C26" s="137" t="s">
        <v>616</v>
      </c>
      <c r="D26" s="138" t="s">
        <v>587</v>
      </c>
      <c r="E26" s="138" t="s">
        <v>604</v>
      </c>
      <c r="F26" s="152" t="s">
        <v>596</v>
      </c>
      <c r="G26" s="150"/>
      <c r="H26" s="153"/>
    </row>
    <row r="27" spans="1:8" ht="51.75" customHeight="1" thickBot="1">
      <c r="A27" s="217"/>
      <c r="B27" s="136" t="s">
        <v>617</v>
      </c>
      <c r="C27" s="140" t="s">
        <v>618</v>
      </c>
      <c r="D27" s="141" t="s">
        <v>619</v>
      </c>
      <c r="E27" s="141" t="s">
        <v>595</v>
      </c>
      <c r="F27" s="148" t="s">
        <v>596</v>
      </c>
      <c r="G27" s="154"/>
      <c r="H27" s="154"/>
    </row>
    <row r="28" spans="1:8" ht="30.75" customHeight="1" thickBot="1">
      <c r="A28" s="216" t="s">
        <v>620</v>
      </c>
      <c r="B28" s="136" t="s">
        <v>621</v>
      </c>
      <c r="C28" s="132" t="s">
        <v>622</v>
      </c>
      <c r="D28" s="133" t="s">
        <v>623</v>
      </c>
      <c r="E28" s="133" t="s">
        <v>624</v>
      </c>
      <c r="F28" s="155">
        <v>42520</v>
      </c>
      <c r="G28" s="154"/>
      <c r="H28" s="154"/>
    </row>
    <row r="29" spans="1:8" ht="30.75" thickBot="1">
      <c r="A29" s="217"/>
      <c r="B29" s="136" t="s">
        <v>625</v>
      </c>
      <c r="C29" s="140" t="s">
        <v>626</v>
      </c>
      <c r="D29" s="141" t="s">
        <v>623</v>
      </c>
      <c r="E29" s="141" t="s">
        <v>624</v>
      </c>
      <c r="F29" s="146">
        <v>42643</v>
      </c>
      <c r="G29" s="154"/>
      <c r="H29" s="154"/>
    </row>
    <row r="30" spans="1:8" ht="15.75" customHeight="1">
      <c r="A30" s="156"/>
      <c r="B30" s="157"/>
      <c r="C30" s="157"/>
      <c r="D30" s="157"/>
      <c r="E30" s="157"/>
      <c r="F30" s="157"/>
      <c r="G30" s="157"/>
      <c r="H30" s="157"/>
    </row>
    <row r="31" spans="1:8">
      <c r="A31" s="158"/>
      <c r="B31" s="159"/>
      <c r="C31" s="159"/>
      <c r="D31" s="159"/>
      <c r="E31" s="159"/>
      <c r="F31" s="159"/>
      <c r="G31" s="159"/>
      <c r="H31" s="159"/>
    </row>
    <row r="32" spans="1:8">
      <c r="A32" s="158"/>
      <c r="B32" s="159"/>
      <c r="C32" s="159"/>
      <c r="D32" s="159"/>
      <c r="E32" s="159"/>
      <c r="F32" s="159"/>
      <c r="G32" s="159"/>
      <c r="H32" s="159"/>
    </row>
    <row r="33" spans="1:8">
      <c r="A33" s="158"/>
      <c r="B33" s="159"/>
      <c r="C33" s="159"/>
      <c r="D33" s="159"/>
      <c r="E33" s="159"/>
      <c r="F33" s="159"/>
      <c r="G33" s="159"/>
      <c r="H33" s="159"/>
    </row>
    <row r="34" spans="1:8">
      <c r="A34" s="160"/>
      <c r="B34" s="160"/>
      <c r="C34" s="160"/>
      <c r="D34" s="160"/>
      <c r="E34" s="160"/>
      <c r="F34" s="160"/>
      <c r="G34" s="160"/>
    </row>
    <row r="35" spans="1:8">
      <c r="A35" s="160"/>
      <c r="B35" s="160"/>
      <c r="C35" s="160"/>
      <c r="D35" s="160"/>
      <c r="E35" s="160"/>
      <c r="F35" s="160"/>
      <c r="G35" s="160"/>
    </row>
  </sheetData>
  <mergeCells count="7">
    <mergeCell ref="A28:A29"/>
    <mergeCell ref="A10:F10"/>
    <mergeCell ref="A2:F8"/>
    <mergeCell ref="A12:A15"/>
    <mergeCell ref="A16:A19"/>
    <mergeCell ref="A20:A21"/>
    <mergeCell ref="A22:A27"/>
  </mergeCells>
  <printOptions horizontalCentered="1" verticalCentered="1"/>
  <pageMargins left="0.70866141732283472" right="0.70866141732283472" top="0.74803149606299213" bottom="0.74803149606299213" header="0.31496062992125984" footer="0.31496062992125984"/>
  <pageSetup paperSize="9" scale="55"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S36"/>
  <sheetViews>
    <sheetView showGridLines="0" topLeftCell="AJ1" zoomScale="70" zoomScaleNormal="70" workbookViewId="0">
      <pane ySplit="13" topLeftCell="A14" activePane="bottomLeft" state="frozen"/>
      <selection pane="bottomLeft" activeCell="BI14" sqref="BI14:BI20"/>
    </sheetView>
  </sheetViews>
  <sheetFormatPr baseColWidth="10" defaultRowHeight="15"/>
  <cols>
    <col min="1" max="1" width="1" style="31" customWidth="1"/>
    <col min="2" max="2" width="4.140625" style="31" bestFit="1" customWidth="1"/>
    <col min="3" max="3" width="22" style="31" customWidth="1"/>
    <col min="4" max="4" width="31.85546875" style="31" customWidth="1"/>
    <col min="5" max="5" width="34.7109375" style="31" customWidth="1"/>
    <col min="6" max="6" width="52.5703125" style="31" customWidth="1"/>
    <col min="7" max="7" width="23.5703125" style="31" customWidth="1"/>
    <col min="8" max="8" width="42.5703125" style="31" customWidth="1"/>
    <col min="9" max="9" width="17.42578125" style="31" customWidth="1"/>
    <col min="10" max="10" width="13.5703125" style="31" customWidth="1"/>
    <col min="11" max="11" width="13.5703125" style="31" hidden="1" customWidth="1"/>
    <col min="12" max="18" width="7" style="31" customWidth="1"/>
    <col min="19" max="19" width="9.28515625" style="31" customWidth="1"/>
    <col min="20" max="29" width="7" style="31" customWidth="1"/>
    <col min="30" max="31" width="11.85546875" style="31" hidden="1" customWidth="1"/>
    <col min="32" max="32" width="13.5703125" style="31" customWidth="1"/>
    <col min="33" max="33" width="14.5703125" style="31" hidden="1" customWidth="1"/>
    <col min="34" max="34" width="12.5703125" style="31" customWidth="1"/>
    <col min="35" max="35" width="58.7109375" style="31" customWidth="1"/>
    <col min="36" max="36" width="15.140625" style="31" customWidth="1"/>
    <col min="37" max="37" width="15.7109375" style="31" customWidth="1"/>
    <col min="38" max="38" width="11.42578125" style="31" hidden="1" customWidth="1"/>
    <col min="39" max="39" width="16.140625" style="31" customWidth="1"/>
    <col min="40" max="40" width="10.28515625" style="31" hidden="1" customWidth="1"/>
    <col min="41" max="41" width="14.5703125" style="31" customWidth="1"/>
    <col min="42" max="42" width="11.42578125" style="31" hidden="1" customWidth="1"/>
    <col min="43" max="43" width="11.42578125" style="31" customWidth="1"/>
    <col min="44" max="44" width="11.42578125" style="31" hidden="1" customWidth="1"/>
    <col min="45" max="45" width="14.42578125" style="31" customWidth="1"/>
    <col min="46" max="46" width="11.42578125" style="31" hidden="1" customWidth="1"/>
    <col min="47" max="47" width="11.42578125" style="31" customWidth="1"/>
    <col min="48" max="48" width="11.42578125" style="31" hidden="1" customWidth="1"/>
    <col min="49" max="49" width="11.42578125" style="31" customWidth="1"/>
    <col min="50" max="50" width="11.42578125" style="31" hidden="1" customWidth="1"/>
    <col min="51" max="51" width="11.42578125" style="31" customWidth="1"/>
    <col min="52" max="53" width="11.42578125" style="31" hidden="1" customWidth="1"/>
    <col min="54" max="54" width="12.85546875" style="31" hidden="1" customWidth="1"/>
    <col min="55" max="55" width="16.140625" style="31" hidden="1" customWidth="1"/>
    <col min="56" max="57" width="11.42578125" style="31" hidden="1" customWidth="1"/>
    <col min="58" max="58" width="24.5703125" style="31" hidden="1" customWidth="1"/>
    <col min="59" max="59" width="13.5703125" style="31" customWidth="1"/>
    <col min="60" max="60" width="20.7109375" style="31" hidden="1" customWidth="1"/>
    <col min="61" max="61" width="15.42578125" style="31" customWidth="1"/>
    <col min="62" max="62" width="11.42578125" style="31" hidden="1" customWidth="1"/>
    <col min="63" max="63" width="16.85546875" style="31" customWidth="1"/>
    <col min="64" max="64" width="34.28515625" style="31" customWidth="1"/>
    <col min="65" max="65" width="48.140625" style="31" customWidth="1"/>
    <col min="66" max="67" width="21.42578125" style="31" customWidth="1"/>
    <col min="68" max="68" width="52" style="31" customWidth="1"/>
    <col min="69" max="16384" width="11.42578125" style="31"/>
  </cols>
  <sheetData>
    <row r="1" spans="2:71" ht="2.25" customHeight="1"/>
    <row r="2" spans="2:71" ht="13.5" customHeight="1">
      <c r="B2" s="240"/>
      <c r="C2" s="241"/>
      <c r="D2" s="242"/>
      <c r="E2" s="253" t="s">
        <v>104</v>
      </c>
      <c r="F2" s="252"/>
      <c r="G2" s="252"/>
      <c r="H2" s="32" t="s">
        <v>103</v>
      </c>
      <c r="I2" s="113"/>
      <c r="J2" s="114"/>
      <c r="K2" s="114"/>
      <c r="L2" s="114"/>
      <c r="M2" s="115"/>
      <c r="N2" s="111"/>
      <c r="O2" s="111"/>
      <c r="P2" s="111"/>
      <c r="Q2" s="111"/>
      <c r="R2" s="111"/>
      <c r="S2" s="111"/>
      <c r="T2" s="111"/>
      <c r="U2" s="111"/>
    </row>
    <row r="3" spans="2:71">
      <c r="B3" s="243"/>
      <c r="C3" s="244"/>
      <c r="D3" s="245"/>
      <c r="E3" s="253"/>
      <c r="F3" s="252"/>
      <c r="G3" s="252"/>
      <c r="H3" s="32" t="s">
        <v>176</v>
      </c>
      <c r="I3" s="110"/>
      <c r="J3" s="112"/>
      <c r="K3" s="112"/>
      <c r="L3" s="112"/>
      <c r="M3" s="116"/>
      <c r="N3" s="111"/>
      <c r="O3" s="111"/>
      <c r="P3" s="111"/>
      <c r="Q3" s="111"/>
      <c r="R3" s="111"/>
      <c r="S3" s="111"/>
      <c r="T3" s="111"/>
      <c r="U3" s="111"/>
    </row>
    <row r="4" spans="2:71" ht="9.75" customHeight="1">
      <c r="B4" s="243"/>
      <c r="C4" s="244"/>
      <c r="D4" s="245"/>
      <c r="E4" s="231" t="s">
        <v>102</v>
      </c>
      <c r="F4" s="232"/>
      <c r="G4" s="233"/>
      <c r="H4" s="249" t="s">
        <v>276</v>
      </c>
      <c r="I4" s="110"/>
      <c r="J4" s="112"/>
      <c r="K4" s="112"/>
      <c r="L4" s="112"/>
      <c r="M4" s="116"/>
      <c r="N4" s="111"/>
      <c r="O4" s="111"/>
      <c r="P4" s="111"/>
      <c r="Q4" s="111"/>
      <c r="R4" s="111"/>
      <c r="S4" s="111"/>
      <c r="T4" s="111"/>
      <c r="U4" s="111"/>
    </row>
    <row r="5" spans="2:71" ht="17.25" customHeight="1">
      <c r="B5" s="243"/>
      <c r="C5" s="244"/>
      <c r="D5" s="245"/>
      <c r="E5" s="234"/>
      <c r="F5" s="235"/>
      <c r="G5" s="236"/>
      <c r="H5" s="250"/>
      <c r="I5" s="110"/>
      <c r="J5" s="112"/>
      <c r="K5" s="112"/>
      <c r="L5" s="112"/>
      <c r="M5" s="116"/>
      <c r="N5" s="111"/>
      <c r="O5" s="111"/>
      <c r="P5" s="111"/>
      <c r="Q5" s="111"/>
      <c r="R5" s="111"/>
      <c r="S5" s="111"/>
      <c r="T5" s="111"/>
      <c r="U5" s="111"/>
    </row>
    <row r="6" spans="2:71" ht="17.25" customHeight="1">
      <c r="B6" s="243"/>
      <c r="C6" s="244"/>
      <c r="D6" s="245"/>
      <c r="E6" s="234"/>
      <c r="F6" s="235"/>
      <c r="G6" s="236"/>
      <c r="H6" s="250"/>
      <c r="I6" s="105"/>
      <c r="J6" s="102"/>
      <c r="K6" s="102"/>
      <c r="L6" s="102"/>
      <c r="M6" s="106"/>
      <c r="N6" s="101"/>
      <c r="O6" s="101"/>
      <c r="P6" s="101"/>
      <c r="Q6" s="101"/>
      <c r="R6" s="101"/>
      <c r="S6" s="101"/>
      <c r="T6" s="101"/>
      <c r="U6" s="101"/>
    </row>
    <row r="7" spans="2:71" ht="17.25" customHeight="1">
      <c r="B7" s="243"/>
      <c r="C7" s="244"/>
      <c r="D7" s="245"/>
      <c r="E7" s="234"/>
      <c r="F7" s="235"/>
      <c r="G7" s="236"/>
      <c r="H7" s="250"/>
      <c r="I7" s="105"/>
      <c r="J7" s="102"/>
      <c r="K7" s="102"/>
      <c r="L7" s="102"/>
      <c r="M7" s="106"/>
      <c r="N7" s="101"/>
      <c r="O7" s="101"/>
      <c r="P7" s="101"/>
      <c r="Q7" s="101"/>
      <c r="R7" s="101"/>
      <c r="S7" s="101"/>
      <c r="T7" s="101"/>
      <c r="U7" s="101"/>
    </row>
    <row r="8" spans="2:71" ht="17.25" customHeight="1">
      <c r="B8" s="246"/>
      <c r="C8" s="247"/>
      <c r="D8" s="248"/>
      <c r="E8" s="237"/>
      <c r="F8" s="238"/>
      <c r="G8" s="239"/>
      <c r="H8" s="251"/>
      <c r="I8" s="107"/>
      <c r="J8" s="108"/>
      <c r="K8" s="108"/>
      <c r="L8" s="108"/>
      <c r="M8" s="109"/>
      <c r="N8" s="101"/>
      <c r="O8" s="101"/>
      <c r="P8" s="101"/>
      <c r="Q8" s="101"/>
      <c r="R8" s="101"/>
      <c r="S8" s="101"/>
      <c r="T8" s="101"/>
      <c r="U8" s="101"/>
    </row>
    <row r="9" spans="2:71" ht="17.25" customHeight="1">
      <c r="B9" s="102"/>
      <c r="C9" s="102"/>
      <c r="D9" s="102"/>
      <c r="E9" s="103"/>
      <c r="F9" s="103"/>
      <c r="G9" s="103"/>
      <c r="H9" s="104"/>
      <c r="I9" s="102"/>
      <c r="J9" s="101"/>
      <c r="K9" s="101"/>
      <c r="L9" s="101"/>
      <c r="M9" s="101"/>
      <c r="N9" s="101"/>
      <c r="O9" s="101"/>
      <c r="P9" s="101"/>
      <c r="Q9" s="101"/>
      <c r="R9" s="101"/>
      <c r="S9" s="101"/>
      <c r="T9" s="101"/>
      <c r="U9" s="101"/>
    </row>
    <row r="10" spans="2:71" ht="6.75" customHeight="1"/>
    <row r="11" spans="2:71">
      <c r="B11" s="254" t="s">
        <v>4</v>
      </c>
      <c r="C11" s="254" t="s">
        <v>274</v>
      </c>
      <c r="D11" s="254" t="s">
        <v>6</v>
      </c>
      <c r="E11" s="254" t="s">
        <v>279</v>
      </c>
      <c r="F11" s="254" t="s">
        <v>277</v>
      </c>
      <c r="G11" s="254" t="s">
        <v>12</v>
      </c>
      <c r="H11" s="254" t="s">
        <v>278</v>
      </c>
      <c r="I11" s="254" t="s">
        <v>13</v>
      </c>
      <c r="J11" s="254" t="s">
        <v>232</v>
      </c>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t="s">
        <v>92</v>
      </c>
      <c r="AJ11" s="254" t="s">
        <v>0</v>
      </c>
      <c r="AK11" s="254" t="s">
        <v>225</v>
      </c>
      <c r="AL11" s="261"/>
      <c r="AM11" s="254" t="s">
        <v>224</v>
      </c>
      <c r="AN11" s="261"/>
      <c r="AO11" s="254" t="s">
        <v>219</v>
      </c>
      <c r="AP11" s="261"/>
      <c r="AQ11" s="254" t="s">
        <v>220</v>
      </c>
      <c r="AR11" s="261"/>
      <c r="AS11" s="254" t="s">
        <v>223</v>
      </c>
      <c r="AT11" s="261"/>
      <c r="AU11" s="254" t="s">
        <v>221</v>
      </c>
      <c r="AV11" s="261"/>
      <c r="AW11" s="254" t="s">
        <v>222</v>
      </c>
      <c r="AX11" s="261"/>
      <c r="AY11" s="254" t="s">
        <v>114</v>
      </c>
      <c r="AZ11" s="260" t="s">
        <v>226</v>
      </c>
      <c r="BA11" s="260" t="s">
        <v>98</v>
      </c>
      <c r="BB11" s="260" t="s">
        <v>227</v>
      </c>
      <c r="BC11" s="260" t="s">
        <v>100</v>
      </c>
      <c r="BD11" s="260" t="s">
        <v>99</v>
      </c>
      <c r="BE11" s="260" t="s">
        <v>101</v>
      </c>
      <c r="BF11" s="254" t="s">
        <v>233</v>
      </c>
      <c r="BG11" s="254"/>
      <c r="BH11" s="254"/>
      <c r="BI11" s="254"/>
      <c r="BJ11" s="254"/>
      <c r="BK11" s="254"/>
      <c r="BL11" s="254" t="s">
        <v>163</v>
      </c>
      <c r="BM11" s="254"/>
      <c r="BN11" s="254"/>
      <c r="BO11" s="254"/>
      <c r="BP11" s="254"/>
    </row>
    <row r="12" spans="2:71">
      <c r="B12" s="254"/>
      <c r="C12" s="254"/>
      <c r="D12" s="254"/>
      <c r="E12" s="254"/>
      <c r="F12" s="254"/>
      <c r="G12" s="254"/>
      <c r="H12" s="254"/>
      <c r="I12" s="254"/>
      <c r="J12" s="254" t="s">
        <v>1</v>
      </c>
      <c r="K12" s="57"/>
      <c r="L12" s="264" t="s">
        <v>408</v>
      </c>
      <c r="M12" s="264"/>
      <c r="N12" s="264"/>
      <c r="O12" s="264"/>
      <c r="P12" s="264"/>
      <c r="Q12" s="264"/>
      <c r="R12" s="264"/>
      <c r="S12" s="264"/>
      <c r="T12" s="264"/>
      <c r="U12" s="264"/>
      <c r="V12" s="264"/>
      <c r="W12" s="264"/>
      <c r="X12" s="264"/>
      <c r="Y12" s="264"/>
      <c r="Z12" s="264"/>
      <c r="AA12" s="264"/>
      <c r="AB12" s="264"/>
      <c r="AC12" s="264"/>
      <c r="AD12" s="57"/>
      <c r="AE12" s="57"/>
      <c r="AF12" s="254" t="s">
        <v>2</v>
      </c>
      <c r="AG12" s="57"/>
      <c r="AH12" s="254" t="s">
        <v>234</v>
      </c>
      <c r="AI12" s="254"/>
      <c r="AJ12" s="254"/>
      <c r="AK12" s="254"/>
      <c r="AL12" s="261"/>
      <c r="AM12" s="254"/>
      <c r="AN12" s="261"/>
      <c r="AO12" s="254"/>
      <c r="AP12" s="261"/>
      <c r="AQ12" s="254"/>
      <c r="AR12" s="261"/>
      <c r="AS12" s="254"/>
      <c r="AT12" s="261"/>
      <c r="AU12" s="254"/>
      <c r="AV12" s="261"/>
      <c r="AW12" s="254"/>
      <c r="AX12" s="261"/>
      <c r="AY12" s="254"/>
      <c r="AZ12" s="260"/>
      <c r="BA12" s="260"/>
      <c r="BB12" s="260"/>
      <c r="BC12" s="260"/>
      <c r="BD12" s="260"/>
      <c r="BE12" s="260"/>
      <c r="BF12" s="254"/>
      <c r="BG12" s="254"/>
      <c r="BH12" s="254"/>
      <c r="BI12" s="254"/>
      <c r="BJ12" s="254"/>
      <c r="BK12" s="254"/>
      <c r="BL12" s="254"/>
      <c r="BM12" s="254"/>
      <c r="BN12" s="254"/>
      <c r="BO12" s="254"/>
      <c r="BP12" s="254"/>
    </row>
    <row r="13" spans="2:71" ht="135.75" customHeight="1">
      <c r="B13" s="254"/>
      <c r="C13" s="254"/>
      <c r="D13" s="254"/>
      <c r="E13" s="254"/>
      <c r="F13" s="254"/>
      <c r="G13" s="254"/>
      <c r="H13" s="262"/>
      <c r="I13" s="254"/>
      <c r="J13" s="254"/>
      <c r="K13" s="56" t="s">
        <v>1</v>
      </c>
      <c r="L13" s="55" t="s">
        <v>336</v>
      </c>
      <c r="M13" s="55" t="s">
        <v>188</v>
      </c>
      <c r="N13" s="55" t="s">
        <v>189</v>
      </c>
      <c r="O13" s="55" t="s">
        <v>248</v>
      </c>
      <c r="P13" s="55" t="s">
        <v>190</v>
      </c>
      <c r="Q13" s="55" t="s">
        <v>191</v>
      </c>
      <c r="R13" s="55" t="s">
        <v>192</v>
      </c>
      <c r="S13" s="55" t="s">
        <v>193</v>
      </c>
      <c r="T13" s="55" t="s">
        <v>194</v>
      </c>
      <c r="U13" s="55" t="s">
        <v>195</v>
      </c>
      <c r="V13" s="55" t="s">
        <v>275</v>
      </c>
      <c r="W13" s="55" t="s">
        <v>196</v>
      </c>
      <c r="X13" s="55" t="s">
        <v>197</v>
      </c>
      <c r="Y13" s="55" t="s">
        <v>198</v>
      </c>
      <c r="Z13" s="55" t="s">
        <v>246</v>
      </c>
      <c r="AA13" s="55" t="s">
        <v>199</v>
      </c>
      <c r="AB13" s="55" t="s">
        <v>247</v>
      </c>
      <c r="AC13" s="55" t="s">
        <v>200</v>
      </c>
      <c r="AD13" s="56" t="s">
        <v>204</v>
      </c>
      <c r="AE13" s="56" t="s">
        <v>216</v>
      </c>
      <c r="AF13" s="254"/>
      <c r="AG13" s="56" t="s">
        <v>87</v>
      </c>
      <c r="AH13" s="254"/>
      <c r="AI13" s="254"/>
      <c r="AJ13" s="254"/>
      <c r="AK13" s="263"/>
      <c r="AL13" s="261"/>
      <c r="AM13" s="263"/>
      <c r="AN13" s="261"/>
      <c r="AO13" s="263"/>
      <c r="AP13" s="261"/>
      <c r="AQ13" s="254"/>
      <c r="AR13" s="261"/>
      <c r="AS13" s="254"/>
      <c r="AT13" s="261"/>
      <c r="AU13" s="254"/>
      <c r="AV13" s="261"/>
      <c r="AW13" s="254"/>
      <c r="AX13" s="261"/>
      <c r="AY13" s="254"/>
      <c r="AZ13" s="260"/>
      <c r="BA13" s="260"/>
      <c r="BB13" s="260"/>
      <c r="BC13" s="260"/>
      <c r="BD13" s="260"/>
      <c r="BE13" s="260"/>
      <c r="BF13" s="56" t="s">
        <v>1</v>
      </c>
      <c r="BG13" s="57" t="s">
        <v>1</v>
      </c>
      <c r="BH13" s="56" t="s">
        <v>2</v>
      </c>
      <c r="BI13" s="57" t="s">
        <v>2</v>
      </c>
      <c r="BJ13" s="56" t="s">
        <v>3</v>
      </c>
      <c r="BK13" s="57" t="s">
        <v>234</v>
      </c>
      <c r="BL13" s="57" t="s">
        <v>162</v>
      </c>
      <c r="BM13" s="57" t="s">
        <v>113</v>
      </c>
      <c r="BN13" s="57" t="s">
        <v>289</v>
      </c>
      <c r="BO13" s="57" t="s">
        <v>291</v>
      </c>
      <c r="BP13" s="57" t="s">
        <v>290</v>
      </c>
      <c r="BR13" s="33"/>
    </row>
    <row r="14" spans="2:71" ht="75">
      <c r="B14" s="252">
        <v>1</v>
      </c>
      <c r="C14" s="68" t="s">
        <v>300</v>
      </c>
      <c r="D14" s="259" t="s">
        <v>294</v>
      </c>
      <c r="E14" s="259" t="s">
        <v>307</v>
      </c>
      <c r="F14" s="34" t="s">
        <v>281</v>
      </c>
      <c r="G14" s="92" t="s">
        <v>172</v>
      </c>
      <c r="H14" s="87" t="s">
        <v>280</v>
      </c>
      <c r="I14" s="253" t="s">
        <v>164</v>
      </c>
      <c r="J14" s="252" t="s">
        <v>72</v>
      </c>
      <c r="K14" s="252" t="str">
        <f>MID(J14,1,1)</f>
        <v>2</v>
      </c>
      <c r="L14" s="252" t="s">
        <v>96</v>
      </c>
      <c r="M14" s="252" t="s">
        <v>97</v>
      </c>
      <c r="N14" s="252" t="s">
        <v>97</v>
      </c>
      <c r="O14" s="252" t="s">
        <v>96</v>
      </c>
      <c r="P14" s="252" t="s">
        <v>96</v>
      </c>
      <c r="Q14" s="252" t="s">
        <v>97</v>
      </c>
      <c r="R14" s="252" t="s">
        <v>97</v>
      </c>
      <c r="S14" s="252" t="s">
        <v>97</v>
      </c>
      <c r="T14" s="252" t="s">
        <v>96</v>
      </c>
      <c r="U14" s="252" t="s">
        <v>96</v>
      </c>
      <c r="V14" s="252" t="s">
        <v>96</v>
      </c>
      <c r="W14" s="252" t="s">
        <v>96</v>
      </c>
      <c r="X14" s="252" t="s">
        <v>96</v>
      </c>
      <c r="Y14" s="252" t="s">
        <v>96</v>
      </c>
      <c r="Z14" s="252" t="s">
        <v>96</v>
      </c>
      <c r="AA14" s="252" t="s">
        <v>97</v>
      </c>
      <c r="AB14" s="252" t="s">
        <v>97</v>
      </c>
      <c r="AC14" s="252" t="s">
        <v>96</v>
      </c>
      <c r="AD14" s="252">
        <f>COUNTIF(L14:AC20,"si")</f>
        <v>11</v>
      </c>
      <c r="AE14" s="252">
        <f>VALUE(IF(I14="Corrupción",IF(AD14&lt;=5,5,IF(AND(AD14&gt;5,AD14&lt;=11),10,IF(AD14&gt;11,20,0))),IF(AD14&lt;=4,1,IF(AND(AD14&gt;4,AD14&lt;=8),2,IF(AND(AD14&gt;8,AD14&lt;=12),3,IF(AND(AD14&gt;12,AD14&lt;=15),4,IF(AND(AD14&gt;15,AD14&lt;=18),5)))))))</f>
        <v>10</v>
      </c>
      <c r="AF14" s="258" t="str">
        <f>IF(I14="Corrupción",IF(AE14=5,"Moderado",IF(AE14=10,"Mayor",IF(AE14=20,"Catastrófico",0))),IF(AE14=1,"Insignificante",IF(AE14=2,"Menor",IF(AE14=3,"Moderado",IF(AE14=4,"Mayor",IF(AE14=5,"Catastrófico",0))))))</f>
        <v>Mayor</v>
      </c>
      <c r="AG14" s="258">
        <f>IF(I14="Corrupción",K14*AE14,VALUE(CONCATENATE(K14,AE14)))</f>
        <v>20</v>
      </c>
      <c r="AH14" s="258" t="str">
        <f>IF(I14="Corrupción",VLOOKUP(AG14,Hoja2!$D$53:$E$67,2,0),VLOOKUP(AG14,Hoja2!$D$25:$E$49,2,0))</f>
        <v>20-Moderada</v>
      </c>
      <c r="AI14" s="34" t="s">
        <v>352</v>
      </c>
      <c r="AJ14" s="35" t="s">
        <v>94</v>
      </c>
      <c r="AK14" s="35" t="s">
        <v>96</v>
      </c>
      <c r="AL14" s="35">
        <f t="shared" ref="AL14:AL36" si="0">IF(AK14="si",15,0)</f>
        <v>15</v>
      </c>
      <c r="AM14" s="35" t="s">
        <v>96</v>
      </c>
      <c r="AN14" s="35">
        <f>IF(AM14="si",5,0)</f>
        <v>5</v>
      </c>
      <c r="AO14" s="35" t="s">
        <v>97</v>
      </c>
      <c r="AP14" s="35">
        <f>IF(AO14="si",15,0)</f>
        <v>0</v>
      </c>
      <c r="AQ14" s="35" t="s">
        <v>96</v>
      </c>
      <c r="AR14" s="35">
        <f>IF(AQ14="si",10,0)</f>
        <v>10</v>
      </c>
      <c r="AS14" s="35" t="s">
        <v>97</v>
      </c>
      <c r="AT14" s="35">
        <f>IF(AS14="si",15,0)</f>
        <v>0</v>
      </c>
      <c r="AU14" s="35" t="s">
        <v>96</v>
      </c>
      <c r="AV14" s="35">
        <f>IF(AU14="si",10,0)</f>
        <v>10</v>
      </c>
      <c r="AW14" s="35" t="s">
        <v>96</v>
      </c>
      <c r="AX14" s="32">
        <f>IF(AW14="si",30,0)</f>
        <v>30</v>
      </c>
      <c r="AY14" s="59">
        <f>AL14+AN14+AP14+AR14+AT14+AV14+AX14</f>
        <v>70</v>
      </c>
      <c r="AZ14" s="258">
        <f>IFERROR(AVERAGEIF(AJ14:AJ20,"Detectivo",AY14:AY20),0)</f>
        <v>0</v>
      </c>
      <c r="BA14" s="258">
        <f>IFERROR(AVERAGEIF(AJ14:AJ20,"Preventivo",AY14:AY20),0)</f>
        <v>82.857142857142861</v>
      </c>
      <c r="BB14" s="258">
        <f>BA14</f>
        <v>82.857142857142861</v>
      </c>
      <c r="BC14" s="258">
        <f>IF(BB14&lt;=50,0,IF(AND(BB14&gt;50,BB14&lt;=75),1,IF(AND(BB14&gt;=76,BB14&lt;=100),2,2)))</f>
        <v>2</v>
      </c>
      <c r="BD14" s="258">
        <f>IFERROR(AVERAGEIF(AJ14:AJ20,"correctivo",AY14:AY20),0)</f>
        <v>0</v>
      </c>
      <c r="BE14" s="258">
        <f>IF(BD14&lt;=50,0,IF(AND(BD14&gt;50,BD14&lt;=75),1,IF(AND(BD14&gt;=76,BD14&lt;=100),2,2)))</f>
        <v>0</v>
      </c>
      <c r="BF14" s="60">
        <f>IF(K14-BC14&lt;1,1,K14-BC14)</f>
        <v>1</v>
      </c>
      <c r="BG14" s="258" t="str">
        <f>IF(BF14=1,Hoja2!$H$3,IF(BF14=2,Hoja2!$H$4,IF(BF14=3,Hoja2!$H$5,IF(BF14=4,Hoja2!$H$6,IF(BF14=5,Hoja2!$H$7,0)))))</f>
        <v>1-Raro</v>
      </c>
      <c r="BH14" s="60">
        <f>IF(I14="Corrupción",IF(AND(AE14=20,BE14=0),20,IF(AND(AE14=20,BE14=1),10,IF(AND(AE14=20,BE14=2),5,IF(AND(AE14=10,BE14=0),10,IF(AND(AE14=10,BE14=1),5,IF(AND(AE14=10,BE14=2),5,IF(AND(AE14=5,BE14=0),5,IF(AND(AE14=5,BE14=1),5,IF(AND(AE14=5,BE14=2),5))))))))),IF(AE14-BE14&lt;1,1,AE14-BE14))</f>
        <v>10</v>
      </c>
      <c r="BI14" s="258" t="str">
        <f>IF(I14="Corrupción",IF(BH14=5,Hoja2!$C$53,IF(BH14=10,Hoja2!$C$54,IF(BH14=20,Hoja2!$C$55,))),IF(BH14=1,Hoja2!$N$3,IF(BH14=2,Hoja2!$N$4,IF(BH14=3,Hoja2!$N$5,IF(BH14=4,Hoja2!$N$6,IF(BH14=5,Hoja2!$N$7,0))))))</f>
        <v>10-Mayor</v>
      </c>
      <c r="BJ14" s="60">
        <f>VALUE(IF(I14="Corrupción",BF14*BH14,(CONCATENATE(BF14,BH14))))</f>
        <v>10</v>
      </c>
      <c r="BK14" s="258" t="str">
        <f>IF(I14="Corrupción",VLOOKUP(BJ14,Hoja2!$D$53:$E$67,2,0),VLOOKUP(BJ14,Hoja2!$D$25:$E$49,2,0))</f>
        <v>10-Baja</v>
      </c>
      <c r="BL14" s="34" t="s">
        <v>353</v>
      </c>
      <c r="BM14" s="34" t="s">
        <v>391</v>
      </c>
      <c r="BN14" s="74" t="s">
        <v>392</v>
      </c>
      <c r="BO14" s="63" t="s">
        <v>351</v>
      </c>
      <c r="BP14" s="34" t="s">
        <v>393</v>
      </c>
      <c r="BS14" s="31" t="s">
        <v>228</v>
      </c>
    </row>
    <row r="15" spans="2:71" ht="30">
      <c r="B15" s="252"/>
      <c r="C15" s="68" t="s">
        <v>329</v>
      </c>
      <c r="D15" s="259"/>
      <c r="E15" s="259"/>
      <c r="F15" s="34" t="s">
        <v>283</v>
      </c>
      <c r="G15" s="92" t="s">
        <v>118</v>
      </c>
      <c r="H15" s="93" t="s">
        <v>292</v>
      </c>
      <c r="I15" s="253"/>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8"/>
      <c r="AG15" s="258"/>
      <c r="AH15" s="258"/>
      <c r="AI15" s="35" t="s">
        <v>326</v>
      </c>
      <c r="AJ15" s="35" t="s">
        <v>94</v>
      </c>
      <c r="AK15" s="35" t="s">
        <v>96</v>
      </c>
      <c r="AL15" s="35">
        <f t="shared" si="0"/>
        <v>15</v>
      </c>
      <c r="AM15" s="35" t="s">
        <v>96</v>
      </c>
      <c r="AN15" s="35">
        <f t="shared" ref="AN15:AN36" si="1">IF(AM15="si",5,0)</f>
        <v>5</v>
      </c>
      <c r="AO15" s="35" t="s">
        <v>97</v>
      </c>
      <c r="AP15" s="35">
        <f t="shared" ref="AP15:AP36" si="2">IF(AO15="si",15,0)</f>
        <v>0</v>
      </c>
      <c r="AQ15" s="35" t="s">
        <v>96</v>
      </c>
      <c r="AR15" s="35">
        <f t="shared" ref="AR15:AR36" si="3">IF(AQ15="si",10,0)</f>
        <v>10</v>
      </c>
      <c r="AS15" s="35" t="s">
        <v>96</v>
      </c>
      <c r="AT15" s="35">
        <f t="shared" ref="AT15:AT36" si="4">IF(AS15="si",15,0)</f>
        <v>15</v>
      </c>
      <c r="AU15" s="35" t="s">
        <v>96</v>
      </c>
      <c r="AV15" s="35">
        <f t="shared" ref="AV15:AV36" si="5">IF(AU15="si",10,0)</f>
        <v>10</v>
      </c>
      <c r="AW15" s="35" t="s">
        <v>96</v>
      </c>
      <c r="AX15" s="32">
        <f t="shared" ref="AX15:AX36" si="6">IF(AW15="si",30,0)</f>
        <v>30</v>
      </c>
      <c r="AY15" s="59">
        <f t="shared" ref="AY15:AY36" si="7">AL15+AN15+AP15+AR15+AT15+AV15+AX15</f>
        <v>85</v>
      </c>
      <c r="AZ15" s="258"/>
      <c r="BA15" s="258"/>
      <c r="BB15" s="258"/>
      <c r="BC15" s="258"/>
      <c r="BD15" s="258"/>
      <c r="BE15" s="258"/>
      <c r="BF15" s="60">
        <f t="shared" ref="BF15:BF20" si="8">IF(K15-BC15&lt;1,1,K15-BC15)</f>
        <v>1</v>
      </c>
      <c r="BG15" s="258"/>
      <c r="BH15" s="60">
        <f t="shared" ref="BH15:BH20" si="9">IF(AE15-BE15&lt;1,1,AE15-BE15)</f>
        <v>1</v>
      </c>
      <c r="BI15" s="258"/>
      <c r="BJ15" s="60">
        <f t="shared" ref="BJ15:BJ20" si="10">VALUE(IF(I15="Corrupción",BF15*BH15,(CONCATENATE(BF15,BH15))))</f>
        <v>11</v>
      </c>
      <c r="BK15" s="258"/>
      <c r="BL15" s="34" t="s">
        <v>332</v>
      </c>
      <c r="BM15" s="58" t="s">
        <v>331</v>
      </c>
      <c r="BN15" s="58" t="s">
        <v>330</v>
      </c>
      <c r="BO15" s="79">
        <v>42613</v>
      </c>
      <c r="BP15" s="71" t="s">
        <v>333</v>
      </c>
    </row>
    <row r="16" spans="2:71" ht="45">
      <c r="B16" s="252"/>
      <c r="C16" s="68" t="s">
        <v>104</v>
      </c>
      <c r="D16" s="259"/>
      <c r="E16" s="259"/>
      <c r="F16" s="80" t="s">
        <v>409</v>
      </c>
      <c r="G16" s="92" t="s">
        <v>118</v>
      </c>
      <c r="H16" s="94" t="s">
        <v>284</v>
      </c>
      <c r="I16" s="253"/>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8"/>
      <c r="AG16" s="258"/>
      <c r="AH16" s="258"/>
      <c r="AI16" s="34" t="s">
        <v>410</v>
      </c>
      <c r="AJ16" s="35" t="s">
        <v>94</v>
      </c>
      <c r="AK16" s="35" t="s">
        <v>96</v>
      </c>
      <c r="AL16" s="35">
        <f t="shared" si="0"/>
        <v>15</v>
      </c>
      <c r="AM16" s="35" t="s">
        <v>96</v>
      </c>
      <c r="AN16" s="35">
        <f t="shared" si="1"/>
        <v>5</v>
      </c>
      <c r="AO16" s="35" t="s">
        <v>97</v>
      </c>
      <c r="AP16" s="35">
        <f t="shared" si="2"/>
        <v>0</v>
      </c>
      <c r="AQ16" s="35" t="s">
        <v>96</v>
      </c>
      <c r="AR16" s="35">
        <f t="shared" si="3"/>
        <v>10</v>
      </c>
      <c r="AS16" s="35" t="s">
        <v>96</v>
      </c>
      <c r="AT16" s="35">
        <f t="shared" si="4"/>
        <v>15</v>
      </c>
      <c r="AU16" s="35" t="s">
        <v>96</v>
      </c>
      <c r="AV16" s="35">
        <f t="shared" si="5"/>
        <v>10</v>
      </c>
      <c r="AW16" s="35" t="s">
        <v>96</v>
      </c>
      <c r="AX16" s="32">
        <f t="shared" si="6"/>
        <v>30</v>
      </c>
      <c r="AY16" s="59">
        <f t="shared" si="7"/>
        <v>85</v>
      </c>
      <c r="AZ16" s="258"/>
      <c r="BA16" s="258"/>
      <c r="BB16" s="258"/>
      <c r="BC16" s="258"/>
      <c r="BD16" s="258"/>
      <c r="BE16" s="258"/>
      <c r="BF16" s="60">
        <f t="shared" si="8"/>
        <v>1</v>
      </c>
      <c r="BG16" s="258"/>
      <c r="BH16" s="60">
        <f t="shared" si="9"/>
        <v>1</v>
      </c>
      <c r="BI16" s="258"/>
      <c r="BJ16" s="60">
        <f t="shared" si="10"/>
        <v>11</v>
      </c>
      <c r="BK16" s="258"/>
      <c r="BL16" s="34" t="s">
        <v>368</v>
      </c>
      <c r="BM16" s="34" t="s">
        <v>355</v>
      </c>
      <c r="BN16" s="34" t="s">
        <v>367</v>
      </c>
      <c r="BO16" s="79">
        <v>42735</v>
      </c>
      <c r="BP16" s="34" t="s">
        <v>369</v>
      </c>
    </row>
    <row r="17" spans="2:68" ht="45">
      <c r="B17" s="252"/>
      <c r="C17" s="68" t="s">
        <v>300</v>
      </c>
      <c r="D17" s="259"/>
      <c r="E17" s="259"/>
      <c r="F17" s="34" t="s">
        <v>303</v>
      </c>
      <c r="G17" s="92" t="s">
        <v>172</v>
      </c>
      <c r="H17" s="93" t="s">
        <v>285</v>
      </c>
      <c r="I17" s="253"/>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8"/>
      <c r="AG17" s="258"/>
      <c r="AH17" s="258"/>
      <c r="AI17" s="35" t="s">
        <v>354</v>
      </c>
      <c r="AJ17" s="35" t="s">
        <v>94</v>
      </c>
      <c r="AK17" s="35" t="s">
        <v>96</v>
      </c>
      <c r="AL17" s="35">
        <f t="shared" si="0"/>
        <v>15</v>
      </c>
      <c r="AM17" s="35" t="s">
        <v>96</v>
      </c>
      <c r="AN17" s="35">
        <f t="shared" si="1"/>
        <v>5</v>
      </c>
      <c r="AO17" s="35" t="s">
        <v>97</v>
      </c>
      <c r="AP17" s="35">
        <f t="shared" si="2"/>
        <v>0</v>
      </c>
      <c r="AQ17" s="35" t="s">
        <v>96</v>
      </c>
      <c r="AR17" s="35">
        <f t="shared" si="3"/>
        <v>10</v>
      </c>
      <c r="AS17" s="35" t="s">
        <v>96</v>
      </c>
      <c r="AT17" s="35">
        <f t="shared" si="4"/>
        <v>15</v>
      </c>
      <c r="AU17" s="35" t="s">
        <v>96</v>
      </c>
      <c r="AV17" s="35">
        <f t="shared" si="5"/>
        <v>10</v>
      </c>
      <c r="AW17" s="35" t="s">
        <v>96</v>
      </c>
      <c r="AX17" s="32">
        <f t="shared" si="6"/>
        <v>30</v>
      </c>
      <c r="AY17" s="59">
        <f t="shared" si="7"/>
        <v>85</v>
      </c>
      <c r="AZ17" s="258"/>
      <c r="BA17" s="258"/>
      <c r="BB17" s="258"/>
      <c r="BC17" s="258"/>
      <c r="BD17" s="258"/>
      <c r="BE17" s="258"/>
      <c r="BF17" s="60"/>
      <c r="BG17" s="258"/>
      <c r="BH17" s="60"/>
      <c r="BI17" s="258"/>
      <c r="BJ17" s="60"/>
      <c r="BK17" s="258"/>
      <c r="BL17" s="34" t="s">
        <v>379</v>
      </c>
      <c r="BM17" s="2" t="s">
        <v>287</v>
      </c>
      <c r="BN17" s="90" t="s">
        <v>380</v>
      </c>
      <c r="BO17" s="79">
        <v>42735</v>
      </c>
      <c r="BP17" s="58" t="s">
        <v>288</v>
      </c>
    </row>
    <row r="18" spans="2:68" ht="45">
      <c r="B18" s="252"/>
      <c r="C18" s="68" t="s">
        <v>304</v>
      </c>
      <c r="D18" s="259"/>
      <c r="E18" s="259"/>
      <c r="F18" s="80" t="s">
        <v>295</v>
      </c>
      <c r="G18" s="92" t="s">
        <v>9</v>
      </c>
      <c r="H18" s="93" t="s">
        <v>286</v>
      </c>
      <c r="I18" s="253"/>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8"/>
      <c r="AG18" s="258"/>
      <c r="AH18" s="258"/>
      <c r="AI18" s="34" t="s">
        <v>381</v>
      </c>
      <c r="AJ18" s="35" t="s">
        <v>94</v>
      </c>
      <c r="AK18" s="35" t="s">
        <v>96</v>
      </c>
      <c r="AL18" s="35">
        <f t="shared" si="0"/>
        <v>15</v>
      </c>
      <c r="AM18" s="35" t="s">
        <v>96</v>
      </c>
      <c r="AN18" s="35">
        <f t="shared" si="1"/>
        <v>5</v>
      </c>
      <c r="AO18" s="35" t="s">
        <v>97</v>
      </c>
      <c r="AP18" s="35">
        <f t="shared" si="2"/>
        <v>0</v>
      </c>
      <c r="AQ18" s="35" t="s">
        <v>96</v>
      </c>
      <c r="AR18" s="35">
        <f t="shared" si="3"/>
        <v>10</v>
      </c>
      <c r="AS18" s="35" t="s">
        <v>96</v>
      </c>
      <c r="AT18" s="35">
        <f t="shared" si="4"/>
        <v>15</v>
      </c>
      <c r="AU18" s="35" t="s">
        <v>96</v>
      </c>
      <c r="AV18" s="35">
        <f t="shared" si="5"/>
        <v>10</v>
      </c>
      <c r="AW18" s="35" t="s">
        <v>96</v>
      </c>
      <c r="AX18" s="32">
        <f t="shared" si="6"/>
        <v>30</v>
      </c>
      <c r="AY18" s="59">
        <f t="shared" si="7"/>
        <v>85</v>
      </c>
      <c r="AZ18" s="258"/>
      <c r="BA18" s="258"/>
      <c r="BB18" s="258"/>
      <c r="BC18" s="258"/>
      <c r="BD18" s="258"/>
      <c r="BE18" s="258"/>
      <c r="BF18" s="60">
        <f t="shared" si="8"/>
        <v>1</v>
      </c>
      <c r="BG18" s="258"/>
      <c r="BH18" s="60">
        <f t="shared" si="9"/>
        <v>1</v>
      </c>
      <c r="BI18" s="258"/>
      <c r="BJ18" s="60">
        <f t="shared" si="10"/>
        <v>11</v>
      </c>
      <c r="BK18" s="258"/>
      <c r="BL18" s="58" t="s">
        <v>382</v>
      </c>
      <c r="BM18" s="58" t="s">
        <v>383</v>
      </c>
      <c r="BN18" s="58" t="s">
        <v>373</v>
      </c>
      <c r="BO18" s="79">
        <v>42712</v>
      </c>
      <c r="BP18" s="58" t="s">
        <v>372</v>
      </c>
    </row>
    <row r="19" spans="2:68" ht="75">
      <c r="B19" s="252"/>
      <c r="C19" s="68" t="s">
        <v>302</v>
      </c>
      <c r="D19" s="259"/>
      <c r="E19" s="259"/>
      <c r="F19" s="34" t="s">
        <v>371</v>
      </c>
      <c r="G19" s="92" t="s">
        <v>172</v>
      </c>
      <c r="H19" s="93" t="s">
        <v>384</v>
      </c>
      <c r="I19" s="253"/>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8"/>
      <c r="AG19" s="258"/>
      <c r="AH19" s="258"/>
      <c r="AI19" s="35" t="s">
        <v>385</v>
      </c>
      <c r="AJ19" s="35" t="s">
        <v>94</v>
      </c>
      <c r="AK19" s="35" t="s">
        <v>96</v>
      </c>
      <c r="AL19" s="35">
        <f t="shared" si="0"/>
        <v>15</v>
      </c>
      <c r="AM19" s="35" t="s">
        <v>96</v>
      </c>
      <c r="AN19" s="35">
        <f t="shared" si="1"/>
        <v>5</v>
      </c>
      <c r="AO19" s="35" t="s">
        <v>97</v>
      </c>
      <c r="AP19" s="35">
        <f t="shared" si="2"/>
        <v>0</v>
      </c>
      <c r="AQ19" s="35" t="s">
        <v>96</v>
      </c>
      <c r="AR19" s="35">
        <f t="shared" si="3"/>
        <v>10</v>
      </c>
      <c r="AS19" s="35" t="s">
        <v>96</v>
      </c>
      <c r="AT19" s="35">
        <f t="shared" si="4"/>
        <v>15</v>
      </c>
      <c r="AU19" s="35" t="s">
        <v>96</v>
      </c>
      <c r="AV19" s="35">
        <f t="shared" si="5"/>
        <v>10</v>
      </c>
      <c r="AW19" s="35" t="s">
        <v>96</v>
      </c>
      <c r="AX19" s="32">
        <f t="shared" si="6"/>
        <v>30</v>
      </c>
      <c r="AY19" s="59">
        <f t="shared" si="7"/>
        <v>85</v>
      </c>
      <c r="AZ19" s="258"/>
      <c r="BA19" s="258"/>
      <c r="BB19" s="258"/>
      <c r="BC19" s="258"/>
      <c r="BD19" s="258"/>
      <c r="BE19" s="258"/>
      <c r="BF19" s="60">
        <f t="shared" si="8"/>
        <v>1</v>
      </c>
      <c r="BG19" s="258"/>
      <c r="BH19" s="60">
        <f t="shared" si="9"/>
        <v>1</v>
      </c>
      <c r="BI19" s="258"/>
      <c r="BJ19" s="60">
        <f t="shared" si="10"/>
        <v>11</v>
      </c>
      <c r="BK19" s="258"/>
      <c r="BL19" s="34" t="s">
        <v>386</v>
      </c>
      <c r="BM19" s="58" t="s">
        <v>387</v>
      </c>
      <c r="BN19" s="58" t="s">
        <v>388</v>
      </c>
      <c r="BO19" s="79">
        <v>42735</v>
      </c>
      <c r="BP19" s="34" t="s">
        <v>333</v>
      </c>
    </row>
    <row r="20" spans="2:68" ht="194.25" customHeight="1">
      <c r="B20" s="252"/>
      <c r="C20" s="68" t="s">
        <v>370</v>
      </c>
      <c r="D20" s="259"/>
      <c r="E20" s="259"/>
      <c r="F20" s="34" t="s">
        <v>311</v>
      </c>
      <c r="G20" s="92" t="s">
        <v>172</v>
      </c>
      <c r="H20" s="88" t="s">
        <v>296</v>
      </c>
      <c r="I20" s="253"/>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8"/>
      <c r="AG20" s="258"/>
      <c r="AH20" s="258"/>
      <c r="AI20" s="34" t="s">
        <v>389</v>
      </c>
      <c r="AJ20" s="35" t="s">
        <v>94</v>
      </c>
      <c r="AK20" s="35" t="s">
        <v>96</v>
      </c>
      <c r="AL20" s="35">
        <f t="shared" si="0"/>
        <v>15</v>
      </c>
      <c r="AM20" s="35" t="s">
        <v>96</v>
      </c>
      <c r="AN20" s="35">
        <f t="shared" si="1"/>
        <v>5</v>
      </c>
      <c r="AO20" s="35" t="s">
        <v>97</v>
      </c>
      <c r="AP20" s="35">
        <f t="shared" si="2"/>
        <v>0</v>
      </c>
      <c r="AQ20" s="35" t="s">
        <v>96</v>
      </c>
      <c r="AR20" s="35">
        <f t="shared" si="3"/>
        <v>10</v>
      </c>
      <c r="AS20" s="35" t="s">
        <v>96</v>
      </c>
      <c r="AT20" s="35">
        <f t="shared" si="4"/>
        <v>15</v>
      </c>
      <c r="AU20" s="35" t="s">
        <v>96</v>
      </c>
      <c r="AV20" s="35">
        <f t="shared" si="5"/>
        <v>10</v>
      </c>
      <c r="AW20" s="35" t="s">
        <v>96</v>
      </c>
      <c r="AX20" s="32">
        <f t="shared" si="6"/>
        <v>30</v>
      </c>
      <c r="AY20" s="59">
        <f t="shared" si="7"/>
        <v>85</v>
      </c>
      <c r="AZ20" s="258"/>
      <c r="BA20" s="258"/>
      <c r="BB20" s="258"/>
      <c r="BC20" s="258"/>
      <c r="BD20" s="258"/>
      <c r="BE20" s="258"/>
      <c r="BF20" s="60">
        <f t="shared" si="8"/>
        <v>1</v>
      </c>
      <c r="BG20" s="258"/>
      <c r="BH20" s="60">
        <f t="shared" si="9"/>
        <v>1</v>
      </c>
      <c r="BI20" s="258"/>
      <c r="BJ20" s="60">
        <f t="shared" si="10"/>
        <v>11</v>
      </c>
      <c r="BK20" s="258"/>
      <c r="BL20" s="34" t="s">
        <v>356</v>
      </c>
      <c r="BM20" s="78" t="s">
        <v>360</v>
      </c>
      <c r="BN20" s="78" t="s">
        <v>357</v>
      </c>
      <c r="BO20" s="79" t="s">
        <v>358</v>
      </c>
      <c r="BP20" s="90" t="s">
        <v>359</v>
      </c>
    </row>
    <row r="21" spans="2:68" ht="75">
      <c r="B21" s="252">
        <v>2</v>
      </c>
      <c r="C21" s="68" t="s">
        <v>315</v>
      </c>
      <c r="D21" s="259" t="s">
        <v>317</v>
      </c>
      <c r="E21" s="259" t="s">
        <v>390</v>
      </c>
      <c r="F21" s="34" t="s">
        <v>281</v>
      </c>
      <c r="G21" s="92" t="s">
        <v>172</v>
      </c>
      <c r="H21" s="87" t="s">
        <v>376</v>
      </c>
      <c r="I21" s="253" t="s">
        <v>164</v>
      </c>
      <c r="J21" s="252" t="s">
        <v>73</v>
      </c>
      <c r="K21" s="252" t="str">
        <f>MID(J21,1,1)</f>
        <v>3</v>
      </c>
      <c r="L21" s="252" t="s">
        <v>96</v>
      </c>
      <c r="M21" s="252" t="s">
        <v>96</v>
      </c>
      <c r="N21" s="252" t="s">
        <v>97</v>
      </c>
      <c r="O21" s="252" t="s">
        <v>96</v>
      </c>
      <c r="P21" s="252" t="s">
        <v>96</v>
      </c>
      <c r="Q21" s="252" t="s">
        <v>96</v>
      </c>
      <c r="R21" s="252" t="s">
        <v>97</v>
      </c>
      <c r="S21" s="252" t="s">
        <v>96</v>
      </c>
      <c r="T21" s="252" t="s">
        <v>97</v>
      </c>
      <c r="U21" s="252" t="s">
        <v>96</v>
      </c>
      <c r="V21" s="252" t="s">
        <v>96</v>
      </c>
      <c r="W21" s="252" t="s">
        <v>96</v>
      </c>
      <c r="X21" s="252" t="s">
        <v>96</v>
      </c>
      <c r="Y21" s="252" t="s">
        <v>96</v>
      </c>
      <c r="Z21" s="252" t="s">
        <v>97</v>
      </c>
      <c r="AA21" s="252" t="s">
        <v>97</v>
      </c>
      <c r="AB21" s="252" t="s">
        <v>97</v>
      </c>
      <c r="AC21" s="252" t="s">
        <v>96</v>
      </c>
      <c r="AD21" s="252">
        <f>COUNTIF(L21:AC24,"si")</f>
        <v>12</v>
      </c>
      <c r="AE21" s="252">
        <f>VALUE(IF(I21="Corrupción",IF(AD21&lt;=5,5,IF(AND(AD21&gt;5,AD21&lt;=11),10,IF(AD21&gt;11,20,0))),IF(AD21&lt;=4,1,IF(AND(AD21&gt;4,AD21&lt;=8),2,IF(AND(AD21&gt;8,AD21&lt;=12),3,IF(AND(AD21&gt;12,AD21&lt;=15),4,IF(AND(AD21&gt;15,AD21&lt;=18),5)))))))</f>
        <v>20</v>
      </c>
      <c r="AF21" s="258" t="str">
        <f>IF(I21="Corrupción",IF(AE21=5,"Moderado",IF(AE21=10,"Mayor",IF(AE21=20,"Catastrófico",0))),IF(AE21=1,"Insignificante",IF(AE21=2,"Menor",IF(AE21=3,"Moderado",IF(AE21=4,"Mayor",IF(AE21=5,"Catastrófico",0))))))</f>
        <v>Catastrófico</v>
      </c>
      <c r="AG21" s="258">
        <f>IF(I21="Corrupción",K21*AE21,VALUE(CONCATENATE(K21,AE21)))</f>
        <v>60</v>
      </c>
      <c r="AH21" s="258" t="str">
        <f>IF(I21="Corrupción",VLOOKUP(AG21,Hoja2!$D$53:$E$67,2,0),VLOOKUP(AG21,Hoja2!$D$25:$E$49,2,0))</f>
        <v>60-Extrema</v>
      </c>
      <c r="AI21" s="34" t="s">
        <v>352</v>
      </c>
      <c r="AJ21" s="35" t="s">
        <v>94</v>
      </c>
      <c r="AK21" s="35" t="s">
        <v>96</v>
      </c>
      <c r="AL21" s="35">
        <f t="shared" si="0"/>
        <v>15</v>
      </c>
      <c r="AM21" s="35" t="s">
        <v>96</v>
      </c>
      <c r="AN21" s="35">
        <f t="shared" si="1"/>
        <v>5</v>
      </c>
      <c r="AO21" s="35" t="s">
        <v>97</v>
      </c>
      <c r="AP21" s="35">
        <f t="shared" si="2"/>
        <v>0</v>
      </c>
      <c r="AQ21" s="35" t="s">
        <v>96</v>
      </c>
      <c r="AR21" s="35">
        <f t="shared" si="3"/>
        <v>10</v>
      </c>
      <c r="AS21" s="35" t="s">
        <v>97</v>
      </c>
      <c r="AT21" s="35">
        <f t="shared" si="4"/>
        <v>0</v>
      </c>
      <c r="AU21" s="35" t="s">
        <v>96</v>
      </c>
      <c r="AV21" s="35">
        <f t="shared" si="5"/>
        <v>10</v>
      </c>
      <c r="AW21" s="35" t="s">
        <v>96</v>
      </c>
      <c r="AX21" s="32">
        <f t="shared" si="6"/>
        <v>30</v>
      </c>
      <c r="AY21" s="59">
        <f t="shared" si="7"/>
        <v>70</v>
      </c>
      <c r="AZ21" s="258">
        <f>IFERROR(AVERAGEIF(AJ21:AJ24,"Detectivo",AY21:AY24),0)</f>
        <v>0</v>
      </c>
      <c r="BA21" s="258">
        <f>IFERROR(AVERAGEIF(AJ21:AJ24,"Preventivo",AY21:AY24),0)</f>
        <v>78.75</v>
      </c>
      <c r="BB21" s="258">
        <f>BA21</f>
        <v>78.75</v>
      </c>
      <c r="BC21" s="258">
        <f>IF(BB21&lt;=50,0,IF(AND(BB21&gt;50,BB21&lt;=75),1,IF(AND(BB21&gt;=76,BB21&lt;=100),2,2)))</f>
        <v>2</v>
      </c>
      <c r="BD21" s="258">
        <f>IFERROR(AVERAGEIF(AJ21:AJ24,"correctivo",AY21:AY24),0)</f>
        <v>0</v>
      </c>
      <c r="BE21" s="258">
        <f>IF(BD21&lt;=50,0,IF(AND(BD21&gt;50,BD21&lt;=75),1,IF(AND(BD21&gt;=76,BD21&lt;=100),2,2)))</f>
        <v>0</v>
      </c>
      <c r="BF21" s="60">
        <f>IF(K21-BC21&lt;1,1,K21-BC21)</f>
        <v>1</v>
      </c>
      <c r="BG21" s="258" t="str">
        <f>IF(BF21=1,Hoja2!$H$3,IF(BF21=2,Hoja2!$H$4,IF(BF21=3,Hoja2!$H$5,IF(BF21=4,Hoja2!$H$6,IF(BF21=5,Hoja2!$H$7,0)))))</f>
        <v>1-Raro</v>
      </c>
      <c r="BH21" s="60">
        <f>IF(I21="Corrupción",IF(AND(AE21=20,BE21=0),20,IF(AND(AE21=20,BE21=1),10,IF(AND(AE21=20,BE21=2),5,IF(AND(AE21=10,BE21=0),10,IF(AND(AE21=10,BE21=1),5,IF(AND(AE21=10,BE21=2),5,IF(AND(AE21=5,BE21=0),5,IF(AND(AE21=5,BE21=1),5,IF(AND(AE21=5,BE21=2),5))))))))),IF(AE21-BE21&lt;1,1,AE21-BE21))</f>
        <v>20</v>
      </c>
      <c r="BI21" s="258" t="str">
        <f>IF(I21="Corrupción",IF(BH21=5,Hoja2!$C$53,IF(BH21=10,Hoja2!$C$54,IF(BH21=20,Hoja2!$C$55,))),IF(BH21=1,Hoja2!$N$3,IF(BH21=2,Hoja2!$N$4,IF(BH21=3,Hoja2!$N$5,IF(BH21=4,Hoja2!$N$6,IF(BH21=5,Hoja2!$N$7,0))))))</f>
        <v>20-Catastrófico</v>
      </c>
      <c r="BJ21" s="60">
        <f>VALUE(IF(I21="Corrupción",BF21*BH21,(CONCATENATE(BF21,BH21))))</f>
        <v>20</v>
      </c>
      <c r="BK21" s="258" t="str">
        <f>IF(I21="Corrupción",VLOOKUP(BJ21,Hoja2!$D$53:$E$67,2,0),VLOOKUP(BJ21,Hoja2!$D$25:$E$49,2,0))</f>
        <v>20-Moderada</v>
      </c>
      <c r="BL21" s="34" t="s">
        <v>353</v>
      </c>
      <c r="BM21" s="34" t="s">
        <v>391</v>
      </c>
      <c r="BN21" s="34" t="s">
        <v>392</v>
      </c>
      <c r="BO21" s="75" t="s">
        <v>351</v>
      </c>
      <c r="BP21" s="34" t="s">
        <v>393</v>
      </c>
    </row>
    <row r="22" spans="2:68" ht="76.5" customHeight="1">
      <c r="B22" s="252"/>
      <c r="C22" s="85" t="s">
        <v>316</v>
      </c>
      <c r="D22" s="259"/>
      <c r="E22" s="259"/>
      <c r="F22" s="87" t="s">
        <v>303</v>
      </c>
      <c r="G22" s="97" t="s">
        <v>172</v>
      </c>
      <c r="H22" s="98" t="s">
        <v>299</v>
      </c>
      <c r="I22" s="253"/>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8"/>
      <c r="AG22" s="258"/>
      <c r="AH22" s="258"/>
      <c r="AI22" s="35" t="s">
        <v>344</v>
      </c>
      <c r="AJ22" s="35" t="s">
        <v>94</v>
      </c>
      <c r="AK22" s="35" t="s">
        <v>96</v>
      </c>
      <c r="AL22" s="35">
        <f t="shared" si="0"/>
        <v>15</v>
      </c>
      <c r="AM22" s="35" t="s">
        <v>96</v>
      </c>
      <c r="AN22" s="35">
        <f t="shared" si="1"/>
        <v>5</v>
      </c>
      <c r="AO22" s="35" t="s">
        <v>97</v>
      </c>
      <c r="AP22" s="35">
        <f t="shared" si="2"/>
        <v>0</v>
      </c>
      <c r="AQ22" s="35" t="s">
        <v>96</v>
      </c>
      <c r="AR22" s="35">
        <f t="shared" si="3"/>
        <v>10</v>
      </c>
      <c r="AS22" s="35" t="s">
        <v>96</v>
      </c>
      <c r="AT22" s="35">
        <f t="shared" si="4"/>
        <v>15</v>
      </c>
      <c r="AU22" s="35" t="s">
        <v>96</v>
      </c>
      <c r="AV22" s="35">
        <f t="shared" si="5"/>
        <v>10</v>
      </c>
      <c r="AW22" s="35" t="s">
        <v>96</v>
      </c>
      <c r="AX22" s="32">
        <f t="shared" si="6"/>
        <v>30</v>
      </c>
      <c r="AY22" s="59">
        <f t="shared" si="7"/>
        <v>85</v>
      </c>
      <c r="AZ22" s="258"/>
      <c r="BA22" s="258"/>
      <c r="BB22" s="258"/>
      <c r="BC22" s="258"/>
      <c r="BD22" s="258"/>
      <c r="BE22" s="258"/>
      <c r="BF22" s="60">
        <f t="shared" ref="BF22:BF24" si="11">IF(K22-BC22&lt;1,1,K22-BC22)</f>
        <v>1</v>
      </c>
      <c r="BG22" s="258"/>
      <c r="BH22" s="60">
        <f t="shared" ref="BH22:BH24" si="12">IF(AE22-BE22&lt;1,1,AE22-BE22)</f>
        <v>1</v>
      </c>
      <c r="BI22" s="258"/>
      <c r="BJ22" s="60">
        <f t="shared" ref="BJ22:BJ24" si="13">VALUE(IF(I22="Corrupción",BF22*BH22,(CONCATENATE(BF22,BH22))))</f>
        <v>11</v>
      </c>
      <c r="BK22" s="258"/>
      <c r="BL22" s="34" t="s">
        <v>347</v>
      </c>
      <c r="BM22" s="34" t="s">
        <v>394</v>
      </c>
      <c r="BN22" s="74" t="s">
        <v>345</v>
      </c>
      <c r="BO22" s="77">
        <v>42735</v>
      </c>
      <c r="BP22" s="35" t="s">
        <v>346</v>
      </c>
    </row>
    <row r="23" spans="2:68" ht="66" customHeight="1">
      <c r="B23" s="252"/>
      <c r="C23" s="69" t="s">
        <v>316</v>
      </c>
      <c r="D23" s="259"/>
      <c r="E23" s="259"/>
      <c r="F23" s="34" t="s">
        <v>395</v>
      </c>
      <c r="G23" s="92" t="s">
        <v>118</v>
      </c>
      <c r="H23" s="93" t="s">
        <v>396</v>
      </c>
      <c r="I23" s="253"/>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8"/>
      <c r="AG23" s="258"/>
      <c r="AH23" s="258"/>
      <c r="AI23" s="35" t="s">
        <v>348</v>
      </c>
      <c r="AJ23" s="35" t="s">
        <v>94</v>
      </c>
      <c r="AK23" s="35" t="s">
        <v>96</v>
      </c>
      <c r="AL23" s="35">
        <f t="shared" si="0"/>
        <v>15</v>
      </c>
      <c r="AM23" s="35" t="s">
        <v>96</v>
      </c>
      <c r="AN23" s="35">
        <f t="shared" si="1"/>
        <v>5</v>
      </c>
      <c r="AO23" s="35" t="s">
        <v>97</v>
      </c>
      <c r="AP23" s="35">
        <f t="shared" si="2"/>
        <v>0</v>
      </c>
      <c r="AQ23" s="35" t="s">
        <v>96</v>
      </c>
      <c r="AR23" s="35">
        <f t="shared" si="3"/>
        <v>10</v>
      </c>
      <c r="AS23" s="35" t="s">
        <v>96</v>
      </c>
      <c r="AT23" s="35">
        <f t="shared" si="4"/>
        <v>15</v>
      </c>
      <c r="AU23" s="35" t="s">
        <v>97</v>
      </c>
      <c r="AV23" s="35">
        <f t="shared" si="5"/>
        <v>0</v>
      </c>
      <c r="AW23" s="35" t="s">
        <v>96</v>
      </c>
      <c r="AX23" s="32">
        <f t="shared" si="6"/>
        <v>30</v>
      </c>
      <c r="AY23" s="59">
        <f t="shared" si="7"/>
        <v>75</v>
      </c>
      <c r="AZ23" s="258"/>
      <c r="BA23" s="258"/>
      <c r="BB23" s="258"/>
      <c r="BC23" s="258"/>
      <c r="BD23" s="258"/>
      <c r="BE23" s="258"/>
      <c r="BF23" s="60">
        <f t="shared" si="11"/>
        <v>1</v>
      </c>
      <c r="BG23" s="258"/>
      <c r="BH23" s="60">
        <f t="shared" si="12"/>
        <v>1</v>
      </c>
      <c r="BI23" s="258"/>
      <c r="BJ23" s="60">
        <f t="shared" si="13"/>
        <v>11</v>
      </c>
      <c r="BK23" s="258"/>
      <c r="BL23" s="34" t="s">
        <v>350</v>
      </c>
      <c r="BM23" s="90" t="s">
        <v>397</v>
      </c>
      <c r="BN23" s="74" t="s">
        <v>345</v>
      </c>
      <c r="BO23" s="77">
        <v>42735</v>
      </c>
      <c r="BP23" s="67" t="s">
        <v>349</v>
      </c>
    </row>
    <row r="24" spans="2:68" ht="51.75" customHeight="1">
      <c r="B24" s="252"/>
      <c r="C24" s="85" t="s">
        <v>316</v>
      </c>
      <c r="D24" s="259"/>
      <c r="E24" s="259"/>
      <c r="F24" s="83" t="s">
        <v>398</v>
      </c>
      <c r="G24" s="99" t="s">
        <v>9</v>
      </c>
      <c r="H24" s="95" t="s">
        <v>335</v>
      </c>
      <c r="I24" s="253"/>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8"/>
      <c r="AG24" s="258"/>
      <c r="AH24" s="258"/>
      <c r="AI24" s="86" t="s">
        <v>377</v>
      </c>
      <c r="AJ24" s="35" t="s">
        <v>94</v>
      </c>
      <c r="AK24" s="35" t="s">
        <v>96</v>
      </c>
      <c r="AL24" s="35">
        <f t="shared" si="0"/>
        <v>15</v>
      </c>
      <c r="AM24" s="35" t="s">
        <v>96</v>
      </c>
      <c r="AN24" s="35">
        <f t="shared" si="1"/>
        <v>5</v>
      </c>
      <c r="AO24" s="35" t="s">
        <v>97</v>
      </c>
      <c r="AP24" s="35">
        <f t="shared" si="2"/>
        <v>0</v>
      </c>
      <c r="AQ24" s="35" t="s">
        <v>96</v>
      </c>
      <c r="AR24" s="35">
        <f t="shared" si="3"/>
        <v>10</v>
      </c>
      <c r="AS24" s="35" t="s">
        <v>96</v>
      </c>
      <c r="AT24" s="35">
        <f t="shared" si="4"/>
        <v>15</v>
      </c>
      <c r="AU24" s="35" t="s">
        <v>96</v>
      </c>
      <c r="AV24" s="35">
        <f t="shared" si="5"/>
        <v>10</v>
      </c>
      <c r="AW24" s="35" t="s">
        <v>96</v>
      </c>
      <c r="AX24" s="32">
        <f t="shared" si="6"/>
        <v>30</v>
      </c>
      <c r="AY24" s="59">
        <f t="shared" si="7"/>
        <v>85</v>
      </c>
      <c r="AZ24" s="258"/>
      <c r="BA24" s="258"/>
      <c r="BB24" s="258"/>
      <c r="BC24" s="258"/>
      <c r="BD24" s="258"/>
      <c r="BE24" s="258"/>
      <c r="BF24" s="60">
        <f t="shared" si="11"/>
        <v>1</v>
      </c>
      <c r="BG24" s="258"/>
      <c r="BH24" s="60">
        <f t="shared" si="12"/>
        <v>1</v>
      </c>
      <c r="BI24" s="258"/>
      <c r="BJ24" s="60">
        <f t="shared" si="13"/>
        <v>11</v>
      </c>
      <c r="BK24" s="258"/>
      <c r="BL24" s="34" t="s">
        <v>347</v>
      </c>
      <c r="BM24" s="34" t="s">
        <v>399</v>
      </c>
      <c r="BN24" s="74" t="s">
        <v>345</v>
      </c>
      <c r="BO24" s="77">
        <v>42735</v>
      </c>
      <c r="BP24" s="76" t="s">
        <v>346</v>
      </c>
    </row>
    <row r="25" spans="2:68" ht="30" customHeight="1">
      <c r="B25" s="249">
        <v>3</v>
      </c>
      <c r="C25" s="272" t="s">
        <v>301</v>
      </c>
      <c r="D25" s="278" t="s">
        <v>297</v>
      </c>
      <c r="E25" s="278" t="s">
        <v>400</v>
      </c>
      <c r="F25" s="207" t="s">
        <v>328</v>
      </c>
      <c r="G25" s="275" t="s">
        <v>118</v>
      </c>
      <c r="H25" s="87" t="s">
        <v>396</v>
      </c>
      <c r="I25" s="233" t="s">
        <v>164</v>
      </c>
      <c r="J25" s="249" t="s">
        <v>72</v>
      </c>
      <c r="K25" s="249" t="str">
        <f>MID(J25,1,1)</f>
        <v>2</v>
      </c>
      <c r="L25" s="249" t="s">
        <v>96</v>
      </c>
      <c r="M25" s="249" t="s">
        <v>96</v>
      </c>
      <c r="N25" s="249" t="s">
        <v>96</v>
      </c>
      <c r="O25" s="249" t="s">
        <v>96</v>
      </c>
      <c r="P25" s="249" t="s">
        <v>97</v>
      </c>
      <c r="Q25" s="249" t="s">
        <v>97</v>
      </c>
      <c r="R25" s="249" t="s">
        <v>97</v>
      </c>
      <c r="S25" s="249" t="s">
        <v>97</v>
      </c>
      <c r="T25" s="249" t="s">
        <v>97</v>
      </c>
      <c r="U25" s="249" t="s">
        <v>96</v>
      </c>
      <c r="V25" s="249" t="s">
        <v>96</v>
      </c>
      <c r="W25" s="249" t="s">
        <v>96</v>
      </c>
      <c r="X25" s="249" t="s">
        <v>96</v>
      </c>
      <c r="Y25" s="249" t="s">
        <v>96</v>
      </c>
      <c r="Z25" s="249" t="s">
        <v>96</v>
      </c>
      <c r="AA25" s="249" t="s">
        <v>97</v>
      </c>
      <c r="AB25" s="249" t="s">
        <v>97</v>
      </c>
      <c r="AC25" s="249" t="s">
        <v>96</v>
      </c>
      <c r="AD25" s="249">
        <f>COUNTIF(L25:AC29,"si")</f>
        <v>11</v>
      </c>
      <c r="AE25" s="249">
        <f>VALUE(IF(I25="Corrupción",IF(AD25&lt;=5,5,IF(AND(AD25&gt;5,AD25&lt;=11),10,IF(AD25&gt;11,20,0))),IF(AD25&lt;=4,1,IF(AND(AD25&gt;4,AD25&lt;=8),2,IF(AND(AD25&gt;8,AD25&lt;=12),3,IF(AND(AD25&gt;12,AD25&lt;=15),4,IF(AND(AD25&gt;15,AD25&lt;=18),5)))))))</f>
        <v>10</v>
      </c>
      <c r="AF25" s="255" t="str">
        <f>IF(I25="Corrupción",IF(AE25=5,"Moderado",IF(AE25=10,"Mayor",IF(AE25=20,"Catastrófico",0))),IF(AE25=1,"Insignificante",IF(AE25=2,"Menor",IF(AE25=3,"Moderado",IF(AE25=4,"Mayor",IF(AE25=5,"Catastrófico",0))))))</f>
        <v>Mayor</v>
      </c>
      <c r="AG25" s="255">
        <f>IF(I25="Corrupción",K25*AE25,VALUE(CONCATENATE(K25,AE25)))</f>
        <v>20</v>
      </c>
      <c r="AH25" s="255" t="str">
        <f>IF(I25="Corrupción",VLOOKUP(AG25,Hoja2!$D$53:$E$67,2,0),VLOOKUP(AG25,Hoja2!$D$25:$E$49,2,0))</f>
        <v>20-Moderada</v>
      </c>
      <c r="AI25" s="62" t="s">
        <v>361</v>
      </c>
      <c r="AJ25" s="62" t="s">
        <v>94</v>
      </c>
      <c r="AK25" s="62" t="s">
        <v>96</v>
      </c>
      <c r="AL25" s="35">
        <f t="shared" si="0"/>
        <v>15</v>
      </c>
      <c r="AM25" s="62" t="s">
        <v>96</v>
      </c>
      <c r="AN25" s="35">
        <f t="shared" si="1"/>
        <v>5</v>
      </c>
      <c r="AO25" s="62" t="s">
        <v>97</v>
      </c>
      <c r="AP25" s="35">
        <f t="shared" si="2"/>
        <v>0</v>
      </c>
      <c r="AQ25" s="62" t="s">
        <v>96</v>
      </c>
      <c r="AR25" s="35">
        <f t="shared" si="3"/>
        <v>10</v>
      </c>
      <c r="AS25" s="62" t="s">
        <v>96</v>
      </c>
      <c r="AT25" s="35">
        <f t="shared" si="4"/>
        <v>15</v>
      </c>
      <c r="AU25" s="62" t="s">
        <v>96</v>
      </c>
      <c r="AV25" s="35">
        <f t="shared" si="5"/>
        <v>10</v>
      </c>
      <c r="AW25" s="62" t="s">
        <v>96</v>
      </c>
      <c r="AX25" s="32">
        <f t="shared" si="6"/>
        <v>30</v>
      </c>
      <c r="AY25" s="59">
        <f t="shared" si="7"/>
        <v>85</v>
      </c>
      <c r="AZ25" s="255">
        <f>IFERROR(AVERAGEIF(AJ25:AJ30,"Detectivo",AY25:AY30),0)</f>
        <v>0</v>
      </c>
      <c r="BA25" s="255">
        <f>IFERROR(AVERAGEIF(AJ25:AJ30,"Preventivo",AY25:AY30),0)</f>
        <v>76.666666666666671</v>
      </c>
      <c r="BB25" s="255">
        <f>BA25</f>
        <v>76.666666666666671</v>
      </c>
      <c r="BC25" s="255">
        <f>IF(BB25&lt;=50,0,IF(AND(BB25&gt;50,BB25&lt;=75),1,IF(AND(BB25&gt;=76,BB25&lt;=100),2,2)))</f>
        <v>2</v>
      </c>
      <c r="BD25" s="255">
        <f>IFERROR(AVERAGEIF(AJ25:AJ30,"correctivo",AY25:AY30),0)</f>
        <v>0</v>
      </c>
      <c r="BE25" s="255">
        <f>IF(BD25&lt;=50,0,IF(AND(BD25&gt;50,BD25&lt;=75),1,IF(AND(BD25&gt;=76,BD25&lt;=100),2,2)))</f>
        <v>0</v>
      </c>
      <c r="BF25" s="60">
        <f>IF(K25-BC25&lt;1,1,K25-BC25)</f>
        <v>1</v>
      </c>
      <c r="BG25" s="255" t="str">
        <f>IF(BF25=1,Hoja2!$H$3,IF(BF25=2,Hoja2!$H$4,IF(BF25=3,Hoja2!$H$5,IF(BF25=4,Hoja2!$H$6,IF(BF25=5,Hoja2!$H$7,0)))))</f>
        <v>1-Raro</v>
      </c>
      <c r="BH25" s="60">
        <f>IF(I25="Corrupción",IF(AND(AE25=20,BE25=0),20,IF(AND(AE25=20,BE25=1),10,IF(AND(AE25=20,BE25=2),5,IF(AND(AE25=10,BE25=0),10,IF(AND(AE25=10,BE25=1),5,IF(AND(AE25=10,BE25=2),5,IF(AND(AE25=5,BE25=0),5,IF(AND(AE25=5,BE25=1),5,IF(AND(AE25=5,BE25=2),5))))))))),IF(AE25-BE25&lt;1,1,AE25-BE25))</f>
        <v>10</v>
      </c>
      <c r="BI25" s="255" t="str">
        <f>IF(I25="Corrupción",IF(BH25=5,Hoja2!$C$53,IF(BH25=10,Hoja2!$C$54,IF(BH25=20,Hoja2!$C$55,))),IF(BH25=1,Hoja2!$N$3,IF(BH25=2,Hoja2!$N$4,IF(BH25=3,Hoja2!$N$5,IF(BH25=4,Hoja2!$N$6,IF(BH25=5,Hoja2!$N$7,0))))))</f>
        <v>10-Mayor</v>
      </c>
      <c r="BJ25" s="60">
        <f>VALUE(IF(I25="Corrupción",BF25*BH25,(CONCATENATE(BF25,BH25))))</f>
        <v>10</v>
      </c>
      <c r="BK25" s="255" t="str">
        <f>IF(I25="Corrupción",VLOOKUP(BJ25,Hoja2!$D$53:$E$67,2,0),VLOOKUP(BJ25,Hoja2!$D$25:$E$49,2,0))</f>
        <v>10-Baja</v>
      </c>
      <c r="BL25" s="207" t="s">
        <v>334</v>
      </c>
      <c r="BM25" s="266" t="s">
        <v>363</v>
      </c>
      <c r="BN25" s="266" t="s">
        <v>327</v>
      </c>
      <c r="BO25" s="269">
        <v>42735</v>
      </c>
      <c r="BP25" s="266" t="s">
        <v>364</v>
      </c>
    </row>
    <row r="26" spans="2:68">
      <c r="B26" s="250"/>
      <c r="C26" s="273"/>
      <c r="D26" s="279"/>
      <c r="E26" s="279"/>
      <c r="F26" s="265"/>
      <c r="G26" s="276"/>
      <c r="H26" s="95"/>
      <c r="I26" s="236"/>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6"/>
      <c r="AG26" s="256"/>
      <c r="AH26" s="256"/>
      <c r="AI26" s="89" t="s">
        <v>401</v>
      </c>
      <c r="AJ26" s="81" t="s">
        <v>94</v>
      </c>
      <c r="AK26" s="81" t="s">
        <v>97</v>
      </c>
      <c r="AL26" s="35">
        <f t="shared" si="0"/>
        <v>0</v>
      </c>
      <c r="AM26" s="81" t="s">
        <v>96</v>
      </c>
      <c r="AN26" s="35">
        <f t="shared" si="1"/>
        <v>5</v>
      </c>
      <c r="AO26" s="81" t="s">
        <v>96</v>
      </c>
      <c r="AP26" s="35">
        <f t="shared" si="2"/>
        <v>15</v>
      </c>
      <c r="AQ26" s="81" t="s">
        <v>97</v>
      </c>
      <c r="AR26" s="35">
        <f t="shared" si="3"/>
        <v>0</v>
      </c>
      <c r="AS26" s="81" t="s">
        <v>96</v>
      </c>
      <c r="AT26" s="35">
        <f t="shared" si="4"/>
        <v>15</v>
      </c>
      <c r="AU26" s="81" t="s">
        <v>96</v>
      </c>
      <c r="AV26" s="35">
        <f t="shared" si="5"/>
        <v>10</v>
      </c>
      <c r="AW26" s="81" t="s">
        <v>97</v>
      </c>
      <c r="AX26" s="32">
        <f t="shared" si="6"/>
        <v>0</v>
      </c>
      <c r="AY26" s="59">
        <f t="shared" si="7"/>
        <v>45</v>
      </c>
      <c r="AZ26" s="256"/>
      <c r="BA26" s="256"/>
      <c r="BB26" s="256"/>
      <c r="BC26" s="256"/>
      <c r="BD26" s="256"/>
      <c r="BE26" s="256"/>
      <c r="BF26" s="60"/>
      <c r="BG26" s="256"/>
      <c r="BH26" s="60"/>
      <c r="BI26" s="256"/>
      <c r="BJ26" s="60"/>
      <c r="BK26" s="256"/>
      <c r="BL26" s="265"/>
      <c r="BM26" s="267"/>
      <c r="BN26" s="267"/>
      <c r="BO26" s="270"/>
      <c r="BP26" s="267"/>
    </row>
    <row r="27" spans="2:68">
      <c r="B27" s="250"/>
      <c r="C27" s="273"/>
      <c r="D27" s="279"/>
      <c r="E27" s="279"/>
      <c r="F27" s="265"/>
      <c r="G27" s="276"/>
      <c r="H27" s="95"/>
      <c r="I27" s="236"/>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6"/>
      <c r="AG27" s="256"/>
      <c r="AH27" s="256"/>
      <c r="AI27" s="81" t="s">
        <v>362</v>
      </c>
      <c r="AJ27" s="81" t="s">
        <v>94</v>
      </c>
      <c r="AK27" s="81" t="s">
        <v>97</v>
      </c>
      <c r="AL27" s="35">
        <f t="shared" si="0"/>
        <v>0</v>
      </c>
      <c r="AM27" s="81" t="s">
        <v>96</v>
      </c>
      <c r="AN27" s="35">
        <f t="shared" si="1"/>
        <v>5</v>
      </c>
      <c r="AO27" s="81" t="s">
        <v>97</v>
      </c>
      <c r="AP27" s="35">
        <f t="shared" si="2"/>
        <v>0</v>
      </c>
      <c r="AQ27" s="81" t="s">
        <v>96</v>
      </c>
      <c r="AR27" s="35">
        <f t="shared" si="3"/>
        <v>10</v>
      </c>
      <c r="AS27" s="81" t="s">
        <v>96</v>
      </c>
      <c r="AT27" s="35">
        <f t="shared" si="4"/>
        <v>15</v>
      </c>
      <c r="AU27" s="81" t="s">
        <v>96</v>
      </c>
      <c r="AV27" s="35">
        <f t="shared" si="5"/>
        <v>10</v>
      </c>
      <c r="AW27" s="81" t="s">
        <v>96</v>
      </c>
      <c r="AX27" s="32">
        <f t="shared" si="6"/>
        <v>30</v>
      </c>
      <c r="AY27" s="59">
        <f t="shared" si="7"/>
        <v>70</v>
      </c>
      <c r="AZ27" s="256"/>
      <c r="BA27" s="256"/>
      <c r="BB27" s="256"/>
      <c r="BC27" s="256"/>
      <c r="BD27" s="256"/>
      <c r="BE27" s="256"/>
      <c r="BF27" s="60"/>
      <c r="BG27" s="256"/>
      <c r="BH27" s="60"/>
      <c r="BI27" s="256"/>
      <c r="BJ27" s="60"/>
      <c r="BK27" s="256"/>
      <c r="BL27" s="265"/>
      <c r="BM27" s="267"/>
      <c r="BN27" s="267"/>
      <c r="BO27" s="270"/>
      <c r="BP27" s="267"/>
    </row>
    <row r="28" spans="2:68" ht="30">
      <c r="B28" s="250"/>
      <c r="C28" s="274"/>
      <c r="D28" s="279"/>
      <c r="E28" s="279"/>
      <c r="F28" s="208"/>
      <c r="G28" s="277"/>
      <c r="H28" s="95"/>
      <c r="I28" s="236"/>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6"/>
      <c r="AG28" s="256"/>
      <c r="AH28" s="256"/>
      <c r="AI28" s="74" t="s">
        <v>402</v>
      </c>
      <c r="AJ28" s="81" t="s">
        <v>94</v>
      </c>
      <c r="AK28" s="81" t="s">
        <v>96</v>
      </c>
      <c r="AL28" s="35">
        <f t="shared" si="0"/>
        <v>15</v>
      </c>
      <c r="AM28" s="81" t="s">
        <v>96</v>
      </c>
      <c r="AN28" s="35">
        <f t="shared" si="1"/>
        <v>5</v>
      </c>
      <c r="AO28" s="81" t="s">
        <v>97</v>
      </c>
      <c r="AP28" s="35">
        <f t="shared" si="2"/>
        <v>0</v>
      </c>
      <c r="AQ28" s="81" t="s">
        <v>96</v>
      </c>
      <c r="AR28" s="35">
        <f t="shared" si="3"/>
        <v>10</v>
      </c>
      <c r="AS28" s="81" t="s">
        <v>96</v>
      </c>
      <c r="AT28" s="35">
        <f t="shared" si="4"/>
        <v>15</v>
      </c>
      <c r="AU28" s="81" t="s">
        <v>96</v>
      </c>
      <c r="AV28" s="35">
        <f t="shared" si="5"/>
        <v>10</v>
      </c>
      <c r="AW28" s="81" t="s">
        <v>96</v>
      </c>
      <c r="AX28" s="32">
        <f t="shared" si="6"/>
        <v>30</v>
      </c>
      <c r="AY28" s="59">
        <f t="shared" si="7"/>
        <v>85</v>
      </c>
      <c r="AZ28" s="256"/>
      <c r="BA28" s="256"/>
      <c r="BB28" s="256"/>
      <c r="BC28" s="256"/>
      <c r="BD28" s="256"/>
      <c r="BE28" s="256"/>
      <c r="BF28" s="60"/>
      <c r="BG28" s="256"/>
      <c r="BH28" s="60"/>
      <c r="BI28" s="256"/>
      <c r="BJ28" s="60"/>
      <c r="BK28" s="256"/>
      <c r="BL28" s="208"/>
      <c r="BM28" s="268"/>
      <c r="BN28" s="268"/>
      <c r="BO28" s="271"/>
      <c r="BP28" s="268"/>
    </row>
    <row r="29" spans="2:68" ht="120">
      <c r="B29" s="250"/>
      <c r="C29" s="68" t="s">
        <v>305</v>
      </c>
      <c r="D29" s="279"/>
      <c r="E29" s="279"/>
      <c r="F29" s="34" t="s">
        <v>298</v>
      </c>
      <c r="G29" s="92" t="s">
        <v>172</v>
      </c>
      <c r="H29" s="95" t="s">
        <v>299</v>
      </c>
      <c r="I29" s="236"/>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6"/>
      <c r="AG29" s="256"/>
      <c r="AH29" s="256"/>
      <c r="AI29" s="62" t="s">
        <v>318</v>
      </c>
      <c r="AJ29" s="62" t="s">
        <v>94</v>
      </c>
      <c r="AK29" s="62" t="s">
        <v>96</v>
      </c>
      <c r="AL29" s="35">
        <f t="shared" si="0"/>
        <v>15</v>
      </c>
      <c r="AM29" s="62" t="s">
        <v>96</v>
      </c>
      <c r="AN29" s="35">
        <f t="shared" si="1"/>
        <v>5</v>
      </c>
      <c r="AO29" s="62" t="s">
        <v>96</v>
      </c>
      <c r="AP29" s="35">
        <f t="shared" si="2"/>
        <v>15</v>
      </c>
      <c r="AQ29" s="62" t="s">
        <v>97</v>
      </c>
      <c r="AR29" s="35">
        <f t="shared" si="3"/>
        <v>0</v>
      </c>
      <c r="AS29" s="62" t="s">
        <v>96</v>
      </c>
      <c r="AT29" s="35">
        <f t="shared" si="4"/>
        <v>15</v>
      </c>
      <c r="AU29" s="62" t="s">
        <v>96</v>
      </c>
      <c r="AV29" s="35">
        <f t="shared" si="5"/>
        <v>10</v>
      </c>
      <c r="AW29" s="62" t="s">
        <v>96</v>
      </c>
      <c r="AX29" s="32">
        <f t="shared" si="6"/>
        <v>30</v>
      </c>
      <c r="AY29" s="59">
        <f t="shared" si="7"/>
        <v>90</v>
      </c>
      <c r="AZ29" s="256"/>
      <c r="BA29" s="256"/>
      <c r="BB29" s="256"/>
      <c r="BC29" s="256"/>
      <c r="BD29" s="256"/>
      <c r="BE29" s="256"/>
      <c r="BF29" s="60">
        <f t="shared" ref="BF29" si="14">IF(K29-BC29&lt;1,1,K29-BC29)</f>
        <v>1</v>
      </c>
      <c r="BG29" s="256"/>
      <c r="BH29" s="60">
        <f t="shared" ref="BH29" si="15">IF(AE29-BE29&lt;1,1,AE29-BE29)</f>
        <v>1</v>
      </c>
      <c r="BI29" s="256"/>
      <c r="BJ29" s="60">
        <f t="shared" ref="BJ29" si="16">VALUE(IF(I29="Corrupción",BF29*BH29,(CONCATENATE(BF29,BH29))))</f>
        <v>11</v>
      </c>
      <c r="BK29" s="256"/>
      <c r="BL29" s="34" t="s">
        <v>325</v>
      </c>
      <c r="BM29" s="34" t="s">
        <v>403</v>
      </c>
      <c r="BN29" s="64" t="s">
        <v>324</v>
      </c>
      <c r="BO29" s="73" t="s">
        <v>323</v>
      </c>
      <c r="BP29" s="65" t="s">
        <v>319</v>
      </c>
    </row>
    <row r="30" spans="2:68" ht="30">
      <c r="B30" s="251"/>
      <c r="C30" s="70" t="s">
        <v>301</v>
      </c>
      <c r="D30" s="280"/>
      <c r="E30" s="280"/>
      <c r="F30" s="61" t="s">
        <v>374</v>
      </c>
      <c r="G30" s="92" t="s">
        <v>118</v>
      </c>
      <c r="H30" s="96"/>
      <c r="I30" s="239"/>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7"/>
      <c r="AG30" s="257"/>
      <c r="AH30" s="257"/>
      <c r="AI30" s="34" t="s">
        <v>404</v>
      </c>
      <c r="AJ30" s="35" t="s">
        <v>94</v>
      </c>
      <c r="AK30" s="35" t="s">
        <v>96</v>
      </c>
      <c r="AL30" s="35">
        <f t="shared" si="0"/>
        <v>15</v>
      </c>
      <c r="AM30" s="35" t="s">
        <v>96</v>
      </c>
      <c r="AN30" s="35">
        <f t="shared" si="1"/>
        <v>5</v>
      </c>
      <c r="AO30" s="35" t="s">
        <v>97</v>
      </c>
      <c r="AP30" s="35">
        <f t="shared" si="2"/>
        <v>0</v>
      </c>
      <c r="AQ30" s="35" t="s">
        <v>96</v>
      </c>
      <c r="AR30" s="35">
        <f t="shared" si="3"/>
        <v>10</v>
      </c>
      <c r="AS30" s="35" t="s">
        <v>96</v>
      </c>
      <c r="AT30" s="35">
        <f t="shared" si="4"/>
        <v>15</v>
      </c>
      <c r="AU30" s="35" t="s">
        <v>96</v>
      </c>
      <c r="AV30" s="35">
        <f t="shared" si="5"/>
        <v>10</v>
      </c>
      <c r="AW30" s="35" t="s">
        <v>96</v>
      </c>
      <c r="AX30" s="32">
        <f t="shared" si="6"/>
        <v>30</v>
      </c>
      <c r="AY30" s="59">
        <f t="shared" si="7"/>
        <v>85</v>
      </c>
      <c r="AZ30" s="257"/>
      <c r="BA30" s="257"/>
      <c r="BB30" s="257"/>
      <c r="BC30" s="257"/>
      <c r="BD30" s="257"/>
      <c r="BE30" s="257"/>
      <c r="BF30" s="60"/>
      <c r="BG30" s="257"/>
      <c r="BH30" s="60"/>
      <c r="BI30" s="257"/>
      <c r="BJ30" s="60"/>
      <c r="BK30" s="257"/>
      <c r="BL30" s="34" t="s">
        <v>375</v>
      </c>
      <c r="BM30" s="2" t="s">
        <v>365</v>
      </c>
      <c r="BN30" s="82" t="s">
        <v>327</v>
      </c>
      <c r="BO30" s="79">
        <v>42735</v>
      </c>
      <c r="BP30" s="82" t="s">
        <v>366</v>
      </c>
    </row>
    <row r="31" spans="2:68" ht="240.75" customHeight="1">
      <c r="B31" s="252">
        <v>4</v>
      </c>
      <c r="C31" s="68" t="s">
        <v>312</v>
      </c>
      <c r="D31" s="259" t="s">
        <v>306</v>
      </c>
      <c r="E31" s="259" t="s">
        <v>405</v>
      </c>
      <c r="F31" s="34" t="s">
        <v>406</v>
      </c>
      <c r="G31" s="92" t="s">
        <v>118</v>
      </c>
      <c r="H31" s="91" t="s">
        <v>299</v>
      </c>
      <c r="I31" s="253" t="s">
        <v>164</v>
      </c>
      <c r="J31" s="252" t="s">
        <v>73</v>
      </c>
      <c r="K31" s="252" t="str">
        <f>MID(J31,1,1)</f>
        <v>3</v>
      </c>
      <c r="L31" s="252" t="s">
        <v>96</v>
      </c>
      <c r="M31" s="252" t="s">
        <v>96</v>
      </c>
      <c r="N31" s="252" t="s">
        <v>96</v>
      </c>
      <c r="O31" s="252" t="s">
        <v>96</v>
      </c>
      <c r="P31" s="252" t="s">
        <v>96</v>
      </c>
      <c r="Q31" s="252" t="s">
        <v>96</v>
      </c>
      <c r="R31" s="252" t="s">
        <v>96</v>
      </c>
      <c r="S31" s="252" t="s">
        <v>96</v>
      </c>
      <c r="T31" s="252" t="s">
        <v>97</v>
      </c>
      <c r="U31" s="252" t="s">
        <v>96</v>
      </c>
      <c r="V31" s="252" t="s">
        <v>96</v>
      </c>
      <c r="W31" s="252" t="s">
        <v>96</v>
      </c>
      <c r="X31" s="252" t="s">
        <v>96</v>
      </c>
      <c r="Y31" s="252" t="s">
        <v>96</v>
      </c>
      <c r="Z31" s="252" t="s">
        <v>97</v>
      </c>
      <c r="AA31" s="252" t="s">
        <v>97</v>
      </c>
      <c r="AB31" s="252" t="s">
        <v>97</v>
      </c>
      <c r="AC31" s="252" t="s">
        <v>96</v>
      </c>
      <c r="AD31" s="252">
        <f>COUNTIF(L31:AC34,"si")</f>
        <v>14</v>
      </c>
      <c r="AE31" s="252">
        <f>VALUE(IF(I31="Corrupción",IF(AD31&lt;=5,5,IF(AND(AD31&gt;5,AD31&lt;=11),10,IF(AD31&gt;11,20,0))),IF(AD31&lt;=4,1,IF(AND(AD31&gt;4,AD31&lt;=8),2,IF(AND(AD31&gt;8,AD31&lt;=12),3,IF(AND(AD31&gt;12,AD31&lt;=15),4,IF(AND(AD31&gt;15,AD31&lt;=18),5)))))))</f>
        <v>20</v>
      </c>
      <c r="AF31" s="258" t="str">
        <f>IF(I31="Corrupción",IF(AE31=5,"Moderado",IF(AE31=10,"Mayor",IF(AE31=20,"Catastrófico",0))),IF(AE31=1,"Insignificante",IF(AE31=2,"Menor",IF(AE31=3,"Moderado",IF(AE31=4,"Mayor",IF(AE31=5,"Catastrófico",0))))))</f>
        <v>Catastrófico</v>
      </c>
      <c r="AG31" s="258">
        <f>IF(I31="Corrupción",K31*AE31,VALUE(CONCATENATE(K31,AE31)))</f>
        <v>60</v>
      </c>
      <c r="AH31" s="258" t="str">
        <f>IF(I31="Corrupción",VLOOKUP(AG31,Hoja2!$D$53:$E$67,2,0),VLOOKUP(AG31,Hoja2!$D$25:$E$49,2,0))</f>
        <v>60-Extrema</v>
      </c>
      <c r="AI31" s="34" t="s">
        <v>337</v>
      </c>
      <c r="AJ31" s="35" t="s">
        <v>94</v>
      </c>
      <c r="AK31" s="35" t="s">
        <v>96</v>
      </c>
      <c r="AL31" s="35">
        <f t="shared" si="0"/>
        <v>15</v>
      </c>
      <c r="AM31" s="35" t="s">
        <v>96</v>
      </c>
      <c r="AN31" s="35">
        <f t="shared" si="1"/>
        <v>5</v>
      </c>
      <c r="AO31" s="35" t="s">
        <v>97</v>
      </c>
      <c r="AP31" s="35">
        <f t="shared" si="2"/>
        <v>0</v>
      </c>
      <c r="AQ31" s="35" t="s">
        <v>96</v>
      </c>
      <c r="AR31" s="35">
        <f t="shared" si="3"/>
        <v>10</v>
      </c>
      <c r="AS31" s="35" t="s">
        <v>97</v>
      </c>
      <c r="AT31" s="35">
        <f t="shared" si="4"/>
        <v>0</v>
      </c>
      <c r="AU31" s="35" t="s">
        <v>96</v>
      </c>
      <c r="AV31" s="35">
        <f t="shared" si="5"/>
        <v>10</v>
      </c>
      <c r="AW31" s="35" t="s">
        <v>96</v>
      </c>
      <c r="AX31" s="32">
        <f t="shared" si="6"/>
        <v>30</v>
      </c>
      <c r="AY31" s="59">
        <f t="shared" si="7"/>
        <v>70</v>
      </c>
      <c r="AZ31" s="258">
        <f>IFERROR(AVERAGEIF(AJ31:AJ34,"Detectivo",AY31:AY34),0)</f>
        <v>0</v>
      </c>
      <c r="BA31" s="258">
        <f>IFERROR(AVERAGEIF(AJ31:AJ34,"Preventivo",AY31:AY34),0)</f>
        <v>77.5</v>
      </c>
      <c r="BB31" s="258">
        <f>BA31</f>
        <v>77.5</v>
      </c>
      <c r="BC31" s="258">
        <f>IF(BB31&lt;=50,0,IF(AND(BB31&gt;50,BB31&lt;=75),1,IF(AND(BB31&gt;=76,BB31&lt;=100),2,2)))</f>
        <v>2</v>
      </c>
      <c r="BD31" s="258">
        <f>IFERROR(AVERAGEIF(AJ31:AJ34,"correctivo",AY31:AY34),0)</f>
        <v>0</v>
      </c>
      <c r="BE31" s="258">
        <f>IF(BD31&lt;=50,0,IF(AND(BD31&gt;50,BD31&lt;=75),1,IF(AND(BD31&gt;=76,BD31&lt;=100),2,2)))</f>
        <v>0</v>
      </c>
      <c r="BF31" s="60">
        <f>IF(K31-BC31&lt;1,1,K31-BC31)</f>
        <v>1</v>
      </c>
      <c r="BG31" s="258" t="str">
        <f>IF(BF31=1,Hoja2!$H$3,IF(BF31=2,Hoja2!$H$4,IF(BF31=3,Hoja2!$H$5,IF(BF31=4,Hoja2!$H$6,IF(BF31=5,Hoja2!$H$7,0)))))</f>
        <v>1-Raro</v>
      </c>
      <c r="BH31" s="60">
        <f>IF(I31="Corrupción",IF(AND(AE31=20,BE31=0),20,IF(AND(AE31=20,BE31=1),10,IF(AND(AE31=20,BE31=2),5,IF(AND(AE31=10,BE31=0),10,IF(AND(AE31=10,BE31=1),5,IF(AND(AE31=10,BE31=2),5,IF(AND(AE31=5,BE31=0),5,IF(AND(AE31=5,BE31=1),5,IF(AND(AE31=5,BE31=2),5))))))))),IF(AE31-BE31&lt;1,1,AE31-BE31))</f>
        <v>20</v>
      </c>
      <c r="BI31" s="258" t="str">
        <f>IF(I31="Corrupción",IF(BH31=5,Hoja2!$C$53,IF(BH31=10,Hoja2!$C$54,IF(BH31=20,Hoja2!$C$55,))),IF(BH31=1,Hoja2!$N$3,IF(BH31=2,Hoja2!$N$4,IF(BH31=3,Hoja2!$N$5,IF(BH31=4,Hoja2!$N$6,IF(BH31=5,Hoja2!$N$7,0))))))</f>
        <v>20-Catastrófico</v>
      </c>
      <c r="BJ31" s="60">
        <f>VALUE(IF(I31="Corrupción",BF31*BH31,(CONCATENATE(BF31,BH31))))</f>
        <v>20</v>
      </c>
      <c r="BK31" s="258" t="str">
        <f>IF(I31="Corrupción",VLOOKUP(BJ31,Hoja2!$D$53:$E$67,2,0),VLOOKUP(BJ31,Hoja2!$D$25:$E$49,2,0))</f>
        <v>20-Moderada</v>
      </c>
      <c r="BL31" s="34" t="s">
        <v>338</v>
      </c>
      <c r="BM31" s="34" t="s">
        <v>411</v>
      </c>
      <c r="BN31" s="74" t="s">
        <v>340</v>
      </c>
      <c r="BO31" s="72" t="s">
        <v>339</v>
      </c>
      <c r="BP31" s="64" t="s">
        <v>343</v>
      </c>
    </row>
    <row r="32" spans="2:68" ht="93" customHeight="1">
      <c r="B32" s="252"/>
      <c r="C32" s="68" t="s">
        <v>300</v>
      </c>
      <c r="D32" s="259"/>
      <c r="E32" s="259"/>
      <c r="F32" s="34" t="s">
        <v>281</v>
      </c>
      <c r="G32" s="92" t="s">
        <v>172</v>
      </c>
      <c r="H32" s="93" t="s">
        <v>412</v>
      </c>
      <c r="I32" s="253"/>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8"/>
      <c r="AG32" s="258"/>
      <c r="AH32" s="258"/>
      <c r="AI32" s="34" t="s">
        <v>352</v>
      </c>
      <c r="AJ32" s="35" t="s">
        <v>94</v>
      </c>
      <c r="AK32" s="35" t="s">
        <v>96</v>
      </c>
      <c r="AL32" s="35">
        <f t="shared" si="0"/>
        <v>15</v>
      </c>
      <c r="AM32" s="35" t="s">
        <v>96</v>
      </c>
      <c r="AN32" s="35">
        <f t="shared" si="1"/>
        <v>5</v>
      </c>
      <c r="AO32" s="35" t="s">
        <v>97</v>
      </c>
      <c r="AP32" s="35">
        <f t="shared" si="2"/>
        <v>0</v>
      </c>
      <c r="AQ32" s="35" t="s">
        <v>96</v>
      </c>
      <c r="AR32" s="35">
        <f t="shared" si="3"/>
        <v>10</v>
      </c>
      <c r="AS32" s="35" t="s">
        <v>97</v>
      </c>
      <c r="AT32" s="35">
        <f t="shared" si="4"/>
        <v>0</v>
      </c>
      <c r="AU32" s="35" t="s">
        <v>96</v>
      </c>
      <c r="AV32" s="35">
        <f t="shared" si="5"/>
        <v>10</v>
      </c>
      <c r="AW32" s="35" t="s">
        <v>96</v>
      </c>
      <c r="AX32" s="32">
        <f t="shared" si="6"/>
        <v>30</v>
      </c>
      <c r="AY32" s="59">
        <f t="shared" si="7"/>
        <v>70</v>
      </c>
      <c r="AZ32" s="258"/>
      <c r="BA32" s="258"/>
      <c r="BB32" s="258"/>
      <c r="BC32" s="258"/>
      <c r="BD32" s="258"/>
      <c r="BE32" s="258"/>
      <c r="BF32" s="60"/>
      <c r="BG32" s="258"/>
      <c r="BH32" s="60"/>
      <c r="BI32" s="258"/>
      <c r="BJ32" s="60"/>
      <c r="BK32" s="258"/>
      <c r="BL32" s="34" t="s">
        <v>353</v>
      </c>
      <c r="BM32" s="34" t="s">
        <v>391</v>
      </c>
      <c r="BN32" s="36" t="s">
        <v>392</v>
      </c>
      <c r="BO32" s="75" t="s">
        <v>351</v>
      </c>
      <c r="BP32" s="36" t="s">
        <v>393</v>
      </c>
    </row>
    <row r="33" spans="2:68" ht="31.5" customHeight="1">
      <c r="B33" s="252"/>
      <c r="C33" s="68" t="s">
        <v>300</v>
      </c>
      <c r="D33" s="259"/>
      <c r="E33" s="259"/>
      <c r="F33" s="34" t="s">
        <v>303</v>
      </c>
      <c r="G33" s="92" t="s">
        <v>172</v>
      </c>
      <c r="H33" s="95" t="s">
        <v>308</v>
      </c>
      <c r="I33" s="253"/>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8"/>
      <c r="AG33" s="258"/>
      <c r="AH33" s="258"/>
      <c r="AI33" s="35" t="s">
        <v>354</v>
      </c>
      <c r="AJ33" s="35" t="s">
        <v>94</v>
      </c>
      <c r="AK33" s="35" t="s">
        <v>96</v>
      </c>
      <c r="AL33" s="35">
        <f t="shared" si="0"/>
        <v>15</v>
      </c>
      <c r="AM33" s="35" t="s">
        <v>96</v>
      </c>
      <c r="AN33" s="35">
        <f t="shared" si="1"/>
        <v>5</v>
      </c>
      <c r="AO33" s="35" t="s">
        <v>97</v>
      </c>
      <c r="AP33" s="35">
        <f t="shared" si="2"/>
        <v>0</v>
      </c>
      <c r="AQ33" s="35" t="s">
        <v>96</v>
      </c>
      <c r="AR33" s="35">
        <f t="shared" si="3"/>
        <v>10</v>
      </c>
      <c r="AS33" s="35" t="s">
        <v>96</v>
      </c>
      <c r="AT33" s="35">
        <f t="shared" si="4"/>
        <v>15</v>
      </c>
      <c r="AU33" s="35" t="s">
        <v>96</v>
      </c>
      <c r="AV33" s="35">
        <f t="shared" si="5"/>
        <v>10</v>
      </c>
      <c r="AW33" s="35" t="s">
        <v>96</v>
      </c>
      <c r="AX33" s="32">
        <f t="shared" si="6"/>
        <v>30</v>
      </c>
      <c r="AY33" s="59">
        <f t="shared" si="7"/>
        <v>85</v>
      </c>
      <c r="AZ33" s="258"/>
      <c r="BA33" s="258"/>
      <c r="BB33" s="258"/>
      <c r="BC33" s="258"/>
      <c r="BD33" s="258"/>
      <c r="BE33" s="258"/>
      <c r="BF33" s="60"/>
      <c r="BG33" s="258"/>
      <c r="BH33" s="60"/>
      <c r="BI33" s="258"/>
      <c r="BJ33" s="60"/>
      <c r="BK33" s="258"/>
      <c r="BL33" s="34" t="s">
        <v>379</v>
      </c>
      <c r="BM33" s="2" t="s">
        <v>287</v>
      </c>
      <c r="BN33" s="90" t="s">
        <v>380</v>
      </c>
      <c r="BO33" s="79">
        <v>42735</v>
      </c>
      <c r="BP33" s="58" t="s">
        <v>288</v>
      </c>
    </row>
    <row r="34" spans="2:68" ht="182.25" customHeight="1">
      <c r="B34" s="252"/>
      <c r="C34" s="68" t="s">
        <v>312</v>
      </c>
      <c r="D34" s="259"/>
      <c r="E34" s="259"/>
      <c r="F34" s="34" t="s">
        <v>313</v>
      </c>
      <c r="G34" s="92" t="s">
        <v>172</v>
      </c>
      <c r="H34" s="84" t="s">
        <v>396</v>
      </c>
      <c r="I34" s="253"/>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8"/>
      <c r="AG34" s="258"/>
      <c r="AH34" s="258"/>
      <c r="AI34" s="34" t="s">
        <v>413</v>
      </c>
      <c r="AJ34" s="35" t="s">
        <v>94</v>
      </c>
      <c r="AK34" s="35" t="s">
        <v>96</v>
      </c>
      <c r="AL34" s="35">
        <f t="shared" si="0"/>
        <v>15</v>
      </c>
      <c r="AM34" s="35" t="s">
        <v>96</v>
      </c>
      <c r="AN34" s="35">
        <f t="shared" si="1"/>
        <v>5</v>
      </c>
      <c r="AO34" s="35" t="s">
        <v>97</v>
      </c>
      <c r="AP34" s="35">
        <f t="shared" si="2"/>
        <v>0</v>
      </c>
      <c r="AQ34" s="35" t="s">
        <v>96</v>
      </c>
      <c r="AR34" s="35">
        <f t="shared" si="3"/>
        <v>10</v>
      </c>
      <c r="AS34" s="35" t="s">
        <v>96</v>
      </c>
      <c r="AT34" s="35">
        <f t="shared" si="4"/>
        <v>15</v>
      </c>
      <c r="AU34" s="35" t="s">
        <v>96</v>
      </c>
      <c r="AV34" s="35">
        <f t="shared" si="5"/>
        <v>10</v>
      </c>
      <c r="AW34" s="35" t="s">
        <v>96</v>
      </c>
      <c r="AX34" s="32">
        <f t="shared" si="6"/>
        <v>30</v>
      </c>
      <c r="AY34" s="59">
        <f t="shared" si="7"/>
        <v>85</v>
      </c>
      <c r="AZ34" s="258"/>
      <c r="BA34" s="258"/>
      <c r="BB34" s="258"/>
      <c r="BC34" s="258"/>
      <c r="BD34" s="258"/>
      <c r="BE34" s="258"/>
      <c r="BF34" s="60"/>
      <c r="BG34" s="258"/>
      <c r="BH34" s="60"/>
      <c r="BI34" s="258"/>
      <c r="BJ34" s="60"/>
      <c r="BK34" s="258"/>
      <c r="BL34" s="34" t="s">
        <v>378</v>
      </c>
      <c r="BM34" s="34" t="s">
        <v>414</v>
      </c>
      <c r="BN34" s="66" t="s">
        <v>340</v>
      </c>
      <c r="BO34" s="72" t="s">
        <v>341</v>
      </c>
      <c r="BP34" s="64" t="s">
        <v>342</v>
      </c>
    </row>
    <row r="35" spans="2:68" ht="75" customHeight="1">
      <c r="B35" s="252">
        <v>5</v>
      </c>
      <c r="C35" s="68" t="s">
        <v>300</v>
      </c>
      <c r="D35" s="259" t="s">
        <v>309</v>
      </c>
      <c r="E35" s="259" t="s">
        <v>310</v>
      </c>
      <c r="F35" s="34" t="s">
        <v>281</v>
      </c>
      <c r="G35" s="92" t="s">
        <v>172</v>
      </c>
      <c r="H35" s="95" t="s">
        <v>299</v>
      </c>
      <c r="I35" s="253" t="s">
        <v>164</v>
      </c>
      <c r="J35" s="252" t="s">
        <v>73</v>
      </c>
      <c r="K35" s="252" t="str">
        <f>MID(J35,1,1)</f>
        <v>3</v>
      </c>
      <c r="L35" s="252" t="s">
        <v>96</v>
      </c>
      <c r="M35" s="252" t="s">
        <v>96</v>
      </c>
      <c r="N35" s="252" t="s">
        <v>96</v>
      </c>
      <c r="O35" s="252" t="s">
        <v>96</v>
      </c>
      <c r="P35" s="252" t="s">
        <v>96</v>
      </c>
      <c r="Q35" s="252" t="s">
        <v>97</v>
      </c>
      <c r="R35" s="252" t="s">
        <v>96</v>
      </c>
      <c r="S35" s="252" t="s">
        <v>96</v>
      </c>
      <c r="T35" s="252" t="s">
        <v>96</v>
      </c>
      <c r="U35" s="252" t="s">
        <v>96</v>
      </c>
      <c r="V35" s="252" t="s">
        <v>96</v>
      </c>
      <c r="W35" s="252" t="s">
        <v>96</v>
      </c>
      <c r="X35" s="252" t="s">
        <v>96</v>
      </c>
      <c r="Y35" s="252" t="s">
        <v>96</v>
      </c>
      <c r="Z35" s="252" t="s">
        <v>96</v>
      </c>
      <c r="AA35" s="252" t="s">
        <v>97</v>
      </c>
      <c r="AB35" s="252" t="s">
        <v>96</v>
      </c>
      <c r="AC35" s="252" t="s">
        <v>96</v>
      </c>
      <c r="AD35" s="252">
        <f>COUNTIF(L35:AC36,"si")</f>
        <v>16</v>
      </c>
      <c r="AE35" s="252">
        <f>VALUE(IF(I35="Corrupción",IF(AD35&lt;=5,5,IF(AND(AD35&gt;5,AD35&lt;=11),10,IF(AD35&gt;11,20,0))),IF(AD35&lt;=4,1,IF(AND(AD35&gt;4,AD35&lt;=8),2,IF(AND(AD35&gt;8,AD35&lt;=12),3,IF(AND(AD35&gt;12,AD35&lt;=15),4,IF(AND(AD35&gt;15,AD35&lt;=18),5)))))))</f>
        <v>20</v>
      </c>
      <c r="AF35" s="258" t="str">
        <f>IF(I35="Corrupción",IF(AE35=5,"Moderado",IF(AE35=10,"Mayor",IF(AE35=20,"Catastrófico",0))),IF(AE35=1,"Insignificante",IF(AE35=2,"Menor",IF(AE35=3,"Moderado",IF(AE35=4,"Mayor",IF(AE35=5,"Catastrófico",0))))))</f>
        <v>Catastrófico</v>
      </c>
      <c r="AG35" s="258">
        <f>IF(I35="Corrupción",K35*AE35,VALUE(CONCATENATE(K35,AE35)))</f>
        <v>60</v>
      </c>
      <c r="AH35" s="258" t="str">
        <f>IF(I35="Corrupción",VLOOKUP(AG35,Hoja2!$D$53:$E$67,2,0),VLOOKUP(AG35,Hoja2!$D$25:$E$49,2,0))</f>
        <v>60-Extrema</v>
      </c>
      <c r="AI35" s="34" t="s">
        <v>352</v>
      </c>
      <c r="AJ35" s="35" t="s">
        <v>94</v>
      </c>
      <c r="AK35" s="35" t="s">
        <v>96</v>
      </c>
      <c r="AL35" s="35">
        <f t="shared" ref="AL35" si="17">IF(AK35="si",15,0)</f>
        <v>15</v>
      </c>
      <c r="AM35" s="35" t="s">
        <v>96</v>
      </c>
      <c r="AN35" s="35">
        <f>IF(AM35="si",5,0)</f>
        <v>5</v>
      </c>
      <c r="AO35" s="35" t="s">
        <v>97</v>
      </c>
      <c r="AP35" s="35">
        <f>IF(AO35="si",15,0)</f>
        <v>0</v>
      </c>
      <c r="AQ35" s="35" t="s">
        <v>96</v>
      </c>
      <c r="AR35" s="35">
        <f>IF(AQ35="si",10,0)</f>
        <v>10</v>
      </c>
      <c r="AS35" s="35" t="s">
        <v>97</v>
      </c>
      <c r="AT35" s="35">
        <f>IF(AS35="si",15,0)</f>
        <v>0</v>
      </c>
      <c r="AU35" s="35" t="s">
        <v>96</v>
      </c>
      <c r="AV35" s="35">
        <f>IF(AU35="si",10,0)</f>
        <v>10</v>
      </c>
      <c r="AW35" s="35" t="s">
        <v>96</v>
      </c>
      <c r="AX35" s="32">
        <f>IF(AW35="si",30,0)</f>
        <v>30</v>
      </c>
      <c r="AY35" s="59">
        <f>AL35+AN35+AP35+AR35+AT35+AV35+AX35</f>
        <v>70</v>
      </c>
      <c r="AZ35" s="258">
        <f>IFERROR(AVERAGEIF(AJ35:AJ36,"Detectivo",AY35:AY36),0)</f>
        <v>0</v>
      </c>
      <c r="BA35" s="258">
        <f>IFERROR(AVERAGEIF(AJ35:AJ36,"Preventivo",AY35:AY36),0)</f>
        <v>77.5</v>
      </c>
      <c r="BB35" s="258">
        <f>BA35</f>
        <v>77.5</v>
      </c>
      <c r="BC35" s="258">
        <f>IF(BB35&lt;=50,0,IF(AND(BB35&gt;50,BB35&lt;=75),1,IF(AND(BB35&gt;=76,BB35&lt;=100),2,2)))</f>
        <v>2</v>
      </c>
      <c r="BD35" s="258">
        <f>IFERROR(AVERAGEIF(AJ35:AJ36,"correctivo",AY35:AY36),0)</f>
        <v>0</v>
      </c>
      <c r="BE35" s="258">
        <f>IF(BD35&lt;=50,0,IF(AND(BD35&gt;50,BD35&lt;=75),1,IF(AND(BD35&gt;=76,BD35&lt;=100),2,2)))</f>
        <v>0</v>
      </c>
      <c r="BF35" s="60">
        <f>IF(K35-BC35&lt;1,1,K35-BC35)</f>
        <v>1</v>
      </c>
      <c r="BG35" s="258" t="str">
        <f>IF(BF35=1,Hoja2!$H$3,IF(BF35=2,Hoja2!$H$4,IF(BF35=3,Hoja2!$H$5,IF(BF35=4,Hoja2!$H$6,IF(BF35=5,Hoja2!$H$7,0)))))</f>
        <v>1-Raro</v>
      </c>
      <c r="BH35" s="60">
        <f>IF(I35="Corrupción",IF(AND(AE35=20,BE35=0),20,IF(AND(AE35=20,BE35=1),10,IF(AND(AE35=20,BE35=2),5,IF(AND(AE35=10,BE35=0),10,IF(AND(AE35=10,BE35=1),5,IF(AND(AE35=10,BE35=2),5,IF(AND(AE35=5,BE35=0),5,IF(AND(AE35=5,BE35=1),5,IF(AND(AE35=5,BE35=2),5))))))))),IF(AE35-BE35&lt;1,1,AE35-BE35))</f>
        <v>20</v>
      </c>
      <c r="BI35" s="258" t="str">
        <f>IF(I35="Corrupción",IF(BH35=5,Hoja2!$C$53,IF(BH35=10,Hoja2!$C$54,IF(BH35=20,Hoja2!$C$55,))),IF(BH35=1,Hoja2!$N$3,IF(BH35=2,Hoja2!$N$4,IF(BH35=3,Hoja2!$N$5,IF(BH35=4,Hoja2!$N$6,IF(BH35=5,Hoja2!$N$7,0))))))</f>
        <v>20-Catastrófico</v>
      </c>
      <c r="BJ35" s="60">
        <f>VALUE(IF(I35="Corrupción",BF35*BH35,(CONCATENATE(BF35,BH35))))</f>
        <v>20</v>
      </c>
      <c r="BK35" s="258" t="str">
        <f>IF(I35="Corrupción",VLOOKUP(BJ35,Hoja2!$D$53:$E$67,2,0),VLOOKUP(BJ35,Hoja2!$D$25:$E$49,2,0))</f>
        <v>20-Moderada</v>
      </c>
      <c r="BL35" s="34" t="s">
        <v>353</v>
      </c>
      <c r="BM35" s="34" t="s">
        <v>391</v>
      </c>
      <c r="BN35" s="36" t="s">
        <v>392</v>
      </c>
      <c r="BO35" s="63" t="s">
        <v>351</v>
      </c>
      <c r="BP35" s="34" t="s">
        <v>393</v>
      </c>
    </row>
    <row r="36" spans="2:68" ht="74.25" customHeight="1">
      <c r="B36" s="252"/>
      <c r="C36" s="68" t="s">
        <v>305</v>
      </c>
      <c r="D36" s="259"/>
      <c r="E36" s="259"/>
      <c r="F36" s="34" t="s">
        <v>314</v>
      </c>
      <c r="G36" s="92" t="s">
        <v>118</v>
      </c>
      <c r="H36" s="88" t="s">
        <v>396</v>
      </c>
      <c r="I36" s="253"/>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8"/>
      <c r="AG36" s="258"/>
      <c r="AH36" s="258"/>
      <c r="AI36" s="62" t="s">
        <v>320</v>
      </c>
      <c r="AJ36" s="62" t="s">
        <v>94</v>
      </c>
      <c r="AK36" s="62" t="s">
        <v>96</v>
      </c>
      <c r="AL36" s="35">
        <f t="shared" si="0"/>
        <v>15</v>
      </c>
      <c r="AM36" s="62" t="s">
        <v>96</v>
      </c>
      <c r="AN36" s="35">
        <f t="shared" si="1"/>
        <v>5</v>
      </c>
      <c r="AO36" s="62" t="s">
        <v>97</v>
      </c>
      <c r="AP36" s="35">
        <f t="shared" si="2"/>
        <v>0</v>
      </c>
      <c r="AQ36" s="62" t="s">
        <v>96</v>
      </c>
      <c r="AR36" s="35">
        <f t="shared" si="3"/>
        <v>10</v>
      </c>
      <c r="AS36" s="62" t="s">
        <v>96</v>
      </c>
      <c r="AT36" s="35">
        <f t="shared" si="4"/>
        <v>15</v>
      </c>
      <c r="AU36" s="62" t="s">
        <v>96</v>
      </c>
      <c r="AV36" s="35">
        <f t="shared" si="5"/>
        <v>10</v>
      </c>
      <c r="AW36" s="62" t="s">
        <v>96</v>
      </c>
      <c r="AX36" s="32">
        <f t="shared" si="6"/>
        <v>30</v>
      </c>
      <c r="AY36" s="59">
        <f t="shared" si="7"/>
        <v>85</v>
      </c>
      <c r="AZ36" s="258"/>
      <c r="BA36" s="258"/>
      <c r="BB36" s="258"/>
      <c r="BC36" s="258"/>
      <c r="BD36" s="258"/>
      <c r="BE36" s="258"/>
      <c r="BF36" s="60"/>
      <c r="BG36" s="258"/>
      <c r="BH36" s="60"/>
      <c r="BI36" s="258"/>
      <c r="BJ36" s="60"/>
      <c r="BK36" s="258"/>
      <c r="BL36" s="34" t="s">
        <v>321</v>
      </c>
      <c r="BM36" s="34" t="s">
        <v>415</v>
      </c>
      <c r="BN36" s="34" t="s">
        <v>407</v>
      </c>
      <c r="BO36" s="100">
        <v>42735</v>
      </c>
      <c r="BP36" s="34" t="s">
        <v>322</v>
      </c>
    </row>
  </sheetData>
  <sheetProtection formatCells="0" formatColumns="0" formatRows="0" insertColumns="0" insertRows="0" insertHyperlinks="0" deleteRows="0" sort="0" autoFilter="0" pivotTables="0"/>
  <mergeCells count="240">
    <mergeCell ref="BL25:BL28"/>
    <mergeCell ref="BM25:BM28"/>
    <mergeCell ref="BN25:BN28"/>
    <mergeCell ref="BO25:BO28"/>
    <mergeCell ref="BP25:BP28"/>
    <mergeCell ref="C25:C28"/>
    <mergeCell ref="F25:F28"/>
    <mergeCell ref="G25:G28"/>
    <mergeCell ref="D25:D30"/>
    <mergeCell ref="E25:E30"/>
    <mergeCell ref="AB25:AB30"/>
    <mergeCell ref="AA25:AA30"/>
    <mergeCell ref="BA25:BA30"/>
    <mergeCell ref="BB25:BB30"/>
    <mergeCell ref="Q25:Q30"/>
    <mergeCell ref="P25:P30"/>
    <mergeCell ref="O25:O30"/>
    <mergeCell ref="N25:N30"/>
    <mergeCell ref="BK25:BK30"/>
    <mergeCell ref="I25:I30"/>
    <mergeCell ref="J25:J30"/>
    <mergeCell ref="K25:K30"/>
    <mergeCell ref="L25:L30"/>
    <mergeCell ref="BD25:BD30"/>
    <mergeCell ref="U35:U36"/>
    <mergeCell ref="V35:V36"/>
    <mergeCell ref="W35:W36"/>
    <mergeCell ref="X35:X36"/>
    <mergeCell ref="Y35:Y36"/>
    <mergeCell ref="Z35:Z36"/>
    <mergeCell ref="AA35:AA36"/>
    <mergeCell ref="AB35:AB36"/>
    <mergeCell ref="AC35:AC36"/>
    <mergeCell ref="BD35:BD36"/>
    <mergeCell ref="BE35:BE36"/>
    <mergeCell ref="BG35:BG36"/>
    <mergeCell ref="BI35:BI36"/>
    <mergeCell ref="BK35:BK36"/>
    <mergeCell ref="AD35:AD36"/>
    <mergeCell ref="AE35:AE36"/>
    <mergeCell ref="AF35:AF36"/>
    <mergeCell ref="AG35:AG36"/>
    <mergeCell ref="AH35:AH36"/>
    <mergeCell ref="AZ35:AZ36"/>
    <mergeCell ref="BA35:BA36"/>
    <mergeCell ref="BB35:BB36"/>
    <mergeCell ref="BC35:BC36"/>
    <mergeCell ref="L35:L36"/>
    <mergeCell ref="M35:M36"/>
    <mergeCell ref="N35:N36"/>
    <mergeCell ref="O35:O36"/>
    <mergeCell ref="P35:P36"/>
    <mergeCell ref="Q35:Q36"/>
    <mergeCell ref="R35:R36"/>
    <mergeCell ref="S35:S36"/>
    <mergeCell ref="T35:T36"/>
    <mergeCell ref="B35:B36"/>
    <mergeCell ref="D35:D36"/>
    <mergeCell ref="E35:E36"/>
    <mergeCell ref="I35:I36"/>
    <mergeCell ref="J35:J36"/>
    <mergeCell ref="K35:K36"/>
    <mergeCell ref="B31:B34"/>
    <mergeCell ref="D31:D34"/>
    <mergeCell ref="E31:E34"/>
    <mergeCell ref="I31:I34"/>
    <mergeCell ref="J31:J34"/>
    <mergeCell ref="K31:K34"/>
    <mergeCell ref="AZ11:AZ13"/>
    <mergeCell ref="AZ14:AZ20"/>
    <mergeCell ref="BA11:BA13"/>
    <mergeCell ref="BA14:BA20"/>
    <mergeCell ref="Z14:Z20"/>
    <mergeCell ref="AA14:AA20"/>
    <mergeCell ref="AB14:AB20"/>
    <mergeCell ref="I11:I13"/>
    <mergeCell ref="J14:J20"/>
    <mergeCell ref="K14:K20"/>
    <mergeCell ref="AC14:AC20"/>
    <mergeCell ref="AH14:AH20"/>
    <mergeCell ref="AG14:AG20"/>
    <mergeCell ref="AD14:AD20"/>
    <mergeCell ref="L14:L20"/>
    <mergeCell ref="L12:AC12"/>
    <mergeCell ref="J12:J13"/>
    <mergeCell ref="AF12:AF13"/>
    <mergeCell ref="AH12:AH13"/>
    <mergeCell ref="AY11:AY13"/>
    <mergeCell ref="AM11:AM13"/>
    <mergeCell ref="AN11:AN13"/>
    <mergeCell ref="AQ11:AQ13"/>
    <mergeCell ref="AV11:AV13"/>
    <mergeCell ref="AW11:AW13"/>
    <mergeCell ref="AX11:AX13"/>
    <mergeCell ref="R14:R20"/>
    <mergeCell ref="S14:S20"/>
    <mergeCell ref="H11:H13"/>
    <mergeCell ref="AU11:AU13"/>
    <mergeCell ref="AI11:AI13"/>
    <mergeCell ref="AJ11:AJ13"/>
    <mergeCell ref="AK11:AK13"/>
    <mergeCell ref="AL11:AL13"/>
    <mergeCell ref="AO11:AO13"/>
    <mergeCell ref="AR11:AR13"/>
    <mergeCell ref="AS11:AS13"/>
    <mergeCell ref="AT11:AT13"/>
    <mergeCell ref="AP11:AP13"/>
    <mergeCell ref="J11:AH11"/>
    <mergeCell ref="I14:I20"/>
    <mergeCell ref="X14:X20"/>
    <mergeCell ref="W14:W20"/>
    <mergeCell ref="V14:V20"/>
    <mergeCell ref="AE14:AE20"/>
    <mergeCell ref="M14:M20"/>
    <mergeCell ref="N14:N20"/>
    <mergeCell ref="AF14:AF20"/>
    <mergeCell ref="BI14:BI20"/>
    <mergeCell ref="BD21:BD24"/>
    <mergeCell ref="BK14:BK20"/>
    <mergeCell ref="BD14:BD20"/>
    <mergeCell ref="BE14:BE20"/>
    <mergeCell ref="BE11:BE13"/>
    <mergeCell ref="BD11:BD13"/>
    <mergeCell ref="BB11:BB13"/>
    <mergeCell ref="BC14:BC20"/>
    <mergeCell ref="BC11:BC13"/>
    <mergeCell ref="BF11:BK12"/>
    <mergeCell ref="BI21:BI24"/>
    <mergeCell ref="BK21:BK24"/>
    <mergeCell ref="BE21:BE24"/>
    <mergeCell ref="BG21:BG24"/>
    <mergeCell ref="BC21:BC24"/>
    <mergeCell ref="BB14:BB20"/>
    <mergeCell ref="BG14:BG20"/>
    <mergeCell ref="U14:U20"/>
    <mergeCell ref="Y14:Y20"/>
    <mergeCell ref="B21:B24"/>
    <mergeCell ref="D21:D24"/>
    <mergeCell ref="E21:E24"/>
    <mergeCell ref="I21:I24"/>
    <mergeCell ref="J21:J24"/>
    <mergeCell ref="K21:K24"/>
    <mergeCell ref="L21:L24"/>
    <mergeCell ref="M21:M24"/>
    <mergeCell ref="N21:N24"/>
    <mergeCell ref="O21:O24"/>
    <mergeCell ref="P21:P24"/>
    <mergeCell ref="Q21:Q24"/>
    <mergeCell ref="R21:R24"/>
    <mergeCell ref="S21:S24"/>
    <mergeCell ref="B14:B20"/>
    <mergeCell ref="D14:D20"/>
    <mergeCell ref="E14:E20"/>
    <mergeCell ref="AZ21:AZ24"/>
    <mergeCell ref="BA21:BA24"/>
    <mergeCell ref="BB21:BB24"/>
    <mergeCell ref="T21:T24"/>
    <mergeCell ref="U21:U24"/>
    <mergeCell ref="AB21:AB24"/>
    <mergeCell ref="AC21:AC24"/>
    <mergeCell ref="AD21:AD24"/>
    <mergeCell ref="AE21:AE24"/>
    <mergeCell ref="AF21:AF24"/>
    <mergeCell ref="V21:V24"/>
    <mergeCell ref="W21:W24"/>
    <mergeCell ref="AG21:AG24"/>
    <mergeCell ref="AH21:AH24"/>
    <mergeCell ref="Y21:Y24"/>
    <mergeCell ref="Z21:Z24"/>
    <mergeCell ref="AA21:AA24"/>
    <mergeCell ref="X21:X24"/>
    <mergeCell ref="BL11:BP12"/>
    <mergeCell ref="L31:L34"/>
    <mergeCell ref="M31:M34"/>
    <mergeCell ref="N31:N34"/>
    <mergeCell ref="O31:O34"/>
    <mergeCell ref="P31:P34"/>
    <mergeCell ref="Q31:Q34"/>
    <mergeCell ref="R31:R34"/>
    <mergeCell ref="AC31:AC34"/>
    <mergeCell ref="AD31:AD34"/>
    <mergeCell ref="AE31:AE34"/>
    <mergeCell ref="AF31:AF34"/>
    <mergeCell ref="AG31:AG34"/>
    <mergeCell ref="X31:X34"/>
    <mergeCell ref="Y31:Y34"/>
    <mergeCell ref="Z31:Z34"/>
    <mergeCell ref="BD31:BD34"/>
    <mergeCell ref="BE31:BE34"/>
    <mergeCell ref="BG31:BG34"/>
    <mergeCell ref="BI31:BI34"/>
    <mergeCell ref="BK31:BK34"/>
    <mergeCell ref="AA31:AA34"/>
    <mergeCell ref="AB31:AB34"/>
    <mergeCell ref="AH31:AH34"/>
    <mergeCell ref="U31:U34"/>
    <mergeCell ref="V31:V34"/>
    <mergeCell ref="W31:W34"/>
    <mergeCell ref="U25:U30"/>
    <mergeCell ref="BE25:BE30"/>
    <mergeCell ref="BG25:BG30"/>
    <mergeCell ref="BI25:BI30"/>
    <mergeCell ref="Z25:Z30"/>
    <mergeCell ref="Y25:Y30"/>
    <mergeCell ref="X25:X30"/>
    <mergeCell ref="W25:W30"/>
    <mergeCell ref="V25:V30"/>
    <mergeCell ref="AG25:AG30"/>
    <mergeCell ref="AH25:AH30"/>
    <mergeCell ref="AZ25:AZ30"/>
    <mergeCell ref="AZ31:AZ34"/>
    <mergeCell ref="BA31:BA34"/>
    <mergeCell ref="BB31:BB34"/>
    <mergeCell ref="BC31:BC34"/>
    <mergeCell ref="AF25:AF30"/>
    <mergeCell ref="AE25:AE30"/>
    <mergeCell ref="AD25:AD30"/>
    <mergeCell ref="AC25:AC30"/>
    <mergeCell ref="BC25:BC30"/>
    <mergeCell ref="E4:G8"/>
    <mergeCell ref="B2:D8"/>
    <mergeCell ref="H4:H8"/>
    <mergeCell ref="M25:M30"/>
    <mergeCell ref="T25:T30"/>
    <mergeCell ref="S25:S30"/>
    <mergeCell ref="R25:R30"/>
    <mergeCell ref="S31:S34"/>
    <mergeCell ref="T31:T34"/>
    <mergeCell ref="O14:O20"/>
    <mergeCell ref="P14:P20"/>
    <mergeCell ref="Q14:Q20"/>
    <mergeCell ref="E2:G3"/>
    <mergeCell ref="B11:B13"/>
    <mergeCell ref="D11:D13"/>
    <mergeCell ref="F11:F13"/>
    <mergeCell ref="G11:G13"/>
    <mergeCell ref="E11:E13"/>
    <mergeCell ref="C11:C13"/>
    <mergeCell ref="B25:B30"/>
    <mergeCell ref="T14:T20"/>
  </mergeCells>
  <conditionalFormatting sqref="AH31:AH36 BK31:BK36 AH14:AH28 BK14:BK28">
    <cfRule type="containsText" dxfId="7" priority="279" operator="containsText" text="baja">
      <formula>NOT(ISERROR(SEARCH("baja",AH14)))</formula>
    </cfRule>
    <cfRule type="containsText" dxfId="6" priority="283" operator="containsText" text="Alta">
      <formula>NOT(ISERROR(SEARCH("Alta",AH14)))</formula>
    </cfRule>
  </conditionalFormatting>
  <conditionalFormatting sqref="AH31:AH36 BK31:BK36 AH14:AH28 BK14:BK28">
    <cfRule type="containsText" dxfId="5" priority="280" operator="containsText" text="Moderada">
      <formula>NOT(ISERROR(SEARCH("Moderada",AH14)))</formula>
    </cfRule>
    <cfRule type="containsText" dxfId="4" priority="281" operator="containsText" text="Extrema">
      <formula>NOT(ISERROR(SEARCH("Extrema",AH14)))</formula>
    </cfRule>
  </conditionalFormatting>
  <conditionalFormatting sqref="AZ31:BB36 BD31:BD36 BD14:BD28 AY14:AY36 AZ14:BB28">
    <cfRule type="cellIs" dxfId="3" priority="233" operator="between">
      <formula>76</formula>
      <formula>100</formula>
    </cfRule>
    <cfRule type="cellIs" dxfId="2" priority="234" operator="between">
      <formula>1</formula>
      <formula>50</formula>
    </cfRule>
    <cfRule type="cellIs" dxfId="1" priority="235" operator="between">
      <formula>50</formula>
      <formula>75</formula>
    </cfRule>
    <cfRule type="cellIs" dxfId="0" priority="236" operator="between">
      <formula>0</formula>
      <formula>0</formula>
    </cfRule>
  </conditionalFormatting>
  <dataValidations count="5">
    <dataValidation type="list" allowBlank="1" showInputMessage="1" showErrorMessage="1" sqref="J14:J28 J31:J36">
      <formula1>Posibilidad</formula1>
    </dataValidation>
    <dataValidation type="list" allowBlank="1" showInputMessage="1" showErrorMessage="1" sqref="L14:AC28 L31:AC36 AW14:AW36 AM14:AM36 AS14:AS36 AQ14:AQ36 AO14:AO36 AU14:AU36 AK14:AK36">
      <formula1>SiNo</formula1>
    </dataValidation>
    <dataValidation type="list" allowBlank="1" showInputMessage="1" showErrorMessage="1" sqref="G14:G25 G29:G36">
      <formula1>Causafactor3</formula1>
    </dataValidation>
    <dataValidation type="list" allowBlank="1" showInputMessage="1" showErrorMessage="1" sqref="I14:I28 I31:I36">
      <formula1>RiesgoClase3</formula1>
    </dataValidation>
    <dataValidation type="list" allowBlank="1" showInputMessage="1" showErrorMessage="1" sqref="AJ14:AJ36">
      <formula1>ControlTipo</formula1>
    </dataValidation>
  </dataValidations>
  <pageMargins left="0.70866141732283472" right="0.70866141732283472" top="0.74803149606299213" bottom="0.74803149606299213" header="0.31496062992125984" footer="0.31496062992125984"/>
  <pageSetup scale="5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38"/>
  <sheetViews>
    <sheetView topLeftCell="A16" workbookViewId="0">
      <selection activeCell="Z8" sqref="Z8"/>
    </sheetView>
  </sheetViews>
  <sheetFormatPr baseColWidth="10" defaultRowHeight="15"/>
  <cols>
    <col min="1" max="1" width="3.85546875" customWidth="1"/>
    <col min="2" max="2" width="26.7109375" bestFit="1" customWidth="1"/>
    <col min="3" max="3" width="11" customWidth="1"/>
    <col min="4" max="4" width="18.42578125" customWidth="1"/>
    <col min="5" max="5" width="18.5703125" customWidth="1"/>
    <col min="6" max="6" width="30" customWidth="1"/>
    <col min="7" max="7" width="19.140625" customWidth="1"/>
    <col min="9" max="9" width="13.7109375" customWidth="1"/>
    <col min="10" max="10" width="20.7109375" customWidth="1"/>
    <col min="11" max="11" width="7.5703125" customWidth="1"/>
    <col min="14" max="14" width="23.5703125" customWidth="1"/>
    <col min="15" max="15" width="26" customWidth="1"/>
    <col min="16" max="16" width="8" customWidth="1"/>
    <col min="17" max="17" width="16.42578125" hidden="1" customWidth="1"/>
    <col min="18" max="18" width="29" hidden="1" customWidth="1"/>
    <col min="19" max="19" width="44.5703125" hidden="1" customWidth="1"/>
    <col min="20" max="20" width="0" hidden="1" customWidth="1"/>
    <col min="21" max="21" width="13.85546875" customWidth="1"/>
    <col min="22" max="22" width="35.7109375" customWidth="1"/>
    <col min="25" max="25" width="14.28515625" customWidth="1"/>
    <col min="26" max="26" width="36.140625" customWidth="1"/>
    <col min="29" max="29" width="13" bestFit="1" customWidth="1"/>
    <col min="30" max="30" width="66" customWidth="1"/>
    <col min="33" max="33" width="11.5703125" bestFit="1" customWidth="1"/>
    <col min="34" max="34" width="59.7109375" customWidth="1"/>
  </cols>
  <sheetData>
    <row r="1" spans="2:30">
      <c r="B1" s="285" t="s">
        <v>117</v>
      </c>
      <c r="C1" s="285"/>
      <c r="D1" s="285"/>
      <c r="E1" s="285"/>
      <c r="G1" s="285" t="s">
        <v>105</v>
      </c>
      <c r="H1" s="285"/>
      <c r="I1" s="285"/>
      <c r="J1" s="285"/>
      <c r="L1" s="287" t="s">
        <v>1</v>
      </c>
      <c r="M1" s="288"/>
      <c r="N1" s="288"/>
      <c r="O1" s="289"/>
      <c r="Q1" s="283" t="s">
        <v>257</v>
      </c>
      <c r="R1" s="284"/>
      <c r="S1" s="284"/>
      <c r="V1" s="281" t="s">
        <v>258</v>
      </c>
      <c r="W1" s="281"/>
      <c r="X1" s="281"/>
      <c r="Y1" s="281"/>
      <c r="AA1" s="282" t="s">
        <v>259</v>
      </c>
      <c r="AB1" s="282"/>
      <c r="AC1" s="282"/>
      <c r="AD1" s="282"/>
    </row>
    <row r="2" spans="2:30" ht="31.5" customHeight="1">
      <c r="B2" s="21" t="s">
        <v>172</v>
      </c>
      <c r="C2" s="286" t="s">
        <v>171</v>
      </c>
      <c r="D2" s="286"/>
      <c r="E2" s="286"/>
      <c r="G2" s="3" t="s">
        <v>14</v>
      </c>
      <c r="H2" s="286" t="s">
        <v>106</v>
      </c>
      <c r="I2" s="286"/>
      <c r="J2" s="286"/>
      <c r="L2" s="48" t="s">
        <v>21</v>
      </c>
      <c r="M2" s="48" t="s">
        <v>22</v>
      </c>
      <c r="N2" s="48" t="s">
        <v>157</v>
      </c>
      <c r="O2" s="48" t="s">
        <v>24</v>
      </c>
      <c r="Q2" s="48" t="s">
        <v>21</v>
      </c>
      <c r="R2" s="48" t="s">
        <v>22</v>
      </c>
      <c r="S2" s="48" t="s">
        <v>23</v>
      </c>
      <c r="V2" s="53" t="s">
        <v>21</v>
      </c>
      <c r="W2" s="53" t="s">
        <v>22</v>
      </c>
      <c r="X2" s="53" t="s">
        <v>260</v>
      </c>
      <c r="Y2" s="53" t="s">
        <v>23</v>
      </c>
      <c r="AA2" s="1" t="s">
        <v>21</v>
      </c>
      <c r="AB2" s="1" t="s">
        <v>22</v>
      </c>
      <c r="AC2" s="1" t="s">
        <v>260</v>
      </c>
      <c r="AD2" s="1" t="s">
        <v>23</v>
      </c>
    </row>
    <row r="3" spans="2:30" ht="46.5" customHeight="1">
      <c r="B3" s="14" t="s">
        <v>118</v>
      </c>
      <c r="C3" s="286" t="s">
        <v>170</v>
      </c>
      <c r="D3" s="286"/>
      <c r="E3" s="286"/>
      <c r="G3" s="3" t="s">
        <v>15</v>
      </c>
      <c r="H3" s="286" t="s">
        <v>107</v>
      </c>
      <c r="I3" s="286"/>
      <c r="J3" s="286"/>
      <c r="L3" s="49">
        <v>1</v>
      </c>
      <c r="M3" s="50" t="s">
        <v>25</v>
      </c>
      <c r="N3" s="50" t="s">
        <v>30</v>
      </c>
      <c r="O3" s="50" t="s">
        <v>184</v>
      </c>
      <c r="Q3" s="51">
        <v>5</v>
      </c>
      <c r="R3" s="51" t="s">
        <v>42</v>
      </c>
      <c r="S3" s="52" t="s">
        <v>185</v>
      </c>
      <c r="V3" s="53">
        <v>5</v>
      </c>
      <c r="W3" s="53" t="s">
        <v>42</v>
      </c>
      <c r="X3" s="53" t="s">
        <v>261</v>
      </c>
      <c r="Y3" s="53" t="s">
        <v>185</v>
      </c>
      <c r="AA3" s="1">
        <v>1</v>
      </c>
      <c r="AB3" s="1" t="s">
        <v>25</v>
      </c>
      <c r="AC3" s="1" t="s">
        <v>262</v>
      </c>
      <c r="AD3" s="54" t="s">
        <v>272</v>
      </c>
    </row>
    <row r="4" spans="2:30" ht="46.5" customHeight="1">
      <c r="B4" s="14" t="s">
        <v>9</v>
      </c>
      <c r="C4" s="286" t="s">
        <v>169</v>
      </c>
      <c r="D4" s="286"/>
      <c r="E4" s="286"/>
      <c r="G4" s="3" t="s">
        <v>16</v>
      </c>
      <c r="H4" s="286" t="s">
        <v>108</v>
      </c>
      <c r="I4" s="286"/>
      <c r="J4" s="286"/>
      <c r="L4" s="49">
        <v>2</v>
      </c>
      <c r="M4" s="50" t="s">
        <v>26</v>
      </c>
      <c r="N4" s="50" t="s">
        <v>121</v>
      </c>
      <c r="O4" s="50" t="s">
        <v>183</v>
      </c>
      <c r="Q4" s="51">
        <v>10</v>
      </c>
      <c r="R4" s="51" t="s">
        <v>43</v>
      </c>
      <c r="S4" s="52" t="s">
        <v>186</v>
      </c>
      <c r="V4" s="53">
        <v>10</v>
      </c>
      <c r="W4" s="53" t="s">
        <v>43</v>
      </c>
      <c r="X4" s="53" t="s">
        <v>263</v>
      </c>
      <c r="Y4" s="53" t="s">
        <v>186</v>
      </c>
      <c r="AA4" s="1">
        <v>2</v>
      </c>
      <c r="AB4" s="1" t="s">
        <v>41</v>
      </c>
      <c r="AC4" s="1" t="s">
        <v>264</v>
      </c>
      <c r="AD4" s="54" t="s">
        <v>273</v>
      </c>
    </row>
    <row r="5" spans="2:30" ht="46.5" customHeight="1">
      <c r="B5" s="14" t="s">
        <v>119</v>
      </c>
      <c r="C5" s="286" t="s">
        <v>168</v>
      </c>
      <c r="D5" s="286"/>
      <c r="E5" s="286"/>
      <c r="G5" s="3" t="s">
        <v>17</v>
      </c>
      <c r="H5" s="286" t="s">
        <v>109</v>
      </c>
      <c r="I5" s="286"/>
      <c r="J5" s="286"/>
      <c r="L5" s="49">
        <v>3</v>
      </c>
      <c r="M5" s="50" t="s">
        <v>27</v>
      </c>
      <c r="N5" s="50" t="s">
        <v>122</v>
      </c>
      <c r="O5" s="50" t="s">
        <v>158</v>
      </c>
      <c r="Q5" s="51">
        <v>20</v>
      </c>
      <c r="R5" s="51" t="s">
        <v>124</v>
      </c>
      <c r="S5" s="52" t="s">
        <v>187</v>
      </c>
      <c r="V5" s="53">
        <v>20</v>
      </c>
      <c r="W5" s="53" t="s">
        <v>124</v>
      </c>
      <c r="X5" s="53" t="s">
        <v>265</v>
      </c>
      <c r="Y5" s="53" t="s">
        <v>187</v>
      </c>
      <c r="AA5" s="1">
        <v>3</v>
      </c>
      <c r="AB5" s="1" t="s">
        <v>42</v>
      </c>
      <c r="AC5" s="1" t="s">
        <v>266</v>
      </c>
      <c r="AD5" s="2" t="s">
        <v>267</v>
      </c>
    </row>
    <row r="6" spans="2:30" ht="46.5" customHeight="1">
      <c r="B6" s="14" t="s">
        <v>11</v>
      </c>
      <c r="C6" s="286" t="s">
        <v>125</v>
      </c>
      <c r="D6" s="286"/>
      <c r="E6" s="286"/>
      <c r="G6" s="3" t="s">
        <v>18</v>
      </c>
      <c r="H6" s="286" t="s">
        <v>110</v>
      </c>
      <c r="I6" s="286"/>
      <c r="J6" s="286"/>
      <c r="L6" s="49">
        <v>4</v>
      </c>
      <c r="M6" s="50" t="s">
        <v>28</v>
      </c>
      <c r="N6" s="50" t="s">
        <v>180</v>
      </c>
      <c r="O6" s="50" t="s">
        <v>181</v>
      </c>
      <c r="AA6" s="1">
        <v>4</v>
      </c>
      <c r="AB6" s="1" t="s">
        <v>43</v>
      </c>
      <c r="AC6" s="1" t="s">
        <v>268</v>
      </c>
      <c r="AD6" s="2" t="s">
        <v>269</v>
      </c>
    </row>
    <row r="7" spans="2:30" ht="46.5" customHeight="1">
      <c r="B7" s="15" t="s">
        <v>115</v>
      </c>
      <c r="C7" s="286" t="s">
        <v>167</v>
      </c>
      <c r="D7" s="286"/>
      <c r="E7" s="286"/>
      <c r="G7" s="3" t="s">
        <v>19</v>
      </c>
      <c r="H7" s="286" t="s">
        <v>111</v>
      </c>
      <c r="I7" s="286"/>
      <c r="J7" s="286"/>
      <c r="L7" s="49">
        <v>5</v>
      </c>
      <c r="M7" s="50" t="s">
        <v>29</v>
      </c>
      <c r="N7" s="50" t="s">
        <v>123</v>
      </c>
      <c r="O7" s="50" t="s">
        <v>182</v>
      </c>
      <c r="AA7" s="1">
        <v>5</v>
      </c>
      <c r="AB7" s="1" t="s">
        <v>124</v>
      </c>
      <c r="AC7" s="1" t="s">
        <v>270</v>
      </c>
      <c r="AD7" s="2" t="s">
        <v>271</v>
      </c>
    </row>
    <row r="8" spans="2:30" ht="83.25" customHeight="1">
      <c r="B8" s="16" t="s">
        <v>116</v>
      </c>
      <c r="C8" s="286" t="s">
        <v>166</v>
      </c>
      <c r="D8" s="286"/>
      <c r="E8" s="286"/>
      <c r="G8" s="23" t="s">
        <v>164</v>
      </c>
      <c r="H8" s="286" t="s">
        <v>173</v>
      </c>
      <c r="I8" s="286"/>
      <c r="J8" s="286"/>
    </row>
    <row r="9" spans="2:30" ht="72.75" customHeight="1">
      <c r="B9" s="16" t="s">
        <v>120</v>
      </c>
      <c r="C9" s="286" t="s">
        <v>165</v>
      </c>
      <c r="D9" s="286"/>
      <c r="E9" s="286"/>
    </row>
    <row r="11" spans="2:30">
      <c r="C11" s="285" t="s">
        <v>112</v>
      </c>
      <c r="D11" s="285"/>
      <c r="E11" s="285"/>
      <c r="F11" s="285"/>
    </row>
    <row r="12" spans="2:30" ht="96" customHeight="1">
      <c r="C12" s="3" t="s">
        <v>94</v>
      </c>
      <c r="D12" s="286" t="s">
        <v>174</v>
      </c>
      <c r="E12" s="286"/>
      <c r="F12" s="286"/>
    </row>
    <row r="13" spans="2:30" ht="97.5" customHeight="1">
      <c r="C13" s="3" t="s">
        <v>95</v>
      </c>
      <c r="D13" s="286" t="s">
        <v>175</v>
      </c>
      <c r="E13" s="286"/>
      <c r="F13" s="286"/>
    </row>
    <row r="14" spans="2:30" ht="123.75" customHeight="1">
      <c r="C14" s="29" t="s">
        <v>217</v>
      </c>
      <c r="D14" s="286" t="s">
        <v>235</v>
      </c>
      <c r="E14" s="286"/>
      <c r="F14" s="286"/>
    </row>
    <row r="15" spans="2:30">
      <c r="C15" s="46"/>
      <c r="D15" s="47"/>
      <c r="E15" s="47"/>
      <c r="F15" s="47"/>
    </row>
    <row r="16" spans="2:30">
      <c r="C16" s="292" t="s">
        <v>252</v>
      </c>
      <c r="D16" s="292"/>
      <c r="E16" s="292"/>
      <c r="F16" s="292"/>
      <c r="G16" s="292"/>
      <c r="H16" s="292"/>
      <c r="I16" s="292"/>
    </row>
    <row r="17" spans="3:9">
      <c r="C17" s="290" t="s">
        <v>20</v>
      </c>
      <c r="D17" s="8"/>
      <c r="E17" s="291" t="s">
        <v>2</v>
      </c>
      <c r="F17" s="291"/>
      <c r="G17" s="291"/>
      <c r="H17" s="291"/>
      <c r="I17" s="291"/>
    </row>
    <row r="18" spans="3:9">
      <c r="C18" s="290"/>
      <c r="D18" s="8"/>
      <c r="E18" s="30" t="s">
        <v>66</v>
      </c>
      <c r="F18" s="30" t="s">
        <v>67</v>
      </c>
      <c r="G18" s="30" t="s">
        <v>68</v>
      </c>
      <c r="H18" s="30" t="s">
        <v>69</v>
      </c>
      <c r="I18" s="30" t="s">
        <v>70</v>
      </c>
    </row>
    <row r="19" spans="3:9">
      <c r="C19" s="290"/>
      <c r="D19" s="8" t="s">
        <v>71</v>
      </c>
      <c r="E19" s="37">
        <v>1</v>
      </c>
      <c r="F19" s="37">
        <v>2</v>
      </c>
      <c r="G19" s="38">
        <v>3</v>
      </c>
      <c r="H19" s="5">
        <v>4</v>
      </c>
      <c r="I19" s="39">
        <v>5</v>
      </c>
    </row>
    <row r="20" spans="3:9">
      <c r="C20" s="290"/>
      <c r="D20" s="8" t="s">
        <v>72</v>
      </c>
      <c r="E20" s="6">
        <v>2</v>
      </c>
      <c r="F20" s="6">
        <v>4</v>
      </c>
      <c r="G20" s="38">
        <v>6</v>
      </c>
      <c r="H20" s="39">
        <v>8</v>
      </c>
      <c r="I20" s="40">
        <v>10</v>
      </c>
    </row>
    <row r="21" spans="3:9">
      <c r="C21" s="290"/>
      <c r="D21" s="8" t="s">
        <v>73</v>
      </c>
      <c r="E21" s="6">
        <v>3</v>
      </c>
      <c r="F21" s="38">
        <v>6</v>
      </c>
      <c r="G21" s="39">
        <v>9</v>
      </c>
      <c r="H21" s="40">
        <v>12</v>
      </c>
      <c r="I21" s="40">
        <v>15</v>
      </c>
    </row>
    <row r="22" spans="3:9">
      <c r="C22" s="290"/>
      <c r="D22" s="8" t="s">
        <v>74</v>
      </c>
      <c r="E22" s="38">
        <v>4</v>
      </c>
      <c r="F22" s="39">
        <v>8</v>
      </c>
      <c r="G22" s="39">
        <v>12</v>
      </c>
      <c r="H22" s="40">
        <v>16</v>
      </c>
      <c r="I22" s="7">
        <v>20</v>
      </c>
    </row>
    <row r="23" spans="3:9">
      <c r="C23" s="290"/>
      <c r="D23" s="8" t="s">
        <v>75</v>
      </c>
      <c r="E23" s="39">
        <v>5</v>
      </c>
      <c r="F23" s="39">
        <v>10</v>
      </c>
      <c r="G23" s="40">
        <v>15</v>
      </c>
      <c r="H23" s="40">
        <v>20</v>
      </c>
      <c r="I23" s="7">
        <v>25</v>
      </c>
    </row>
    <row r="25" spans="3:9">
      <c r="C25" s="292" t="s">
        <v>251</v>
      </c>
      <c r="D25" s="292"/>
      <c r="E25" s="292"/>
      <c r="F25" s="292"/>
      <c r="G25" s="292"/>
    </row>
    <row r="26" spans="3:9">
      <c r="C26" s="290" t="s">
        <v>20</v>
      </c>
      <c r="D26" s="8"/>
      <c r="E26" s="291" t="s">
        <v>2</v>
      </c>
      <c r="F26" s="291"/>
      <c r="G26" s="291"/>
    </row>
    <row r="27" spans="3:9">
      <c r="C27" s="290"/>
      <c r="D27" s="8"/>
      <c r="E27" s="30" t="s">
        <v>229</v>
      </c>
      <c r="F27" s="30" t="s">
        <v>230</v>
      </c>
      <c r="G27" s="30" t="s">
        <v>250</v>
      </c>
    </row>
    <row r="28" spans="3:9">
      <c r="C28" s="290"/>
      <c r="D28" s="8" t="s">
        <v>71</v>
      </c>
      <c r="E28" s="37">
        <v>5</v>
      </c>
      <c r="F28" s="37">
        <v>10</v>
      </c>
      <c r="G28" s="42">
        <v>20</v>
      </c>
    </row>
    <row r="29" spans="3:9">
      <c r="C29" s="290"/>
      <c r="D29" s="8" t="s">
        <v>72</v>
      </c>
      <c r="E29" s="6">
        <v>10</v>
      </c>
      <c r="F29" s="41">
        <v>20</v>
      </c>
      <c r="G29" s="44">
        <v>40</v>
      </c>
    </row>
    <row r="30" spans="3:9">
      <c r="C30" s="290"/>
      <c r="D30" s="8" t="s">
        <v>73</v>
      </c>
      <c r="E30" s="42">
        <v>15</v>
      </c>
      <c r="F30" s="44">
        <v>30</v>
      </c>
      <c r="G30" s="43">
        <v>60</v>
      </c>
    </row>
    <row r="31" spans="3:9">
      <c r="C31" s="290"/>
      <c r="D31" s="8" t="s">
        <v>74</v>
      </c>
      <c r="E31" s="41">
        <v>20</v>
      </c>
      <c r="F31" s="45">
        <v>40</v>
      </c>
      <c r="G31" s="43">
        <v>80</v>
      </c>
    </row>
    <row r="32" spans="3:9">
      <c r="C32" s="290"/>
      <c r="D32" s="8" t="s">
        <v>75</v>
      </c>
      <c r="E32" s="42">
        <v>25</v>
      </c>
      <c r="F32" s="44">
        <v>50</v>
      </c>
      <c r="G32" s="43">
        <v>100</v>
      </c>
    </row>
    <row r="35" spans="5:6">
      <c r="E35" s="37">
        <v>10</v>
      </c>
      <c r="F35" t="s">
        <v>253</v>
      </c>
    </row>
    <row r="36" spans="5:6">
      <c r="E36" s="42">
        <v>20</v>
      </c>
      <c r="F36" t="s">
        <v>254</v>
      </c>
    </row>
    <row r="37" spans="5:6">
      <c r="E37" s="44">
        <v>40</v>
      </c>
      <c r="F37" t="s">
        <v>255</v>
      </c>
    </row>
    <row r="38" spans="5:6">
      <c r="E38" s="43">
        <v>60</v>
      </c>
      <c r="F38" t="s">
        <v>256</v>
      </c>
    </row>
  </sheetData>
  <mergeCells count="31">
    <mergeCell ref="C2:E2"/>
    <mergeCell ref="L1:O1"/>
    <mergeCell ref="C26:C32"/>
    <mergeCell ref="E26:G26"/>
    <mergeCell ref="C25:G25"/>
    <mergeCell ref="C16:I16"/>
    <mergeCell ref="C3:E3"/>
    <mergeCell ref="C4:E4"/>
    <mergeCell ref="C5:E5"/>
    <mergeCell ref="C17:C23"/>
    <mergeCell ref="E17:I17"/>
    <mergeCell ref="D12:F12"/>
    <mergeCell ref="D13:F13"/>
    <mergeCell ref="H8:J8"/>
    <mergeCell ref="D14:F14"/>
    <mergeCell ref="V1:Y1"/>
    <mergeCell ref="AA1:AD1"/>
    <mergeCell ref="Q1:S1"/>
    <mergeCell ref="C11:F11"/>
    <mergeCell ref="H2:J2"/>
    <mergeCell ref="H7:J7"/>
    <mergeCell ref="H6:J6"/>
    <mergeCell ref="H5:J5"/>
    <mergeCell ref="H4:J4"/>
    <mergeCell ref="H3:J3"/>
    <mergeCell ref="G1:J1"/>
    <mergeCell ref="C6:E6"/>
    <mergeCell ref="C7:E7"/>
    <mergeCell ref="C8:E8"/>
    <mergeCell ref="C9:E9"/>
    <mergeCell ref="B1:E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election activeCell="F5" sqref="F5"/>
    </sheetView>
  </sheetViews>
  <sheetFormatPr baseColWidth="10" defaultRowHeight="15"/>
  <cols>
    <col min="1" max="1" width="25.7109375" customWidth="1"/>
    <col min="2" max="2" width="16.42578125" bestFit="1" customWidth="1"/>
    <col min="3" max="3" width="13.28515625" bestFit="1" customWidth="1"/>
    <col min="4" max="4" width="28.42578125" bestFit="1" customWidth="1"/>
    <col min="5" max="5" width="18.42578125" bestFit="1" customWidth="1"/>
    <col min="6" max="6" width="25" customWidth="1"/>
  </cols>
  <sheetData>
    <row r="1" spans="1:6">
      <c r="A1" s="210"/>
      <c r="B1" s="209" t="s">
        <v>104</v>
      </c>
      <c r="C1" s="209"/>
      <c r="D1" s="209"/>
      <c r="E1" s="209"/>
      <c r="F1" s="1" t="s">
        <v>103</v>
      </c>
    </row>
    <row r="2" spans="1:6">
      <c r="A2" s="211"/>
      <c r="B2" s="209"/>
      <c r="C2" s="209"/>
      <c r="D2" s="209"/>
      <c r="E2" s="209"/>
      <c r="F2" s="1" t="s">
        <v>176</v>
      </c>
    </row>
    <row r="3" spans="1:6" ht="15" customHeight="1">
      <c r="A3" s="211"/>
      <c r="B3" s="209" t="s">
        <v>102</v>
      </c>
      <c r="C3" s="209"/>
      <c r="D3" s="209"/>
      <c r="E3" s="209"/>
      <c r="F3" s="207" t="s">
        <v>276</v>
      </c>
    </row>
    <row r="4" spans="1:6">
      <c r="A4" s="212"/>
      <c r="B4" s="209"/>
      <c r="C4" s="209"/>
      <c r="D4" s="209"/>
      <c r="E4" s="209"/>
      <c r="F4" s="208"/>
    </row>
    <row r="6" spans="1:6" ht="31.5" customHeight="1">
      <c r="A6" s="293" t="s">
        <v>245</v>
      </c>
      <c r="B6" s="293"/>
      <c r="C6" s="293"/>
      <c r="D6" s="293"/>
      <c r="E6" s="293"/>
      <c r="F6" s="293"/>
    </row>
    <row r="8" spans="1:6">
      <c r="A8" s="206" t="s">
        <v>243</v>
      </c>
      <c r="B8" s="206"/>
      <c r="C8" s="206"/>
      <c r="D8" s="206"/>
      <c r="E8" s="206"/>
      <c r="F8" s="206"/>
    </row>
    <row r="9" spans="1:6">
      <c r="A9" s="28" t="s">
        <v>241</v>
      </c>
      <c r="B9" s="28" t="s">
        <v>242</v>
      </c>
      <c r="C9" s="28" t="s">
        <v>177</v>
      </c>
      <c r="D9" s="28" t="s">
        <v>178</v>
      </c>
      <c r="E9" s="28" t="s">
        <v>179</v>
      </c>
      <c r="F9" s="28" t="s">
        <v>244</v>
      </c>
    </row>
    <row r="10" spans="1:6">
      <c r="A10" s="1" t="str">
        <f>'Mapa de Riesgos de Corrupción'!D14</f>
        <v>Ocultar información de la gestión pública</v>
      </c>
      <c r="B10" s="1"/>
      <c r="C10" s="1"/>
      <c r="D10" s="1"/>
      <c r="E10" s="1"/>
      <c r="F10" s="1" t="str">
        <f>IF(AND(B10="Si",C10="Si",D10="Si",E10="Si"),"Es Riesgo de Corrupción","No es Riesgo de Corrupción")</f>
        <v>No es Riesgo de Corrupción</v>
      </c>
    </row>
    <row r="11" spans="1:6">
      <c r="A11" s="1" t="str">
        <f>'Mapa de Riesgos de Corrupción'!D21</f>
        <v>Alteración en la nomina</v>
      </c>
      <c r="B11" s="1"/>
      <c r="C11" s="1"/>
      <c r="D11" s="1"/>
      <c r="E11" s="1"/>
      <c r="F11" s="1" t="str">
        <f t="shared" ref="F11:F23" si="0">IF(AND(B11="Si",C11="Si",D11="Si",E11="Si"),"Es Riesgo de Corrupción","No es Riesgo de Corrupción")</f>
        <v>No es Riesgo de Corrupción</v>
      </c>
    </row>
    <row r="12" spans="1:6">
      <c r="A12" s="1" t="str">
        <f>'Mapa de Riesgos de Corrupción'!D25</f>
        <v>Limitar el control social</v>
      </c>
      <c r="B12" s="1"/>
      <c r="C12" s="1"/>
      <c r="D12" s="1"/>
      <c r="E12" s="1"/>
      <c r="F12" s="1" t="str">
        <f t="shared" si="0"/>
        <v>No es Riesgo de Corrupción</v>
      </c>
    </row>
    <row r="13" spans="1:6">
      <c r="A13" s="1" t="str">
        <f>'Mapa de Riesgos de Corrupción'!D31</f>
        <v>Dirigir o ajustar un proceso contractual para beneficio particular</v>
      </c>
      <c r="B13" s="1"/>
      <c r="C13" s="1"/>
      <c r="D13" s="1"/>
      <c r="E13" s="1"/>
      <c r="F13" s="1" t="str">
        <f t="shared" si="0"/>
        <v>No es Riesgo de Corrupción</v>
      </c>
    </row>
    <row r="14" spans="1:6">
      <c r="A14" s="1" t="str">
        <f>'Mapa de Riesgos de Corrupción'!D35</f>
        <v>Dilatar un trámite o servicio administrativo con el fin de obtener un beneficio particular</v>
      </c>
      <c r="B14" s="1"/>
      <c r="C14" s="1"/>
      <c r="D14" s="1"/>
      <c r="E14" s="1"/>
      <c r="F14" s="1" t="str">
        <f t="shared" si="0"/>
        <v>No es Riesgo de Corrupción</v>
      </c>
    </row>
    <row r="15" spans="1:6">
      <c r="A15" s="1" t="e">
        <f>'Mapa de Riesgos de Corrupción'!#REF!</f>
        <v>#REF!</v>
      </c>
      <c r="B15" s="1"/>
      <c r="C15" s="1"/>
      <c r="D15" s="1"/>
      <c r="E15" s="1"/>
      <c r="F15" s="1" t="str">
        <f t="shared" si="0"/>
        <v>No es Riesgo de Corrupción</v>
      </c>
    </row>
    <row r="16" spans="1:6">
      <c r="A16" s="1" t="e">
        <f>'Mapa de Riesgos de Corrupción'!#REF!</f>
        <v>#REF!</v>
      </c>
      <c r="B16" s="1"/>
      <c r="C16" s="1"/>
      <c r="D16" s="1"/>
      <c r="E16" s="1"/>
      <c r="F16" s="1" t="str">
        <f t="shared" si="0"/>
        <v>No es Riesgo de Corrupción</v>
      </c>
    </row>
    <row r="17" spans="1:6">
      <c r="A17" s="1" t="e">
        <f>'Mapa de Riesgos de Corrupción'!#REF!</f>
        <v>#REF!</v>
      </c>
      <c r="B17" s="1"/>
      <c r="C17" s="1"/>
      <c r="D17" s="1"/>
      <c r="E17" s="1"/>
      <c r="F17" s="1" t="str">
        <f t="shared" si="0"/>
        <v>No es Riesgo de Corrupción</v>
      </c>
    </row>
    <row r="18" spans="1:6">
      <c r="A18" s="1" t="e">
        <f>'Mapa de Riesgos de Corrupción'!#REF!</f>
        <v>#REF!</v>
      </c>
      <c r="B18" s="1"/>
      <c r="C18" s="1"/>
      <c r="D18" s="1"/>
      <c r="E18" s="1"/>
      <c r="F18" s="1" t="str">
        <f t="shared" si="0"/>
        <v>No es Riesgo de Corrupción</v>
      </c>
    </row>
    <row r="19" spans="1:6">
      <c r="A19" s="1" t="e">
        <f>'Mapa de Riesgos de Corrupción'!#REF!</f>
        <v>#REF!</v>
      </c>
      <c r="B19" s="1"/>
      <c r="C19" s="1"/>
      <c r="D19" s="1"/>
      <c r="E19" s="1"/>
      <c r="F19" s="1" t="str">
        <f t="shared" si="0"/>
        <v>No es Riesgo de Corrupción</v>
      </c>
    </row>
    <row r="20" spans="1:6">
      <c r="A20" s="1"/>
      <c r="B20" s="1"/>
      <c r="C20" s="1"/>
      <c r="D20" s="1"/>
      <c r="E20" s="1"/>
      <c r="F20" s="1" t="str">
        <f t="shared" si="0"/>
        <v>No es Riesgo de Corrupción</v>
      </c>
    </row>
    <row r="21" spans="1:6">
      <c r="A21" s="1"/>
      <c r="B21" s="1"/>
      <c r="C21" s="1"/>
      <c r="D21" s="1"/>
      <c r="E21" s="1"/>
      <c r="F21" s="1" t="str">
        <f t="shared" si="0"/>
        <v>No es Riesgo de Corrupción</v>
      </c>
    </row>
    <row r="22" spans="1:6">
      <c r="A22" s="1"/>
      <c r="B22" s="1"/>
      <c r="C22" s="1"/>
      <c r="D22" s="1"/>
      <c r="E22" s="1"/>
      <c r="F22" s="1" t="str">
        <f t="shared" si="0"/>
        <v>No es Riesgo de Corrupción</v>
      </c>
    </row>
    <row r="23" spans="1:6">
      <c r="A23" s="1"/>
      <c r="B23" s="1"/>
      <c r="C23" s="1"/>
      <c r="D23" s="1"/>
      <c r="E23" s="1"/>
      <c r="F23" s="1" t="str">
        <f t="shared" si="0"/>
        <v>No es Riesgo de Corrupción</v>
      </c>
    </row>
  </sheetData>
  <mergeCells count="6">
    <mergeCell ref="A8:F8"/>
    <mergeCell ref="A6:F6"/>
    <mergeCell ref="F3:F4"/>
    <mergeCell ref="B1:E2"/>
    <mergeCell ref="B3:E4"/>
    <mergeCell ref="A1:A4"/>
  </mergeCells>
  <dataValidations count="1">
    <dataValidation type="list" allowBlank="1" showInputMessage="1" showErrorMessage="1" sqref="B10:E23">
      <formula1>SiNo</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7"/>
  <sheetViews>
    <sheetView workbookViewId="0">
      <selection activeCell="H6" sqref="H6"/>
    </sheetView>
  </sheetViews>
  <sheetFormatPr baseColWidth="10" defaultRowHeight="15"/>
  <cols>
    <col min="1" max="1" width="5.85546875" customWidth="1"/>
    <col min="2" max="2" width="17" customWidth="1"/>
    <col min="3" max="3" width="17.140625" bestFit="1" customWidth="1"/>
    <col min="4" max="4" width="17.140625" customWidth="1"/>
    <col min="5" max="5" width="13.85546875" customWidth="1"/>
    <col min="7" max="8" width="16.7109375" customWidth="1"/>
    <col min="9" max="9" width="35.7109375" customWidth="1"/>
    <col min="10" max="10" width="29.42578125" customWidth="1"/>
    <col min="13" max="13" width="13" bestFit="1" customWidth="1"/>
    <col min="14" max="14" width="16" customWidth="1"/>
    <col min="15" max="15" width="35.5703125" customWidth="1"/>
    <col min="18" max="18" width="13" bestFit="1" customWidth="1"/>
    <col min="19" max="19" width="15.42578125" customWidth="1"/>
    <col min="20" max="20" width="38.28515625" customWidth="1"/>
    <col min="23" max="24" width="17" customWidth="1"/>
    <col min="25" max="25" width="34.5703125" customWidth="1"/>
    <col min="28" max="29" width="16.140625" customWidth="1"/>
    <col min="30" max="30" width="37.85546875" customWidth="1"/>
    <col min="33" max="33" width="32.42578125" bestFit="1" customWidth="1"/>
    <col min="35" max="35" width="14.7109375" bestFit="1" customWidth="1"/>
  </cols>
  <sheetData>
    <row r="1" spans="1:37">
      <c r="B1" s="1" t="s">
        <v>5</v>
      </c>
      <c r="C1" s="4"/>
      <c r="D1" s="1" t="s">
        <v>13</v>
      </c>
      <c r="F1" s="282" t="s">
        <v>20</v>
      </c>
      <c r="G1" s="282"/>
      <c r="H1" s="282"/>
      <c r="I1" s="282"/>
      <c r="J1" s="282"/>
      <c r="L1" s="282" t="s">
        <v>76</v>
      </c>
      <c r="M1" s="282"/>
      <c r="N1" s="282"/>
      <c r="O1" s="282"/>
      <c r="Q1" s="282" t="s">
        <v>45</v>
      </c>
      <c r="R1" s="282"/>
      <c r="S1" s="282"/>
      <c r="T1" s="282"/>
      <c r="V1" s="282" t="s">
        <v>56</v>
      </c>
      <c r="W1" s="282"/>
      <c r="X1" s="282"/>
      <c r="Y1" s="282"/>
      <c r="AA1" s="282" t="s">
        <v>62</v>
      </c>
      <c r="AB1" s="282"/>
      <c r="AC1" s="282"/>
      <c r="AD1" s="282"/>
    </row>
    <row r="2" spans="1:37">
      <c r="B2" s="1" t="s">
        <v>7</v>
      </c>
      <c r="C2" s="4"/>
      <c r="D2" s="1" t="s">
        <v>14</v>
      </c>
      <c r="F2" s="2" t="s">
        <v>21</v>
      </c>
      <c r="G2" s="2" t="s">
        <v>22</v>
      </c>
      <c r="H2" s="2"/>
      <c r="I2" s="2" t="s">
        <v>23</v>
      </c>
      <c r="J2" s="2" t="s">
        <v>24</v>
      </c>
      <c r="L2" s="2" t="s">
        <v>21</v>
      </c>
      <c r="M2" s="2" t="s">
        <v>22</v>
      </c>
      <c r="N2" s="2"/>
      <c r="O2" s="2" t="s">
        <v>23</v>
      </c>
      <c r="Q2" s="2" t="s">
        <v>21</v>
      </c>
      <c r="R2" s="2" t="s">
        <v>22</v>
      </c>
      <c r="S2" s="2"/>
      <c r="T2" s="2" t="s">
        <v>23</v>
      </c>
      <c r="V2" s="2" t="s">
        <v>21</v>
      </c>
      <c r="W2" s="2" t="s">
        <v>22</v>
      </c>
      <c r="X2" s="2"/>
      <c r="Y2" s="2" t="s">
        <v>23</v>
      </c>
      <c r="AA2" s="2" t="s">
        <v>21</v>
      </c>
      <c r="AB2" s="2" t="s">
        <v>22</v>
      </c>
      <c r="AC2" s="2"/>
      <c r="AD2" s="2" t="s">
        <v>23</v>
      </c>
      <c r="AG2" t="s">
        <v>88</v>
      </c>
      <c r="AI2" t="s">
        <v>93</v>
      </c>
    </row>
    <row r="3" spans="1:37" ht="45">
      <c r="B3" s="1" t="s">
        <v>8</v>
      </c>
      <c r="C3" s="4"/>
      <c r="D3" s="1" t="s">
        <v>15</v>
      </c>
      <c r="F3" s="2">
        <v>1</v>
      </c>
      <c r="G3" s="2" t="s">
        <v>25</v>
      </c>
      <c r="H3" s="2" t="str">
        <f>CONCATENATE(F3,"-",G3)</f>
        <v>1-Raro</v>
      </c>
      <c r="I3" s="2" t="s">
        <v>30</v>
      </c>
      <c r="J3" s="2" t="s">
        <v>39</v>
      </c>
      <c r="L3" s="1">
        <v>1</v>
      </c>
      <c r="M3" s="2" t="s">
        <v>40</v>
      </c>
      <c r="N3" s="2" t="str">
        <f>CONCATENATE(L3,"-",M3)</f>
        <v>1-Insignificante</v>
      </c>
      <c r="O3" s="2" t="s">
        <v>46</v>
      </c>
      <c r="Q3" s="1">
        <v>1</v>
      </c>
      <c r="R3" s="2" t="s">
        <v>40</v>
      </c>
      <c r="S3" s="2" t="str">
        <f>CONCATENATE(Q3,"-",R3)</f>
        <v>1-Insignificante</v>
      </c>
      <c r="T3" s="2" t="s">
        <v>55</v>
      </c>
      <c r="V3" s="1">
        <v>1</v>
      </c>
      <c r="W3" s="2" t="s">
        <v>40</v>
      </c>
      <c r="X3" s="2" t="str">
        <f>CONCATENATE(V3,"-",W3)</f>
        <v>1-Insignificante</v>
      </c>
      <c r="Y3" s="2" t="s">
        <v>57</v>
      </c>
      <c r="AA3" s="1">
        <v>1</v>
      </c>
      <c r="AB3" s="2" t="s">
        <v>40</v>
      </c>
      <c r="AC3" s="2" t="str">
        <f>CONCATENATE(AA3,"-",AB3)</f>
        <v>1-Insignificante</v>
      </c>
      <c r="AD3" s="2"/>
      <c r="AG3" t="s">
        <v>89</v>
      </c>
      <c r="AI3" t="s">
        <v>94</v>
      </c>
      <c r="AK3" t="s">
        <v>96</v>
      </c>
    </row>
    <row r="4" spans="1:37" ht="45">
      <c r="B4" s="1" t="s">
        <v>9</v>
      </c>
      <c r="C4" s="4"/>
      <c r="D4" s="1" t="s">
        <v>16</v>
      </c>
      <c r="F4" s="2">
        <v>2</v>
      </c>
      <c r="G4" s="2" t="s">
        <v>26</v>
      </c>
      <c r="H4" s="2" t="str">
        <f>CONCATENATE(F4,"-",G4)</f>
        <v>2-Improbable</v>
      </c>
      <c r="I4" s="2" t="s">
        <v>31</v>
      </c>
      <c r="J4" s="2" t="s">
        <v>38</v>
      </c>
      <c r="L4" s="2">
        <v>2</v>
      </c>
      <c r="M4" s="2" t="s">
        <v>41</v>
      </c>
      <c r="N4" s="2" t="str">
        <f>CONCATENATE(L4,"-",M4)</f>
        <v>2-Menor</v>
      </c>
      <c r="O4" s="2" t="s">
        <v>47</v>
      </c>
      <c r="Q4" s="2">
        <v>2</v>
      </c>
      <c r="R4" s="2" t="s">
        <v>41</v>
      </c>
      <c r="S4" s="2" t="str">
        <f>CONCATENATE(Q4,"-",R4)</f>
        <v>2-Menor</v>
      </c>
      <c r="T4" s="2" t="s">
        <v>52</v>
      </c>
      <c r="V4" s="2">
        <v>2</v>
      </c>
      <c r="W4" s="2" t="s">
        <v>41</v>
      </c>
      <c r="X4" s="2" t="str">
        <f>CONCATENATE(V4,"-",W4)</f>
        <v>2-Menor</v>
      </c>
      <c r="Y4" s="2" t="s">
        <v>58</v>
      </c>
      <c r="AA4" s="2">
        <v>2</v>
      </c>
      <c r="AB4" s="2" t="s">
        <v>41</v>
      </c>
      <c r="AC4" s="2" t="str">
        <f>CONCATENATE(AA4,"-",AB4)</f>
        <v>2-Menor</v>
      </c>
      <c r="AD4" s="2"/>
      <c r="AG4" t="s">
        <v>90</v>
      </c>
      <c r="AI4" t="s">
        <v>95</v>
      </c>
      <c r="AK4" t="s">
        <v>97</v>
      </c>
    </row>
    <row r="5" spans="1:37" ht="45">
      <c r="B5" s="1" t="s">
        <v>10</v>
      </c>
      <c r="C5" s="4"/>
      <c r="D5" s="1" t="s">
        <v>17</v>
      </c>
      <c r="F5" s="2">
        <v>3</v>
      </c>
      <c r="G5" s="2" t="s">
        <v>27</v>
      </c>
      <c r="H5" s="2" t="str">
        <f>CONCATENATE(F5,"-",G5)</f>
        <v>3-Posible</v>
      </c>
      <c r="I5" s="2" t="s">
        <v>32</v>
      </c>
      <c r="J5" s="2" t="s">
        <v>37</v>
      </c>
      <c r="L5" s="2">
        <v>3</v>
      </c>
      <c r="M5" s="2" t="s">
        <v>42</v>
      </c>
      <c r="N5" s="2" t="str">
        <f>CONCATENATE(L5,"-",M5)</f>
        <v>3-Moderado</v>
      </c>
      <c r="O5" s="2" t="s">
        <v>48</v>
      </c>
      <c r="Q5" s="2">
        <v>3</v>
      </c>
      <c r="R5" s="2" t="s">
        <v>42</v>
      </c>
      <c r="S5" s="2" t="str">
        <f>CONCATENATE(Q5,"-",R5)</f>
        <v>3-Moderado</v>
      </c>
      <c r="T5" s="2" t="s">
        <v>54</v>
      </c>
      <c r="V5" s="2">
        <v>3</v>
      </c>
      <c r="W5" s="2" t="s">
        <v>42</v>
      </c>
      <c r="X5" s="2" t="str">
        <f>CONCATENATE(V5,"-",W5)</f>
        <v>3-Moderado</v>
      </c>
      <c r="Y5" s="2" t="s">
        <v>59</v>
      </c>
      <c r="AA5" s="2">
        <v>3</v>
      </c>
      <c r="AB5" s="2" t="s">
        <v>42</v>
      </c>
      <c r="AC5" s="2" t="str">
        <f>CONCATENATE(AA5,"-",AB5)</f>
        <v>3-Moderado</v>
      </c>
      <c r="AD5" s="2" t="s">
        <v>65</v>
      </c>
      <c r="AG5" t="s">
        <v>91</v>
      </c>
      <c r="AI5" t="s">
        <v>217</v>
      </c>
    </row>
    <row r="6" spans="1:37" ht="45">
      <c r="B6" s="1" t="s">
        <v>11</v>
      </c>
      <c r="C6" s="4"/>
      <c r="D6" s="1" t="s">
        <v>18</v>
      </c>
      <c r="F6" s="2">
        <v>4</v>
      </c>
      <c r="G6" s="2" t="s">
        <v>28</v>
      </c>
      <c r="H6" s="2" t="str">
        <f>CONCATENATE(F6,"-",G6)</f>
        <v>4-Probable</v>
      </c>
      <c r="I6" s="2" t="s">
        <v>33</v>
      </c>
      <c r="J6" s="2" t="s">
        <v>36</v>
      </c>
      <c r="L6" s="2">
        <v>4</v>
      </c>
      <c r="M6" s="2" t="s">
        <v>43</v>
      </c>
      <c r="N6" s="2" t="str">
        <f>CONCATENATE(L6,"-",M6)</f>
        <v>4-Mayor</v>
      </c>
      <c r="O6" s="2" t="s">
        <v>49</v>
      </c>
      <c r="Q6" s="2">
        <v>4</v>
      </c>
      <c r="R6" s="2" t="s">
        <v>43</v>
      </c>
      <c r="S6" s="2" t="str">
        <f>CONCATENATE(Q6,"-",R6)</f>
        <v>4-Mayor</v>
      </c>
      <c r="T6" s="2" t="s">
        <v>53</v>
      </c>
      <c r="V6" s="2">
        <v>4</v>
      </c>
      <c r="W6" s="2" t="s">
        <v>43</v>
      </c>
      <c r="X6" s="2" t="str">
        <f>CONCATENATE(V6,"-",W6)</f>
        <v>4-Mayor</v>
      </c>
      <c r="Y6" s="2" t="s">
        <v>60</v>
      </c>
      <c r="AA6" s="2">
        <v>4</v>
      </c>
      <c r="AB6" s="2" t="s">
        <v>43</v>
      </c>
      <c r="AC6" s="2" t="str">
        <f>CONCATENATE(AA6,"-",AB6)</f>
        <v>4-Mayor</v>
      </c>
      <c r="AD6" s="2" t="s">
        <v>64</v>
      </c>
      <c r="AG6" t="s">
        <v>16</v>
      </c>
      <c r="AI6" t="s">
        <v>218</v>
      </c>
    </row>
    <row r="7" spans="1:37" ht="45">
      <c r="B7" s="13" t="s">
        <v>115</v>
      </c>
      <c r="D7" s="1" t="s">
        <v>19</v>
      </c>
      <c r="F7" s="2">
        <v>5</v>
      </c>
      <c r="G7" s="2" t="s">
        <v>29</v>
      </c>
      <c r="H7" s="2" t="str">
        <f>CONCATENATE(F7,"-",G7)</f>
        <v>5-Casi seguro</v>
      </c>
      <c r="I7" s="2" t="s">
        <v>34</v>
      </c>
      <c r="J7" s="2" t="s">
        <v>35</v>
      </c>
      <c r="L7" s="2">
        <v>5</v>
      </c>
      <c r="M7" s="2" t="s">
        <v>44</v>
      </c>
      <c r="N7" s="2" t="str">
        <f>CONCATENATE(L7,"-",M7)</f>
        <v>5-Catastrofico</v>
      </c>
      <c r="O7" s="2" t="s">
        <v>50</v>
      </c>
      <c r="Q7" s="2">
        <v>5</v>
      </c>
      <c r="R7" s="2" t="s">
        <v>44</v>
      </c>
      <c r="S7" s="2" t="str">
        <f>CONCATENATE(Q7,"-",R7)</f>
        <v>5-Catastrofico</v>
      </c>
      <c r="T7" s="2" t="s">
        <v>51</v>
      </c>
      <c r="V7" s="2">
        <v>5</v>
      </c>
      <c r="W7" s="2" t="s">
        <v>44</v>
      </c>
      <c r="X7" s="2" t="str">
        <f>CONCATENATE(V7,"-",W7)</f>
        <v>5-Catastrofico</v>
      </c>
      <c r="Y7" s="2" t="s">
        <v>61</v>
      </c>
      <c r="AA7" s="2">
        <v>5</v>
      </c>
      <c r="AB7" s="2" t="s">
        <v>44</v>
      </c>
      <c r="AC7" s="2" t="str">
        <f>CONCATENATE(AA7,"-",AB7)</f>
        <v>5-Catastrofico</v>
      </c>
      <c r="AD7" s="2" t="s">
        <v>63</v>
      </c>
    </row>
    <row r="8" spans="1:37">
      <c r="B8" s="13" t="s">
        <v>116</v>
      </c>
      <c r="D8" s="13" t="s">
        <v>164</v>
      </c>
    </row>
    <row r="15" spans="1:37">
      <c r="A15" s="290" t="s">
        <v>20</v>
      </c>
      <c r="B15" s="8"/>
      <c r="C15" s="291" t="s">
        <v>2</v>
      </c>
      <c r="D15" s="291"/>
      <c r="E15" s="291"/>
      <c r="F15" s="291"/>
      <c r="G15" s="291"/>
    </row>
    <row r="16" spans="1:37">
      <c r="A16" s="290"/>
      <c r="B16" s="8"/>
      <c r="C16" s="8" t="s">
        <v>66</v>
      </c>
      <c r="D16" s="8" t="s">
        <v>67</v>
      </c>
      <c r="E16" s="8" t="s">
        <v>68</v>
      </c>
      <c r="F16" s="8" t="s">
        <v>69</v>
      </c>
      <c r="G16" s="8" t="s">
        <v>70</v>
      </c>
    </row>
    <row r="17" spans="1:7">
      <c r="A17" s="290"/>
      <c r="B17" s="8" t="s">
        <v>71</v>
      </c>
      <c r="C17" s="9">
        <v>1</v>
      </c>
      <c r="D17" s="9">
        <v>2</v>
      </c>
      <c r="E17" s="10">
        <v>3</v>
      </c>
      <c r="F17" s="5">
        <v>4</v>
      </c>
      <c r="G17" s="11">
        <v>5</v>
      </c>
    </row>
    <row r="18" spans="1:7">
      <c r="A18" s="290"/>
      <c r="B18" s="8" t="s">
        <v>72</v>
      </c>
      <c r="C18" s="6">
        <v>2</v>
      </c>
      <c r="D18" s="6">
        <v>4</v>
      </c>
      <c r="E18" s="10">
        <v>6</v>
      </c>
      <c r="F18" s="11">
        <v>8</v>
      </c>
      <c r="G18" s="12">
        <v>10</v>
      </c>
    </row>
    <row r="19" spans="1:7">
      <c r="A19" s="290"/>
      <c r="B19" s="8" t="s">
        <v>73</v>
      </c>
      <c r="C19" s="6">
        <v>3</v>
      </c>
      <c r="D19" s="10">
        <v>6</v>
      </c>
      <c r="E19" s="11">
        <v>9</v>
      </c>
      <c r="F19" s="12">
        <v>12</v>
      </c>
      <c r="G19" s="12">
        <v>15</v>
      </c>
    </row>
    <row r="20" spans="1:7">
      <c r="A20" s="290"/>
      <c r="B20" s="8" t="s">
        <v>74</v>
      </c>
      <c r="C20" s="10">
        <v>4</v>
      </c>
      <c r="D20" s="11">
        <v>8</v>
      </c>
      <c r="E20" s="11">
        <v>12</v>
      </c>
      <c r="F20" s="12">
        <v>16</v>
      </c>
      <c r="G20" s="7">
        <v>20</v>
      </c>
    </row>
    <row r="21" spans="1:7">
      <c r="A21" s="290"/>
      <c r="B21" s="8" t="s">
        <v>75</v>
      </c>
      <c r="C21" s="11">
        <v>5</v>
      </c>
      <c r="D21" s="11">
        <v>10</v>
      </c>
      <c r="E21" s="12">
        <v>15</v>
      </c>
      <c r="F21" s="12">
        <v>20</v>
      </c>
      <c r="G21" s="7">
        <v>25</v>
      </c>
    </row>
    <row r="25" spans="1:7">
      <c r="B25" t="s">
        <v>77</v>
      </c>
      <c r="C25" t="s">
        <v>82</v>
      </c>
      <c r="D25">
        <v>11</v>
      </c>
      <c r="E25" t="s">
        <v>126</v>
      </c>
      <c r="F25">
        <v>1</v>
      </c>
    </row>
    <row r="26" spans="1:7">
      <c r="C26" t="s">
        <v>83</v>
      </c>
      <c r="D26">
        <v>12</v>
      </c>
      <c r="E26" t="s">
        <v>127</v>
      </c>
      <c r="F26">
        <v>2</v>
      </c>
    </row>
    <row r="27" spans="1:7">
      <c r="C27" t="s">
        <v>84</v>
      </c>
      <c r="D27">
        <v>13</v>
      </c>
      <c r="E27" t="s">
        <v>128</v>
      </c>
      <c r="F27">
        <v>3</v>
      </c>
    </row>
    <row r="28" spans="1:7">
      <c r="C28" t="s">
        <v>85</v>
      </c>
      <c r="D28">
        <v>14</v>
      </c>
      <c r="E28" t="s">
        <v>129</v>
      </c>
      <c r="F28">
        <v>4</v>
      </c>
    </row>
    <row r="29" spans="1:7">
      <c r="C29" t="s">
        <v>86</v>
      </c>
      <c r="D29">
        <v>15</v>
      </c>
      <c r="E29" t="s">
        <v>130</v>
      </c>
      <c r="F29">
        <v>5</v>
      </c>
    </row>
    <row r="30" spans="1:7">
      <c r="B30" t="s">
        <v>78</v>
      </c>
      <c r="C30" t="s">
        <v>82</v>
      </c>
      <c r="D30">
        <v>21</v>
      </c>
      <c r="E30" t="s">
        <v>127</v>
      </c>
      <c r="F30">
        <v>6</v>
      </c>
    </row>
    <row r="31" spans="1:7">
      <c r="C31" t="s">
        <v>83</v>
      </c>
      <c r="D31">
        <v>22</v>
      </c>
      <c r="E31" t="s">
        <v>131</v>
      </c>
      <c r="F31">
        <v>7</v>
      </c>
    </row>
    <row r="32" spans="1:7">
      <c r="C32" t="s">
        <v>84</v>
      </c>
      <c r="D32">
        <v>23</v>
      </c>
      <c r="E32" t="s">
        <v>132</v>
      </c>
      <c r="F32">
        <v>8</v>
      </c>
    </row>
    <row r="33" spans="2:6">
      <c r="C33" t="s">
        <v>85</v>
      </c>
      <c r="D33">
        <v>24</v>
      </c>
      <c r="E33" t="s">
        <v>133</v>
      </c>
      <c r="F33">
        <v>9</v>
      </c>
    </row>
    <row r="34" spans="2:6">
      <c r="C34" t="s">
        <v>86</v>
      </c>
      <c r="D34">
        <v>25</v>
      </c>
      <c r="E34" t="s">
        <v>134</v>
      </c>
      <c r="F34">
        <v>10</v>
      </c>
    </row>
    <row r="35" spans="2:6">
      <c r="B35" t="s">
        <v>79</v>
      </c>
      <c r="C35" t="s">
        <v>82</v>
      </c>
      <c r="D35">
        <v>31</v>
      </c>
      <c r="E35" t="s">
        <v>135</v>
      </c>
      <c r="F35">
        <v>11</v>
      </c>
    </row>
    <row r="36" spans="2:6">
      <c r="C36" t="s">
        <v>83</v>
      </c>
      <c r="D36">
        <v>32</v>
      </c>
      <c r="E36" t="s">
        <v>132</v>
      </c>
      <c r="F36">
        <v>12</v>
      </c>
    </row>
    <row r="37" spans="2:6">
      <c r="C37" t="s">
        <v>84</v>
      </c>
      <c r="D37">
        <v>33</v>
      </c>
      <c r="E37" t="s">
        <v>136</v>
      </c>
      <c r="F37">
        <v>13</v>
      </c>
    </row>
    <row r="38" spans="2:6">
      <c r="C38" t="s">
        <v>85</v>
      </c>
      <c r="D38">
        <v>34</v>
      </c>
      <c r="E38" t="s">
        <v>137</v>
      </c>
      <c r="F38">
        <v>14</v>
      </c>
    </row>
    <row r="39" spans="2:6">
      <c r="C39" t="s">
        <v>86</v>
      </c>
      <c r="D39">
        <v>35</v>
      </c>
      <c r="E39" t="s">
        <v>138</v>
      </c>
      <c r="F39">
        <v>15</v>
      </c>
    </row>
    <row r="40" spans="2:6">
      <c r="B40" t="s">
        <v>80</v>
      </c>
      <c r="C40" t="s">
        <v>82</v>
      </c>
      <c r="D40">
        <v>41</v>
      </c>
      <c r="E40" t="s">
        <v>139</v>
      </c>
      <c r="F40">
        <v>16</v>
      </c>
    </row>
    <row r="41" spans="2:6">
      <c r="C41" t="s">
        <v>83</v>
      </c>
      <c r="D41">
        <v>42</v>
      </c>
      <c r="E41" t="s">
        <v>133</v>
      </c>
      <c r="F41">
        <v>17</v>
      </c>
    </row>
    <row r="42" spans="2:6">
      <c r="C42" t="s">
        <v>84</v>
      </c>
      <c r="D42">
        <v>43</v>
      </c>
      <c r="E42" t="s">
        <v>140</v>
      </c>
      <c r="F42">
        <v>18</v>
      </c>
    </row>
    <row r="43" spans="2:6">
      <c r="C43" t="s">
        <v>85</v>
      </c>
      <c r="D43">
        <v>44</v>
      </c>
      <c r="E43" t="s">
        <v>141</v>
      </c>
      <c r="F43">
        <v>19</v>
      </c>
    </row>
    <row r="44" spans="2:6">
      <c r="C44" t="s">
        <v>86</v>
      </c>
      <c r="D44">
        <v>45</v>
      </c>
      <c r="E44" t="s">
        <v>142</v>
      </c>
      <c r="F44">
        <v>20</v>
      </c>
    </row>
    <row r="45" spans="2:6">
      <c r="B45" t="s">
        <v>81</v>
      </c>
      <c r="C45" t="s">
        <v>82</v>
      </c>
      <c r="D45">
        <v>51</v>
      </c>
      <c r="E45" t="s">
        <v>130</v>
      </c>
      <c r="F45">
        <v>21</v>
      </c>
    </row>
    <row r="46" spans="2:6">
      <c r="C46" t="s">
        <v>83</v>
      </c>
      <c r="D46">
        <v>52</v>
      </c>
      <c r="E46" t="s">
        <v>143</v>
      </c>
      <c r="F46">
        <v>22</v>
      </c>
    </row>
    <row r="47" spans="2:6">
      <c r="C47" t="s">
        <v>84</v>
      </c>
      <c r="D47">
        <v>53</v>
      </c>
      <c r="E47" t="s">
        <v>138</v>
      </c>
      <c r="F47">
        <v>23</v>
      </c>
    </row>
    <row r="48" spans="2:6">
      <c r="C48" t="s">
        <v>85</v>
      </c>
      <c r="D48">
        <v>54</v>
      </c>
      <c r="E48" t="s">
        <v>142</v>
      </c>
      <c r="F48">
        <v>24</v>
      </c>
    </row>
    <row r="49" spans="2:6">
      <c r="C49" t="s">
        <v>86</v>
      </c>
      <c r="D49">
        <v>55</v>
      </c>
      <c r="E49" t="s">
        <v>144</v>
      </c>
      <c r="F49">
        <v>25</v>
      </c>
    </row>
    <row r="53" spans="2:6">
      <c r="B53" t="s">
        <v>77</v>
      </c>
      <c r="C53" t="s">
        <v>229</v>
      </c>
      <c r="D53">
        <v>5</v>
      </c>
      <c r="E53" t="s">
        <v>205</v>
      </c>
    </row>
    <row r="54" spans="2:6">
      <c r="C54" t="s">
        <v>230</v>
      </c>
      <c r="D54">
        <v>10</v>
      </c>
      <c r="E54" t="s">
        <v>206</v>
      </c>
    </row>
    <row r="55" spans="2:6">
      <c r="C55" t="s">
        <v>231</v>
      </c>
      <c r="D55">
        <v>20</v>
      </c>
      <c r="E55" t="s">
        <v>207</v>
      </c>
    </row>
    <row r="56" spans="2:6">
      <c r="B56" t="s">
        <v>78</v>
      </c>
      <c r="C56" t="s">
        <v>201</v>
      </c>
      <c r="D56">
        <v>10</v>
      </c>
      <c r="E56" t="s">
        <v>206</v>
      </c>
    </row>
    <row r="57" spans="2:6">
      <c r="C57" t="s">
        <v>202</v>
      </c>
      <c r="D57">
        <v>20</v>
      </c>
      <c r="E57" t="s">
        <v>207</v>
      </c>
    </row>
    <row r="58" spans="2:6">
      <c r="C58" t="s">
        <v>203</v>
      </c>
      <c r="D58">
        <v>40</v>
      </c>
      <c r="E58" t="s">
        <v>208</v>
      </c>
    </row>
    <row r="59" spans="2:6">
      <c r="B59" t="s">
        <v>79</v>
      </c>
      <c r="C59" t="s">
        <v>201</v>
      </c>
      <c r="D59">
        <v>15</v>
      </c>
      <c r="E59" t="s">
        <v>209</v>
      </c>
    </row>
    <row r="60" spans="2:6">
      <c r="C60" t="s">
        <v>202</v>
      </c>
      <c r="D60">
        <v>30</v>
      </c>
      <c r="E60" t="s">
        <v>210</v>
      </c>
    </row>
    <row r="61" spans="2:6">
      <c r="C61" t="s">
        <v>203</v>
      </c>
      <c r="D61">
        <v>60</v>
      </c>
      <c r="E61" t="s">
        <v>211</v>
      </c>
    </row>
    <row r="62" spans="2:6">
      <c r="B62" t="s">
        <v>80</v>
      </c>
      <c r="C62" t="s">
        <v>201</v>
      </c>
      <c r="D62">
        <v>20</v>
      </c>
      <c r="E62" t="s">
        <v>207</v>
      </c>
    </row>
    <row r="63" spans="2:6">
      <c r="C63" t="s">
        <v>202</v>
      </c>
      <c r="D63">
        <v>40</v>
      </c>
      <c r="E63" t="s">
        <v>208</v>
      </c>
    </row>
    <row r="64" spans="2:6">
      <c r="C64" t="s">
        <v>203</v>
      </c>
      <c r="D64">
        <v>80</v>
      </c>
      <c r="E64" t="s">
        <v>212</v>
      </c>
    </row>
    <row r="65" spans="2:5">
      <c r="B65" t="s">
        <v>81</v>
      </c>
      <c r="C65" t="s">
        <v>201</v>
      </c>
      <c r="D65">
        <v>25</v>
      </c>
      <c r="E65" t="s">
        <v>213</v>
      </c>
    </row>
    <row r="66" spans="2:5">
      <c r="C66" t="s">
        <v>202</v>
      </c>
      <c r="D66">
        <v>50</v>
      </c>
      <c r="E66" t="s">
        <v>214</v>
      </c>
    </row>
    <row r="67" spans="2:5">
      <c r="C67" t="s">
        <v>203</v>
      </c>
      <c r="D67">
        <v>100</v>
      </c>
      <c r="E67" t="s">
        <v>215</v>
      </c>
    </row>
  </sheetData>
  <mergeCells count="7">
    <mergeCell ref="AA1:AD1"/>
    <mergeCell ref="C15:G15"/>
    <mergeCell ref="A15:A21"/>
    <mergeCell ref="F1:J1"/>
    <mergeCell ref="L1:O1"/>
    <mergeCell ref="Q1:T1"/>
    <mergeCell ref="V1:Y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45"/>
  <sheetViews>
    <sheetView workbookViewId="0">
      <selection activeCell="S9" sqref="S9"/>
    </sheetView>
  </sheetViews>
  <sheetFormatPr baseColWidth="10" defaultColWidth="8.85546875" defaultRowHeight="12.75"/>
  <cols>
    <col min="1" max="1" width="15.140625" style="118" customWidth="1"/>
    <col min="2" max="2" width="9.28515625" style="118" customWidth="1"/>
    <col min="3" max="3" width="1.28515625" style="118" customWidth="1"/>
    <col min="4" max="4" width="22.28515625" style="118" customWidth="1"/>
    <col min="5" max="5" width="12.5703125" style="118" customWidth="1"/>
    <col min="6" max="6" width="14.28515625" style="118" customWidth="1"/>
    <col min="7" max="7" width="13.42578125" style="118" customWidth="1"/>
    <col min="8" max="8" width="17.28515625" style="118" customWidth="1"/>
    <col min="9" max="9" width="2.28515625" style="118" customWidth="1"/>
    <col min="10" max="10" width="13.42578125" style="118" customWidth="1"/>
    <col min="11" max="11" width="0.28515625" style="118" customWidth="1"/>
    <col min="12" max="12" width="13.85546875" style="118" customWidth="1"/>
    <col min="13" max="13" width="3" style="118" customWidth="1"/>
    <col min="14" max="14" width="7.85546875" style="118" customWidth="1"/>
    <col min="15" max="15" width="10.85546875" style="118" customWidth="1"/>
    <col min="16" max="16" width="14.28515625" style="118" customWidth="1"/>
    <col min="17" max="256" width="8.85546875" style="118"/>
    <col min="257" max="257" width="15.140625" style="118" customWidth="1"/>
    <col min="258" max="258" width="9.28515625" style="118" customWidth="1"/>
    <col min="259" max="259" width="1.28515625" style="118" customWidth="1"/>
    <col min="260" max="260" width="22.28515625" style="118" customWidth="1"/>
    <col min="261" max="261" width="12.5703125" style="118" customWidth="1"/>
    <col min="262" max="262" width="14.28515625" style="118" customWidth="1"/>
    <col min="263" max="263" width="13.42578125" style="118" customWidth="1"/>
    <col min="264" max="264" width="17.28515625" style="118" customWidth="1"/>
    <col min="265" max="265" width="2.28515625" style="118" customWidth="1"/>
    <col min="266" max="266" width="13.42578125" style="118" customWidth="1"/>
    <col min="267" max="267" width="0.28515625" style="118" customWidth="1"/>
    <col min="268" max="268" width="13.85546875" style="118" customWidth="1"/>
    <col min="269" max="269" width="3" style="118" customWidth="1"/>
    <col min="270" max="270" width="7.85546875" style="118" customWidth="1"/>
    <col min="271" max="271" width="10.85546875" style="118" customWidth="1"/>
    <col min="272" max="272" width="14.28515625" style="118" customWidth="1"/>
    <col min="273" max="512" width="8.85546875" style="118"/>
    <col min="513" max="513" width="15.140625" style="118" customWidth="1"/>
    <col min="514" max="514" width="9.28515625" style="118" customWidth="1"/>
    <col min="515" max="515" width="1.28515625" style="118" customWidth="1"/>
    <col min="516" max="516" width="22.28515625" style="118" customWidth="1"/>
    <col min="517" max="517" width="12.5703125" style="118" customWidth="1"/>
    <col min="518" max="518" width="14.28515625" style="118" customWidth="1"/>
    <col min="519" max="519" width="13.42578125" style="118" customWidth="1"/>
    <col min="520" max="520" width="17.28515625" style="118" customWidth="1"/>
    <col min="521" max="521" width="2.28515625" style="118" customWidth="1"/>
    <col min="522" max="522" width="13.42578125" style="118" customWidth="1"/>
    <col min="523" max="523" width="0.28515625" style="118" customWidth="1"/>
    <col min="524" max="524" width="13.85546875" style="118" customWidth="1"/>
    <col min="525" max="525" width="3" style="118" customWidth="1"/>
    <col min="526" max="526" width="7.85546875" style="118" customWidth="1"/>
    <col min="527" max="527" width="10.85546875" style="118" customWidth="1"/>
    <col min="528" max="528" width="14.28515625" style="118" customWidth="1"/>
    <col min="529" max="768" width="8.85546875" style="118"/>
    <col min="769" max="769" width="15.140625" style="118" customWidth="1"/>
    <col min="770" max="770" width="9.28515625" style="118" customWidth="1"/>
    <col min="771" max="771" width="1.28515625" style="118" customWidth="1"/>
    <col min="772" max="772" width="22.28515625" style="118" customWidth="1"/>
    <col min="773" max="773" width="12.5703125" style="118" customWidth="1"/>
    <col min="774" max="774" width="14.28515625" style="118" customWidth="1"/>
    <col min="775" max="775" width="13.42578125" style="118" customWidth="1"/>
    <col min="776" max="776" width="17.28515625" style="118" customWidth="1"/>
    <col min="777" max="777" width="2.28515625" style="118" customWidth="1"/>
    <col min="778" max="778" width="13.42578125" style="118" customWidth="1"/>
    <col min="779" max="779" width="0.28515625" style="118" customWidth="1"/>
    <col min="780" max="780" width="13.85546875" style="118" customWidth="1"/>
    <col min="781" max="781" width="3" style="118" customWidth="1"/>
    <col min="782" max="782" width="7.85546875" style="118" customWidth="1"/>
    <col min="783" max="783" width="10.85546875" style="118" customWidth="1"/>
    <col min="784" max="784" width="14.28515625" style="118" customWidth="1"/>
    <col min="785" max="1024" width="8.85546875" style="118"/>
    <col min="1025" max="1025" width="15.140625" style="118" customWidth="1"/>
    <col min="1026" max="1026" width="9.28515625" style="118" customWidth="1"/>
    <col min="1027" max="1027" width="1.28515625" style="118" customWidth="1"/>
    <col min="1028" max="1028" width="22.28515625" style="118" customWidth="1"/>
    <col min="1029" max="1029" width="12.5703125" style="118" customWidth="1"/>
    <col min="1030" max="1030" width="14.28515625" style="118" customWidth="1"/>
    <col min="1031" max="1031" width="13.42578125" style="118" customWidth="1"/>
    <col min="1032" max="1032" width="17.28515625" style="118" customWidth="1"/>
    <col min="1033" max="1033" width="2.28515625" style="118" customWidth="1"/>
    <col min="1034" max="1034" width="13.42578125" style="118" customWidth="1"/>
    <col min="1035" max="1035" width="0.28515625" style="118" customWidth="1"/>
    <col min="1036" max="1036" width="13.85546875" style="118" customWidth="1"/>
    <col min="1037" max="1037" width="3" style="118" customWidth="1"/>
    <col min="1038" max="1038" width="7.85546875" style="118" customWidth="1"/>
    <col min="1039" max="1039" width="10.85546875" style="118" customWidth="1"/>
    <col min="1040" max="1040" width="14.28515625" style="118" customWidth="1"/>
    <col min="1041" max="1280" width="8.85546875" style="118"/>
    <col min="1281" max="1281" width="15.140625" style="118" customWidth="1"/>
    <col min="1282" max="1282" width="9.28515625" style="118" customWidth="1"/>
    <col min="1283" max="1283" width="1.28515625" style="118" customWidth="1"/>
    <col min="1284" max="1284" width="22.28515625" style="118" customWidth="1"/>
    <col min="1285" max="1285" width="12.5703125" style="118" customWidth="1"/>
    <col min="1286" max="1286" width="14.28515625" style="118" customWidth="1"/>
    <col min="1287" max="1287" width="13.42578125" style="118" customWidth="1"/>
    <col min="1288" max="1288" width="17.28515625" style="118" customWidth="1"/>
    <col min="1289" max="1289" width="2.28515625" style="118" customWidth="1"/>
    <col min="1290" max="1290" width="13.42578125" style="118" customWidth="1"/>
    <col min="1291" max="1291" width="0.28515625" style="118" customWidth="1"/>
    <col min="1292" max="1292" width="13.85546875" style="118" customWidth="1"/>
    <col min="1293" max="1293" width="3" style="118" customWidth="1"/>
    <col min="1294" max="1294" width="7.85546875" style="118" customWidth="1"/>
    <col min="1295" max="1295" width="10.85546875" style="118" customWidth="1"/>
    <col min="1296" max="1296" width="14.28515625" style="118" customWidth="1"/>
    <col min="1297" max="1536" width="8.85546875" style="118"/>
    <col min="1537" max="1537" width="15.140625" style="118" customWidth="1"/>
    <col min="1538" max="1538" width="9.28515625" style="118" customWidth="1"/>
    <col min="1539" max="1539" width="1.28515625" style="118" customWidth="1"/>
    <col min="1540" max="1540" width="22.28515625" style="118" customWidth="1"/>
    <col min="1541" max="1541" width="12.5703125" style="118" customWidth="1"/>
    <col min="1542" max="1542" width="14.28515625" style="118" customWidth="1"/>
    <col min="1543" max="1543" width="13.42578125" style="118" customWidth="1"/>
    <col min="1544" max="1544" width="17.28515625" style="118" customWidth="1"/>
    <col min="1545" max="1545" width="2.28515625" style="118" customWidth="1"/>
    <col min="1546" max="1546" width="13.42578125" style="118" customWidth="1"/>
    <col min="1547" max="1547" width="0.28515625" style="118" customWidth="1"/>
    <col min="1548" max="1548" width="13.85546875" style="118" customWidth="1"/>
    <col min="1549" max="1549" width="3" style="118" customWidth="1"/>
    <col min="1550" max="1550" width="7.85546875" style="118" customWidth="1"/>
    <col min="1551" max="1551" width="10.85546875" style="118" customWidth="1"/>
    <col min="1552" max="1552" width="14.28515625" style="118" customWidth="1"/>
    <col min="1553" max="1792" width="8.85546875" style="118"/>
    <col min="1793" max="1793" width="15.140625" style="118" customWidth="1"/>
    <col min="1794" max="1794" width="9.28515625" style="118" customWidth="1"/>
    <col min="1795" max="1795" width="1.28515625" style="118" customWidth="1"/>
    <col min="1796" max="1796" width="22.28515625" style="118" customWidth="1"/>
    <col min="1797" max="1797" width="12.5703125" style="118" customWidth="1"/>
    <col min="1798" max="1798" width="14.28515625" style="118" customWidth="1"/>
    <col min="1799" max="1799" width="13.42578125" style="118" customWidth="1"/>
    <col min="1800" max="1800" width="17.28515625" style="118" customWidth="1"/>
    <col min="1801" max="1801" width="2.28515625" style="118" customWidth="1"/>
    <col min="1802" max="1802" width="13.42578125" style="118" customWidth="1"/>
    <col min="1803" max="1803" width="0.28515625" style="118" customWidth="1"/>
    <col min="1804" max="1804" width="13.85546875" style="118" customWidth="1"/>
    <col min="1805" max="1805" width="3" style="118" customWidth="1"/>
    <col min="1806" max="1806" width="7.85546875" style="118" customWidth="1"/>
    <col min="1807" max="1807" width="10.85546875" style="118" customWidth="1"/>
    <col min="1808" max="1808" width="14.28515625" style="118" customWidth="1"/>
    <col min="1809" max="2048" width="8.85546875" style="118"/>
    <col min="2049" max="2049" width="15.140625" style="118" customWidth="1"/>
    <col min="2050" max="2050" width="9.28515625" style="118" customWidth="1"/>
    <col min="2051" max="2051" width="1.28515625" style="118" customWidth="1"/>
    <col min="2052" max="2052" width="22.28515625" style="118" customWidth="1"/>
    <col min="2053" max="2053" width="12.5703125" style="118" customWidth="1"/>
    <col min="2054" max="2054" width="14.28515625" style="118" customWidth="1"/>
    <col min="2055" max="2055" width="13.42578125" style="118" customWidth="1"/>
    <col min="2056" max="2056" width="17.28515625" style="118" customWidth="1"/>
    <col min="2057" max="2057" width="2.28515625" style="118" customWidth="1"/>
    <col min="2058" max="2058" width="13.42578125" style="118" customWidth="1"/>
    <col min="2059" max="2059" width="0.28515625" style="118" customWidth="1"/>
    <col min="2060" max="2060" width="13.85546875" style="118" customWidth="1"/>
    <col min="2061" max="2061" width="3" style="118" customWidth="1"/>
    <col min="2062" max="2062" width="7.85546875" style="118" customWidth="1"/>
    <col min="2063" max="2063" width="10.85546875" style="118" customWidth="1"/>
    <col min="2064" max="2064" width="14.28515625" style="118" customWidth="1"/>
    <col min="2065" max="2304" width="8.85546875" style="118"/>
    <col min="2305" max="2305" width="15.140625" style="118" customWidth="1"/>
    <col min="2306" max="2306" width="9.28515625" style="118" customWidth="1"/>
    <col min="2307" max="2307" width="1.28515625" style="118" customWidth="1"/>
    <col min="2308" max="2308" width="22.28515625" style="118" customWidth="1"/>
    <col min="2309" max="2309" width="12.5703125" style="118" customWidth="1"/>
    <col min="2310" max="2310" width="14.28515625" style="118" customWidth="1"/>
    <col min="2311" max="2311" width="13.42578125" style="118" customWidth="1"/>
    <col min="2312" max="2312" width="17.28515625" style="118" customWidth="1"/>
    <col min="2313" max="2313" width="2.28515625" style="118" customWidth="1"/>
    <col min="2314" max="2314" width="13.42578125" style="118" customWidth="1"/>
    <col min="2315" max="2315" width="0.28515625" style="118" customWidth="1"/>
    <col min="2316" max="2316" width="13.85546875" style="118" customWidth="1"/>
    <col min="2317" max="2317" width="3" style="118" customWidth="1"/>
    <col min="2318" max="2318" width="7.85546875" style="118" customWidth="1"/>
    <col min="2319" max="2319" width="10.85546875" style="118" customWidth="1"/>
    <col min="2320" max="2320" width="14.28515625" style="118" customWidth="1"/>
    <col min="2321" max="2560" width="8.85546875" style="118"/>
    <col min="2561" max="2561" width="15.140625" style="118" customWidth="1"/>
    <col min="2562" max="2562" width="9.28515625" style="118" customWidth="1"/>
    <col min="2563" max="2563" width="1.28515625" style="118" customWidth="1"/>
    <col min="2564" max="2564" width="22.28515625" style="118" customWidth="1"/>
    <col min="2565" max="2565" width="12.5703125" style="118" customWidth="1"/>
    <col min="2566" max="2566" width="14.28515625" style="118" customWidth="1"/>
    <col min="2567" max="2567" width="13.42578125" style="118" customWidth="1"/>
    <col min="2568" max="2568" width="17.28515625" style="118" customWidth="1"/>
    <col min="2569" max="2569" width="2.28515625" style="118" customWidth="1"/>
    <col min="2570" max="2570" width="13.42578125" style="118" customWidth="1"/>
    <col min="2571" max="2571" width="0.28515625" style="118" customWidth="1"/>
    <col min="2572" max="2572" width="13.85546875" style="118" customWidth="1"/>
    <col min="2573" max="2573" width="3" style="118" customWidth="1"/>
    <col min="2574" max="2574" width="7.85546875" style="118" customWidth="1"/>
    <col min="2575" max="2575" width="10.85546875" style="118" customWidth="1"/>
    <col min="2576" max="2576" width="14.28515625" style="118" customWidth="1"/>
    <col min="2577" max="2816" width="8.85546875" style="118"/>
    <col min="2817" max="2817" width="15.140625" style="118" customWidth="1"/>
    <col min="2818" max="2818" width="9.28515625" style="118" customWidth="1"/>
    <col min="2819" max="2819" width="1.28515625" style="118" customWidth="1"/>
    <col min="2820" max="2820" width="22.28515625" style="118" customWidth="1"/>
    <col min="2821" max="2821" width="12.5703125" style="118" customWidth="1"/>
    <col min="2822" max="2822" width="14.28515625" style="118" customWidth="1"/>
    <col min="2823" max="2823" width="13.42578125" style="118" customWidth="1"/>
    <col min="2824" max="2824" width="17.28515625" style="118" customWidth="1"/>
    <col min="2825" max="2825" width="2.28515625" style="118" customWidth="1"/>
    <col min="2826" max="2826" width="13.42578125" style="118" customWidth="1"/>
    <col min="2827" max="2827" width="0.28515625" style="118" customWidth="1"/>
    <col min="2828" max="2828" width="13.85546875" style="118" customWidth="1"/>
    <col min="2829" max="2829" width="3" style="118" customWidth="1"/>
    <col min="2830" max="2830" width="7.85546875" style="118" customWidth="1"/>
    <col min="2831" max="2831" width="10.85546875" style="118" customWidth="1"/>
    <col min="2832" max="2832" width="14.28515625" style="118" customWidth="1"/>
    <col min="2833" max="3072" width="8.85546875" style="118"/>
    <col min="3073" max="3073" width="15.140625" style="118" customWidth="1"/>
    <col min="3074" max="3074" width="9.28515625" style="118" customWidth="1"/>
    <col min="3075" max="3075" width="1.28515625" style="118" customWidth="1"/>
    <col min="3076" max="3076" width="22.28515625" style="118" customWidth="1"/>
    <col min="3077" max="3077" width="12.5703125" style="118" customWidth="1"/>
    <col min="3078" max="3078" width="14.28515625" style="118" customWidth="1"/>
    <col min="3079" max="3079" width="13.42578125" style="118" customWidth="1"/>
    <col min="3080" max="3080" width="17.28515625" style="118" customWidth="1"/>
    <col min="3081" max="3081" width="2.28515625" style="118" customWidth="1"/>
    <col min="3082" max="3082" width="13.42578125" style="118" customWidth="1"/>
    <col min="3083" max="3083" width="0.28515625" style="118" customWidth="1"/>
    <col min="3084" max="3084" width="13.85546875" style="118" customWidth="1"/>
    <col min="3085" max="3085" width="3" style="118" customWidth="1"/>
    <col min="3086" max="3086" width="7.85546875" style="118" customWidth="1"/>
    <col min="3087" max="3087" width="10.85546875" style="118" customWidth="1"/>
    <col min="3088" max="3088" width="14.28515625" style="118" customWidth="1"/>
    <col min="3089" max="3328" width="8.85546875" style="118"/>
    <col min="3329" max="3329" width="15.140625" style="118" customWidth="1"/>
    <col min="3330" max="3330" width="9.28515625" style="118" customWidth="1"/>
    <col min="3331" max="3331" width="1.28515625" style="118" customWidth="1"/>
    <col min="3332" max="3332" width="22.28515625" style="118" customWidth="1"/>
    <col min="3333" max="3333" width="12.5703125" style="118" customWidth="1"/>
    <col min="3334" max="3334" width="14.28515625" style="118" customWidth="1"/>
    <col min="3335" max="3335" width="13.42578125" style="118" customWidth="1"/>
    <col min="3336" max="3336" width="17.28515625" style="118" customWidth="1"/>
    <col min="3337" max="3337" width="2.28515625" style="118" customWidth="1"/>
    <col min="3338" max="3338" width="13.42578125" style="118" customWidth="1"/>
    <col min="3339" max="3339" width="0.28515625" style="118" customWidth="1"/>
    <col min="3340" max="3340" width="13.85546875" style="118" customWidth="1"/>
    <col min="3341" max="3341" width="3" style="118" customWidth="1"/>
    <col min="3342" max="3342" width="7.85546875" style="118" customWidth="1"/>
    <col min="3343" max="3343" width="10.85546875" style="118" customWidth="1"/>
    <col min="3344" max="3344" width="14.28515625" style="118" customWidth="1"/>
    <col min="3345" max="3584" width="8.85546875" style="118"/>
    <col min="3585" max="3585" width="15.140625" style="118" customWidth="1"/>
    <col min="3586" max="3586" width="9.28515625" style="118" customWidth="1"/>
    <col min="3587" max="3587" width="1.28515625" style="118" customWidth="1"/>
    <col min="3588" max="3588" width="22.28515625" style="118" customWidth="1"/>
    <col min="3589" max="3589" width="12.5703125" style="118" customWidth="1"/>
    <col min="3590" max="3590" width="14.28515625" style="118" customWidth="1"/>
    <col min="3591" max="3591" width="13.42578125" style="118" customWidth="1"/>
    <col min="3592" max="3592" width="17.28515625" style="118" customWidth="1"/>
    <col min="3593" max="3593" width="2.28515625" style="118" customWidth="1"/>
    <col min="3594" max="3594" width="13.42578125" style="118" customWidth="1"/>
    <col min="3595" max="3595" width="0.28515625" style="118" customWidth="1"/>
    <col min="3596" max="3596" width="13.85546875" style="118" customWidth="1"/>
    <col min="3597" max="3597" width="3" style="118" customWidth="1"/>
    <col min="3598" max="3598" width="7.85546875" style="118" customWidth="1"/>
    <col min="3599" max="3599" width="10.85546875" style="118" customWidth="1"/>
    <col min="3600" max="3600" width="14.28515625" style="118" customWidth="1"/>
    <col min="3601" max="3840" width="8.85546875" style="118"/>
    <col min="3841" max="3841" width="15.140625" style="118" customWidth="1"/>
    <col min="3842" max="3842" width="9.28515625" style="118" customWidth="1"/>
    <col min="3843" max="3843" width="1.28515625" style="118" customWidth="1"/>
    <col min="3844" max="3844" width="22.28515625" style="118" customWidth="1"/>
    <col min="3845" max="3845" width="12.5703125" style="118" customWidth="1"/>
    <col min="3846" max="3846" width="14.28515625" style="118" customWidth="1"/>
    <col min="3847" max="3847" width="13.42578125" style="118" customWidth="1"/>
    <col min="3848" max="3848" width="17.28515625" style="118" customWidth="1"/>
    <col min="3849" max="3849" width="2.28515625" style="118" customWidth="1"/>
    <col min="3850" max="3850" width="13.42578125" style="118" customWidth="1"/>
    <col min="3851" max="3851" width="0.28515625" style="118" customWidth="1"/>
    <col min="3852" max="3852" width="13.85546875" style="118" customWidth="1"/>
    <col min="3853" max="3853" width="3" style="118" customWidth="1"/>
    <col min="3854" max="3854" width="7.85546875" style="118" customWidth="1"/>
    <col min="3855" max="3855" width="10.85546875" style="118" customWidth="1"/>
    <col min="3856" max="3856" width="14.28515625" style="118" customWidth="1"/>
    <col min="3857" max="4096" width="8.85546875" style="118"/>
    <col min="4097" max="4097" width="15.140625" style="118" customWidth="1"/>
    <col min="4098" max="4098" width="9.28515625" style="118" customWidth="1"/>
    <col min="4099" max="4099" width="1.28515625" style="118" customWidth="1"/>
    <col min="4100" max="4100" width="22.28515625" style="118" customWidth="1"/>
    <col min="4101" max="4101" width="12.5703125" style="118" customWidth="1"/>
    <col min="4102" max="4102" width="14.28515625" style="118" customWidth="1"/>
    <col min="4103" max="4103" width="13.42578125" style="118" customWidth="1"/>
    <col min="4104" max="4104" width="17.28515625" style="118" customWidth="1"/>
    <col min="4105" max="4105" width="2.28515625" style="118" customWidth="1"/>
    <col min="4106" max="4106" width="13.42578125" style="118" customWidth="1"/>
    <col min="4107" max="4107" width="0.28515625" style="118" customWidth="1"/>
    <col min="4108" max="4108" width="13.85546875" style="118" customWidth="1"/>
    <col min="4109" max="4109" width="3" style="118" customWidth="1"/>
    <col min="4110" max="4110" width="7.85546875" style="118" customWidth="1"/>
    <col min="4111" max="4111" width="10.85546875" style="118" customWidth="1"/>
    <col min="4112" max="4112" width="14.28515625" style="118" customWidth="1"/>
    <col min="4113" max="4352" width="8.85546875" style="118"/>
    <col min="4353" max="4353" width="15.140625" style="118" customWidth="1"/>
    <col min="4354" max="4354" width="9.28515625" style="118" customWidth="1"/>
    <col min="4355" max="4355" width="1.28515625" style="118" customWidth="1"/>
    <col min="4356" max="4356" width="22.28515625" style="118" customWidth="1"/>
    <col min="4357" max="4357" width="12.5703125" style="118" customWidth="1"/>
    <col min="4358" max="4358" width="14.28515625" style="118" customWidth="1"/>
    <col min="4359" max="4359" width="13.42578125" style="118" customWidth="1"/>
    <col min="4360" max="4360" width="17.28515625" style="118" customWidth="1"/>
    <col min="4361" max="4361" width="2.28515625" style="118" customWidth="1"/>
    <col min="4362" max="4362" width="13.42578125" style="118" customWidth="1"/>
    <col min="4363" max="4363" width="0.28515625" style="118" customWidth="1"/>
    <col min="4364" max="4364" width="13.85546875" style="118" customWidth="1"/>
    <col min="4365" max="4365" width="3" style="118" customWidth="1"/>
    <col min="4366" max="4366" width="7.85546875" style="118" customWidth="1"/>
    <col min="4367" max="4367" width="10.85546875" style="118" customWidth="1"/>
    <col min="4368" max="4368" width="14.28515625" style="118" customWidth="1"/>
    <col min="4369" max="4608" width="8.85546875" style="118"/>
    <col min="4609" max="4609" width="15.140625" style="118" customWidth="1"/>
    <col min="4610" max="4610" width="9.28515625" style="118" customWidth="1"/>
    <col min="4611" max="4611" width="1.28515625" style="118" customWidth="1"/>
    <col min="4612" max="4612" width="22.28515625" style="118" customWidth="1"/>
    <col min="4613" max="4613" width="12.5703125" style="118" customWidth="1"/>
    <col min="4614" max="4614" width="14.28515625" style="118" customWidth="1"/>
    <col min="4615" max="4615" width="13.42578125" style="118" customWidth="1"/>
    <col min="4616" max="4616" width="17.28515625" style="118" customWidth="1"/>
    <col min="4617" max="4617" width="2.28515625" style="118" customWidth="1"/>
    <col min="4618" max="4618" width="13.42578125" style="118" customWidth="1"/>
    <col min="4619" max="4619" width="0.28515625" style="118" customWidth="1"/>
    <col min="4620" max="4620" width="13.85546875" style="118" customWidth="1"/>
    <col min="4621" max="4621" width="3" style="118" customWidth="1"/>
    <col min="4622" max="4622" width="7.85546875" style="118" customWidth="1"/>
    <col min="4623" max="4623" width="10.85546875" style="118" customWidth="1"/>
    <col min="4624" max="4624" width="14.28515625" style="118" customWidth="1"/>
    <col min="4625" max="4864" width="8.85546875" style="118"/>
    <col min="4865" max="4865" width="15.140625" style="118" customWidth="1"/>
    <col min="4866" max="4866" width="9.28515625" style="118" customWidth="1"/>
    <col min="4867" max="4867" width="1.28515625" style="118" customWidth="1"/>
    <col min="4868" max="4868" width="22.28515625" style="118" customWidth="1"/>
    <col min="4869" max="4869" width="12.5703125" style="118" customWidth="1"/>
    <col min="4870" max="4870" width="14.28515625" style="118" customWidth="1"/>
    <col min="4871" max="4871" width="13.42578125" style="118" customWidth="1"/>
    <col min="4872" max="4872" width="17.28515625" style="118" customWidth="1"/>
    <col min="4873" max="4873" width="2.28515625" style="118" customWidth="1"/>
    <col min="4874" max="4874" width="13.42578125" style="118" customWidth="1"/>
    <col min="4875" max="4875" width="0.28515625" style="118" customWidth="1"/>
    <col min="4876" max="4876" width="13.85546875" style="118" customWidth="1"/>
    <col min="4877" max="4877" width="3" style="118" customWidth="1"/>
    <col min="4878" max="4878" width="7.85546875" style="118" customWidth="1"/>
    <col min="4879" max="4879" width="10.85546875" style="118" customWidth="1"/>
    <col min="4880" max="4880" width="14.28515625" style="118" customWidth="1"/>
    <col min="4881" max="5120" width="8.85546875" style="118"/>
    <col min="5121" max="5121" width="15.140625" style="118" customWidth="1"/>
    <col min="5122" max="5122" width="9.28515625" style="118" customWidth="1"/>
    <col min="5123" max="5123" width="1.28515625" style="118" customWidth="1"/>
    <col min="5124" max="5124" width="22.28515625" style="118" customWidth="1"/>
    <col min="5125" max="5125" width="12.5703125" style="118" customWidth="1"/>
    <col min="5126" max="5126" width="14.28515625" style="118" customWidth="1"/>
    <col min="5127" max="5127" width="13.42578125" style="118" customWidth="1"/>
    <col min="5128" max="5128" width="17.28515625" style="118" customWidth="1"/>
    <col min="5129" max="5129" width="2.28515625" style="118" customWidth="1"/>
    <col min="5130" max="5130" width="13.42578125" style="118" customWidth="1"/>
    <col min="5131" max="5131" width="0.28515625" style="118" customWidth="1"/>
    <col min="5132" max="5132" width="13.85546875" style="118" customWidth="1"/>
    <col min="5133" max="5133" width="3" style="118" customWidth="1"/>
    <col min="5134" max="5134" width="7.85546875" style="118" customWidth="1"/>
    <col min="5135" max="5135" width="10.85546875" style="118" customWidth="1"/>
    <col min="5136" max="5136" width="14.28515625" style="118" customWidth="1"/>
    <col min="5137" max="5376" width="8.85546875" style="118"/>
    <col min="5377" max="5377" width="15.140625" style="118" customWidth="1"/>
    <col min="5378" max="5378" width="9.28515625" style="118" customWidth="1"/>
    <col min="5379" max="5379" width="1.28515625" style="118" customWidth="1"/>
    <col min="5380" max="5380" width="22.28515625" style="118" customWidth="1"/>
    <col min="5381" max="5381" width="12.5703125" style="118" customWidth="1"/>
    <col min="5382" max="5382" width="14.28515625" style="118" customWidth="1"/>
    <col min="5383" max="5383" width="13.42578125" style="118" customWidth="1"/>
    <col min="5384" max="5384" width="17.28515625" style="118" customWidth="1"/>
    <col min="5385" max="5385" width="2.28515625" style="118" customWidth="1"/>
    <col min="5386" max="5386" width="13.42578125" style="118" customWidth="1"/>
    <col min="5387" max="5387" width="0.28515625" style="118" customWidth="1"/>
    <col min="5388" max="5388" width="13.85546875" style="118" customWidth="1"/>
    <col min="5389" max="5389" width="3" style="118" customWidth="1"/>
    <col min="5390" max="5390" width="7.85546875" style="118" customWidth="1"/>
    <col min="5391" max="5391" width="10.85546875" style="118" customWidth="1"/>
    <col min="5392" max="5392" width="14.28515625" style="118" customWidth="1"/>
    <col min="5393" max="5632" width="8.85546875" style="118"/>
    <col min="5633" max="5633" width="15.140625" style="118" customWidth="1"/>
    <col min="5634" max="5634" width="9.28515625" style="118" customWidth="1"/>
    <col min="5635" max="5635" width="1.28515625" style="118" customWidth="1"/>
    <col min="5636" max="5636" width="22.28515625" style="118" customWidth="1"/>
    <col min="5637" max="5637" width="12.5703125" style="118" customWidth="1"/>
    <col min="5638" max="5638" width="14.28515625" style="118" customWidth="1"/>
    <col min="5639" max="5639" width="13.42578125" style="118" customWidth="1"/>
    <col min="5640" max="5640" width="17.28515625" style="118" customWidth="1"/>
    <col min="5641" max="5641" width="2.28515625" style="118" customWidth="1"/>
    <col min="5642" max="5642" width="13.42578125" style="118" customWidth="1"/>
    <col min="5643" max="5643" width="0.28515625" style="118" customWidth="1"/>
    <col min="5644" max="5644" width="13.85546875" style="118" customWidth="1"/>
    <col min="5645" max="5645" width="3" style="118" customWidth="1"/>
    <col min="5646" max="5646" width="7.85546875" style="118" customWidth="1"/>
    <col min="5647" max="5647" width="10.85546875" style="118" customWidth="1"/>
    <col min="5648" max="5648" width="14.28515625" style="118" customWidth="1"/>
    <col min="5649" max="5888" width="8.85546875" style="118"/>
    <col min="5889" max="5889" width="15.140625" style="118" customWidth="1"/>
    <col min="5890" max="5890" width="9.28515625" style="118" customWidth="1"/>
    <col min="5891" max="5891" width="1.28515625" style="118" customWidth="1"/>
    <col min="5892" max="5892" width="22.28515625" style="118" customWidth="1"/>
    <col min="5893" max="5893" width="12.5703125" style="118" customWidth="1"/>
    <col min="5894" max="5894" width="14.28515625" style="118" customWidth="1"/>
    <col min="5895" max="5895" width="13.42578125" style="118" customWidth="1"/>
    <col min="5896" max="5896" width="17.28515625" style="118" customWidth="1"/>
    <col min="5897" max="5897" width="2.28515625" style="118" customWidth="1"/>
    <col min="5898" max="5898" width="13.42578125" style="118" customWidth="1"/>
    <col min="5899" max="5899" width="0.28515625" style="118" customWidth="1"/>
    <col min="5900" max="5900" width="13.85546875" style="118" customWidth="1"/>
    <col min="5901" max="5901" width="3" style="118" customWidth="1"/>
    <col min="5902" max="5902" width="7.85546875" style="118" customWidth="1"/>
    <col min="5903" max="5903" width="10.85546875" style="118" customWidth="1"/>
    <col min="5904" max="5904" width="14.28515625" style="118" customWidth="1"/>
    <col min="5905" max="6144" width="8.85546875" style="118"/>
    <col min="6145" max="6145" width="15.140625" style="118" customWidth="1"/>
    <col min="6146" max="6146" width="9.28515625" style="118" customWidth="1"/>
    <col min="6147" max="6147" width="1.28515625" style="118" customWidth="1"/>
    <col min="6148" max="6148" width="22.28515625" style="118" customWidth="1"/>
    <col min="6149" max="6149" width="12.5703125" style="118" customWidth="1"/>
    <col min="6150" max="6150" width="14.28515625" style="118" customWidth="1"/>
    <col min="6151" max="6151" width="13.42578125" style="118" customWidth="1"/>
    <col min="6152" max="6152" width="17.28515625" style="118" customWidth="1"/>
    <col min="6153" max="6153" width="2.28515625" style="118" customWidth="1"/>
    <col min="6154" max="6154" width="13.42578125" style="118" customWidth="1"/>
    <col min="6155" max="6155" width="0.28515625" style="118" customWidth="1"/>
    <col min="6156" max="6156" width="13.85546875" style="118" customWidth="1"/>
    <col min="6157" max="6157" width="3" style="118" customWidth="1"/>
    <col min="6158" max="6158" width="7.85546875" style="118" customWidth="1"/>
    <col min="6159" max="6159" width="10.85546875" style="118" customWidth="1"/>
    <col min="6160" max="6160" width="14.28515625" style="118" customWidth="1"/>
    <col min="6161" max="6400" width="8.85546875" style="118"/>
    <col min="6401" max="6401" width="15.140625" style="118" customWidth="1"/>
    <col min="6402" max="6402" width="9.28515625" style="118" customWidth="1"/>
    <col min="6403" max="6403" width="1.28515625" style="118" customWidth="1"/>
    <col min="6404" max="6404" width="22.28515625" style="118" customWidth="1"/>
    <col min="6405" max="6405" width="12.5703125" style="118" customWidth="1"/>
    <col min="6406" max="6406" width="14.28515625" style="118" customWidth="1"/>
    <col min="6407" max="6407" width="13.42578125" style="118" customWidth="1"/>
    <col min="6408" max="6408" width="17.28515625" style="118" customWidth="1"/>
    <col min="6409" max="6409" width="2.28515625" style="118" customWidth="1"/>
    <col min="6410" max="6410" width="13.42578125" style="118" customWidth="1"/>
    <col min="6411" max="6411" width="0.28515625" style="118" customWidth="1"/>
    <col min="6412" max="6412" width="13.85546875" style="118" customWidth="1"/>
    <col min="6413" max="6413" width="3" style="118" customWidth="1"/>
    <col min="6414" max="6414" width="7.85546875" style="118" customWidth="1"/>
    <col min="6415" max="6415" width="10.85546875" style="118" customWidth="1"/>
    <col min="6416" max="6416" width="14.28515625" style="118" customWidth="1"/>
    <col min="6417" max="6656" width="8.85546875" style="118"/>
    <col min="6657" max="6657" width="15.140625" style="118" customWidth="1"/>
    <col min="6658" max="6658" width="9.28515625" style="118" customWidth="1"/>
    <col min="6659" max="6659" width="1.28515625" style="118" customWidth="1"/>
    <col min="6660" max="6660" width="22.28515625" style="118" customWidth="1"/>
    <col min="6661" max="6661" width="12.5703125" style="118" customWidth="1"/>
    <col min="6662" max="6662" width="14.28515625" style="118" customWidth="1"/>
    <col min="6663" max="6663" width="13.42578125" style="118" customWidth="1"/>
    <col min="6664" max="6664" width="17.28515625" style="118" customWidth="1"/>
    <col min="6665" max="6665" width="2.28515625" style="118" customWidth="1"/>
    <col min="6666" max="6666" width="13.42578125" style="118" customWidth="1"/>
    <col min="6667" max="6667" width="0.28515625" style="118" customWidth="1"/>
    <col min="6668" max="6668" width="13.85546875" style="118" customWidth="1"/>
    <col min="6669" max="6669" width="3" style="118" customWidth="1"/>
    <col min="6670" max="6670" width="7.85546875" style="118" customWidth="1"/>
    <col min="6671" max="6671" width="10.85546875" style="118" customWidth="1"/>
    <col min="6672" max="6672" width="14.28515625" style="118" customWidth="1"/>
    <col min="6673" max="6912" width="8.85546875" style="118"/>
    <col min="6913" max="6913" width="15.140625" style="118" customWidth="1"/>
    <col min="6914" max="6914" width="9.28515625" style="118" customWidth="1"/>
    <col min="6915" max="6915" width="1.28515625" style="118" customWidth="1"/>
    <col min="6916" max="6916" width="22.28515625" style="118" customWidth="1"/>
    <col min="6917" max="6917" width="12.5703125" style="118" customWidth="1"/>
    <col min="6918" max="6918" width="14.28515625" style="118" customWidth="1"/>
    <col min="6919" max="6919" width="13.42578125" style="118" customWidth="1"/>
    <col min="6920" max="6920" width="17.28515625" style="118" customWidth="1"/>
    <col min="6921" max="6921" width="2.28515625" style="118" customWidth="1"/>
    <col min="6922" max="6922" width="13.42578125" style="118" customWidth="1"/>
    <col min="6923" max="6923" width="0.28515625" style="118" customWidth="1"/>
    <col min="6924" max="6924" width="13.85546875" style="118" customWidth="1"/>
    <col min="6925" max="6925" width="3" style="118" customWidth="1"/>
    <col min="6926" max="6926" width="7.85546875" style="118" customWidth="1"/>
    <col min="6927" max="6927" width="10.85546875" style="118" customWidth="1"/>
    <col min="6928" max="6928" width="14.28515625" style="118" customWidth="1"/>
    <col min="6929" max="7168" width="8.85546875" style="118"/>
    <col min="7169" max="7169" width="15.140625" style="118" customWidth="1"/>
    <col min="7170" max="7170" width="9.28515625" style="118" customWidth="1"/>
    <col min="7171" max="7171" width="1.28515625" style="118" customWidth="1"/>
    <col min="7172" max="7172" width="22.28515625" style="118" customWidth="1"/>
    <col min="7173" max="7173" width="12.5703125" style="118" customWidth="1"/>
    <col min="7174" max="7174" width="14.28515625" style="118" customWidth="1"/>
    <col min="7175" max="7175" width="13.42578125" style="118" customWidth="1"/>
    <col min="7176" max="7176" width="17.28515625" style="118" customWidth="1"/>
    <col min="7177" max="7177" width="2.28515625" style="118" customWidth="1"/>
    <col min="7178" max="7178" width="13.42578125" style="118" customWidth="1"/>
    <col min="7179" max="7179" width="0.28515625" style="118" customWidth="1"/>
    <col min="7180" max="7180" width="13.85546875" style="118" customWidth="1"/>
    <col min="7181" max="7181" width="3" style="118" customWidth="1"/>
    <col min="7182" max="7182" width="7.85546875" style="118" customWidth="1"/>
    <col min="7183" max="7183" width="10.85546875" style="118" customWidth="1"/>
    <col min="7184" max="7184" width="14.28515625" style="118" customWidth="1"/>
    <col min="7185" max="7424" width="8.85546875" style="118"/>
    <col min="7425" max="7425" width="15.140625" style="118" customWidth="1"/>
    <col min="7426" max="7426" width="9.28515625" style="118" customWidth="1"/>
    <col min="7427" max="7427" width="1.28515625" style="118" customWidth="1"/>
    <col min="7428" max="7428" width="22.28515625" style="118" customWidth="1"/>
    <col min="7429" max="7429" width="12.5703125" style="118" customWidth="1"/>
    <col min="7430" max="7430" width="14.28515625" style="118" customWidth="1"/>
    <col min="7431" max="7431" width="13.42578125" style="118" customWidth="1"/>
    <col min="7432" max="7432" width="17.28515625" style="118" customWidth="1"/>
    <col min="7433" max="7433" width="2.28515625" style="118" customWidth="1"/>
    <col min="7434" max="7434" width="13.42578125" style="118" customWidth="1"/>
    <col min="7435" max="7435" width="0.28515625" style="118" customWidth="1"/>
    <col min="7436" max="7436" width="13.85546875" style="118" customWidth="1"/>
    <col min="7437" max="7437" width="3" style="118" customWidth="1"/>
    <col min="7438" max="7438" width="7.85546875" style="118" customWidth="1"/>
    <col min="7439" max="7439" width="10.85546875" style="118" customWidth="1"/>
    <col min="7440" max="7440" width="14.28515625" style="118" customWidth="1"/>
    <col min="7441" max="7680" width="8.85546875" style="118"/>
    <col min="7681" max="7681" width="15.140625" style="118" customWidth="1"/>
    <col min="7682" max="7682" width="9.28515625" style="118" customWidth="1"/>
    <col min="7683" max="7683" width="1.28515625" style="118" customWidth="1"/>
    <col min="7684" max="7684" width="22.28515625" style="118" customWidth="1"/>
    <col min="7685" max="7685" width="12.5703125" style="118" customWidth="1"/>
    <col min="7686" max="7686" width="14.28515625" style="118" customWidth="1"/>
    <col min="7687" max="7687" width="13.42578125" style="118" customWidth="1"/>
    <col min="7688" max="7688" width="17.28515625" style="118" customWidth="1"/>
    <col min="7689" max="7689" width="2.28515625" style="118" customWidth="1"/>
    <col min="7690" max="7690" width="13.42578125" style="118" customWidth="1"/>
    <col min="7691" max="7691" width="0.28515625" style="118" customWidth="1"/>
    <col min="7692" max="7692" width="13.85546875" style="118" customWidth="1"/>
    <col min="7693" max="7693" width="3" style="118" customWidth="1"/>
    <col min="7694" max="7694" width="7.85546875" style="118" customWidth="1"/>
    <col min="7695" max="7695" width="10.85546875" style="118" customWidth="1"/>
    <col min="7696" max="7696" width="14.28515625" style="118" customWidth="1"/>
    <col min="7697" max="7936" width="8.85546875" style="118"/>
    <col min="7937" max="7937" width="15.140625" style="118" customWidth="1"/>
    <col min="7938" max="7938" width="9.28515625" style="118" customWidth="1"/>
    <col min="7939" max="7939" width="1.28515625" style="118" customWidth="1"/>
    <col min="7940" max="7940" width="22.28515625" style="118" customWidth="1"/>
    <col min="7941" max="7941" width="12.5703125" style="118" customWidth="1"/>
    <col min="7942" max="7942" width="14.28515625" style="118" customWidth="1"/>
    <col min="7943" max="7943" width="13.42578125" style="118" customWidth="1"/>
    <col min="7944" max="7944" width="17.28515625" style="118" customWidth="1"/>
    <col min="7945" max="7945" width="2.28515625" style="118" customWidth="1"/>
    <col min="7946" max="7946" width="13.42578125" style="118" customWidth="1"/>
    <col min="7947" max="7947" width="0.28515625" style="118" customWidth="1"/>
    <col min="7948" max="7948" width="13.85546875" style="118" customWidth="1"/>
    <col min="7949" max="7949" width="3" style="118" customWidth="1"/>
    <col min="7950" max="7950" width="7.85546875" style="118" customWidth="1"/>
    <col min="7951" max="7951" width="10.85546875" style="118" customWidth="1"/>
    <col min="7952" max="7952" width="14.28515625" style="118" customWidth="1"/>
    <col min="7953" max="8192" width="8.85546875" style="118"/>
    <col min="8193" max="8193" width="15.140625" style="118" customWidth="1"/>
    <col min="8194" max="8194" width="9.28515625" style="118" customWidth="1"/>
    <col min="8195" max="8195" width="1.28515625" style="118" customWidth="1"/>
    <col min="8196" max="8196" width="22.28515625" style="118" customWidth="1"/>
    <col min="8197" max="8197" width="12.5703125" style="118" customWidth="1"/>
    <col min="8198" max="8198" width="14.28515625" style="118" customWidth="1"/>
    <col min="8199" max="8199" width="13.42578125" style="118" customWidth="1"/>
    <col min="8200" max="8200" width="17.28515625" style="118" customWidth="1"/>
    <col min="8201" max="8201" width="2.28515625" style="118" customWidth="1"/>
    <col min="8202" max="8202" width="13.42578125" style="118" customWidth="1"/>
    <col min="8203" max="8203" width="0.28515625" style="118" customWidth="1"/>
    <col min="8204" max="8204" width="13.85546875" style="118" customWidth="1"/>
    <col min="8205" max="8205" width="3" style="118" customWidth="1"/>
    <col min="8206" max="8206" width="7.85546875" style="118" customWidth="1"/>
    <col min="8207" max="8207" width="10.85546875" style="118" customWidth="1"/>
    <col min="8208" max="8208" width="14.28515625" style="118" customWidth="1"/>
    <col min="8209" max="8448" width="8.85546875" style="118"/>
    <col min="8449" max="8449" width="15.140625" style="118" customWidth="1"/>
    <col min="8450" max="8450" width="9.28515625" style="118" customWidth="1"/>
    <col min="8451" max="8451" width="1.28515625" style="118" customWidth="1"/>
    <col min="8452" max="8452" width="22.28515625" style="118" customWidth="1"/>
    <col min="8453" max="8453" width="12.5703125" style="118" customWidth="1"/>
    <col min="8454" max="8454" width="14.28515625" style="118" customWidth="1"/>
    <col min="8455" max="8455" width="13.42578125" style="118" customWidth="1"/>
    <col min="8456" max="8456" width="17.28515625" style="118" customWidth="1"/>
    <col min="8457" max="8457" width="2.28515625" style="118" customWidth="1"/>
    <col min="8458" max="8458" width="13.42578125" style="118" customWidth="1"/>
    <col min="8459" max="8459" width="0.28515625" style="118" customWidth="1"/>
    <col min="8460" max="8460" width="13.85546875" style="118" customWidth="1"/>
    <col min="8461" max="8461" width="3" style="118" customWidth="1"/>
    <col min="8462" max="8462" width="7.85546875" style="118" customWidth="1"/>
    <col min="8463" max="8463" width="10.85546875" style="118" customWidth="1"/>
    <col min="8464" max="8464" width="14.28515625" style="118" customWidth="1"/>
    <col min="8465" max="8704" width="8.85546875" style="118"/>
    <col min="8705" max="8705" width="15.140625" style="118" customWidth="1"/>
    <col min="8706" max="8706" width="9.28515625" style="118" customWidth="1"/>
    <col min="8707" max="8707" width="1.28515625" style="118" customWidth="1"/>
    <col min="8708" max="8708" width="22.28515625" style="118" customWidth="1"/>
    <col min="8709" max="8709" width="12.5703125" style="118" customWidth="1"/>
    <col min="8710" max="8710" width="14.28515625" style="118" customWidth="1"/>
    <col min="8711" max="8711" width="13.42578125" style="118" customWidth="1"/>
    <col min="8712" max="8712" width="17.28515625" style="118" customWidth="1"/>
    <col min="8713" max="8713" width="2.28515625" style="118" customWidth="1"/>
    <col min="8714" max="8714" width="13.42578125" style="118" customWidth="1"/>
    <col min="8715" max="8715" width="0.28515625" style="118" customWidth="1"/>
    <col min="8716" max="8716" width="13.85546875" style="118" customWidth="1"/>
    <col min="8717" max="8717" width="3" style="118" customWidth="1"/>
    <col min="8718" max="8718" width="7.85546875" style="118" customWidth="1"/>
    <col min="8719" max="8719" width="10.85546875" style="118" customWidth="1"/>
    <col min="8720" max="8720" width="14.28515625" style="118" customWidth="1"/>
    <col min="8721" max="8960" width="8.85546875" style="118"/>
    <col min="8961" max="8961" width="15.140625" style="118" customWidth="1"/>
    <col min="8962" max="8962" width="9.28515625" style="118" customWidth="1"/>
    <col min="8963" max="8963" width="1.28515625" style="118" customWidth="1"/>
    <col min="8964" max="8964" width="22.28515625" style="118" customWidth="1"/>
    <col min="8965" max="8965" width="12.5703125" style="118" customWidth="1"/>
    <col min="8966" max="8966" width="14.28515625" style="118" customWidth="1"/>
    <col min="8967" max="8967" width="13.42578125" style="118" customWidth="1"/>
    <col min="8968" max="8968" width="17.28515625" style="118" customWidth="1"/>
    <col min="8969" max="8969" width="2.28515625" style="118" customWidth="1"/>
    <col min="8970" max="8970" width="13.42578125" style="118" customWidth="1"/>
    <col min="8971" max="8971" width="0.28515625" style="118" customWidth="1"/>
    <col min="8972" max="8972" width="13.85546875" style="118" customWidth="1"/>
    <col min="8973" max="8973" width="3" style="118" customWidth="1"/>
    <col min="8974" max="8974" width="7.85546875" style="118" customWidth="1"/>
    <col min="8975" max="8975" width="10.85546875" style="118" customWidth="1"/>
    <col min="8976" max="8976" width="14.28515625" style="118" customWidth="1"/>
    <col min="8977" max="9216" width="8.85546875" style="118"/>
    <col min="9217" max="9217" width="15.140625" style="118" customWidth="1"/>
    <col min="9218" max="9218" width="9.28515625" style="118" customWidth="1"/>
    <col min="9219" max="9219" width="1.28515625" style="118" customWidth="1"/>
    <col min="9220" max="9220" width="22.28515625" style="118" customWidth="1"/>
    <col min="9221" max="9221" width="12.5703125" style="118" customWidth="1"/>
    <col min="9222" max="9222" width="14.28515625" style="118" customWidth="1"/>
    <col min="9223" max="9223" width="13.42578125" style="118" customWidth="1"/>
    <col min="9224" max="9224" width="17.28515625" style="118" customWidth="1"/>
    <col min="9225" max="9225" width="2.28515625" style="118" customWidth="1"/>
    <col min="9226" max="9226" width="13.42578125" style="118" customWidth="1"/>
    <col min="9227" max="9227" width="0.28515625" style="118" customWidth="1"/>
    <col min="9228" max="9228" width="13.85546875" style="118" customWidth="1"/>
    <col min="9229" max="9229" width="3" style="118" customWidth="1"/>
    <col min="9230" max="9230" width="7.85546875" style="118" customWidth="1"/>
    <col min="9231" max="9231" width="10.85546875" style="118" customWidth="1"/>
    <col min="9232" max="9232" width="14.28515625" style="118" customWidth="1"/>
    <col min="9233" max="9472" width="8.85546875" style="118"/>
    <col min="9473" max="9473" width="15.140625" style="118" customWidth="1"/>
    <col min="9474" max="9474" width="9.28515625" style="118" customWidth="1"/>
    <col min="9475" max="9475" width="1.28515625" style="118" customWidth="1"/>
    <col min="9476" max="9476" width="22.28515625" style="118" customWidth="1"/>
    <col min="9477" max="9477" width="12.5703125" style="118" customWidth="1"/>
    <col min="9478" max="9478" width="14.28515625" style="118" customWidth="1"/>
    <col min="9479" max="9479" width="13.42578125" style="118" customWidth="1"/>
    <col min="9480" max="9480" width="17.28515625" style="118" customWidth="1"/>
    <col min="9481" max="9481" width="2.28515625" style="118" customWidth="1"/>
    <col min="9482" max="9482" width="13.42578125" style="118" customWidth="1"/>
    <col min="9483" max="9483" width="0.28515625" style="118" customWidth="1"/>
    <col min="9484" max="9484" width="13.85546875" style="118" customWidth="1"/>
    <col min="9485" max="9485" width="3" style="118" customWidth="1"/>
    <col min="9486" max="9486" width="7.85546875" style="118" customWidth="1"/>
    <col min="9487" max="9487" width="10.85546875" style="118" customWidth="1"/>
    <col min="9488" max="9488" width="14.28515625" style="118" customWidth="1"/>
    <col min="9489" max="9728" width="8.85546875" style="118"/>
    <col min="9729" max="9729" width="15.140625" style="118" customWidth="1"/>
    <col min="9730" max="9730" width="9.28515625" style="118" customWidth="1"/>
    <col min="9731" max="9731" width="1.28515625" style="118" customWidth="1"/>
    <col min="9732" max="9732" width="22.28515625" style="118" customWidth="1"/>
    <col min="9733" max="9733" width="12.5703125" style="118" customWidth="1"/>
    <col min="9734" max="9734" width="14.28515625" style="118" customWidth="1"/>
    <col min="9735" max="9735" width="13.42578125" style="118" customWidth="1"/>
    <col min="9736" max="9736" width="17.28515625" style="118" customWidth="1"/>
    <col min="9737" max="9737" width="2.28515625" style="118" customWidth="1"/>
    <col min="9738" max="9738" width="13.42578125" style="118" customWidth="1"/>
    <col min="9739" max="9739" width="0.28515625" style="118" customWidth="1"/>
    <col min="9740" max="9740" width="13.85546875" style="118" customWidth="1"/>
    <col min="9741" max="9741" width="3" style="118" customWidth="1"/>
    <col min="9742" max="9742" width="7.85546875" style="118" customWidth="1"/>
    <col min="9743" max="9743" width="10.85546875" style="118" customWidth="1"/>
    <col min="9744" max="9744" width="14.28515625" style="118" customWidth="1"/>
    <col min="9745" max="9984" width="8.85546875" style="118"/>
    <col min="9985" max="9985" width="15.140625" style="118" customWidth="1"/>
    <col min="9986" max="9986" width="9.28515625" style="118" customWidth="1"/>
    <col min="9987" max="9987" width="1.28515625" style="118" customWidth="1"/>
    <col min="9988" max="9988" width="22.28515625" style="118" customWidth="1"/>
    <col min="9989" max="9989" width="12.5703125" style="118" customWidth="1"/>
    <col min="9990" max="9990" width="14.28515625" style="118" customWidth="1"/>
    <col min="9991" max="9991" width="13.42578125" style="118" customWidth="1"/>
    <col min="9992" max="9992" width="17.28515625" style="118" customWidth="1"/>
    <col min="9993" max="9993" width="2.28515625" style="118" customWidth="1"/>
    <col min="9994" max="9994" width="13.42578125" style="118" customWidth="1"/>
    <col min="9995" max="9995" width="0.28515625" style="118" customWidth="1"/>
    <col min="9996" max="9996" width="13.85546875" style="118" customWidth="1"/>
    <col min="9997" max="9997" width="3" style="118" customWidth="1"/>
    <col min="9998" max="9998" width="7.85546875" style="118" customWidth="1"/>
    <col min="9999" max="9999" width="10.85546875" style="118" customWidth="1"/>
    <col min="10000" max="10000" width="14.28515625" style="118" customWidth="1"/>
    <col min="10001" max="10240" width="8.85546875" style="118"/>
    <col min="10241" max="10241" width="15.140625" style="118" customWidth="1"/>
    <col min="10242" max="10242" width="9.28515625" style="118" customWidth="1"/>
    <col min="10243" max="10243" width="1.28515625" style="118" customWidth="1"/>
    <col min="10244" max="10244" width="22.28515625" style="118" customWidth="1"/>
    <col min="10245" max="10245" width="12.5703125" style="118" customWidth="1"/>
    <col min="10246" max="10246" width="14.28515625" style="118" customWidth="1"/>
    <col min="10247" max="10247" width="13.42578125" style="118" customWidth="1"/>
    <col min="10248" max="10248" width="17.28515625" style="118" customWidth="1"/>
    <col min="10249" max="10249" width="2.28515625" style="118" customWidth="1"/>
    <col min="10250" max="10250" width="13.42578125" style="118" customWidth="1"/>
    <col min="10251" max="10251" width="0.28515625" style="118" customWidth="1"/>
    <col min="10252" max="10252" width="13.85546875" style="118" customWidth="1"/>
    <col min="10253" max="10253" width="3" style="118" customWidth="1"/>
    <col min="10254" max="10254" width="7.85546875" style="118" customWidth="1"/>
    <col min="10255" max="10255" width="10.85546875" style="118" customWidth="1"/>
    <col min="10256" max="10256" width="14.28515625" style="118" customWidth="1"/>
    <col min="10257" max="10496" width="8.85546875" style="118"/>
    <col min="10497" max="10497" width="15.140625" style="118" customWidth="1"/>
    <col min="10498" max="10498" width="9.28515625" style="118" customWidth="1"/>
    <col min="10499" max="10499" width="1.28515625" style="118" customWidth="1"/>
    <col min="10500" max="10500" width="22.28515625" style="118" customWidth="1"/>
    <col min="10501" max="10501" width="12.5703125" style="118" customWidth="1"/>
    <col min="10502" max="10502" width="14.28515625" style="118" customWidth="1"/>
    <col min="10503" max="10503" width="13.42578125" style="118" customWidth="1"/>
    <col min="10504" max="10504" width="17.28515625" style="118" customWidth="1"/>
    <col min="10505" max="10505" width="2.28515625" style="118" customWidth="1"/>
    <col min="10506" max="10506" width="13.42578125" style="118" customWidth="1"/>
    <col min="10507" max="10507" width="0.28515625" style="118" customWidth="1"/>
    <col min="10508" max="10508" width="13.85546875" style="118" customWidth="1"/>
    <col min="10509" max="10509" width="3" style="118" customWidth="1"/>
    <col min="10510" max="10510" width="7.85546875" style="118" customWidth="1"/>
    <col min="10511" max="10511" width="10.85546875" style="118" customWidth="1"/>
    <col min="10512" max="10512" width="14.28515625" style="118" customWidth="1"/>
    <col min="10513" max="10752" width="8.85546875" style="118"/>
    <col min="10753" max="10753" width="15.140625" style="118" customWidth="1"/>
    <col min="10754" max="10754" width="9.28515625" style="118" customWidth="1"/>
    <col min="10755" max="10755" width="1.28515625" style="118" customWidth="1"/>
    <col min="10756" max="10756" width="22.28515625" style="118" customWidth="1"/>
    <col min="10757" max="10757" width="12.5703125" style="118" customWidth="1"/>
    <col min="10758" max="10758" width="14.28515625" style="118" customWidth="1"/>
    <col min="10759" max="10759" width="13.42578125" style="118" customWidth="1"/>
    <col min="10760" max="10760" width="17.28515625" style="118" customWidth="1"/>
    <col min="10761" max="10761" width="2.28515625" style="118" customWidth="1"/>
    <col min="10762" max="10762" width="13.42578125" style="118" customWidth="1"/>
    <col min="10763" max="10763" width="0.28515625" style="118" customWidth="1"/>
    <col min="10764" max="10764" width="13.85546875" style="118" customWidth="1"/>
    <col min="10765" max="10765" width="3" style="118" customWidth="1"/>
    <col min="10766" max="10766" width="7.85546875" style="118" customWidth="1"/>
    <col min="10767" max="10767" width="10.85546875" style="118" customWidth="1"/>
    <col min="10768" max="10768" width="14.28515625" style="118" customWidth="1"/>
    <col min="10769" max="11008" width="8.85546875" style="118"/>
    <col min="11009" max="11009" width="15.140625" style="118" customWidth="1"/>
    <col min="11010" max="11010" width="9.28515625" style="118" customWidth="1"/>
    <col min="11011" max="11011" width="1.28515625" style="118" customWidth="1"/>
    <col min="11012" max="11012" width="22.28515625" style="118" customWidth="1"/>
    <col min="11013" max="11013" width="12.5703125" style="118" customWidth="1"/>
    <col min="11014" max="11014" width="14.28515625" style="118" customWidth="1"/>
    <col min="11015" max="11015" width="13.42578125" style="118" customWidth="1"/>
    <col min="11016" max="11016" width="17.28515625" style="118" customWidth="1"/>
    <col min="11017" max="11017" width="2.28515625" style="118" customWidth="1"/>
    <col min="11018" max="11018" width="13.42578125" style="118" customWidth="1"/>
    <col min="11019" max="11019" width="0.28515625" style="118" customWidth="1"/>
    <col min="11020" max="11020" width="13.85546875" style="118" customWidth="1"/>
    <col min="11021" max="11021" width="3" style="118" customWidth="1"/>
    <col min="11022" max="11022" width="7.85546875" style="118" customWidth="1"/>
    <col min="11023" max="11023" width="10.85546875" style="118" customWidth="1"/>
    <col min="11024" max="11024" width="14.28515625" style="118" customWidth="1"/>
    <col min="11025" max="11264" width="8.85546875" style="118"/>
    <col min="11265" max="11265" width="15.140625" style="118" customWidth="1"/>
    <col min="11266" max="11266" width="9.28515625" style="118" customWidth="1"/>
    <col min="11267" max="11267" width="1.28515625" style="118" customWidth="1"/>
    <col min="11268" max="11268" width="22.28515625" style="118" customWidth="1"/>
    <col min="11269" max="11269" width="12.5703125" style="118" customWidth="1"/>
    <col min="11270" max="11270" width="14.28515625" style="118" customWidth="1"/>
    <col min="11271" max="11271" width="13.42578125" style="118" customWidth="1"/>
    <col min="11272" max="11272" width="17.28515625" style="118" customWidth="1"/>
    <col min="11273" max="11273" width="2.28515625" style="118" customWidth="1"/>
    <col min="11274" max="11274" width="13.42578125" style="118" customWidth="1"/>
    <col min="11275" max="11275" width="0.28515625" style="118" customWidth="1"/>
    <col min="11276" max="11276" width="13.85546875" style="118" customWidth="1"/>
    <col min="11277" max="11277" width="3" style="118" customWidth="1"/>
    <col min="11278" max="11278" width="7.85546875" style="118" customWidth="1"/>
    <col min="11279" max="11279" width="10.85546875" style="118" customWidth="1"/>
    <col min="11280" max="11280" width="14.28515625" style="118" customWidth="1"/>
    <col min="11281" max="11520" width="8.85546875" style="118"/>
    <col min="11521" max="11521" width="15.140625" style="118" customWidth="1"/>
    <col min="11522" max="11522" width="9.28515625" style="118" customWidth="1"/>
    <col min="11523" max="11523" width="1.28515625" style="118" customWidth="1"/>
    <col min="11524" max="11524" width="22.28515625" style="118" customWidth="1"/>
    <col min="11525" max="11525" width="12.5703125" style="118" customWidth="1"/>
    <col min="11526" max="11526" width="14.28515625" style="118" customWidth="1"/>
    <col min="11527" max="11527" width="13.42578125" style="118" customWidth="1"/>
    <col min="11528" max="11528" width="17.28515625" style="118" customWidth="1"/>
    <col min="11529" max="11529" width="2.28515625" style="118" customWidth="1"/>
    <col min="11530" max="11530" width="13.42578125" style="118" customWidth="1"/>
    <col min="11531" max="11531" width="0.28515625" style="118" customWidth="1"/>
    <col min="11532" max="11532" width="13.85546875" style="118" customWidth="1"/>
    <col min="11533" max="11533" width="3" style="118" customWidth="1"/>
    <col min="11534" max="11534" width="7.85546875" style="118" customWidth="1"/>
    <col min="11535" max="11535" width="10.85546875" style="118" customWidth="1"/>
    <col min="11536" max="11536" width="14.28515625" style="118" customWidth="1"/>
    <col min="11537" max="11776" width="8.85546875" style="118"/>
    <col min="11777" max="11777" width="15.140625" style="118" customWidth="1"/>
    <col min="11778" max="11778" width="9.28515625" style="118" customWidth="1"/>
    <col min="11779" max="11779" width="1.28515625" style="118" customWidth="1"/>
    <col min="11780" max="11780" width="22.28515625" style="118" customWidth="1"/>
    <col min="11781" max="11781" width="12.5703125" style="118" customWidth="1"/>
    <col min="11782" max="11782" width="14.28515625" style="118" customWidth="1"/>
    <col min="11783" max="11783" width="13.42578125" style="118" customWidth="1"/>
    <col min="11784" max="11784" width="17.28515625" style="118" customWidth="1"/>
    <col min="11785" max="11785" width="2.28515625" style="118" customWidth="1"/>
    <col min="11786" max="11786" width="13.42578125" style="118" customWidth="1"/>
    <col min="11787" max="11787" width="0.28515625" style="118" customWidth="1"/>
    <col min="11788" max="11788" width="13.85546875" style="118" customWidth="1"/>
    <col min="11789" max="11789" width="3" style="118" customWidth="1"/>
    <col min="11790" max="11790" width="7.85546875" style="118" customWidth="1"/>
    <col min="11791" max="11791" width="10.85546875" style="118" customWidth="1"/>
    <col min="11792" max="11792" width="14.28515625" style="118" customWidth="1"/>
    <col min="11793" max="12032" width="8.85546875" style="118"/>
    <col min="12033" max="12033" width="15.140625" style="118" customWidth="1"/>
    <col min="12034" max="12034" width="9.28515625" style="118" customWidth="1"/>
    <col min="12035" max="12035" width="1.28515625" style="118" customWidth="1"/>
    <col min="12036" max="12036" width="22.28515625" style="118" customWidth="1"/>
    <col min="12037" max="12037" width="12.5703125" style="118" customWidth="1"/>
    <col min="12038" max="12038" width="14.28515625" style="118" customWidth="1"/>
    <col min="12039" max="12039" width="13.42578125" style="118" customWidth="1"/>
    <col min="12040" max="12040" width="17.28515625" style="118" customWidth="1"/>
    <col min="12041" max="12041" width="2.28515625" style="118" customWidth="1"/>
    <col min="12042" max="12042" width="13.42578125" style="118" customWidth="1"/>
    <col min="12043" max="12043" width="0.28515625" style="118" customWidth="1"/>
    <col min="12044" max="12044" width="13.85546875" style="118" customWidth="1"/>
    <col min="12045" max="12045" width="3" style="118" customWidth="1"/>
    <col min="12046" max="12046" width="7.85546875" style="118" customWidth="1"/>
    <col min="12047" max="12047" width="10.85546875" style="118" customWidth="1"/>
    <col min="12048" max="12048" width="14.28515625" style="118" customWidth="1"/>
    <col min="12049" max="12288" width="8.85546875" style="118"/>
    <col min="12289" max="12289" width="15.140625" style="118" customWidth="1"/>
    <col min="12290" max="12290" width="9.28515625" style="118" customWidth="1"/>
    <col min="12291" max="12291" width="1.28515625" style="118" customWidth="1"/>
    <col min="12292" max="12292" width="22.28515625" style="118" customWidth="1"/>
    <col min="12293" max="12293" width="12.5703125" style="118" customWidth="1"/>
    <col min="12294" max="12294" width="14.28515625" style="118" customWidth="1"/>
    <col min="12295" max="12295" width="13.42578125" style="118" customWidth="1"/>
    <col min="12296" max="12296" width="17.28515625" style="118" customWidth="1"/>
    <col min="12297" max="12297" width="2.28515625" style="118" customWidth="1"/>
    <col min="12298" max="12298" width="13.42578125" style="118" customWidth="1"/>
    <col min="12299" max="12299" width="0.28515625" style="118" customWidth="1"/>
    <col min="12300" max="12300" width="13.85546875" style="118" customWidth="1"/>
    <col min="12301" max="12301" width="3" style="118" customWidth="1"/>
    <col min="12302" max="12302" width="7.85546875" style="118" customWidth="1"/>
    <col min="12303" max="12303" width="10.85546875" style="118" customWidth="1"/>
    <col min="12304" max="12304" width="14.28515625" style="118" customWidth="1"/>
    <col min="12305" max="12544" width="8.85546875" style="118"/>
    <col min="12545" max="12545" width="15.140625" style="118" customWidth="1"/>
    <col min="12546" max="12546" width="9.28515625" style="118" customWidth="1"/>
    <col min="12547" max="12547" width="1.28515625" style="118" customWidth="1"/>
    <col min="12548" max="12548" width="22.28515625" style="118" customWidth="1"/>
    <col min="12549" max="12549" width="12.5703125" style="118" customWidth="1"/>
    <col min="12550" max="12550" width="14.28515625" style="118" customWidth="1"/>
    <col min="12551" max="12551" width="13.42578125" style="118" customWidth="1"/>
    <col min="12552" max="12552" width="17.28515625" style="118" customWidth="1"/>
    <col min="12553" max="12553" width="2.28515625" style="118" customWidth="1"/>
    <col min="12554" max="12554" width="13.42578125" style="118" customWidth="1"/>
    <col min="12555" max="12555" width="0.28515625" style="118" customWidth="1"/>
    <col min="12556" max="12556" width="13.85546875" style="118" customWidth="1"/>
    <col min="12557" max="12557" width="3" style="118" customWidth="1"/>
    <col min="12558" max="12558" width="7.85546875" style="118" customWidth="1"/>
    <col min="12559" max="12559" width="10.85546875" style="118" customWidth="1"/>
    <col min="12560" max="12560" width="14.28515625" style="118" customWidth="1"/>
    <col min="12561" max="12800" width="8.85546875" style="118"/>
    <col min="12801" max="12801" width="15.140625" style="118" customWidth="1"/>
    <col min="12802" max="12802" width="9.28515625" style="118" customWidth="1"/>
    <col min="12803" max="12803" width="1.28515625" style="118" customWidth="1"/>
    <col min="12804" max="12804" width="22.28515625" style="118" customWidth="1"/>
    <col min="12805" max="12805" width="12.5703125" style="118" customWidth="1"/>
    <col min="12806" max="12806" width="14.28515625" style="118" customWidth="1"/>
    <col min="12807" max="12807" width="13.42578125" style="118" customWidth="1"/>
    <col min="12808" max="12808" width="17.28515625" style="118" customWidth="1"/>
    <col min="12809" max="12809" width="2.28515625" style="118" customWidth="1"/>
    <col min="12810" max="12810" width="13.42578125" style="118" customWidth="1"/>
    <col min="12811" max="12811" width="0.28515625" style="118" customWidth="1"/>
    <col min="12812" max="12812" width="13.85546875" style="118" customWidth="1"/>
    <col min="12813" max="12813" width="3" style="118" customWidth="1"/>
    <col min="12814" max="12814" width="7.85546875" style="118" customWidth="1"/>
    <col min="12815" max="12815" width="10.85546875" style="118" customWidth="1"/>
    <col min="12816" max="12816" width="14.28515625" style="118" customWidth="1"/>
    <col min="12817" max="13056" width="8.85546875" style="118"/>
    <col min="13057" max="13057" width="15.140625" style="118" customWidth="1"/>
    <col min="13058" max="13058" width="9.28515625" style="118" customWidth="1"/>
    <col min="13059" max="13059" width="1.28515625" style="118" customWidth="1"/>
    <col min="13060" max="13060" width="22.28515625" style="118" customWidth="1"/>
    <col min="13061" max="13061" width="12.5703125" style="118" customWidth="1"/>
    <col min="13062" max="13062" width="14.28515625" style="118" customWidth="1"/>
    <col min="13063" max="13063" width="13.42578125" style="118" customWidth="1"/>
    <col min="13064" max="13064" width="17.28515625" style="118" customWidth="1"/>
    <col min="13065" max="13065" width="2.28515625" style="118" customWidth="1"/>
    <col min="13066" max="13066" width="13.42578125" style="118" customWidth="1"/>
    <col min="13067" max="13067" width="0.28515625" style="118" customWidth="1"/>
    <col min="13068" max="13068" width="13.85546875" style="118" customWidth="1"/>
    <col min="13069" max="13069" width="3" style="118" customWidth="1"/>
    <col min="13070" max="13070" width="7.85546875" style="118" customWidth="1"/>
    <col min="13071" max="13071" width="10.85546875" style="118" customWidth="1"/>
    <col min="13072" max="13072" width="14.28515625" style="118" customWidth="1"/>
    <col min="13073" max="13312" width="8.85546875" style="118"/>
    <col min="13313" max="13313" width="15.140625" style="118" customWidth="1"/>
    <col min="13314" max="13314" width="9.28515625" style="118" customWidth="1"/>
    <col min="13315" max="13315" width="1.28515625" style="118" customWidth="1"/>
    <col min="13316" max="13316" width="22.28515625" style="118" customWidth="1"/>
    <col min="13317" max="13317" width="12.5703125" style="118" customWidth="1"/>
    <col min="13318" max="13318" width="14.28515625" style="118" customWidth="1"/>
    <col min="13319" max="13319" width="13.42578125" style="118" customWidth="1"/>
    <col min="13320" max="13320" width="17.28515625" style="118" customWidth="1"/>
    <col min="13321" max="13321" width="2.28515625" style="118" customWidth="1"/>
    <col min="13322" max="13322" width="13.42578125" style="118" customWidth="1"/>
    <col min="13323" max="13323" width="0.28515625" style="118" customWidth="1"/>
    <col min="13324" max="13324" width="13.85546875" style="118" customWidth="1"/>
    <col min="13325" max="13325" width="3" style="118" customWidth="1"/>
    <col min="13326" max="13326" width="7.85546875" style="118" customWidth="1"/>
    <col min="13327" max="13327" width="10.85546875" style="118" customWidth="1"/>
    <col min="13328" max="13328" width="14.28515625" style="118" customWidth="1"/>
    <col min="13329" max="13568" width="8.85546875" style="118"/>
    <col min="13569" max="13569" width="15.140625" style="118" customWidth="1"/>
    <col min="13570" max="13570" width="9.28515625" style="118" customWidth="1"/>
    <col min="13571" max="13571" width="1.28515625" style="118" customWidth="1"/>
    <col min="13572" max="13572" width="22.28515625" style="118" customWidth="1"/>
    <col min="13573" max="13573" width="12.5703125" style="118" customWidth="1"/>
    <col min="13574" max="13574" width="14.28515625" style="118" customWidth="1"/>
    <col min="13575" max="13575" width="13.42578125" style="118" customWidth="1"/>
    <col min="13576" max="13576" width="17.28515625" style="118" customWidth="1"/>
    <col min="13577" max="13577" width="2.28515625" style="118" customWidth="1"/>
    <col min="13578" max="13578" width="13.42578125" style="118" customWidth="1"/>
    <col min="13579" max="13579" width="0.28515625" style="118" customWidth="1"/>
    <col min="13580" max="13580" width="13.85546875" style="118" customWidth="1"/>
    <col min="13581" max="13581" width="3" style="118" customWidth="1"/>
    <col min="13582" max="13582" width="7.85546875" style="118" customWidth="1"/>
    <col min="13583" max="13583" width="10.85546875" style="118" customWidth="1"/>
    <col min="13584" max="13584" width="14.28515625" style="118" customWidth="1"/>
    <col min="13585" max="13824" width="8.85546875" style="118"/>
    <col min="13825" max="13825" width="15.140625" style="118" customWidth="1"/>
    <col min="13826" max="13826" width="9.28515625" style="118" customWidth="1"/>
    <col min="13827" max="13827" width="1.28515625" style="118" customWidth="1"/>
    <col min="13828" max="13828" width="22.28515625" style="118" customWidth="1"/>
    <col min="13829" max="13829" width="12.5703125" style="118" customWidth="1"/>
    <col min="13830" max="13830" width="14.28515625" style="118" customWidth="1"/>
    <col min="13831" max="13831" width="13.42578125" style="118" customWidth="1"/>
    <col min="13832" max="13832" width="17.28515625" style="118" customWidth="1"/>
    <col min="13833" max="13833" width="2.28515625" style="118" customWidth="1"/>
    <col min="13834" max="13834" width="13.42578125" style="118" customWidth="1"/>
    <col min="13835" max="13835" width="0.28515625" style="118" customWidth="1"/>
    <col min="13836" max="13836" width="13.85546875" style="118" customWidth="1"/>
    <col min="13837" max="13837" width="3" style="118" customWidth="1"/>
    <col min="13838" max="13838" width="7.85546875" style="118" customWidth="1"/>
    <col min="13839" max="13839" width="10.85546875" style="118" customWidth="1"/>
    <col min="13840" max="13840" width="14.28515625" style="118" customWidth="1"/>
    <col min="13841" max="14080" width="8.85546875" style="118"/>
    <col min="14081" max="14081" width="15.140625" style="118" customWidth="1"/>
    <col min="14082" max="14082" width="9.28515625" style="118" customWidth="1"/>
    <col min="14083" max="14083" width="1.28515625" style="118" customWidth="1"/>
    <col min="14084" max="14084" width="22.28515625" style="118" customWidth="1"/>
    <col min="14085" max="14085" width="12.5703125" style="118" customWidth="1"/>
    <col min="14086" max="14086" width="14.28515625" style="118" customWidth="1"/>
    <col min="14087" max="14087" width="13.42578125" style="118" customWidth="1"/>
    <col min="14088" max="14088" width="17.28515625" style="118" customWidth="1"/>
    <col min="14089" max="14089" width="2.28515625" style="118" customWidth="1"/>
    <col min="14090" max="14090" width="13.42578125" style="118" customWidth="1"/>
    <col min="14091" max="14091" width="0.28515625" style="118" customWidth="1"/>
    <col min="14092" max="14092" width="13.85546875" style="118" customWidth="1"/>
    <col min="14093" max="14093" width="3" style="118" customWidth="1"/>
    <col min="14094" max="14094" width="7.85546875" style="118" customWidth="1"/>
    <col min="14095" max="14095" width="10.85546875" style="118" customWidth="1"/>
    <col min="14096" max="14096" width="14.28515625" style="118" customWidth="1"/>
    <col min="14097" max="14336" width="8.85546875" style="118"/>
    <col min="14337" max="14337" width="15.140625" style="118" customWidth="1"/>
    <col min="14338" max="14338" width="9.28515625" style="118" customWidth="1"/>
    <col min="14339" max="14339" width="1.28515625" style="118" customWidth="1"/>
    <col min="14340" max="14340" width="22.28515625" style="118" customWidth="1"/>
    <col min="14341" max="14341" width="12.5703125" style="118" customWidth="1"/>
    <col min="14342" max="14342" width="14.28515625" style="118" customWidth="1"/>
    <col min="14343" max="14343" width="13.42578125" style="118" customWidth="1"/>
    <col min="14344" max="14344" width="17.28515625" style="118" customWidth="1"/>
    <col min="14345" max="14345" width="2.28515625" style="118" customWidth="1"/>
    <col min="14346" max="14346" width="13.42578125" style="118" customWidth="1"/>
    <col min="14347" max="14347" width="0.28515625" style="118" customWidth="1"/>
    <col min="14348" max="14348" width="13.85546875" style="118" customWidth="1"/>
    <col min="14349" max="14349" width="3" style="118" customWidth="1"/>
    <col min="14350" max="14350" width="7.85546875" style="118" customWidth="1"/>
    <col min="14351" max="14351" width="10.85546875" style="118" customWidth="1"/>
    <col min="14352" max="14352" width="14.28515625" style="118" customWidth="1"/>
    <col min="14353" max="14592" width="8.85546875" style="118"/>
    <col min="14593" max="14593" width="15.140625" style="118" customWidth="1"/>
    <col min="14594" max="14594" width="9.28515625" style="118" customWidth="1"/>
    <col min="14595" max="14595" width="1.28515625" style="118" customWidth="1"/>
    <col min="14596" max="14596" width="22.28515625" style="118" customWidth="1"/>
    <col min="14597" max="14597" width="12.5703125" style="118" customWidth="1"/>
    <col min="14598" max="14598" width="14.28515625" style="118" customWidth="1"/>
    <col min="14599" max="14599" width="13.42578125" style="118" customWidth="1"/>
    <col min="14600" max="14600" width="17.28515625" style="118" customWidth="1"/>
    <col min="14601" max="14601" width="2.28515625" style="118" customWidth="1"/>
    <col min="14602" max="14602" width="13.42578125" style="118" customWidth="1"/>
    <col min="14603" max="14603" width="0.28515625" style="118" customWidth="1"/>
    <col min="14604" max="14604" width="13.85546875" style="118" customWidth="1"/>
    <col min="14605" max="14605" width="3" style="118" customWidth="1"/>
    <col min="14606" max="14606" width="7.85546875" style="118" customWidth="1"/>
    <col min="14607" max="14607" width="10.85546875" style="118" customWidth="1"/>
    <col min="14608" max="14608" width="14.28515625" style="118" customWidth="1"/>
    <col min="14609" max="14848" width="8.85546875" style="118"/>
    <col min="14849" max="14849" width="15.140625" style="118" customWidth="1"/>
    <col min="14850" max="14850" width="9.28515625" style="118" customWidth="1"/>
    <col min="14851" max="14851" width="1.28515625" style="118" customWidth="1"/>
    <col min="14852" max="14852" width="22.28515625" style="118" customWidth="1"/>
    <col min="14853" max="14853" width="12.5703125" style="118" customWidth="1"/>
    <col min="14854" max="14854" width="14.28515625" style="118" customWidth="1"/>
    <col min="14855" max="14855" width="13.42578125" style="118" customWidth="1"/>
    <col min="14856" max="14856" width="17.28515625" style="118" customWidth="1"/>
    <col min="14857" max="14857" width="2.28515625" style="118" customWidth="1"/>
    <col min="14858" max="14858" width="13.42578125" style="118" customWidth="1"/>
    <col min="14859" max="14859" width="0.28515625" style="118" customWidth="1"/>
    <col min="14860" max="14860" width="13.85546875" style="118" customWidth="1"/>
    <col min="14861" max="14861" width="3" style="118" customWidth="1"/>
    <col min="14862" max="14862" width="7.85546875" style="118" customWidth="1"/>
    <col min="14863" max="14863" width="10.85546875" style="118" customWidth="1"/>
    <col min="14864" max="14864" width="14.28515625" style="118" customWidth="1"/>
    <col min="14865" max="15104" width="8.85546875" style="118"/>
    <col min="15105" max="15105" width="15.140625" style="118" customWidth="1"/>
    <col min="15106" max="15106" width="9.28515625" style="118" customWidth="1"/>
    <col min="15107" max="15107" width="1.28515625" style="118" customWidth="1"/>
    <col min="15108" max="15108" width="22.28515625" style="118" customWidth="1"/>
    <col min="15109" max="15109" width="12.5703125" style="118" customWidth="1"/>
    <col min="15110" max="15110" width="14.28515625" style="118" customWidth="1"/>
    <col min="15111" max="15111" width="13.42578125" style="118" customWidth="1"/>
    <col min="15112" max="15112" width="17.28515625" style="118" customWidth="1"/>
    <col min="15113" max="15113" width="2.28515625" style="118" customWidth="1"/>
    <col min="15114" max="15114" width="13.42578125" style="118" customWidth="1"/>
    <col min="15115" max="15115" width="0.28515625" style="118" customWidth="1"/>
    <col min="15116" max="15116" width="13.85546875" style="118" customWidth="1"/>
    <col min="15117" max="15117" width="3" style="118" customWidth="1"/>
    <col min="15118" max="15118" width="7.85546875" style="118" customWidth="1"/>
    <col min="15119" max="15119" width="10.85546875" style="118" customWidth="1"/>
    <col min="15120" max="15120" width="14.28515625" style="118" customWidth="1"/>
    <col min="15121" max="15360" width="8.85546875" style="118"/>
    <col min="15361" max="15361" width="15.140625" style="118" customWidth="1"/>
    <col min="15362" max="15362" width="9.28515625" style="118" customWidth="1"/>
    <col min="15363" max="15363" width="1.28515625" style="118" customWidth="1"/>
    <col min="15364" max="15364" width="22.28515625" style="118" customWidth="1"/>
    <col min="15365" max="15365" width="12.5703125" style="118" customWidth="1"/>
    <col min="15366" max="15366" width="14.28515625" style="118" customWidth="1"/>
    <col min="15367" max="15367" width="13.42578125" style="118" customWidth="1"/>
    <col min="15368" max="15368" width="17.28515625" style="118" customWidth="1"/>
    <col min="15369" max="15369" width="2.28515625" style="118" customWidth="1"/>
    <col min="15370" max="15370" width="13.42578125" style="118" customWidth="1"/>
    <col min="15371" max="15371" width="0.28515625" style="118" customWidth="1"/>
    <col min="15372" max="15372" width="13.85546875" style="118" customWidth="1"/>
    <col min="15373" max="15373" width="3" style="118" customWidth="1"/>
    <col min="15374" max="15374" width="7.85546875" style="118" customWidth="1"/>
    <col min="15375" max="15375" width="10.85546875" style="118" customWidth="1"/>
    <col min="15376" max="15376" width="14.28515625" style="118" customWidth="1"/>
    <col min="15377" max="15616" width="8.85546875" style="118"/>
    <col min="15617" max="15617" width="15.140625" style="118" customWidth="1"/>
    <col min="15618" max="15618" width="9.28515625" style="118" customWidth="1"/>
    <col min="15619" max="15619" width="1.28515625" style="118" customWidth="1"/>
    <col min="15620" max="15620" width="22.28515625" style="118" customWidth="1"/>
    <col min="15621" max="15621" width="12.5703125" style="118" customWidth="1"/>
    <col min="15622" max="15622" width="14.28515625" style="118" customWidth="1"/>
    <col min="15623" max="15623" width="13.42578125" style="118" customWidth="1"/>
    <col min="15624" max="15624" width="17.28515625" style="118" customWidth="1"/>
    <col min="15625" max="15625" width="2.28515625" style="118" customWidth="1"/>
    <col min="15626" max="15626" width="13.42578125" style="118" customWidth="1"/>
    <col min="15627" max="15627" width="0.28515625" style="118" customWidth="1"/>
    <col min="15628" max="15628" width="13.85546875" style="118" customWidth="1"/>
    <col min="15629" max="15629" width="3" style="118" customWidth="1"/>
    <col min="15630" max="15630" width="7.85546875" style="118" customWidth="1"/>
    <col min="15631" max="15631" width="10.85546875" style="118" customWidth="1"/>
    <col min="15632" max="15632" width="14.28515625" style="118" customWidth="1"/>
    <col min="15633" max="15872" width="8.85546875" style="118"/>
    <col min="15873" max="15873" width="15.140625" style="118" customWidth="1"/>
    <col min="15874" max="15874" width="9.28515625" style="118" customWidth="1"/>
    <col min="15875" max="15875" width="1.28515625" style="118" customWidth="1"/>
    <col min="15876" max="15876" width="22.28515625" style="118" customWidth="1"/>
    <col min="15877" max="15877" width="12.5703125" style="118" customWidth="1"/>
    <col min="15878" max="15878" width="14.28515625" style="118" customWidth="1"/>
    <col min="15879" max="15879" width="13.42578125" style="118" customWidth="1"/>
    <col min="15880" max="15880" width="17.28515625" style="118" customWidth="1"/>
    <col min="15881" max="15881" width="2.28515625" style="118" customWidth="1"/>
    <col min="15882" max="15882" width="13.42578125" style="118" customWidth="1"/>
    <col min="15883" max="15883" width="0.28515625" style="118" customWidth="1"/>
    <col min="15884" max="15884" width="13.85546875" style="118" customWidth="1"/>
    <col min="15885" max="15885" width="3" style="118" customWidth="1"/>
    <col min="15886" max="15886" width="7.85546875" style="118" customWidth="1"/>
    <col min="15887" max="15887" width="10.85546875" style="118" customWidth="1"/>
    <col min="15888" max="15888" width="14.28515625" style="118" customWidth="1"/>
    <col min="15889" max="16128" width="8.85546875" style="118"/>
    <col min="16129" max="16129" width="15.140625" style="118" customWidth="1"/>
    <col min="16130" max="16130" width="9.28515625" style="118" customWidth="1"/>
    <col min="16131" max="16131" width="1.28515625" style="118" customWidth="1"/>
    <col min="16132" max="16132" width="22.28515625" style="118" customWidth="1"/>
    <col min="16133" max="16133" width="12.5703125" style="118" customWidth="1"/>
    <col min="16134" max="16134" width="14.28515625" style="118" customWidth="1"/>
    <col min="16135" max="16135" width="13.42578125" style="118" customWidth="1"/>
    <col min="16136" max="16136" width="17.28515625" style="118" customWidth="1"/>
    <col min="16137" max="16137" width="2.28515625" style="118" customWidth="1"/>
    <col min="16138" max="16138" width="13.42578125" style="118" customWidth="1"/>
    <col min="16139" max="16139" width="0.28515625" style="118" customWidth="1"/>
    <col min="16140" max="16140" width="13.85546875" style="118" customWidth="1"/>
    <col min="16141" max="16141" width="3" style="118" customWidth="1"/>
    <col min="16142" max="16142" width="7.85546875" style="118" customWidth="1"/>
    <col min="16143" max="16143" width="10.85546875" style="118" customWidth="1"/>
    <col min="16144" max="16144" width="14.28515625" style="118" customWidth="1"/>
    <col min="16145" max="16384" width="8.85546875" style="118"/>
  </cols>
  <sheetData>
    <row r="3" spans="1:16">
      <c r="A3" s="294"/>
      <c r="B3" s="295"/>
      <c r="C3" s="295"/>
      <c r="D3" s="295"/>
      <c r="E3" s="295"/>
      <c r="F3" s="295"/>
      <c r="G3" s="295"/>
      <c r="H3" s="295"/>
      <c r="I3" s="295"/>
      <c r="J3" s="295"/>
      <c r="K3" s="295"/>
      <c r="L3" s="295"/>
      <c r="M3" s="295"/>
      <c r="N3" s="295"/>
      <c r="O3" s="295"/>
      <c r="P3" s="296"/>
    </row>
    <row r="4" spans="1:16">
      <c r="A4" s="297"/>
      <c r="B4" s="298"/>
      <c r="C4" s="298"/>
      <c r="D4" s="298"/>
      <c r="E4" s="298"/>
      <c r="F4" s="298"/>
      <c r="G4" s="298"/>
      <c r="H4" s="298"/>
      <c r="I4" s="298"/>
      <c r="J4" s="298"/>
      <c r="K4" s="298"/>
      <c r="L4" s="298"/>
      <c r="M4" s="298"/>
      <c r="N4" s="298"/>
      <c r="O4" s="298"/>
      <c r="P4" s="299"/>
    </row>
    <row r="5" spans="1:16">
      <c r="A5" s="297"/>
      <c r="B5" s="298"/>
      <c r="C5" s="298"/>
      <c r="D5" s="298"/>
      <c r="E5" s="298"/>
      <c r="F5" s="298"/>
      <c r="G5" s="298"/>
      <c r="H5" s="298"/>
      <c r="I5" s="298"/>
      <c r="J5" s="298"/>
      <c r="K5" s="298"/>
      <c r="L5" s="298"/>
      <c r="M5" s="298"/>
      <c r="N5" s="298"/>
      <c r="O5" s="298"/>
      <c r="P5" s="299"/>
    </row>
    <row r="6" spans="1:16">
      <c r="A6" s="297"/>
      <c r="B6" s="298"/>
      <c r="C6" s="298"/>
      <c r="D6" s="298"/>
      <c r="E6" s="298"/>
      <c r="F6" s="298"/>
      <c r="G6" s="298"/>
      <c r="H6" s="298"/>
      <c r="I6" s="298"/>
      <c r="J6" s="298"/>
      <c r="K6" s="298"/>
      <c r="L6" s="298"/>
      <c r="M6" s="298"/>
      <c r="N6" s="298"/>
      <c r="O6" s="298"/>
      <c r="P6" s="299"/>
    </row>
    <row r="7" spans="1:16">
      <c r="A7" s="297"/>
      <c r="B7" s="298"/>
      <c r="C7" s="298"/>
      <c r="D7" s="298"/>
      <c r="E7" s="298"/>
      <c r="F7" s="298"/>
      <c r="G7" s="298"/>
      <c r="H7" s="298"/>
      <c r="I7" s="298"/>
      <c r="J7" s="298"/>
      <c r="K7" s="298"/>
      <c r="L7" s="298"/>
      <c r="M7" s="298"/>
      <c r="N7" s="298"/>
      <c r="O7" s="298"/>
      <c r="P7" s="299"/>
    </row>
    <row r="8" spans="1:16">
      <c r="A8" s="297"/>
      <c r="B8" s="298"/>
      <c r="C8" s="298"/>
      <c r="D8" s="298"/>
      <c r="E8" s="298"/>
      <c r="F8" s="298"/>
      <c r="G8" s="298"/>
      <c r="H8" s="298"/>
      <c r="I8" s="298"/>
      <c r="J8" s="298"/>
      <c r="K8" s="298"/>
      <c r="L8" s="298"/>
      <c r="M8" s="298"/>
      <c r="N8" s="298"/>
      <c r="O8" s="298"/>
      <c r="P8" s="299"/>
    </row>
    <row r="9" spans="1:16">
      <c r="A9" s="300"/>
      <c r="B9" s="301"/>
      <c r="C9" s="301"/>
      <c r="D9" s="301"/>
      <c r="E9" s="301"/>
      <c r="F9" s="301"/>
      <c r="G9" s="301"/>
      <c r="H9" s="301"/>
      <c r="I9" s="301"/>
      <c r="J9" s="301"/>
      <c r="K9" s="301"/>
      <c r="L9" s="301"/>
      <c r="M9" s="301"/>
      <c r="N9" s="301"/>
      <c r="O9" s="301"/>
      <c r="P9" s="302"/>
    </row>
    <row r="11" spans="1:16" ht="16.149999999999999" customHeight="1" thickBot="1">
      <c r="A11" s="303" t="s">
        <v>416</v>
      </c>
      <c r="B11" s="303"/>
      <c r="C11" s="303"/>
      <c r="D11" s="303"/>
      <c r="E11" s="303"/>
      <c r="F11" s="303"/>
      <c r="G11" s="303"/>
      <c r="H11" s="303"/>
      <c r="I11" s="303"/>
      <c r="J11" s="303"/>
      <c r="K11" s="303"/>
      <c r="L11" s="303"/>
      <c r="M11" s="303"/>
      <c r="N11" s="303"/>
      <c r="O11" s="303"/>
      <c r="P11" s="303"/>
    </row>
    <row r="12" spans="1:16" ht="25.15" customHeight="1" thickBot="1">
      <c r="A12" s="304" t="s">
        <v>417</v>
      </c>
      <c r="B12" s="304"/>
      <c r="C12" s="304"/>
      <c r="D12" s="305" t="s">
        <v>418</v>
      </c>
      <c r="E12" s="305"/>
      <c r="F12" s="305"/>
      <c r="G12" s="305"/>
      <c r="H12" s="305"/>
      <c r="I12" s="119"/>
      <c r="J12" s="119"/>
      <c r="K12" s="119"/>
      <c r="L12" s="119"/>
      <c r="M12" s="119"/>
      <c r="N12" s="119"/>
      <c r="O12" s="119"/>
      <c r="P12" s="119"/>
    </row>
    <row r="13" spans="1:16" ht="9" customHeight="1" thickBot="1">
      <c r="A13" s="119"/>
      <c r="B13" s="119"/>
      <c r="C13" s="119"/>
      <c r="D13" s="119"/>
      <c r="E13" s="119"/>
      <c r="F13" s="119"/>
      <c r="G13" s="119"/>
      <c r="H13" s="119"/>
      <c r="I13" s="119"/>
      <c r="J13" s="119"/>
      <c r="K13" s="119"/>
      <c r="L13" s="304" t="s">
        <v>419</v>
      </c>
      <c r="M13" s="304"/>
      <c r="N13" s="305" t="s">
        <v>420</v>
      </c>
      <c r="O13" s="305"/>
      <c r="P13" s="305"/>
    </row>
    <row r="14" spans="1:16" ht="16.149999999999999" customHeight="1" thickBot="1">
      <c r="A14" s="304" t="s">
        <v>421</v>
      </c>
      <c r="B14" s="304"/>
      <c r="C14" s="304"/>
      <c r="D14" s="305" t="s">
        <v>422</v>
      </c>
      <c r="E14" s="305"/>
      <c r="F14" s="305"/>
      <c r="G14" s="305"/>
      <c r="H14" s="305"/>
      <c r="I14" s="119"/>
      <c r="J14" s="119"/>
      <c r="K14" s="119"/>
      <c r="L14" s="304"/>
      <c r="M14" s="304"/>
      <c r="N14" s="305"/>
      <c r="O14" s="305"/>
      <c r="P14" s="305"/>
    </row>
    <row r="15" spans="1:16" ht="9" customHeight="1" thickBot="1">
      <c r="A15" s="304"/>
      <c r="B15" s="304"/>
      <c r="C15" s="304"/>
      <c r="D15" s="305"/>
      <c r="E15" s="305"/>
      <c r="F15" s="305"/>
      <c r="G15" s="305"/>
      <c r="H15" s="305"/>
      <c r="I15" s="119"/>
      <c r="J15" s="119"/>
      <c r="K15" s="119"/>
      <c r="L15" s="119"/>
      <c r="M15" s="119"/>
      <c r="N15" s="119"/>
      <c r="O15" s="119"/>
      <c r="P15" s="119"/>
    </row>
    <row r="16" spans="1:16" ht="9" customHeight="1" thickBot="1">
      <c r="A16" s="119"/>
      <c r="B16" s="119"/>
      <c r="C16" s="119"/>
      <c r="D16" s="119"/>
      <c r="E16" s="119"/>
      <c r="F16" s="119"/>
      <c r="G16" s="119"/>
      <c r="H16" s="119"/>
      <c r="I16" s="119"/>
      <c r="J16" s="119"/>
      <c r="K16" s="119"/>
      <c r="L16" s="304" t="s">
        <v>423</v>
      </c>
      <c r="M16" s="304"/>
      <c r="N16" s="305" t="s">
        <v>424</v>
      </c>
      <c r="O16" s="305"/>
      <c r="P16" s="305"/>
    </row>
    <row r="17" spans="1:16" ht="16.149999999999999" customHeight="1" thickBot="1">
      <c r="A17" s="304" t="s">
        <v>425</v>
      </c>
      <c r="B17" s="304"/>
      <c r="C17" s="304"/>
      <c r="D17" s="305" t="s">
        <v>426</v>
      </c>
      <c r="E17" s="305"/>
      <c r="F17" s="305"/>
      <c r="G17" s="305"/>
      <c r="H17" s="305"/>
      <c r="I17" s="119"/>
      <c r="J17" s="119"/>
      <c r="K17" s="119"/>
      <c r="L17" s="304"/>
      <c r="M17" s="304"/>
      <c r="N17" s="305"/>
      <c r="O17" s="305"/>
      <c r="P17" s="305"/>
    </row>
    <row r="18" spans="1:16" ht="6" customHeight="1" thickBot="1">
      <c r="A18" s="304"/>
      <c r="B18" s="304"/>
      <c r="C18" s="304"/>
      <c r="D18" s="305"/>
      <c r="E18" s="305"/>
      <c r="F18" s="305"/>
      <c r="G18" s="305"/>
      <c r="H18" s="305"/>
      <c r="I18" s="119"/>
      <c r="J18" s="119"/>
      <c r="K18" s="119"/>
      <c r="L18" s="119"/>
      <c r="M18" s="119"/>
      <c r="N18" s="119"/>
      <c r="O18" s="119"/>
      <c r="P18" s="119"/>
    </row>
    <row r="19" spans="1:16" ht="3" customHeight="1" thickBot="1">
      <c r="A19" s="304"/>
      <c r="B19" s="304"/>
      <c r="C19" s="304"/>
      <c r="D19" s="305"/>
      <c r="E19" s="305"/>
      <c r="F19" s="305"/>
      <c r="G19" s="305"/>
      <c r="H19" s="305"/>
      <c r="I19" s="119"/>
      <c r="J19" s="119"/>
      <c r="K19" s="119"/>
      <c r="L19" s="303" t="s">
        <v>416</v>
      </c>
      <c r="M19" s="303"/>
      <c r="N19" s="303"/>
      <c r="O19" s="303"/>
      <c r="P19" s="303"/>
    </row>
    <row r="20" spans="1:16" ht="10.9" customHeight="1" thickBot="1">
      <c r="A20" s="119"/>
      <c r="B20" s="119"/>
      <c r="C20" s="119"/>
      <c r="D20" s="119"/>
      <c r="E20" s="119"/>
      <c r="F20" s="119"/>
      <c r="G20" s="119"/>
      <c r="H20" s="119"/>
      <c r="I20" s="119"/>
      <c r="J20" s="119"/>
      <c r="K20" s="119"/>
      <c r="L20" s="303"/>
      <c r="M20" s="303"/>
      <c r="N20" s="303"/>
      <c r="O20" s="303"/>
      <c r="P20" s="303"/>
    </row>
    <row r="21" spans="1:16" ht="6" customHeight="1" thickBot="1">
      <c r="A21" s="304" t="s">
        <v>427</v>
      </c>
      <c r="B21" s="304"/>
      <c r="C21" s="304"/>
      <c r="D21" s="305" t="s">
        <v>428</v>
      </c>
      <c r="E21" s="305"/>
      <c r="F21" s="305"/>
      <c r="G21" s="305"/>
      <c r="H21" s="305"/>
      <c r="I21" s="119"/>
      <c r="J21" s="119"/>
      <c r="K21" s="119"/>
      <c r="L21" s="303"/>
      <c r="M21" s="303"/>
      <c r="N21" s="303"/>
      <c r="O21" s="303"/>
      <c r="P21" s="303"/>
    </row>
    <row r="22" spans="1:16" ht="19.149999999999999" customHeight="1" thickBot="1">
      <c r="A22" s="304"/>
      <c r="B22" s="304"/>
      <c r="C22" s="304"/>
      <c r="D22" s="305"/>
      <c r="E22" s="305"/>
      <c r="F22" s="305"/>
      <c r="G22" s="305"/>
      <c r="H22" s="305"/>
      <c r="I22" s="119"/>
      <c r="J22" s="119"/>
      <c r="K22" s="119"/>
      <c r="L22" s="119"/>
      <c r="M22" s="119"/>
      <c r="N22" s="119"/>
      <c r="O22" s="119"/>
      <c r="P22" s="119"/>
    </row>
    <row r="23" spans="1:16" ht="19.899999999999999" customHeight="1" thickBot="1">
      <c r="A23" s="303" t="s">
        <v>416</v>
      </c>
      <c r="B23" s="303"/>
      <c r="C23" s="303"/>
      <c r="D23" s="303"/>
      <c r="E23" s="303"/>
      <c r="F23" s="303"/>
      <c r="G23" s="303"/>
      <c r="H23" s="303"/>
      <c r="I23" s="303"/>
      <c r="J23" s="303"/>
      <c r="K23" s="303"/>
      <c r="L23" s="303"/>
      <c r="M23" s="303"/>
      <c r="N23" s="303"/>
      <c r="O23" s="303"/>
      <c r="P23" s="303"/>
    </row>
    <row r="24" spans="1:16" ht="42" customHeight="1" thickBot="1">
      <c r="A24" s="306" t="s">
        <v>429</v>
      </c>
      <c r="B24" s="306"/>
      <c r="C24" s="306"/>
      <c r="D24" s="306"/>
      <c r="E24" s="306"/>
      <c r="F24" s="306" t="s">
        <v>430</v>
      </c>
      <c r="G24" s="306"/>
      <c r="H24" s="306"/>
      <c r="I24" s="306"/>
      <c r="J24" s="306"/>
      <c r="K24" s="306"/>
      <c r="L24" s="306"/>
      <c r="M24" s="306" t="s">
        <v>431</v>
      </c>
      <c r="N24" s="306"/>
      <c r="O24" s="306"/>
      <c r="P24" s="306"/>
    </row>
    <row r="25" spans="1:16" ht="45" customHeight="1" thickBot="1">
      <c r="A25" s="120" t="s">
        <v>432</v>
      </c>
      <c r="B25" s="120" t="s">
        <v>433</v>
      </c>
      <c r="C25" s="306" t="s">
        <v>434</v>
      </c>
      <c r="D25" s="306"/>
      <c r="E25" s="120" t="s">
        <v>435</v>
      </c>
      <c r="F25" s="120" t="s">
        <v>436</v>
      </c>
      <c r="G25" s="120" t="s">
        <v>437</v>
      </c>
      <c r="H25" s="306" t="s">
        <v>438</v>
      </c>
      <c r="I25" s="306"/>
      <c r="J25" s="120" t="s">
        <v>439</v>
      </c>
      <c r="K25" s="306" t="s">
        <v>440</v>
      </c>
      <c r="L25" s="306"/>
      <c r="M25" s="306" t="s">
        <v>441</v>
      </c>
      <c r="N25" s="306"/>
      <c r="O25" s="120" t="s">
        <v>442</v>
      </c>
      <c r="P25" s="120" t="s">
        <v>289</v>
      </c>
    </row>
    <row r="26" spans="1:16" ht="83.25" customHeight="1" thickBot="1">
      <c r="A26" s="121" t="s">
        <v>443</v>
      </c>
      <c r="B26" s="121" t="s">
        <v>444</v>
      </c>
      <c r="C26" s="307" t="s">
        <v>445</v>
      </c>
      <c r="D26" s="307"/>
      <c r="E26" s="121" t="s">
        <v>446</v>
      </c>
      <c r="F26" s="121" t="s">
        <v>447</v>
      </c>
      <c r="G26" s="121" t="s">
        <v>448</v>
      </c>
      <c r="H26" s="307" t="s">
        <v>449</v>
      </c>
      <c r="I26" s="307"/>
      <c r="J26" s="121" t="s">
        <v>450</v>
      </c>
      <c r="K26" s="307" t="s">
        <v>451</v>
      </c>
      <c r="L26" s="307"/>
      <c r="M26" s="307" t="s">
        <v>452</v>
      </c>
      <c r="N26" s="307"/>
      <c r="O26" s="121" t="s">
        <v>453</v>
      </c>
      <c r="P26" s="121" t="s">
        <v>454</v>
      </c>
    </row>
    <row r="27" spans="1:16" ht="126.75" customHeight="1" thickBot="1">
      <c r="A27" s="121" t="s">
        <v>443</v>
      </c>
      <c r="B27" s="121" t="s">
        <v>455</v>
      </c>
      <c r="C27" s="307" t="s">
        <v>456</v>
      </c>
      <c r="D27" s="307"/>
      <c r="E27" s="121" t="s">
        <v>446</v>
      </c>
      <c r="F27" s="121" t="s">
        <v>457</v>
      </c>
      <c r="G27" s="121" t="s">
        <v>458</v>
      </c>
      <c r="H27" s="307" t="s">
        <v>459</v>
      </c>
      <c r="I27" s="307"/>
      <c r="J27" s="121" t="s">
        <v>450</v>
      </c>
      <c r="K27" s="307" t="s">
        <v>460</v>
      </c>
      <c r="L27" s="307"/>
      <c r="M27" s="307" t="s">
        <v>452</v>
      </c>
      <c r="N27" s="307"/>
      <c r="O27" s="121" t="s">
        <v>461</v>
      </c>
      <c r="P27" s="121" t="s">
        <v>462</v>
      </c>
    </row>
    <row r="28" spans="1:16" ht="77.25" customHeight="1" thickBot="1">
      <c r="A28" s="121" t="s">
        <v>463</v>
      </c>
      <c r="B28" s="121" t="s">
        <v>464</v>
      </c>
      <c r="C28" s="307" t="s">
        <v>465</v>
      </c>
      <c r="D28" s="307"/>
      <c r="E28" s="121" t="s">
        <v>446</v>
      </c>
      <c r="F28" s="121" t="s">
        <v>466</v>
      </c>
      <c r="G28" s="121" t="s">
        <v>467</v>
      </c>
      <c r="H28" s="307" t="s">
        <v>468</v>
      </c>
      <c r="I28" s="307"/>
      <c r="J28" s="121" t="s">
        <v>469</v>
      </c>
      <c r="K28" s="307" t="s">
        <v>470</v>
      </c>
      <c r="L28" s="307"/>
      <c r="M28" s="307" t="s">
        <v>452</v>
      </c>
      <c r="N28" s="307"/>
      <c r="O28" s="121" t="s">
        <v>471</v>
      </c>
      <c r="P28" s="121" t="s">
        <v>472</v>
      </c>
    </row>
    <row r="29" spans="1:16" ht="115.9" customHeight="1" thickBot="1">
      <c r="A29" s="121" t="s">
        <v>463</v>
      </c>
      <c r="B29" s="121" t="s">
        <v>473</v>
      </c>
      <c r="C29" s="307" t="s">
        <v>474</v>
      </c>
      <c r="D29" s="307"/>
      <c r="E29" s="121" t="s">
        <v>446</v>
      </c>
      <c r="F29" s="121" t="s">
        <v>475</v>
      </c>
      <c r="G29" s="121" t="s">
        <v>476</v>
      </c>
      <c r="H29" s="307" t="s">
        <v>477</v>
      </c>
      <c r="I29" s="307"/>
      <c r="J29" s="121" t="s">
        <v>469</v>
      </c>
      <c r="K29" s="307" t="s">
        <v>470</v>
      </c>
      <c r="L29" s="307"/>
      <c r="M29" s="307" t="s">
        <v>478</v>
      </c>
      <c r="N29" s="307"/>
      <c r="O29" s="121" t="s">
        <v>471</v>
      </c>
      <c r="P29" s="121" t="s">
        <v>479</v>
      </c>
    </row>
    <row r="30" spans="1:16" ht="151.15" customHeight="1" thickBot="1">
      <c r="A30" s="121" t="s">
        <v>443</v>
      </c>
      <c r="B30" s="121" t="s">
        <v>480</v>
      </c>
      <c r="C30" s="307" t="s">
        <v>481</v>
      </c>
      <c r="D30" s="307"/>
      <c r="E30" s="121" t="s">
        <v>446</v>
      </c>
      <c r="F30" s="121" t="s">
        <v>482</v>
      </c>
      <c r="G30" s="121" t="s">
        <v>483</v>
      </c>
      <c r="H30" s="307" t="s">
        <v>484</v>
      </c>
      <c r="I30" s="307"/>
      <c r="J30" s="121" t="s">
        <v>469</v>
      </c>
      <c r="K30" s="307" t="s">
        <v>470</v>
      </c>
      <c r="L30" s="307"/>
      <c r="M30" s="307" t="s">
        <v>452</v>
      </c>
      <c r="N30" s="307"/>
      <c r="O30" s="121" t="s">
        <v>461</v>
      </c>
      <c r="P30" s="121" t="s">
        <v>485</v>
      </c>
    </row>
    <row r="31" spans="1:16" ht="244.15" customHeight="1" thickBot="1">
      <c r="A31" s="121" t="s">
        <v>443</v>
      </c>
      <c r="B31" s="121" t="s">
        <v>480</v>
      </c>
      <c r="C31" s="307" t="s">
        <v>481</v>
      </c>
      <c r="D31" s="307"/>
      <c r="E31" s="121" t="s">
        <v>446</v>
      </c>
      <c r="F31" s="121" t="s">
        <v>486</v>
      </c>
      <c r="G31" s="121" t="s">
        <v>487</v>
      </c>
      <c r="H31" s="307" t="s">
        <v>488</v>
      </c>
      <c r="I31" s="307"/>
      <c r="J31" s="121" t="s">
        <v>450</v>
      </c>
      <c r="K31" s="307" t="s">
        <v>451</v>
      </c>
      <c r="L31" s="307"/>
      <c r="M31" s="307" t="s">
        <v>452</v>
      </c>
      <c r="N31" s="307"/>
      <c r="O31" s="121" t="s">
        <v>461</v>
      </c>
      <c r="P31" s="121" t="s">
        <v>485</v>
      </c>
    </row>
    <row r="32" spans="1:16" ht="220.9" customHeight="1" thickBot="1">
      <c r="A32" s="121" t="s">
        <v>443</v>
      </c>
      <c r="B32" s="121" t="s">
        <v>489</v>
      </c>
      <c r="C32" s="307" t="s">
        <v>490</v>
      </c>
      <c r="D32" s="307"/>
      <c r="E32" s="121" t="s">
        <v>446</v>
      </c>
      <c r="F32" s="121" t="s">
        <v>491</v>
      </c>
      <c r="G32" s="121" t="s">
        <v>492</v>
      </c>
      <c r="H32" s="307" t="s">
        <v>493</v>
      </c>
      <c r="I32" s="307"/>
      <c r="J32" s="121" t="s">
        <v>450</v>
      </c>
      <c r="K32" s="307" t="s">
        <v>451</v>
      </c>
      <c r="L32" s="307"/>
      <c r="M32" s="307" t="s">
        <v>452</v>
      </c>
      <c r="N32" s="307"/>
      <c r="O32" s="121" t="s">
        <v>461</v>
      </c>
      <c r="P32" s="121" t="s">
        <v>494</v>
      </c>
    </row>
    <row r="33" spans="1:16" ht="220.9" customHeight="1" thickBot="1">
      <c r="A33" s="121" t="s">
        <v>443</v>
      </c>
      <c r="B33" s="121" t="s">
        <v>489</v>
      </c>
      <c r="C33" s="307" t="s">
        <v>490</v>
      </c>
      <c r="D33" s="307"/>
      <c r="E33" s="121" t="s">
        <v>446</v>
      </c>
      <c r="F33" s="121" t="s">
        <v>491</v>
      </c>
      <c r="G33" s="121" t="s">
        <v>495</v>
      </c>
      <c r="H33" s="307" t="s">
        <v>493</v>
      </c>
      <c r="I33" s="307"/>
      <c r="J33" s="121" t="s">
        <v>469</v>
      </c>
      <c r="K33" s="307" t="s">
        <v>496</v>
      </c>
      <c r="L33" s="307"/>
      <c r="M33" s="307" t="s">
        <v>452</v>
      </c>
      <c r="N33" s="307"/>
      <c r="O33" s="121" t="s">
        <v>461</v>
      </c>
      <c r="P33" s="121" t="s">
        <v>494</v>
      </c>
    </row>
    <row r="34" spans="1:16" ht="255" customHeight="1" thickBot="1">
      <c r="A34" s="121" t="s">
        <v>463</v>
      </c>
      <c r="B34" s="121" t="s">
        <v>497</v>
      </c>
      <c r="C34" s="307" t="s">
        <v>498</v>
      </c>
      <c r="D34" s="307"/>
      <c r="E34" s="121" t="s">
        <v>446</v>
      </c>
      <c r="F34" s="121" t="s">
        <v>499</v>
      </c>
      <c r="G34" s="121" t="s">
        <v>500</v>
      </c>
      <c r="H34" s="307" t="s">
        <v>501</v>
      </c>
      <c r="I34" s="307"/>
      <c r="J34" s="121" t="s">
        <v>469</v>
      </c>
      <c r="K34" s="307" t="s">
        <v>470</v>
      </c>
      <c r="L34" s="307"/>
      <c r="M34" s="307" t="s">
        <v>502</v>
      </c>
      <c r="N34" s="307"/>
      <c r="O34" s="121" t="s">
        <v>471</v>
      </c>
      <c r="P34" s="121" t="s">
        <v>472</v>
      </c>
    </row>
    <row r="35" spans="1:16" ht="186" customHeight="1" thickBot="1">
      <c r="A35" s="121" t="s">
        <v>463</v>
      </c>
      <c r="B35" s="121" t="s">
        <v>497</v>
      </c>
      <c r="C35" s="307" t="s">
        <v>498</v>
      </c>
      <c r="D35" s="307"/>
      <c r="E35" s="121" t="s">
        <v>446</v>
      </c>
      <c r="F35" s="121" t="s">
        <v>503</v>
      </c>
      <c r="G35" s="121" t="s">
        <v>504</v>
      </c>
      <c r="H35" s="307" t="s">
        <v>505</v>
      </c>
      <c r="I35" s="307"/>
      <c r="J35" s="121" t="s">
        <v>469</v>
      </c>
      <c r="K35" s="307" t="s">
        <v>470</v>
      </c>
      <c r="L35" s="307"/>
      <c r="M35" s="307" t="s">
        <v>452</v>
      </c>
      <c r="N35" s="307"/>
      <c r="O35" s="121" t="s">
        <v>471</v>
      </c>
      <c r="P35" s="121" t="s">
        <v>506</v>
      </c>
    </row>
    <row r="36" spans="1:16" ht="409.6" customHeight="1" thickBot="1">
      <c r="A36" s="121" t="s">
        <v>463</v>
      </c>
      <c r="B36" s="121" t="s">
        <v>507</v>
      </c>
      <c r="C36" s="307" t="s">
        <v>508</v>
      </c>
      <c r="D36" s="307"/>
      <c r="E36" s="121" t="s">
        <v>446</v>
      </c>
      <c r="F36" s="121" t="s">
        <v>509</v>
      </c>
      <c r="G36" s="121" t="s">
        <v>510</v>
      </c>
      <c r="H36" s="307" t="s">
        <v>511</v>
      </c>
      <c r="I36" s="307"/>
      <c r="J36" s="121" t="s">
        <v>450</v>
      </c>
      <c r="K36" s="307" t="s">
        <v>512</v>
      </c>
      <c r="L36" s="307"/>
      <c r="M36" s="307" t="s">
        <v>513</v>
      </c>
      <c r="N36" s="307"/>
      <c r="O36" s="121" t="s">
        <v>461</v>
      </c>
      <c r="P36" s="121" t="s">
        <v>514</v>
      </c>
    </row>
    <row r="37" spans="1:16" ht="409.6" customHeight="1" thickBot="1">
      <c r="A37" s="121" t="s">
        <v>463</v>
      </c>
      <c r="B37" s="121" t="s">
        <v>507</v>
      </c>
      <c r="C37" s="307" t="s">
        <v>508</v>
      </c>
      <c r="D37" s="307"/>
      <c r="E37" s="121" t="s">
        <v>446</v>
      </c>
      <c r="F37" s="121" t="s">
        <v>509</v>
      </c>
      <c r="G37" s="121" t="s">
        <v>515</v>
      </c>
      <c r="H37" s="307" t="s">
        <v>516</v>
      </c>
      <c r="I37" s="307"/>
      <c r="J37" s="121" t="s">
        <v>450</v>
      </c>
      <c r="K37" s="307" t="s">
        <v>451</v>
      </c>
      <c r="L37" s="307"/>
      <c r="M37" s="307" t="s">
        <v>513</v>
      </c>
      <c r="N37" s="307"/>
      <c r="O37" s="121" t="s">
        <v>461</v>
      </c>
      <c r="P37" s="121" t="s">
        <v>514</v>
      </c>
    </row>
    <row r="38" spans="1:16" ht="409.6" customHeight="1" thickBot="1">
      <c r="A38" s="121" t="s">
        <v>463</v>
      </c>
      <c r="B38" s="121" t="s">
        <v>507</v>
      </c>
      <c r="C38" s="307" t="s">
        <v>508</v>
      </c>
      <c r="D38" s="307"/>
      <c r="E38" s="121" t="s">
        <v>446</v>
      </c>
      <c r="F38" s="121" t="s">
        <v>509</v>
      </c>
      <c r="G38" s="121" t="s">
        <v>517</v>
      </c>
      <c r="H38" s="307" t="s">
        <v>518</v>
      </c>
      <c r="I38" s="307"/>
      <c r="J38" s="121" t="s">
        <v>469</v>
      </c>
      <c r="K38" s="307" t="s">
        <v>519</v>
      </c>
      <c r="L38" s="307"/>
      <c r="M38" s="307" t="s">
        <v>513</v>
      </c>
      <c r="N38" s="307"/>
      <c r="O38" s="121" t="s">
        <v>461</v>
      </c>
      <c r="P38" s="121" t="s">
        <v>514</v>
      </c>
    </row>
    <row r="39" spans="1:16" ht="409.6" customHeight="1" thickBot="1">
      <c r="A39" s="121" t="s">
        <v>463</v>
      </c>
      <c r="B39" s="121" t="s">
        <v>507</v>
      </c>
      <c r="C39" s="307" t="s">
        <v>508</v>
      </c>
      <c r="D39" s="307"/>
      <c r="E39" s="121" t="s">
        <v>446</v>
      </c>
      <c r="F39" s="121" t="s">
        <v>509</v>
      </c>
      <c r="G39" s="121" t="s">
        <v>520</v>
      </c>
      <c r="H39" s="307" t="s">
        <v>521</v>
      </c>
      <c r="I39" s="307"/>
      <c r="J39" s="121" t="s">
        <v>522</v>
      </c>
      <c r="K39" s="307" t="s">
        <v>470</v>
      </c>
      <c r="L39" s="307"/>
      <c r="M39" s="307" t="s">
        <v>513</v>
      </c>
      <c r="N39" s="307"/>
      <c r="O39" s="121" t="s">
        <v>461</v>
      </c>
      <c r="P39" s="121" t="s">
        <v>514</v>
      </c>
    </row>
    <row r="40" spans="1:16" ht="409.6" customHeight="1" thickBot="1">
      <c r="A40" s="121" t="s">
        <v>463</v>
      </c>
      <c r="B40" s="121" t="s">
        <v>507</v>
      </c>
      <c r="C40" s="307" t="s">
        <v>508</v>
      </c>
      <c r="D40" s="307"/>
      <c r="E40" s="121" t="s">
        <v>446</v>
      </c>
      <c r="F40" s="121" t="s">
        <v>523</v>
      </c>
      <c r="G40" s="121" t="s">
        <v>524</v>
      </c>
      <c r="H40" s="307" t="s">
        <v>525</v>
      </c>
      <c r="I40" s="307"/>
      <c r="J40" s="121" t="s">
        <v>469</v>
      </c>
      <c r="K40" s="307" t="s">
        <v>526</v>
      </c>
      <c r="L40" s="307"/>
      <c r="M40" s="307" t="s">
        <v>513</v>
      </c>
      <c r="N40" s="307"/>
      <c r="O40" s="121" t="s">
        <v>461</v>
      </c>
      <c r="P40" s="121" t="s">
        <v>514</v>
      </c>
    </row>
    <row r="41" spans="1:16" ht="409.6" customHeight="1" thickBot="1">
      <c r="A41" s="121" t="s">
        <v>463</v>
      </c>
      <c r="B41" s="121" t="s">
        <v>507</v>
      </c>
      <c r="C41" s="307" t="s">
        <v>508</v>
      </c>
      <c r="D41" s="307"/>
      <c r="E41" s="121" t="s">
        <v>446</v>
      </c>
      <c r="F41" s="121" t="s">
        <v>509</v>
      </c>
      <c r="G41" s="121" t="s">
        <v>527</v>
      </c>
      <c r="H41" s="307" t="s">
        <v>528</v>
      </c>
      <c r="I41" s="307"/>
      <c r="J41" s="121" t="s">
        <v>522</v>
      </c>
      <c r="K41" s="307" t="s">
        <v>529</v>
      </c>
      <c r="L41" s="307"/>
      <c r="M41" s="307" t="s">
        <v>513</v>
      </c>
      <c r="N41" s="307"/>
      <c r="O41" s="121" t="s">
        <v>530</v>
      </c>
      <c r="P41" s="121" t="s">
        <v>531</v>
      </c>
    </row>
    <row r="42" spans="1:16" ht="93" customHeight="1" thickBot="1">
      <c r="A42" s="121" t="s">
        <v>443</v>
      </c>
      <c r="B42" s="121" t="s">
        <v>532</v>
      </c>
      <c r="C42" s="307" t="s">
        <v>533</v>
      </c>
      <c r="D42" s="307"/>
      <c r="E42" s="121" t="s">
        <v>446</v>
      </c>
      <c r="F42" s="121" t="s">
        <v>534</v>
      </c>
      <c r="G42" s="121" t="s">
        <v>535</v>
      </c>
      <c r="H42" s="307" t="s">
        <v>536</v>
      </c>
      <c r="I42" s="307"/>
      <c r="J42" s="121" t="s">
        <v>522</v>
      </c>
      <c r="K42" s="307" t="s">
        <v>537</v>
      </c>
      <c r="L42" s="307"/>
      <c r="M42" s="307" t="s">
        <v>452</v>
      </c>
      <c r="N42" s="307"/>
      <c r="O42" s="121" t="s">
        <v>538</v>
      </c>
      <c r="P42" s="121" t="s">
        <v>539</v>
      </c>
    </row>
    <row r="43" spans="1:16" ht="58.15" customHeight="1" thickBot="1">
      <c r="A43" s="121" t="s">
        <v>463</v>
      </c>
      <c r="B43" s="121" t="s">
        <v>540</v>
      </c>
      <c r="C43" s="307" t="s">
        <v>541</v>
      </c>
      <c r="D43" s="307"/>
      <c r="E43" s="121" t="s">
        <v>446</v>
      </c>
      <c r="F43" s="121" t="s">
        <v>542</v>
      </c>
      <c r="G43" s="121" t="s">
        <v>543</v>
      </c>
      <c r="H43" s="307" t="s">
        <v>544</v>
      </c>
      <c r="I43" s="307"/>
      <c r="J43" s="121" t="s">
        <v>469</v>
      </c>
      <c r="K43" s="307" t="s">
        <v>470</v>
      </c>
      <c r="L43" s="307"/>
      <c r="M43" s="307" t="s">
        <v>452</v>
      </c>
      <c r="N43" s="307"/>
      <c r="O43" s="121" t="s">
        <v>471</v>
      </c>
      <c r="P43" s="121" t="s">
        <v>472</v>
      </c>
    </row>
    <row r="44" spans="1:16" ht="208.9" customHeight="1" thickBot="1">
      <c r="A44" s="121" t="s">
        <v>463</v>
      </c>
      <c r="B44" s="121" t="s">
        <v>545</v>
      </c>
      <c r="C44" s="307" t="s">
        <v>546</v>
      </c>
      <c r="D44" s="307"/>
      <c r="E44" s="121" t="s">
        <v>446</v>
      </c>
      <c r="F44" s="121" t="s">
        <v>547</v>
      </c>
      <c r="G44" s="121" t="s">
        <v>548</v>
      </c>
      <c r="H44" s="307" t="s">
        <v>549</v>
      </c>
      <c r="I44" s="307"/>
      <c r="J44" s="121" t="s">
        <v>469</v>
      </c>
      <c r="K44" s="307" t="s">
        <v>470</v>
      </c>
      <c r="L44" s="307"/>
      <c r="M44" s="307" t="s">
        <v>452</v>
      </c>
      <c r="N44" s="307"/>
      <c r="O44" s="121" t="s">
        <v>461</v>
      </c>
      <c r="P44" s="121" t="s">
        <v>550</v>
      </c>
    </row>
    <row r="45" spans="1:16" ht="360" customHeight="1" thickBot="1">
      <c r="A45" s="121" t="s">
        <v>463</v>
      </c>
      <c r="B45" s="121" t="s">
        <v>545</v>
      </c>
      <c r="C45" s="307" t="s">
        <v>546</v>
      </c>
      <c r="D45" s="307"/>
      <c r="E45" s="121" t="s">
        <v>446</v>
      </c>
      <c r="F45" s="121" t="s">
        <v>547</v>
      </c>
      <c r="G45" s="121" t="s">
        <v>551</v>
      </c>
      <c r="H45" s="307" t="s">
        <v>549</v>
      </c>
      <c r="I45" s="307"/>
      <c r="J45" s="121" t="s">
        <v>450</v>
      </c>
      <c r="K45" s="307" t="s">
        <v>451</v>
      </c>
      <c r="L45" s="307"/>
      <c r="M45" s="307" t="s">
        <v>452</v>
      </c>
      <c r="N45" s="307"/>
      <c r="O45" s="121" t="s">
        <v>461</v>
      </c>
      <c r="P45" s="121" t="s">
        <v>550</v>
      </c>
    </row>
  </sheetData>
  <mergeCells count="103">
    <mergeCell ref="C44:D44"/>
    <mergeCell ref="H44:I44"/>
    <mergeCell ref="K44:L44"/>
    <mergeCell ref="M44:N44"/>
    <mergeCell ref="C45:D45"/>
    <mergeCell ref="H45:I45"/>
    <mergeCell ref="K45:L45"/>
    <mergeCell ref="M45:N45"/>
    <mergeCell ref="C42:D42"/>
    <mergeCell ref="H42:I42"/>
    <mergeCell ref="K42:L42"/>
    <mergeCell ref="M42:N42"/>
    <mergeCell ref="C43:D43"/>
    <mergeCell ref="H43:I43"/>
    <mergeCell ref="K43:L43"/>
    <mergeCell ref="M43:N43"/>
    <mergeCell ref="C40:D40"/>
    <mergeCell ref="H40:I40"/>
    <mergeCell ref="K40:L40"/>
    <mergeCell ref="M40:N40"/>
    <mergeCell ref="C41:D41"/>
    <mergeCell ref="H41:I41"/>
    <mergeCell ref="K41:L41"/>
    <mergeCell ref="M41:N41"/>
    <mergeCell ref="C38:D38"/>
    <mergeCell ref="H38:I38"/>
    <mergeCell ref="K38:L38"/>
    <mergeCell ref="M38:N38"/>
    <mergeCell ref="C39:D39"/>
    <mergeCell ref="H39:I39"/>
    <mergeCell ref="K39:L39"/>
    <mergeCell ref="M39:N39"/>
    <mergeCell ref="C36:D36"/>
    <mergeCell ref="H36:I36"/>
    <mergeCell ref="K36:L36"/>
    <mergeCell ref="M36:N36"/>
    <mergeCell ref="C37:D37"/>
    <mergeCell ref="H37:I37"/>
    <mergeCell ref="K37:L37"/>
    <mergeCell ref="M37:N37"/>
    <mergeCell ref="C34:D34"/>
    <mergeCell ref="H34:I34"/>
    <mergeCell ref="K34:L34"/>
    <mergeCell ref="M34:N34"/>
    <mergeCell ref="C35:D35"/>
    <mergeCell ref="H35:I35"/>
    <mergeCell ref="K35:L35"/>
    <mergeCell ref="M35:N35"/>
    <mergeCell ref="C32:D32"/>
    <mergeCell ref="H32:I32"/>
    <mergeCell ref="K32:L32"/>
    <mergeCell ref="M32:N32"/>
    <mergeCell ref="C33:D33"/>
    <mergeCell ref="H33:I33"/>
    <mergeCell ref="K33:L33"/>
    <mergeCell ref="M33:N33"/>
    <mergeCell ref="C30:D30"/>
    <mergeCell ref="H30:I30"/>
    <mergeCell ref="K30:L30"/>
    <mergeCell ref="M30:N30"/>
    <mergeCell ref="C31:D31"/>
    <mergeCell ref="H31:I31"/>
    <mergeCell ref="K31:L31"/>
    <mergeCell ref="M31:N31"/>
    <mergeCell ref="C28:D28"/>
    <mergeCell ref="H28:I28"/>
    <mergeCell ref="K28:L28"/>
    <mergeCell ref="M28:N28"/>
    <mergeCell ref="C29:D29"/>
    <mergeCell ref="H29:I29"/>
    <mergeCell ref="K29:L29"/>
    <mergeCell ref="M29:N29"/>
    <mergeCell ref="C26:D26"/>
    <mergeCell ref="H26:I26"/>
    <mergeCell ref="K26:L26"/>
    <mergeCell ref="M26:N26"/>
    <mergeCell ref="C27:D27"/>
    <mergeCell ref="H27:I27"/>
    <mergeCell ref="K27:L27"/>
    <mergeCell ref="M27:N27"/>
    <mergeCell ref="A24:E24"/>
    <mergeCell ref="F24:L24"/>
    <mergeCell ref="M24:P24"/>
    <mergeCell ref="C25:D25"/>
    <mergeCell ref="H25:I25"/>
    <mergeCell ref="K25:L25"/>
    <mergeCell ref="M25:N25"/>
    <mergeCell ref="L16:M17"/>
    <mergeCell ref="N16:P17"/>
    <mergeCell ref="A17:C19"/>
    <mergeCell ref="D17:H19"/>
    <mergeCell ref="L19:P21"/>
    <mergeCell ref="A21:C22"/>
    <mergeCell ref="D21:H22"/>
    <mergeCell ref="A3:P9"/>
    <mergeCell ref="A11:P11"/>
    <mergeCell ref="A12:C12"/>
    <mergeCell ref="D12:H12"/>
    <mergeCell ref="L13:M14"/>
    <mergeCell ref="N13:P14"/>
    <mergeCell ref="A14:C15"/>
    <mergeCell ref="D14:H15"/>
    <mergeCell ref="A23:P23"/>
  </mergeCells>
  <printOptions horizontalCentered="1" verticalCentered="1"/>
  <pageMargins left="0" right="0" top="0" bottom="0" header="0.51181102362204722" footer="0.51181102362204722"/>
  <pageSetup scale="60" pageOrder="overThenDown"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G28"/>
  <sheetViews>
    <sheetView zoomScale="90" zoomScaleNormal="90" workbookViewId="0">
      <selection activeCell="I13" sqref="I13"/>
    </sheetView>
  </sheetViews>
  <sheetFormatPr baseColWidth="10" defaultRowHeight="11.25"/>
  <cols>
    <col min="1" max="1" width="34.140625" style="161" customWidth="1"/>
    <col min="2" max="2" width="10.28515625" style="161" customWidth="1"/>
    <col min="3" max="3" width="42.5703125" style="161" customWidth="1"/>
    <col min="4" max="4" width="47.28515625" style="161" customWidth="1"/>
    <col min="5" max="5" width="30" style="161" customWidth="1"/>
    <col min="6" max="6" width="23" style="161" customWidth="1"/>
    <col min="7" max="16384" width="11.42578125" style="161"/>
  </cols>
  <sheetData>
    <row r="2" spans="1:7">
      <c r="A2" s="313"/>
      <c r="B2" s="314"/>
      <c r="C2" s="314"/>
      <c r="D2" s="314"/>
      <c r="E2" s="314"/>
      <c r="F2" s="315"/>
    </row>
    <row r="3" spans="1:7">
      <c r="A3" s="316"/>
      <c r="B3" s="317"/>
      <c r="C3" s="317"/>
      <c r="D3" s="317"/>
      <c r="E3" s="317"/>
      <c r="F3" s="318"/>
    </row>
    <row r="4" spans="1:7">
      <c r="A4" s="316"/>
      <c r="B4" s="317"/>
      <c r="C4" s="317"/>
      <c r="D4" s="317"/>
      <c r="E4" s="317"/>
      <c r="F4" s="318"/>
    </row>
    <row r="5" spans="1:7">
      <c r="A5" s="316"/>
      <c r="B5" s="317"/>
      <c r="C5" s="317"/>
      <c r="D5" s="317"/>
      <c r="E5" s="317"/>
      <c r="F5" s="318"/>
    </row>
    <row r="6" spans="1:7">
      <c r="A6" s="316"/>
      <c r="B6" s="317"/>
      <c r="C6" s="317"/>
      <c r="D6" s="317"/>
      <c r="E6" s="317"/>
      <c r="F6" s="318"/>
    </row>
    <row r="7" spans="1:7">
      <c r="A7" s="316"/>
      <c r="B7" s="317"/>
      <c r="C7" s="317"/>
      <c r="D7" s="317"/>
      <c r="E7" s="317"/>
      <c r="F7" s="318"/>
    </row>
    <row r="8" spans="1:7" ht="11.25" customHeight="1">
      <c r="A8" s="316"/>
      <c r="B8" s="317"/>
      <c r="C8" s="317"/>
      <c r="D8" s="317"/>
      <c r="E8" s="317"/>
      <c r="F8" s="318"/>
      <c r="G8" s="162"/>
    </row>
    <row r="9" spans="1:7" ht="12" customHeight="1">
      <c r="A9" s="319"/>
      <c r="B9" s="320"/>
      <c r="C9" s="320"/>
      <c r="D9" s="320"/>
      <c r="E9" s="320"/>
      <c r="F9" s="321"/>
      <c r="G9" s="162"/>
    </row>
    <row r="10" spans="1:7" ht="42.75" customHeight="1" thickBot="1">
      <c r="A10" s="322" t="s">
        <v>627</v>
      </c>
      <c r="B10" s="323"/>
      <c r="C10" s="323"/>
      <c r="D10" s="323"/>
      <c r="E10" s="323"/>
      <c r="F10" s="324"/>
      <c r="G10" s="325"/>
    </row>
    <row r="11" spans="1:7" ht="17.25" customHeight="1" thickBot="1">
      <c r="A11" s="326" t="s">
        <v>628</v>
      </c>
      <c r="B11" s="327"/>
      <c r="C11" s="327"/>
      <c r="D11" s="327"/>
      <c r="E11" s="327"/>
      <c r="F11" s="328"/>
      <c r="G11" s="325"/>
    </row>
    <row r="12" spans="1:7" ht="16.5" thickBot="1">
      <c r="A12" s="180" t="s">
        <v>629</v>
      </c>
      <c r="B12" s="329" t="s">
        <v>630</v>
      </c>
      <c r="C12" s="329"/>
      <c r="D12" s="180" t="s">
        <v>555</v>
      </c>
      <c r="E12" s="180" t="s">
        <v>556</v>
      </c>
      <c r="F12" s="180" t="s">
        <v>557</v>
      </c>
      <c r="G12" s="325"/>
    </row>
    <row r="13" spans="1:7" ht="105.75" customHeight="1" thickBot="1">
      <c r="A13" s="308" t="s">
        <v>631</v>
      </c>
      <c r="B13" s="163" t="s">
        <v>559</v>
      </c>
      <c r="C13" s="117" t="s">
        <v>632</v>
      </c>
      <c r="D13" s="164" t="s">
        <v>633</v>
      </c>
      <c r="E13" s="164" t="s">
        <v>634</v>
      </c>
      <c r="F13" s="117" t="s">
        <v>635</v>
      </c>
      <c r="G13" s="325"/>
    </row>
    <row r="14" spans="1:7" ht="210.75" customHeight="1" thickBot="1">
      <c r="A14" s="330"/>
      <c r="B14" s="163" t="s">
        <v>564</v>
      </c>
      <c r="C14" s="165" t="s">
        <v>636</v>
      </c>
      <c r="D14" s="164" t="s">
        <v>637</v>
      </c>
      <c r="E14" s="164" t="s">
        <v>634</v>
      </c>
      <c r="F14" s="164" t="s">
        <v>638</v>
      </c>
      <c r="G14" s="325"/>
    </row>
    <row r="15" spans="1:7" ht="26.25" thickBot="1">
      <c r="A15" s="330"/>
      <c r="B15" s="163" t="s">
        <v>568</v>
      </c>
      <c r="C15" s="164" t="s">
        <v>639</v>
      </c>
      <c r="D15" s="164" t="s">
        <v>640</v>
      </c>
      <c r="E15" s="164" t="s">
        <v>641</v>
      </c>
      <c r="F15" s="164" t="s">
        <v>638</v>
      </c>
      <c r="G15" s="325"/>
    </row>
    <row r="16" spans="1:7" ht="75.75" customHeight="1" thickBot="1">
      <c r="A16" s="330"/>
      <c r="B16" s="163" t="s">
        <v>572</v>
      </c>
      <c r="C16" s="164" t="s">
        <v>643</v>
      </c>
      <c r="D16" s="164" t="s">
        <v>644</v>
      </c>
      <c r="E16" s="164" t="s">
        <v>293</v>
      </c>
      <c r="F16" s="164" t="s">
        <v>645</v>
      </c>
      <c r="G16" s="325"/>
    </row>
    <row r="17" spans="1:7" ht="75.75" customHeight="1" thickBot="1">
      <c r="A17" s="330"/>
      <c r="B17" s="163" t="s">
        <v>642</v>
      </c>
      <c r="C17" s="164" t="s">
        <v>647</v>
      </c>
      <c r="D17" s="164" t="s">
        <v>648</v>
      </c>
      <c r="E17" s="164" t="s">
        <v>649</v>
      </c>
      <c r="F17" s="164" t="s">
        <v>638</v>
      </c>
      <c r="G17" s="325"/>
    </row>
    <row r="18" spans="1:7" ht="135.75" customHeight="1" thickBot="1">
      <c r="A18" s="331" t="s">
        <v>650</v>
      </c>
      <c r="B18" s="163" t="s">
        <v>577</v>
      </c>
      <c r="C18" s="164" t="s">
        <v>651</v>
      </c>
      <c r="D18" s="164" t="s">
        <v>652</v>
      </c>
      <c r="E18" s="164" t="s">
        <v>764</v>
      </c>
      <c r="F18" s="164" t="s">
        <v>653</v>
      </c>
      <c r="G18" s="325"/>
    </row>
    <row r="19" spans="1:7" ht="135.75" customHeight="1" thickBot="1">
      <c r="A19" s="332"/>
      <c r="B19" s="163" t="s">
        <v>582</v>
      </c>
      <c r="C19" s="164" t="s">
        <v>654</v>
      </c>
      <c r="D19" s="164" t="s">
        <v>655</v>
      </c>
      <c r="E19" s="164" t="s">
        <v>656</v>
      </c>
      <c r="F19" s="164" t="s">
        <v>596</v>
      </c>
      <c r="G19" s="325"/>
    </row>
    <row r="20" spans="1:7" ht="185.25" customHeight="1" thickBot="1">
      <c r="A20" s="333"/>
      <c r="B20" s="163" t="s">
        <v>585</v>
      </c>
      <c r="C20" s="164" t="s">
        <v>657</v>
      </c>
      <c r="D20" s="164" t="s">
        <v>658</v>
      </c>
      <c r="E20" s="164" t="s">
        <v>659</v>
      </c>
      <c r="F20" s="164" t="s">
        <v>660</v>
      </c>
      <c r="G20" s="325"/>
    </row>
    <row r="21" spans="1:7" ht="169.5" customHeight="1" thickBot="1">
      <c r="A21" s="308" t="s">
        <v>661</v>
      </c>
      <c r="B21" s="334" t="s">
        <v>593</v>
      </c>
      <c r="C21" s="336" t="s">
        <v>662</v>
      </c>
      <c r="D21" s="164" t="s">
        <v>663</v>
      </c>
      <c r="E21" s="164" t="s">
        <v>664</v>
      </c>
      <c r="F21" s="164" t="s">
        <v>665</v>
      </c>
      <c r="G21" s="325"/>
    </row>
    <row r="22" spans="1:7" ht="169.5" customHeight="1" thickBot="1">
      <c r="A22" s="309"/>
      <c r="B22" s="335"/>
      <c r="C22" s="337"/>
      <c r="D22" s="164" t="s">
        <v>666</v>
      </c>
      <c r="E22" s="164" t="s">
        <v>293</v>
      </c>
      <c r="F22" s="164" t="s">
        <v>667</v>
      </c>
      <c r="G22" s="325"/>
    </row>
    <row r="23" spans="1:7" ht="125.25" customHeight="1" thickBot="1">
      <c r="A23" s="309"/>
      <c r="B23" s="166" t="s">
        <v>597</v>
      </c>
      <c r="C23" s="164" t="s">
        <v>668</v>
      </c>
      <c r="D23" s="164" t="s">
        <v>669</v>
      </c>
      <c r="E23" s="164" t="s">
        <v>670</v>
      </c>
      <c r="F23" s="164" t="s">
        <v>671</v>
      </c>
      <c r="G23" s="325"/>
    </row>
    <row r="24" spans="1:7" ht="105" customHeight="1" thickBot="1">
      <c r="A24" s="308" t="s">
        <v>672</v>
      </c>
      <c r="B24" s="167" t="s">
        <v>601</v>
      </c>
      <c r="C24" s="164" t="s">
        <v>673</v>
      </c>
      <c r="D24" s="164" t="s">
        <v>3</v>
      </c>
      <c r="E24" s="164" t="s">
        <v>588</v>
      </c>
      <c r="F24" s="164" t="s">
        <v>660</v>
      </c>
      <c r="G24" s="325"/>
    </row>
    <row r="25" spans="1:7" ht="75.75" customHeight="1" thickBot="1">
      <c r="A25" s="309"/>
      <c r="B25" s="163" t="s">
        <v>605</v>
      </c>
      <c r="C25" s="164" t="s">
        <v>674</v>
      </c>
      <c r="D25" s="164" t="s">
        <v>675</v>
      </c>
      <c r="E25" s="164" t="s">
        <v>765</v>
      </c>
      <c r="F25" s="164" t="s">
        <v>660</v>
      </c>
      <c r="G25" s="325"/>
    </row>
    <row r="26" spans="1:7" ht="120.75" customHeight="1" thickBot="1">
      <c r="A26" s="310"/>
      <c r="B26" s="163" t="s">
        <v>608</v>
      </c>
      <c r="C26" s="164" t="s">
        <v>677</v>
      </c>
      <c r="D26" s="164" t="s">
        <v>3</v>
      </c>
      <c r="E26" s="164" t="s">
        <v>676</v>
      </c>
      <c r="F26" s="164" t="s">
        <v>645</v>
      </c>
      <c r="G26" s="325"/>
    </row>
    <row r="27" spans="1:7">
      <c r="A27" s="311"/>
      <c r="B27" s="311"/>
      <c r="C27" s="311"/>
      <c r="D27" s="311"/>
      <c r="E27" s="311"/>
      <c r="F27" s="312"/>
      <c r="G27" s="325"/>
    </row>
    <row r="28" spans="1:7" ht="12.75">
      <c r="A28" s="311"/>
      <c r="B28" s="311"/>
      <c r="C28" s="311"/>
      <c r="D28" s="311"/>
      <c r="E28" s="311"/>
      <c r="F28" s="312"/>
      <c r="G28" s="168"/>
    </row>
  </sheetData>
  <mergeCells count="12">
    <mergeCell ref="A24:A26"/>
    <mergeCell ref="A27:F28"/>
    <mergeCell ref="A2:F9"/>
    <mergeCell ref="A10:F10"/>
    <mergeCell ref="G10:G27"/>
    <mergeCell ref="A11:F11"/>
    <mergeCell ref="B12:C12"/>
    <mergeCell ref="A13:A17"/>
    <mergeCell ref="A18:A20"/>
    <mergeCell ref="A21:A23"/>
    <mergeCell ref="B21:B22"/>
    <mergeCell ref="C21:C22"/>
  </mergeCells>
  <printOptions horizontalCentered="1" verticalCentered="1"/>
  <pageMargins left="0.70866141732283472" right="0.70866141732283472" top="0.74803149606299213" bottom="0.74803149606299213" header="0.31496062992125984" footer="0.31496062992125984"/>
  <pageSetup scale="50" fitToWidth="50"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I21"/>
  <sheetViews>
    <sheetView zoomScale="110" zoomScaleNormal="110" workbookViewId="0">
      <selection activeCell="G13" sqref="G13"/>
    </sheetView>
  </sheetViews>
  <sheetFormatPr baseColWidth="10" defaultRowHeight="15"/>
  <cols>
    <col min="1" max="1" width="3.5703125" customWidth="1"/>
    <col min="2" max="2" width="4.28515625" customWidth="1"/>
    <col min="3" max="3" width="38.140625" customWidth="1"/>
    <col min="4" max="4" width="6.5703125" customWidth="1"/>
    <col min="5" max="5" width="35" customWidth="1"/>
    <col min="6" max="6" width="36.85546875" bestFit="1" customWidth="1"/>
    <col min="7" max="7" width="18.7109375" style="184" customWidth="1"/>
    <col min="8" max="8" width="15" customWidth="1"/>
  </cols>
  <sheetData>
    <row r="2" spans="1:9">
      <c r="B2" s="338"/>
      <c r="C2" s="169"/>
      <c r="D2" s="169"/>
      <c r="E2" s="169"/>
      <c r="F2" s="169"/>
      <c r="G2" s="169"/>
      <c r="H2" s="169"/>
      <c r="I2" s="169"/>
    </row>
    <row r="3" spans="1:9">
      <c r="B3" s="338"/>
      <c r="C3" s="170"/>
      <c r="D3" s="171"/>
      <c r="E3" s="171"/>
      <c r="F3" s="171"/>
      <c r="G3" s="171"/>
      <c r="H3" s="172"/>
      <c r="I3" s="169"/>
    </row>
    <row r="4" spans="1:9" ht="94.5" customHeight="1">
      <c r="B4" s="338"/>
      <c r="C4" s="173"/>
      <c r="D4" s="174"/>
      <c r="E4" s="174"/>
      <c r="F4" s="174"/>
      <c r="G4" s="174"/>
      <c r="H4" s="175"/>
      <c r="I4" s="169"/>
    </row>
    <row r="5" spans="1:9" ht="19.5" thickBot="1">
      <c r="B5" s="338"/>
      <c r="C5" s="339" t="s">
        <v>678</v>
      </c>
      <c r="D5" s="339"/>
      <c r="E5" s="339"/>
      <c r="F5" s="339"/>
      <c r="G5" s="339"/>
      <c r="H5" s="339"/>
      <c r="I5" s="338"/>
    </row>
    <row r="6" spans="1:9" ht="17.25" customHeight="1" thickBot="1">
      <c r="B6" s="338"/>
      <c r="C6" s="340" t="s">
        <v>679</v>
      </c>
      <c r="D6" s="341"/>
      <c r="E6" s="341"/>
      <c r="F6" s="341"/>
      <c r="G6" s="341"/>
      <c r="H6" s="342"/>
      <c r="I6" s="338"/>
    </row>
    <row r="7" spans="1:9" ht="30.75" thickBot="1">
      <c r="B7" s="338"/>
      <c r="C7" s="176" t="s">
        <v>553</v>
      </c>
      <c r="D7" s="343" t="s">
        <v>630</v>
      </c>
      <c r="E7" s="343"/>
      <c r="F7" s="178" t="s">
        <v>555</v>
      </c>
      <c r="G7" s="176" t="s">
        <v>556</v>
      </c>
      <c r="H7" s="178" t="s">
        <v>557</v>
      </c>
      <c r="I7" s="338"/>
    </row>
    <row r="8" spans="1:9" ht="75.75" thickBot="1">
      <c r="A8" t="s">
        <v>680</v>
      </c>
      <c r="B8" s="338"/>
      <c r="C8" s="179" t="s">
        <v>681</v>
      </c>
      <c r="D8" s="180" t="s">
        <v>559</v>
      </c>
      <c r="E8" s="117" t="s">
        <v>682</v>
      </c>
      <c r="F8" s="117" t="s">
        <v>683</v>
      </c>
      <c r="G8" s="117" t="s">
        <v>684</v>
      </c>
      <c r="H8" s="117" t="s">
        <v>685</v>
      </c>
      <c r="I8" s="338"/>
    </row>
    <row r="9" spans="1:9" ht="45.75" thickBot="1">
      <c r="B9" s="338"/>
      <c r="C9" s="344" t="s">
        <v>686</v>
      </c>
      <c r="D9" s="180" t="s">
        <v>577</v>
      </c>
      <c r="E9" s="117" t="s">
        <v>687</v>
      </c>
      <c r="F9" s="117" t="s">
        <v>688</v>
      </c>
      <c r="G9" s="117" t="s">
        <v>282</v>
      </c>
      <c r="H9" s="117" t="s">
        <v>685</v>
      </c>
      <c r="I9" s="338"/>
    </row>
    <row r="10" spans="1:9" ht="45.75" thickBot="1">
      <c r="B10" s="338"/>
      <c r="C10" s="345"/>
      <c r="D10" s="180" t="s">
        <v>582</v>
      </c>
      <c r="E10" s="117" t="s">
        <v>689</v>
      </c>
      <c r="F10" s="117" t="s">
        <v>690</v>
      </c>
      <c r="G10" s="117" t="s">
        <v>691</v>
      </c>
      <c r="H10" s="117" t="s">
        <v>692</v>
      </c>
      <c r="I10" s="338"/>
    </row>
    <row r="11" spans="1:9" ht="60.75" thickBot="1">
      <c r="B11" s="338"/>
      <c r="C11" s="345"/>
      <c r="D11" s="180" t="s">
        <v>585</v>
      </c>
      <c r="E11" s="117" t="s">
        <v>693</v>
      </c>
      <c r="F11" s="117" t="s">
        <v>694</v>
      </c>
      <c r="G11" s="117" t="s">
        <v>684</v>
      </c>
      <c r="H11" s="117" t="s">
        <v>695</v>
      </c>
      <c r="I11" s="338"/>
    </row>
    <row r="12" spans="1:9" ht="30.75" thickBot="1">
      <c r="B12" s="338"/>
      <c r="C12" s="345"/>
      <c r="D12" s="180" t="s">
        <v>696</v>
      </c>
      <c r="E12" s="117" t="s">
        <v>697</v>
      </c>
      <c r="F12" s="117" t="s">
        <v>698</v>
      </c>
      <c r="G12" s="117" t="s">
        <v>282</v>
      </c>
      <c r="H12" s="117" t="s">
        <v>695</v>
      </c>
      <c r="I12" s="338"/>
    </row>
    <row r="13" spans="1:9" ht="30.75" thickBot="1">
      <c r="B13" s="338"/>
      <c r="C13" s="346"/>
      <c r="D13" s="181" t="s">
        <v>699</v>
      </c>
      <c r="E13" s="182" t="s">
        <v>700</v>
      </c>
      <c r="F13" s="182" t="s">
        <v>701</v>
      </c>
      <c r="G13" s="183" t="s">
        <v>595</v>
      </c>
      <c r="H13" s="182" t="s">
        <v>702</v>
      </c>
      <c r="I13" s="338"/>
    </row>
    <row r="14" spans="1:9" ht="75.75" thickBot="1">
      <c r="B14" s="338"/>
      <c r="C14" s="179" t="s">
        <v>703</v>
      </c>
      <c r="D14" s="180" t="s">
        <v>593</v>
      </c>
      <c r="E14" s="117" t="s">
        <v>704</v>
      </c>
      <c r="F14" s="117" t="s">
        <v>705</v>
      </c>
      <c r="G14" s="117" t="s">
        <v>706</v>
      </c>
      <c r="H14" s="117" t="s">
        <v>695</v>
      </c>
      <c r="I14" s="338"/>
    </row>
    <row r="15" spans="1:9" ht="60.75" thickBot="1">
      <c r="B15" s="338"/>
      <c r="C15" s="344" t="s">
        <v>707</v>
      </c>
      <c r="D15" s="180" t="s">
        <v>601</v>
      </c>
      <c r="E15" s="117" t="s">
        <v>708</v>
      </c>
      <c r="F15" s="117" t="s">
        <v>709</v>
      </c>
      <c r="G15" s="117" t="s">
        <v>710</v>
      </c>
      <c r="H15" s="117" t="s">
        <v>695</v>
      </c>
      <c r="I15" s="338"/>
    </row>
    <row r="16" spans="1:9" ht="60.75" thickBot="1">
      <c r="B16" s="338"/>
      <c r="C16" s="345"/>
      <c r="D16" s="180" t="s">
        <v>605</v>
      </c>
      <c r="E16" s="117" t="s">
        <v>711</v>
      </c>
      <c r="F16" s="117" t="s">
        <v>712</v>
      </c>
      <c r="G16" s="117" t="s">
        <v>713</v>
      </c>
      <c r="H16" s="117" t="s">
        <v>692</v>
      </c>
      <c r="I16" s="338"/>
    </row>
    <row r="17" spans="2:9" ht="90.75" thickBot="1">
      <c r="B17" s="338"/>
      <c r="C17" s="344" t="s">
        <v>714</v>
      </c>
      <c r="D17" s="180" t="s">
        <v>715</v>
      </c>
      <c r="E17" s="117" t="s">
        <v>716</v>
      </c>
      <c r="F17" s="117" t="s">
        <v>717</v>
      </c>
      <c r="G17" s="117" t="s">
        <v>710</v>
      </c>
      <c r="H17" s="117" t="s">
        <v>718</v>
      </c>
      <c r="I17" s="338"/>
    </row>
    <row r="18" spans="2:9" ht="75.75" thickBot="1">
      <c r="B18" s="338"/>
      <c r="C18" s="345"/>
      <c r="D18" s="180" t="s">
        <v>719</v>
      </c>
      <c r="E18" s="117" t="s">
        <v>720</v>
      </c>
      <c r="F18" s="117" t="s">
        <v>721</v>
      </c>
      <c r="G18" s="117" t="s">
        <v>282</v>
      </c>
      <c r="H18" s="117" t="s">
        <v>695</v>
      </c>
      <c r="I18" s="338"/>
    </row>
    <row r="19" spans="2:9">
      <c r="B19" s="338"/>
      <c r="C19" s="347"/>
      <c r="D19" s="347"/>
      <c r="E19" s="347"/>
      <c r="F19" s="347"/>
      <c r="G19" s="347"/>
      <c r="H19" s="347"/>
      <c r="I19" s="338"/>
    </row>
    <row r="20" spans="2:9">
      <c r="B20" s="338"/>
      <c r="C20" s="348"/>
      <c r="D20" s="348"/>
      <c r="E20" s="348"/>
      <c r="F20" s="348"/>
      <c r="G20" s="348"/>
      <c r="H20" s="348"/>
      <c r="I20" s="338"/>
    </row>
    <row r="21" spans="2:9">
      <c r="B21" s="338"/>
    </row>
  </sheetData>
  <mergeCells count="9">
    <mergeCell ref="B2:B21"/>
    <mergeCell ref="C5:H5"/>
    <mergeCell ref="I5:I20"/>
    <mergeCell ref="C6:H6"/>
    <mergeCell ref="D7:E7"/>
    <mergeCell ref="C9:C13"/>
    <mergeCell ref="C15:C16"/>
    <mergeCell ref="C17:C18"/>
    <mergeCell ref="C19:H20"/>
  </mergeCells>
  <printOptions horizontalCentered="1" verticalCentered="1"/>
  <pageMargins left="0.70866141732283472" right="0.70866141732283472" top="0.74803149606299213" bottom="0.74803149606299213" header="0.31496062992125984" footer="0.31496062992125984"/>
  <pageSetup scale="57"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16</vt:i4>
      </vt:variant>
    </vt:vector>
  </HeadingPairs>
  <TitlesOfParts>
    <vt:vector size="27" baseType="lpstr">
      <vt:lpstr>Contexto Estratégico</vt:lpstr>
      <vt:lpstr>Gestión de Riesgos</vt:lpstr>
      <vt:lpstr>Mapa de Riesgos de Corrupción</vt:lpstr>
      <vt:lpstr>Explicación de los campos</vt:lpstr>
      <vt:lpstr>Comprobación Riesgos Corrupción</vt:lpstr>
      <vt:lpstr>Hoja2</vt:lpstr>
      <vt:lpstr>Racionalizacion</vt:lpstr>
      <vt:lpstr>Rendición de Cuentas</vt:lpstr>
      <vt:lpstr>Servicio al ciudadano</vt:lpstr>
      <vt:lpstr>Transparencia </vt:lpstr>
      <vt:lpstr>Hoja3</vt:lpstr>
      <vt:lpstr>Causafactor</vt:lpstr>
      <vt:lpstr>Causafactor3</vt:lpstr>
      <vt:lpstr>ClaseRiesgo</vt:lpstr>
      <vt:lpstr>Confidencialidad</vt:lpstr>
      <vt:lpstr>ControlTipo</vt:lpstr>
      <vt:lpstr>FactorCausa</vt:lpstr>
      <vt:lpstr>Imagen</vt:lpstr>
      <vt:lpstr>Legal</vt:lpstr>
      <vt:lpstr>Operativo</vt:lpstr>
      <vt:lpstr>Posibilidad</vt:lpstr>
      <vt:lpstr>RiesgoClase3</vt:lpstr>
      <vt:lpstr>SiNo</vt:lpstr>
      <vt:lpstr>sinona</vt:lpstr>
      <vt:lpstr>TipoControl</vt:lpstr>
      <vt:lpstr>Tipocontrol2</vt:lpstr>
      <vt:lpstr>TipoImpacto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Esteban Mancera</dc:creator>
  <cp:lastModifiedBy>Monica Herazo Rodriguez</cp:lastModifiedBy>
  <cp:lastPrinted>2016-03-31T18:45:35Z</cp:lastPrinted>
  <dcterms:created xsi:type="dcterms:W3CDTF">2014-10-16T16:55:08Z</dcterms:created>
  <dcterms:modified xsi:type="dcterms:W3CDTF">2016-03-31T19:06:02Z</dcterms:modified>
</cp:coreProperties>
</file>