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osorio\Documents\Agosto 2021\Micrositio\"/>
    </mc:Choice>
  </mc:AlternateContent>
  <bookViews>
    <workbookView xWindow="0" yWindow="0" windowWidth="20490" windowHeight="7350"/>
  </bookViews>
  <sheets>
    <sheet name="EJECUCION PRESUPUESTAL  " sheetId="1" r:id="rId1"/>
  </sheets>
  <externalReferences>
    <externalReference r:id="rId2"/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6" i="1"/>
  <c r="G6" i="1"/>
  <c r="I6" i="1"/>
  <c r="L6" i="1"/>
  <c r="P6" i="1"/>
  <c r="M6" i="1"/>
  <c r="K6" i="1"/>
  <c r="P5" i="1"/>
  <c r="O5" i="1"/>
  <c r="N5" i="1"/>
  <c r="I5" i="1"/>
  <c r="M5" i="1"/>
  <c r="G5" i="1"/>
  <c r="L5" i="1"/>
  <c r="K5" i="1"/>
  <c r="J5" i="1"/>
  <c r="J4" i="1"/>
  <c r="P4" i="1"/>
  <c r="I4" i="1"/>
  <c r="L4" i="1"/>
  <c r="G4" i="1"/>
  <c r="E3" i="1"/>
  <c r="G3" i="1"/>
  <c r="P3" i="1"/>
  <c r="L3" i="1"/>
  <c r="K3" i="1"/>
</calcChain>
</file>

<file path=xl/comments1.xml><?xml version="1.0" encoding="utf-8"?>
<comments xmlns="http://schemas.openxmlformats.org/spreadsheetml/2006/main">
  <authors>
    <author>Laura Lorena Osorio Pardo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Laura Lorena Osorio Pardo:</t>
        </r>
        <r>
          <rPr>
            <sz val="9"/>
            <color indexed="81"/>
            <rFont val="Tahoma"/>
            <family val="2"/>
          </rPr>
          <t xml:space="preserve">
Compromiso, la Dirección no ha solicitado la liberacion del saldo del CDP. No se evidencia armonización. </t>
        </r>
      </text>
    </comment>
  </commentList>
</comments>
</file>

<file path=xl/sharedStrings.xml><?xml version="1.0" encoding="utf-8"?>
<sst xmlns="http://schemas.openxmlformats.org/spreadsheetml/2006/main" count="33" uniqueCount="32">
  <si>
    <t>Numero Meta</t>
  </si>
  <si>
    <t xml:space="preserve">Descripción Meta </t>
  </si>
  <si>
    <t>Nombre Producto</t>
  </si>
  <si>
    <t>Nombre Actividad</t>
  </si>
  <si>
    <t xml:space="preserve">Apropiacion Inicial </t>
  </si>
  <si>
    <t>Modificaciones</t>
  </si>
  <si>
    <t xml:space="preserve">Apropiación Total </t>
  </si>
  <si>
    <t xml:space="preserve">Vigencia Futura </t>
  </si>
  <si>
    <t xml:space="preserve">Total CDP </t>
  </si>
  <si>
    <t xml:space="preserve">Total RPC </t>
  </si>
  <si>
    <t xml:space="preserve">Saldo RPC </t>
  </si>
  <si>
    <t>Saldo CDP</t>
  </si>
  <si>
    <t xml:space="preserve">Concepto Precontractual </t>
  </si>
  <si>
    <t xml:space="preserve">Total Pagos inversión </t>
  </si>
  <si>
    <t>Total pagos gestión incorporada incorporada</t>
  </si>
  <si>
    <t>Disponible</t>
  </si>
  <si>
    <t xml:space="preserve">Gestión Incorporada </t>
  </si>
  <si>
    <t>Modernizar los tres canales de atención al usuario.</t>
  </si>
  <si>
    <t>Servicio de información implementado</t>
  </si>
  <si>
    <t>Contratar los servicios para la operación, mantenimiento, modernización y correcto funcionamiento de todos los canales de atención</t>
  </si>
  <si>
    <t>Implementar 4 app para modernizar los procesos de la Secretaria General</t>
  </si>
  <si>
    <t>Servicio información implementado</t>
  </si>
  <si>
    <t>Contratar los servicios especializados en materia de desarrollo y modelación de implementación de APP.</t>
  </si>
  <si>
    <t xml:space="preserve">Adecuar la infraestructura de 6 bienes inmuebles propiedad del departamento. </t>
  </si>
  <si>
    <t xml:space="preserve">Sedes adecuadas </t>
  </si>
  <si>
    <t>Mejorar y adecuar 5 bienes inmuebles del Departamento</t>
  </si>
  <si>
    <t>Implementar en el 100% de las dependencias del sector central el Programa de Gestión Documental.</t>
  </si>
  <si>
    <t>Sedes adecuadas</t>
  </si>
  <si>
    <t>Prestar asistencia técnica a las entidades descentralizadas y entes Municipales de los 116 municipios del departamento de Cundinamarca.</t>
  </si>
  <si>
    <t>Servicio de gestión documental</t>
  </si>
  <si>
    <t>Promover en el 100% de los municipios del departamento la implementación del Sistema Departamental de Archivo.</t>
  </si>
  <si>
    <t>Departamento de Cundinamarca
Secretaria General 
Ejecución Presupuestal de Inversión 2021
Información con corte al 10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</si>
</sst>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0" xfId="0" applyAlignment="1"/>
    <xf numFmtId="0" fontId="0" fillId="2" borderId="2" xfId="0" applyFill="1" applyBorder="1" applyAlignment="1">
      <alignment wrapText="1"/>
    </xf>
    <xf numFmtId="0" fontId="0" fillId="2" borderId="2" xfId="0" applyFill="1" applyBorder="1"/>
    <xf numFmtId="165" fontId="0" fillId="2" borderId="2" xfId="1" applyNumberFormat="1" applyFont="1" applyFill="1" applyBorder="1"/>
    <xf numFmtId="165" fontId="0" fillId="2" borderId="2" xfId="1" applyNumberFormat="1" applyFont="1" applyFill="1" applyBorder="1" applyAlignment="1">
      <alignment wrapText="1"/>
    </xf>
    <xf numFmtId="165" fontId="0" fillId="3" borderId="2" xfId="1" applyNumberFormat="1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42" fontId="0" fillId="0" borderId="2" xfId="2" applyFont="1" applyBorder="1"/>
    <xf numFmtId="165" fontId="0" fillId="0" borderId="2" xfId="1" applyNumberFormat="1" applyFont="1" applyBorder="1"/>
    <xf numFmtId="42" fontId="0" fillId="3" borderId="2" xfId="0" applyNumberFormat="1" applyFill="1" applyBorder="1"/>
    <xf numFmtId="0" fontId="3" fillId="0" borderId="0" xfId="0" applyFont="1"/>
    <xf numFmtId="0" fontId="0" fillId="3" borderId="2" xfId="0" applyFill="1" applyBorder="1"/>
    <xf numFmtId="8" fontId="0" fillId="0" borderId="2" xfId="2" applyNumberFormat="1" applyFont="1" applyBorder="1"/>
    <xf numFmtId="44" fontId="0" fillId="3" borderId="2" xfId="0" applyNumberFormat="1" applyFill="1" applyBorder="1"/>
    <xf numFmtId="42" fontId="0" fillId="0" borderId="0" xfId="0" applyNumberFormat="1"/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osorio/Documents/Agosto%202021/Plan%20de%20Accion%20jul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osorio/Documents/Agosto%202021/INFORME%20EJECUCI&#211;N%20IN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Hoja1"/>
      <sheetName val="Hoja6"/>
    </sheetNames>
    <sheetDataSet>
      <sheetData sheetId="0"/>
      <sheetData sheetId="1"/>
      <sheetData sheetId="2">
        <row r="9">
          <cell r="J9">
            <v>238990100</v>
          </cell>
          <cell r="P9">
            <v>224389581</v>
          </cell>
        </row>
        <row r="11">
          <cell r="G11">
            <v>3480623078</v>
          </cell>
          <cell r="J11">
            <v>3480623078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EC"/>
      <sheetName val="INVERSION"/>
      <sheetName val="EJECUCION PRESUPUESTAL "/>
      <sheetName val="Graficos "/>
      <sheetName val="Hoja2"/>
      <sheetName val="Hoja3"/>
    </sheetNames>
    <sheetDataSet>
      <sheetData sheetId="0" refreshError="1"/>
      <sheetData sheetId="1">
        <row r="34">
          <cell r="L34">
            <v>310564</v>
          </cell>
        </row>
        <row r="36">
          <cell r="B36">
            <v>548000000</v>
          </cell>
        </row>
        <row r="40">
          <cell r="J40">
            <v>1740311538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C3" sqref="C3"/>
    </sheetView>
  </sheetViews>
  <sheetFormatPr baseColWidth="10" defaultRowHeight="15" x14ac:dyDescent="0.25"/>
  <cols>
    <col min="2" max="2" width="27.42578125" customWidth="1"/>
    <col min="3" max="3" width="36" bestFit="1" customWidth="1"/>
    <col min="4" max="4" width="49.5703125" customWidth="1"/>
    <col min="5" max="5" width="19" customWidth="1"/>
    <col min="6" max="6" width="15.85546875" bestFit="1" customWidth="1"/>
    <col min="7" max="7" width="19.5703125" bestFit="1" customWidth="1"/>
    <col min="8" max="8" width="16.140625" bestFit="1" customWidth="1"/>
    <col min="9" max="10" width="15.5703125" bestFit="1" customWidth="1"/>
    <col min="11" max="11" width="19.85546875" customWidth="1"/>
    <col min="12" max="13" width="16" customWidth="1"/>
    <col min="14" max="14" width="22.140625" customWidth="1"/>
    <col min="15" max="15" width="17.7109375" customWidth="1"/>
    <col min="16" max="16" width="14.42578125" customWidth="1"/>
    <col min="17" max="17" width="19.7109375" customWidth="1"/>
  </cols>
  <sheetData>
    <row r="1" spans="1:17" s="3" customFormat="1" ht="68.25" customHeight="1" x14ac:dyDescent="0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8.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  <c r="N2" s="6" t="s">
        <v>13</v>
      </c>
      <c r="O2" s="7" t="s">
        <v>14</v>
      </c>
      <c r="P2" s="6" t="s">
        <v>15</v>
      </c>
      <c r="Q2" s="8" t="s">
        <v>16</v>
      </c>
    </row>
    <row r="3" spans="1:17" ht="50.25" customHeight="1" x14ac:dyDescent="0.25">
      <c r="A3" s="9">
        <v>387</v>
      </c>
      <c r="B3" s="10" t="s">
        <v>17</v>
      </c>
      <c r="C3" s="11" t="s">
        <v>18</v>
      </c>
      <c r="D3" s="12" t="s">
        <v>19</v>
      </c>
      <c r="E3" s="13">
        <f>517699336</f>
        <v>517699336</v>
      </c>
      <c r="F3" s="13">
        <v>900000000</v>
      </c>
      <c r="G3" s="13">
        <f>F3+E3</f>
        <v>1417699336</v>
      </c>
      <c r="H3" s="13">
        <v>49185775</v>
      </c>
      <c r="I3" s="13">
        <v>468513548</v>
      </c>
      <c r="J3" s="13">
        <v>469172233</v>
      </c>
      <c r="K3" s="13">
        <f>(I3+H3)-J3</f>
        <v>48527090</v>
      </c>
      <c r="L3" s="13">
        <f>(H3+I3)-J3</f>
        <v>48527090</v>
      </c>
      <c r="M3" s="13">
        <v>442103882</v>
      </c>
      <c r="N3" s="14">
        <v>287918144</v>
      </c>
      <c r="O3" s="14"/>
      <c r="P3" s="13">
        <f>G3-J3</f>
        <v>948527103</v>
      </c>
      <c r="Q3" s="15">
        <v>0</v>
      </c>
    </row>
    <row r="4" spans="1:17" ht="45" x14ac:dyDescent="0.25">
      <c r="A4" s="9">
        <v>389</v>
      </c>
      <c r="B4" s="10" t="s">
        <v>20</v>
      </c>
      <c r="C4" s="16" t="s">
        <v>21</v>
      </c>
      <c r="D4" s="12" t="s">
        <v>22</v>
      </c>
      <c r="E4" s="13">
        <v>75000000</v>
      </c>
      <c r="F4" s="13">
        <v>0</v>
      </c>
      <c r="G4" s="13">
        <f>F4+E4</f>
        <v>75000000</v>
      </c>
      <c r="H4" s="13">
        <v>0</v>
      </c>
      <c r="I4" s="13">
        <f>0</f>
        <v>0</v>
      </c>
      <c r="J4" s="13">
        <f>0</f>
        <v>0</v>
      </c>
      <c r="K4" s="13">
        <v>0</v>
      </c>
      <c r="L4" s="13">
        <f t="shared" ref="L4" si="0">(H4+I4)-J4</f>
        <v>0</v>
      </c>
      <c r="M4" s="13"/>
      <c r="N4" s="13">
        <v>0</v>
      </c>
      <c r="O4" s="13"/>
      <c r="P4" s="13">
        <f>E4-J4</f>
        <v>75000000</v>
      </c>
      <c r="Q4" s="17">
        <v>0</v>
      </c>
    </row>
    <row r="5" spans="1:17" ht="48" customHeight="1" x14ac:dyDescent="0.25">
      <c r="A5" s="9">
        <v>398</v>
      </c>
      <c r="B5" s="10" t="s">
        <v>23</v>
      </c>
      <c r="C5" s="9" t="s">
        <v>24</v>
      </c>
      <c r="D5" s="12" t="s">
        <v>25</v>
      </c>
      <c r="E5" s="13">
        <v>239300664</v>
      </c>
      <c r="F5" s="13">
        <v>3480623078</v>
      </c>
      <c r="G5" s="13">
        <f>F5+E5</f>
        <v>3719923742</v>
      </c>
      <c r="H5" s="13">
        <v>0</v>
      </c>
      <c r="I5" s="13">
        <f>[1]Hoja6!$G$11+238990100</f>
        <v>3719613178</v>
      </c>
      <c r="J5" s="13">
        <f>[1]Hoja6!$J$9+[1]Hoja6!$J$11</f>
        <v>3719613178</v>
      </c>
      <c r="K5" s="18">
        <f>1740311540+238990100</f>
        <v>1979301640</v>
      </c>
      <c r="L5" s="13">
        <f>(G5-I5)</f>
        <v>310564</v>
      </c>
      <c r="M5" s="13">
        <f>I5</f>
        <v>3719613178</v>
      </c>
      <c r="N5" s="13">
        <f>[2]INVERSION!J40</f>
        <v>1740311538</v>
      </c>
      <c r="O5" s="13">
        <f>[1]Hoja6!$P$9</f>
        <v>224389581</v>
      </c>
      <c r="P5" s="13">
        <f>[2]INVERSION!L34</f>
        <v>310564</v>
      </c>
      <c r="Q5" s="19">
        <v>443588493</v>
      </c>
    </row>
    <row r="6" spans="1:17" ht="60" x14ac:dyDescent="0.25">
      <c r="A6" s="9">
        <v>400</v>
      </c>
      <c r="B6" s="10" t="s">
        <v>26</v>
      </c>
      <c r="C6" s="11" t="s">
        <v>27</v>
      </c>
      <c r="D6" s="12" t="s">
        <v>25</v>
      </c>
      <c r="E6" s="13">
        <f>[2]INVERSION!B36</f>
        <v>548000000</v>
      </c>
      <c r="F6" s="13">
        <v>600000000</v>
      </c>
      <c r="G6" s="13">
        <f>F6+E6</f>
        <v>1148000000</v>
      </c>
      <c r="H6" s="13">
        <v>0</v>
      </c>
      <c r="I6" s="13">
        <f>G6</f>
        <v>1148000000</v>
      </c>
      <c r="J6" s="13">
        <v>1147931418</v>
      </c>
      <c r="K6" s="13">
        <f>201177237+503302216</f>
        <v>704479453</v>
      </c>
      <c r="L6" s="13">
        <f>(I6-J6)</f>
        <v>68582</v>
      </c>
      <c r="M6" s="13">
        <f>I6</f>
        <v>1148000000</v>
      </c>
      <c r="N6" s="13">
        <v>443451965</v>
      </c>
      <c r="O6" s="13">
        <v>0</v>
      </c>
      <c r="P6" s="13">
        <f>+L6</f>
        <v>68582</v>
      </c>
      <c r="Q6" s="17"/>
    </row>
    <row r="7" spans="1:17" ht="75.75" customHeight="1" x14ac:dyDescent="0.25">
      <c r="A7" s="9">
        <v>402</v>
      </c>
      <c r="B7" s="10" t="s">
        <v>28</v>
      </c>
      <c r="C7" s="11" t="s">
        <v>29</v>
      </c>
      <c r="D7" s="12" t="s">
        <v>30</v>
      </c>
      <c r="E7" s="14">
        <v>120000000</v>
      </c>
      <c r="F7" s="13">
        <v>0</v>
      </c>
      <c r="G7" s="13">
        <f>E7+F7</f>
        <v>120000000</v>
      </c>
      <c r="H7" s="13"/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120000000</v>
      </c>
      <c r="Q7" s="17"/>
    </row>
    <row r="8" spans="1:17" x14ac:dyDescent="0.25">
      <c r="K8" s="20"/>
    </row>
  </sheetData>
  <mergeCells count="1">
    <mergeCell ref="A1:Q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 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Lorena Osorio Pardo</dc:creator>
  <cp:lastModifiedBy>Laura Lorena Osorio Pardo</cp:lastModifiedBy>
  <dcterms:created xsi:type="dcterms:W3CDTF">2021-08-20T20:20:06Z</dcterms:created>
  <dcterms:modified xsi:type="dcterms:W3CDTF">2021-08-23T20:40:30Z</dcterms:modified>
</cp:coreProperties>
</file>