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linamsilvina/Downloads/"/>
    </mc:Choice>
  </mc:AlternateContent>
  <xr:revisionPtr revIDLastSave="0" documentId="8_{EAADB7FB-2C7E-E243-9DDD-9DE8BB23D768}" xr6:coauthVersionLast="47" xr6:coauthVersionMax="47" xr10:uidLastSave="{00000000-0000-0000-0000-000000000000}"/>
  <bookViews>
    <workbookView xWindow="0" yWindow="460" windowWidth="28800" windowHeight="12440" tabRatio="786" xr2:uid="{00000000-000D-0000-FFFF-FFFF00000000}"/>
  </bookViews>
  <sheets>
    <sheet name="Gestión de Riesgos" sheetId="22" r:id="rId1"/>
    <sheet name="Mapa Riesgos de Corrupción 2018" sheetId="32" r:id="rId2"/>
    <sheet name="Racionalizacióndetramites" sheetId="31" r:id="rId3"/>
    <sheet name="RendiciónCuentas" sheetId="30" r:id="rId4"/>
    <sheet name="Atención al Ciudadano" sheetId="26" r:id="rId5"/>
    <sheet name="Tranparencia y Acceso a Inf. " sheetId="25" r:id="rId6"/>
  </sheets>
  <externalReferences>
    <externalReference r:id="rId7"/>
    <externalReference r:id="rId8"/>
    <externalReference r:id="rId9"/>
    <externalReference r:id="rId10"/>
  </externalReferences>
  <definedNames>
    <definedName name="_xlnm._FilterDatabase" localSheetId="0" hidden="1">'Gestión de Riesgos'!$A$9:$F$9</definedName>
    <definedName name="A" localSheetId="3">#REF!</definedName>
    <definedName name="A" localSheetId="5">#REF!</definedName>
    <definedName name="A">#REF!</definedName>
    <definedName name="A_Obj1" localSheetId="0">OFFSET(#REF!,0,0,COUNTA(#REF!)-1,1)</definedName>
    <definedName name="A_Obj1" localSheetId="1">OFFSET(#REF!,0,0,COUNTA(#REF!)-1,1)</definedName>
    <definedName name="A_Obj1" localSheetId="3">OFFSET(#REF!,0,0,COUNTA(#REF!)-1,1)</definedName>
    <definedName name="A_Obj1" localSheetId="5">OFFSET(#REF!,0,0,COUNTA(#REF!)-1,1)</definedName>
    <definedName name="A_Obj1">OFFSET(#REF!,0,0,COUNTA(#REF!)-1,1)</definedName>
    <definedName name="A_Obj2" localSheetId="0">OFFSET(#REF!,0,0,COUNTA(#REF!)-1,1)</definedName>
    <definedName name="A_Obj2" localSheetId="1">OFFSET(#REF!,0,0,COUNTA(#REF!)-1,1)</definedName>
    <definedName name="A_Obj2" localSheetId="3">OFFSET(#REF!,0,0,COUNTA(#REF!)-1,1)</definedName>
    <definedName name="A_Obj2" localSheetId="5">OFFSET(#REF!,0,0,COUNTA(#REF!)-1,1)</definedName>
    <definedName name="A_Obj2">OFFSET(#REF!,0,0,COUNTA(#REF!)-1,1)</definedName>
    <definedName name="A_Obj3" localSheetId="0">OFFSET(#REF!,0,0,COUNTA(#REF!)-1,1)</definedName>
    <definedName name="A_Obj3" localSheetId="1">OFFSET(#REF!,0,0,COUNTA(#REF!)-1,1)</definedName>
    <definedName name="A_Obj3" localSheetId="3">OFFSET(#REF!,0,0,COUNTA(#REF!)-1,1)</definedName>
    <definedName name="A_Obj3" localSheetId="5">OFFSET(#REF!,0,0,COUNTA(#REF!)-1,1)</definedName>
    <definedName name="A_Obj3">OFFSET(#REF!,0,0,COUNTA(#REF!)-1,1)</definedName>
    <definedName name="A_Obj4" localSheetId="0">OFFSET(#REF!,0,0,COUNTA(#REF!)-1,1)</definedName>
    <definedName name="A_Obj4" localSheetId="1">OFFSET(#REF!,0,0,COUNTA(#REF!)-1,1)</definedName>
    <definedName name="A_Obj4" localSheetId="3">OFFSET(#REF!,0,0,COUNTA(#REF!)-1,1)</definedName>
    <definedName name="A_Obj4" localSheetId="5">OFFSET(#REF!,0,0,COUNTA(#REF!)-1,1)</definedName>
    <definedName name="A_Obj4">OFFSET(#REF!,0,0,COUNTA(#REF!)-1,1)</definedName>
    <definedName name="Acc_1" localSheetId="0">#REF!</definedName>
    <definedName name="Acc_1" localSheetId="1">#REF!</definedName>
    <definedName name="Acc_1" localSheetId="3">#REF!</definedName>
    <definedName name="Acc_1" localSheetId="5">#REF!</definedName>
    <definedName name="Acc_1">#REF!</definedName>
    <definedName name="acc_10">#REF!</definedName>
    <definedName name="Acc_2" localSheetId="0">#REF!</definedName>
    <definedName name="Acc_2" localSheetId="1">#REF!</definedName>
    <definedName name="Acc_2" localSheetId="3">#REF!</definedName>
    <definedName name="Acc_2" localSheetId="5">#REF!</definedName>
    <definedName name="Acc_2">#REF!</definedName>
    <definedName name="Acc_22" localSheetId="3">#REF!</definedName>
    <definedName name="Acc_22">#REF!</definedName>
    <definedName name="Acc_3" localSheetId="0">#REF!</definedName>
    <definedName name="Acc_3" localSheetId="1">#REF!</definedName>
    <definedName name="Acc_3" localSheetId="3">#REF!</definedName>
    <definedName name="Acc_3" localSheetId="5">#REF!</definedName>
    <definedName name="Acc_3">#REF!</definedName>
    <definedName name="Acc_4" localSheetId="0">#REF!</definedName>
    <definedName name="Acc_4" localSheetId="1">#REF!</definedName>
    <definedName name="Acc_4" localSheetId="3">#REF!</definedName>
    <definedName name="Acc_4" localSheetId="5">#REF!</definedName>
    <definedName name="Acc_4">#REF!</definedName>
    <definedName name="Acc_5" localSheetId="0">#REF!</definedName>
    <definedName name="Acc_5" localSheetId="1">#REF!</definedName>
    <definedName name="Acc_5" localSheetId="3">#REF!</definedName>
    <definedName name="Acc_5" localSheetId="5">#REF!</definedName>
    <definedName name="Acc_5">#REF!</definedName>
    <definedName name="Acc_6" localSheetId="0">#REF!</definedName>
    <definedName name="Acc_6" localSheetId="1">#REF!</definedName>
    <definedName name="Acc_6" localSheetId="3">#REF!</definedName>
    <definedName name="Acc_6" localSheetId="5">#REF!</definedName>
    <definedName name="Acc_6">#REF!</definedName>
    <definedName name="Acc_7" localSheetId="0">#REF!</definedName>
    <definedName name="Acc_7" localSheetId="1">#REF!</definedName>
    <definedName name="Acc_7" localSheetId="3">#REF!</definedName>
    <definedName name="Acc_7" localSheetId="5">#REF!</definedName>
    <definedName name="Acc_7">#REF!</definedName>
    <definedName name="Acc_8" localSheetId="0">#REF!</definedName>
    <definedName name="Acc_8" localSheetId="1">#REF!</definedName>
    <definedName name="Acc_8" localSheetId="3">#REF!</definedName>
    <definedName name="Acc_8" localSheetId="5">#REF!</definedName>
    <definedName name="Acc_8">#REF!</definedName>
    <definedName name="Acc_9" localSheetId="0">#REF!</definedName>
    <definedName name="Acc_9" localSheetId="1">#REF!</definedName>
    <definedName name="Acc_9" localSheetId="3">#REF!</definedName>
    <definedName name="Acc_9" localSheetId="5">#REF!</definedName>
    <definedName name="Acc_9">#REF!</definedName>
    <definedName name="acc_d">#REF!</definedName>
    <definedName name="accdd">#REF!</definedName>
    <definedName name="accddas">#REF!</definedName>
    <definedName name="Afecta" localSheetId="1">[1]Hoja2!$AM$2:$AM$3</definedName>
    <definedName name="Afecta">[2]Hoja2!$AM$2:$AM$3</definedName>
    <definedName name="Causafactor3" localSheetId="1">'[3]Explicación de los campos'!$B$2:$B$9</definedName>
    <definedName name="Causafactor3">'[4]Explicación de los campos'!$B$2:$B$9</definedName>
    <definedName name="ciudadano">#REF!</definedName>
    <definedName name="clase" localSheetId="1">'[1]Explicación de los campos'!$G$2:$G$7</definedName>
    <definedName name="clase">'[2]Explicación de los campos'!$G$2:$G$7</definedName>
    <definedName name="Confidencialidad" localSheetId="1">[1]Hoja2!$N$3:$N$7</definedName>
    <definedName name="Confidencialidad">[2]Hoja2!$N$3:$N$7</definedName>
    <definedName name="ControlTipo" localSheetId="1">[3]Hoja2!$AI$3:$AI$6</definedName>
    <definedName name="ControlTipo">[4]Hoja2!$AI$3:$AI$6</definedName>
    <definedName name="Departamentos" localSheetId="0">#REF!</definedName>
    <definedName name="Departamentos" localSheetId="1">#REF!</definedName>
    <definedName name="Departamentos" localSheetId="3">#REF!</definedName>
    <definedName name="Departamentos" localSheetId="5">#REF!</definedName>
    <definedName name="Departamentos">#REF!</definedName>
    <definedName name="Fuentes" localSheetId="0">#REF!</definedName>
    <definedName name="Fuentes" localSheetId="1">#REF!</definedName>
    <definedName name="Fuentes" localSheetId="3">#REF!</definedName>
    <definedName name="Fuentes" localSheetId="5">#REF!</definedName>
    <definedName name="Fuentes">#REF!</definedName>
    <definedName name="hola">#REF!</definedName>
    <definedName name="Indicadores" localSheetId="0">#REF!</definedName>
    <definedName name="Indicadores" localSheetId="1">#REF!</definedName>
    <definedName name="Indicadores" localSheetId="3">#REF!</definedName>
    <definedName name="Indicadores" localSheetId="5">#REF!</definedName>
    <definedName name="Indicadores">#REF!</definedName>
    <definedName name="m" localSheetId="3">#REF!</definedName>
    <definedName name="m" localSheetId="5">#REF!</definedName>
    <definedName name="m">#REF!</definedName>
    <definedName name="Monica" localSheetId="3">#REF!</definedName>
    <definedName name="Monica">#REF!</definedName>
    <definedName name="Objetivos" localSheetId="0">OFFSET(#REF!,0,0,COUNTA(#REF!)-1,1)</definedName>
    <definedName name="Objetivos" localSheetId="1">OFFSET(#REF!,0,0,COUNTA(#REF!)-1,1)</definedName>
    <definedName name="Objetivos" localSheetId="3">OFFSET(#REF!,0,0,COUNTA(#REF!)-1,1)</definedName>
    <definedName name="Objetivos" localSheetId="5">OFFSET(#REF!,0,0,COUNTA(#REF!)-1,1)</definedName>
    <definedName name="Objetivos">OFFSET(#REF!,0,0,COUNTA(#REF!)-1,1)</definedName>
    <definedName name="Objjj" localSheetId="3">OFFSET(#REF!,0,0,COUNTA(#REF!)-1,1)</definedName>
    <definedName name="Objjj">OFFSET(#REF!,0,0,COUNTA(#REF!)-1,1)</definedName>
    <definedName name="obkk">OFFSET(#REF!,0,0,COUNTA(#REF!)-1,1)</definedName>
    <definedName name="Posibilidad" localSheetId="1">[3]Hoja2!$H$3:$H$7</definedName>
    <definedName name="Posibilidad">[4]Hoja2!$H$3:$H$7</definedName>
    <definedName name="RiesgoClase3" localSheetId="1">'[3]Explicación de los campos'!$G$2:$G$8</definedName>
    <definedName name="RiesgoClase3">'[4]Explicación de los campos'!$G$2:$G$8</definedName>
    <definedName name="SiNo" localSheetId="1">[3]Hoja2!$AK$3:$AK$4</definedName>
    <definedName name="SiNo">[4]Hoja2!$AK$3:$AK$4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32" l="1"/>
  <c r="BF48" i="32" l="1"/>
  <c r="BH48" i="32" s="1"/>
  <c r="BD48" i="32"/>
  <c r="AV48" i="32"/>
  <c r="AT48" i="32"/>
  <c r="AR48" i="32"/>
  <c r="AP48" i="32"/>
  <c r="AN48" i="32"/>
  <c r="AL48" i="32"/>
  <c r="AJ48" i="32"/>
  <c r="AW48" i="32" s="1"/>
  <c r="BF47" i="32"/>
  <c r="BD47" i="32"/>
  <c r="AV47" i="32"/>
  <c r="AT47" i="32"/>
  <c r="AR47" i="32"/>
  <c r="AP47" i="32"/>
  <c r="AN47" i="32"/>
  <c r="AL47" i="32"/>
  <c r="AJ47" i="32"/>
  <c r="BB46" i="32"/>
  <c r="BC46" i="32" s="1"/>
  <c r="AX46" i="32"/>
  <c r="AV46" i="32"/>
  <c r="AT46" i="32"/>
  <c r="AR46" i="32"/>
  <c r="AP46" i="32"/>
  <c r="AN46" i="32"/>
  <c r="AL46" i="32"/>
  <c r="AJ46" i="32"/>
  <c r="AB46" i="32"/>
  <c r="AC46" i="32" s="1"/>
  <c r="I46" i="32"/>
  <c r="AV45" i="32"/>
  <c r="AT45" i="32"/>
  <c r="AR45" i="32"/>
  <c r="AP45" i="32"/>
  <c r="AN45" i="32"/>
  <c r="AL45" i="32"/>
  <c r="AJ45" i="32"/>
  <c r="BF44" i="32"/>
  <c r="BD44" i="32"/>
  <c r="AV44" i="32"/>
  <c r="AT44" i="32"/>
  <c r="AR44" i="32"/>
  <c r="AP44" i="32"/>
  <c r="AN44" i="32"/>
  <c r="AL44" i="32"/>
  <c r="AJ44" i="32"/>
  <c r="BH43" i="32"/>
  <c r="BF43" i="32"/>
  <c r="BD43" i="32"/>
  <c r="AV43" i="32"/>
  <c r="AT43" i="32"/>
  <c r="AR43" i="32"/>
  <c r="AP43" i="32"/>
  <c r="AN43" i="32"/>
  <c r="AL43" i="32"/>
  <c r="AJ43" i="32"/>
  <c r="BB42" i="32"/>
  <c r="BC42" i="32" s="1"/>
  <c r="AX42" i="32"/>
  <c r="AV42" i="32"/>
  <c r="AT42" i="32"/>
  <c r="AR42" i="32"/>
  <c r="AP42" i="32"/>
  <c r="AN42" i="32"/>
  <c r="AL42" i="32"/>
  <c r="AJ42" i="32"/>
  <c r="AB42" i="32"/>
  <c r="AC42" i="32" s="1"/>
  <c r="AD42" i="32" s="1"/>
  <c r="I42" i="32"/>
  <c r="BF41" i="32"/>
  <c r="BD41" i="32"/>
  <c r="BH41" i="32" s="1"/>
  <c r="AV41" i="32"/>
  <c r="AT41" i="32"/>
  <c r="AR41" i="32"/>
  <c r="AP41" i="32"/>
  <c r="AN41" i="32"/>
  <c r="AL41" i="32"/>
  <c r="AJ41" i="32"/>
  <c r="BF40" i="32"/>
  <c r="BD40" i="32"/>
  <c r="BH40" i="32" s="1"/>
  <c r="AV40" i="32"/>
  <c r="AT40" i="32"/>
  <c r="AR40" i="32"/>
  <c r="AP40" i="32"/>
  <c r="AN40" i="32"/>
  <c r="AL40" i="32"/>
  <c r="AJ40" i="32"/>
  <c r="BB39" i="32"/>
  <c r="BC39" i="32" s="1"/>
  <c r="AX39" i="32"/>
  <c r="AV39" i="32"/>
  <c r="AT39" i="32"/>
  <c r="AR39" i="32"/>
  <c r="AP39" i="32"/>
  <c r="AN39" i="32"/>
  <c r="AL39" i="32"/>
  <c r="AJ39" i="32"/>
  <c r="AB39" i="32"/>
  <c r="AC39" i="32" s="1"/>
  <c r="I39" i="32"/>
  <c r="BF38" i="32"/>
  <c r="BD38" i="32"/>
  <c r="BH38" i="32" s="1"/>
  <c r="AV38" i="32"/>
  <c r="AT38" i="32"/>
  <c r="AR38" i="32"/>
  <c r="AP38" i="32"/>
  <c r="AN38" i="32"/>
  <c r="AL38" i="32"/>
  <c r="AJ38" i="32"/>
  <c r="AV37" i="32"/>
  <c r="AT37" i="32"/>
  <c r="AR37" i="32"/>
  <c r="AP37" i="32"/>
  <c r="AN37" i="32"/>
  <c r="AL37" i="32"/>
  <c r="AJ37" i="32"/>
  <c r="BH36" i="32"/>
  <c r="BF36" i="32"/>
  <c r="BD36" i="32"/>
  <c r="AV36" i="32"/>
  <c r="AT36" i="32"/>
  <c r="AR36" i="32"/>
  <c r="AP36" i="32"/>
  <c r="AN36" i="32"/>
  <c r="AL36" i="32"/>
  <c r="AJ36" i="32"/>
  <c r="BB35" i="32"/>
  <c r="BC35" i="32" s="1"/>
  <c r="AV35" i="32"/>
  <c r="AT35" i="32"/>
  <c r="AR35" i="32"/>
  <c r="AP35" i="32"/>
  <c r="AN35" i="32"/>
  <c r="AL35" i="32"/>
  <c r="AW35" i="32" s="1"/>
  <c r="AJ35" i="32"/>
  <c r="AB35" i="32"/>
  <c r="AC35" i="32" s="1"/>
  <c r="AD35" i="32" s="1"/>
  <c r="I35" i="32"/>
  <c r="AE35" i="32" s="1"/>
  <c r="AF35" i="32" s="1"/>
  <c r="BH34" i="32"/>
  <c r="BF34" i="32"/>
  <c r="BD34" i="32"/>
  <c r="AV34" i="32"/>
  <c r="AT34" i="32"/>
  <c r="AR34" i="32"/>
  <c r="AP34" i="32"/>
  <c r="AN34" i="32"/>
  <c r="AL34" i="32"/>
  <c r="AJ34" i="32"/>
  <c r="BH33" i="32"/>
  <c r="BF33" i="32"/>
  <c r="BD33" i="32"/>
  <c r="AV33" i="32"/>
  <c r="AT33" i="32"/>
  <c r="AR33" i="32"/>
  <c r="AP33" i="32"/>
  <c r="AN33" i="32"/>
  <c r="AL33" i="32"/>
  <c r="AJ33" i="32"/>
  <c r="BB32" i="32"/>
  <c r="BC32" i="32" s="1"/>
  <c r="AX32" i="32"/>
  <c r="AV32" i="32"/>
  <c r="AT32" i="32"/>
  <c r="AR32" i="32"/>
  <c r="AP32" i="32"/>
  <c r="AN32" i="32"/>
  <c r="AL32" i="32"/>
  <c r="AJ32" i="32"/>
  <c r="AB32" i="32"/>
  <c r="AC32" i="32" s="1"/>
  <c r="AD32" i="32" s="1"/>
  <c r="I32" i="32"/>
  <c r="BF31" i="32"/>
  <c r="BD31" i="32"/>
  <c r="BH31" i="32" s="1"/>
  <c r="AV31" i="32"/>
  <c r="AT31" i="32"/>
  <c r="AR31" i="32"/>
  <c r="AP31" i="32"/>
  <c r="AN31" i="32"/>
  <c r="AL31" i="32"/>
  <c r="AJ31" i="32"/>
  <c r="BF30" i="32"/>
  <c r="BH30" i="32" s="1"/>
  <c r="BD30" i="32"/>
  <c r="AV30" i="32"/>
  <c r="AT30" i="32"/>
  <c r="AR30" i="32"/>
  <c r="AP30" i="32"/>
  <c r="AN30" i="32"/>
  <c r="AL30" i="32"/>
  <c r="AJ30" i="32"/>
  <c r="BF29" i="32"/>
  <c r="AV29" i="32"/>
  <c r="AT29" i="32"/>
  <c r="AR29" i="32"/>
  <c r="AP29" i="32"/>
  <c r="AN29" i="32"/>
  <c r="AL29" i="32"/>
  <c r="AJ29" i="32"/>
  <c r="AW29" i="32" s="1"/>
  <c r="BB28" i="32"/>
  <c r="BC28" i="32" s="1"/>
  <c r="AX28" i="32"/>
  <c r="AV28" i="32"/>
  <c r="AT28" i="32"/>
  <c r="AR28" i="32"/>
  <c r="AP28" i="32"/>
  <c r="AN28" i="32"/>
  <c r="AL28" i="32"/>
  <c r="AW28" i="32" s="1"/>
  <c r="AJ28" i="32"/>
  <c r="AB28" i="32"/>
  <c r="AC28" i="32" s="1"/>
  <c r="AD28" i="32" s="1"/>
  <c r="I28" i="32"/>
  <c r="BH23" i="32"/>
  <c r="BF23" i="32"/>
  <c r="BD23" i="32"/>
  <c r="AV23" i="32"/>
  <c r="AT23" i="32"/>
  <c r="AR23" i="32"/>
  <c r="AP23" i="32"/>
  <c r="AN23" i="32"/>
  <c r="AW23" i="32" s="1"/>
  <c r="AL23" i="32"/>
  <c r="AJ23" i="32"/>
  <c r="BF22" i="32"/>
  <c r="BH22" i="32" s="1"/>
  <c r="BD22" i="32"/>
  <c r="AV22" i="32"/>
  <c r="AT22" i="32"/>
  <c r="AR22" i="32"/>
  <c r="AP22" i="32"/>
  <c r="AN22" i="32"/>
  <c r="AL22" i="32"/>
  <c r="AJ22" i="32"/>
  <c r="BB21" i="32"/>
  <c r="BC21" i="32" s="1"/>
  <c r="AX21" i="32"/>
  <c r="AV21" i="32"/>
  <c r="AT21" i="32"/>
  <c r="AR21" i="32"/>
  <c r="AP21" i="32"/>
  <c r="AN21" i="32"/>
  <c r="AL21" i="32"/>
  <c r="AJ21" i="32"/>
  <c r="AB21" i="32"/>
  <c r="AC21" i="32" s="1"/>
  <c r="I21" i="32"/>
  <c r="BF20" i="32"/>
  <c r="BD20" i="32"/>
  <c r="BH20" i="32" s="1"/>
  <c r="AV20" i="32"/>
  <c r="AT20" i="32"/>
  <c r="AR20" i="32"/>
  <c r="AP20" i="32"/>
  <c r="AN20" i="32"/>
  <c r="AL20" i="32"/>
  <c r="AJ20" i="32"/>
  <c r="BF19" i="32"/>
  <c r="BD19" i="32"/>
  <c r="BH19" i="32" s="1"/>
  <c r="AV19" i="32"/>
  <c r="AT19" i="32"/>
  <c r="AR19" i="32"/>
  <c r="AP19" i="32"/>
  <c r="AN19" i="32"/>
  <c r="AL19" i="32"/>
  <c r="AJ19" i="32"/>
  <c r="BF18" i="32"/>
  <c r="BD18" i="32"/>
  <c r="AV18" i="32"/>
  <c r="AT18" i="32"/>
  <c r="AR18" i="32"/>
  <c r="AP18" i="32"/>
  <c r="AN18" i="32"/>
  <c r="AL18" i="32"/>
  <c r="AJ18" i="32"/>
  <c r="BF17" i="32"/>
  <c r="AV17" i="32"/>
  <c r="AT17" i="32"/>
  <c r="AR17" i="32"/>
  <c r="AP17" i="32"/>
  <c r="AN17" i="32"/>
  <c r="AL17" i="32"/>
  <c r="AJ17" i="32"/>
  <c r="BB16" i="32"/>
  <c r="BC16" i="32" s="1"/>
  <c r="AX16" i="32"/>
  <c r="AV16" i="32"/>
  <c r="AT16" i="32"/>
  <c r="AR16" i="32"/>
  <c r="AP16" i="32"/>
  <c r="AN16" i="32"/>
  <c r="AL16" i="32"/>
  <c r="AJ16" i="32"/>
  <c r="AB16" i="32"/>
  <c r="AC16" i="32" s="1"/>
  <c r="BF16" i="32" s="1"/>
  <c r="BG16" i="32" s="1"/>
  <c r="I16" i="32"/>
  <c r="BF15" i="32"/>
  <c r="BD15" i="32"/>
  <c r="BH15" i="32" s="1"/>
  <c r="AV15" i="32"/>
  <c r="AT15" i="32"/>
  <c r="AR15" i="32"/>
  <c r="AP15" i="32"/>
  <c r="AN15" i="32"/>
  <c r="AL15" i="32"/>
  <c r="AJ15" i="32"/>
  <c r="BF14" i="32"/>
  <c r="AV14" i="32"/>
  <c r="AT14" i="32"/>
  <c r="AR14" i="32"/>
  <c r="AP14" i="32"/>
  <c r="AN14" i="32"/>
  <c r="AL14" i="32"/>
  <c r="AJ14" i="32"/>
  <c r="BF13" i="32"/>
  <c r="BD13" i="32"/>
  <c r="AV13" i="32"/>
  <c r="AT13" i="32"/>
  <c r="AR13" i="32"/>
  <c r="AP13" i="32"/>
  <c r="AN13" i="32"/>
  <c r="AL13" i="32"/>
  <c r="AJ13" i="32"/>
  <c r="AW13" i="32" s="1"/>
  <c r="BF12" i="32"/>
  <c r="BD12" i="32"/>
  <c r="AV12" i="32"/>
  <c r="AT12" i="32"/>
  <c r="AR12" i="32"/>
  <c r="AP12" i="32"/>
  <c r="AN12" i="32"/>
  <c r="AL12" i="32"/>
  <c r="AJ12" i="32"/>
  <c r="BF11" i="32"/>
  <c r="BD11" i="32"/>
  <c r="BH11" i="32" s="1"/>
  <c r="AV11" i="32"/>
  <c r="AT11" i="32"/>
  <c r="AR11" i="32"/>
  <c r="AP11" i="32"/>
  <c r="AN11" i="32"/>
  <c r="AL11" i="32"/>
  <c r="AJ11" i="32"/>
  <c r="BB10" i="32"/>
  <c r="BC10" i="32" s="1"/>
  <c r="AX10" i="32"/>
  <c r="AV10" i="32"/>
  <c r="AT10" i="32"/>
  <c r="AR10" i="32"/>
  <c r="AP10" i="32"/>
  <c r="AN10" i="32"/>
  <c r="AL10" i="32"/>
  <c r="AJ10" i="32"/>
  <c r="AB10" i="32"/>
  <c r="AC10" i="32" s="1"/>
  <c r="AD10" i="32" s="1"/>
  <c r="BH47" i="32" l="1"/>
  <c r="BH12" i="32"/>
  <c r="AE32" i="32"/>
  <c r="AF32" i="32" s="1"/>
  <c r="AW33" i="32"/>
  <c r="AW34" i="32"/>
  <c r="AW44" i="32"/>
  <c r="AY35" i="32"/>
  <c r="AW12" i="32"/>
  <c r="AW17" i="32"/>
  <c r="AW22" i="32"/>
  <c r="AY21" i="32" s="1"/>
  <c r="AZ21" i="32" s="1"/>
  <c r="BA21" i="32" s="1"/>
  <c r="BD21" i="32" s="1"/>
  <c r="AW38" i="32"/>
  <c r="AX35" i="32" s="1"/>
  <c r="AZ35" i="32" s="1"/>
  <c r="BA35" i="32" s="1"/>
  <c r="BD35" i="32" s="1"/>
  <c r="BE35" i="32" s="1"/>
  <c r="AW11" i="32"/>
  <c r="AW14" i="32"/>
  <c r="BH18" i="32"/>
  <c r="AW32" i="32"/>
  <c r="AE28" i="32"/>
  <c r="AF28" i="32" s="1"/>
  <c r="BH13" i="32"/>
  <c r="AW16" i="32"/>
  <c r="AW21" i="32"/>
  <c r="AW39" i="32"/>
  <c r="AW19" i="32"/>
  <c r="AW20" i="32"/>
  <c r="AW30" i="32"/>
  <c r="AW10" i="32"/>
  <c r="AW41" i="32"/>
  <c r="AW46" i="32"/>
  <c r="AY46" i="32" s="1"/>
  <c r="AW36" i="32"/>
  <c r="AW37" i="32"/>
  <c r="AW42" i="32"/>
  <c r="AY42" i="32" s="1"/>
  <c r="AZ42" i="32" s="1"/>
  <c r="BA42" i="32" s="1"/>
  <c r="BD42" i="32" s="1"/>
  <c r="BE42" i="32" s="1"/>
  <c r="BH44" i="32"/>
  <c r="AD39" i="32"/>
  <c r="AE39" i="32"/>
  <c r="AF39" i="32" s="1"/>
  <c r="AD21" i="32"/>
  <c r="BF21" i="32"/>
  <c r="BG21" i="32" s="1"/>
  <c r="AE21" i="32"/>
  <c r="AF21" i="32" s="1"/>
  <c r="AY16" i="32"/>
  <c r="AZ16" i="32" s="1"/>
  <c r="BA16" i="32" s="1"/>
  <c r="BD16" i="32" s="1"/>
  <c r="AY28" i="32"/>
  <c r="AZ28" i="32" s="1"/>
  <c r="BA28" i="32" s="1"/>
  <c r="BD28" i="32" s="1"/>
  <c r="AY32" i="32"/>
  <c r="AZ32" i="32" s="1"/>
  <c r="BA32" i="32" s="1"/>
  <c r="BD32" i="32" s="1"/>
  <c r="AY39" i="32"/>
  <c r="AZ39" i="32" s="1"/>
  <c r="BA39" i="32" s="1"/>
  <c r="BD39" i="32" s="1"/>
  <c r="BF46" i="32"/>
  <c r="BG46" i="32" s="1"/>
  <c r="AZ46" i="32"/>
  <c r="BA46" i="32" s="1"/>
  <c r="BD46" i="32" s="1"/>
  <c r="BF10" i="32"/>
  <c r="BG10" i="32" s="1"/>
  <c r="BF42" i="32"/>
  <c r="BG42" i="32" s="1"/>
  <c r="BF28" i="32"/>
  <c r="BG28" i="32" s="1"/>
  <c r="BF32" i="32"/>
  <c r="BG32" i="32" s="1"/>
  <c r="BF35" i="32"/>
  <c r="BG35" i="32" s="1"/>
  <c r="BF39" i="32"/>
  <c r="BG39" i="32" s="1"/>
  <c r="AD16" i="32"/>
  <c r="AE16" i="32"/>
  <c r="AF16" i="32" s="1"/>
  <c r="AE46" i="32"/>
  <c r="AF46" i="32" s="1"/>
  <c r="AE10" i="32"/>
  <c r="AF10" i="32" s="1"/>
  <c r="AE42" i="32"/>
  <c r="AF42" i="32" s="1"/>
  <c r="AY10" i="32" l="1"/>
  <c r="AZ10" i="32" s="1"/>
  <c r="BA10" i="32" s="1"/>
  <c r="BD10" i="32" s="1"/>
  <c r="BE10" i="32" s="1"/>
  <c r="BH42" i="32"/>
  <c r="BI42" i="32" s="1"/>
  <c r="BH32" i="32"/>
  <c r="BI32" i="32" s="1"/>
  <c r="BE32" i="32"/>
  <c r="BH39" i="32"/>
  <c r="BI39" i="32" s="1"/>
  <c r="BE39" i="32"/>
  <c r="BH21" i="32"/>
  <c r="BI21" i="32" s="1"/>
  <c r="BE21" i="32"/>
  <c r="BE16" i="32"/>
  <c r="BH16" i="32"/>
  <c r="BI16" i="32" s="1"/>
  <c r="BH28" i="32"/>
  <c r="BI28" i="32" s="1"/>
  <c r="BE28" i="32"/>
  <c r="BH10" i="32"/>
  <c r="BI10" i="32" s="1"/>
  <c r="BE46" i="32"/>
  <c r="BH46" i="32"/>
  <c r="BI46" i="32" s="1"/>
  <c r="BH35" i="32"/>
  <c r="BI35" i="32" s="1"/>
</calcChain>
</file>

<file path=xl/sharedStrings.xml><?xml version="1.0" encoding="utf-8"?>
<sst xmlns="http://schemas.openxmlformats.org/spreadsheetml/2006/main" count="1528" uniqueCount="680">
  <si>
    <t>Componente 3:  Rendición de cuentas</t>
  </si>
  <si>
    <t>Subcomponente</t>
  </si>
  <si>
    <t>Actividades</t>
  </si>
  <si>
    <t>Meta o producto</t>
  </si>
  <si>
    <t>Responsable</t>
  </si>
  <si>
    <t>Fecha programada</t>
  </si>
  <si>
    <t>1.1</t>
  </si>
  <si>
    <t>Mensual</t>
  </si>
  <si>
    <t>1.2</t>
  </si>
  <si>
    <t>1.3</t>
  </si>
  <si>
    <t>2.1</t>
  </si>
  <si>
    <t>2.2</t>
  </si>
  <si>
    <t>Secretaria de Prensa</t>
  </si>
  <si>
    <t>2.3</t>
  </si>
  <si>
    <t>Secretaria General</t>
  </si>
  <si>
    <t>3.1</t>
  </si>
  <si>
    <t>4.1</t>
  </si>
  <si>
    <t>4.2</t>
  </si>
  <si>
    <t>4.3</t>
  </si>
  <si>
    <t>Secretaria de Prensa</t>
  </si>
  <si>
    <t xml:space="preserve">Plan Anticorrupción y de Atención al Ciudadano                                                                                                                                                                                   </t>
  </si>
  <si>
    <t>Componente 1: Gestión del Riesgo de Corrupción - Mapa de Riesgos de Corrupción</t>
  </si>
  <si>
    <t xml:space="preserve"> Actividades</t>
  </si>
  <si>
    <t xml:space="preserve">Responsable </t>
  </si>
  <si>
    <t>Un documento compartido a todos los usuarios de la gobernación</t>
  </si>
  <si>
    <t>Planeación/Función Pública</t>
  </si>
  <si>
    <t xml:space="preserve">Realizar mesas de trabajo con dependencias de la Gobernación para identificar los riesgos de Corrupción </t>
  </si>
  <si>
    <t>Matriz del Mapa de Riesgo de Corrupción</t>
  </si>
  <si>
    <t>Planeación</t>
  </si>
  <si>
    <t>Socializar del mapa de riesgos de corrupción con los grupos de valor</t>
  </si>
  <si>
    <t>Correo de Socialización del Mapa de Riesgo de Corrupción</t>
  </si>
  <si>
    <t>Mapa de riesgos de corrupción publicado permanentemente</t>
  </si>
  <si>
    <t>Secretaria de Planeación/Función Pública</t>
  </si>
  <si>
    <t>3.2</t>
  </si>
  <si>
    <t xml:space="preserve">Mapa de riesgos de corrupción divulgado </t>
  </si>
  <si>
    <t>Gestionar  los riesgos de corrupción</t>
  </si>
  <si>
    <t>Riesgos de corrupción gestionados con evidencias cargadas en Isolución</t>
  </si>
  <si>
    <t>Líderes de procesos con riesgos de corrupción identificados</t>
  </si>
  <si>
    <t>Garantizar controles eficaces y eficientes</t>
  </si>
  <si>
    <t>Informe de desempeño trimestral con el monitoreo a los riesgos y la efectividad de los controles</t>
  </si>
  <si>
    <t>Informe de desempeño trimestral
Análisis del contexto actualizado</t>
  </si>
  <si>
    <t>Líderes de procesos con riesgos de corrupción identificados
Secretaria de Planeación</t>
  </si>
  <si>
    <t>4.4</t>
  </si>
  <si>
    <t>Informe de desempeño trimestral
Riesgos de corrupción emergentes identificados</t>
  </si>
  <si>
    <t>4.5</t>
  </si>
  <si>
    <t>Actualizar el mapa de riesgos de corrupción si se detecta la necesidad</t>
  </si>
  <si>
    <t>Mapa de riesgos de corrupción ajustado</t>
  </si>
  <si>
    <t>5.1.</t>
  </si>
  <si>
    <t>Evaluar la elaboración, visibilización, seguimiento y control del Mapa de Riesgos de Corrupción</t>
  </si>
  <si>
    <t>Informe cuatrimestral</t>
  </si>
  <si>
    <t>Oficina de Control Interno</t>
  </si>
  <si>
    <t>5.2.</t>
  </si>
  <si>
    <t>Realizar seguimiento a la efectividad de los controles incorporados - Riesgos de Corrupción</t>
  </si>
  <si>
    <r>
      <rPr>
        <b/>
        <sz val="16"/>
        <color indexed="8"/>
        <rFont val="Calibri"/>
        <family val="2"/>
      </rPr>
      <t xml:space="preserve">Subcomponente 1.                                        </t>
    </r>
    <r>
      <rPr>
        <sz val="16"/>
        <color indexed="8"/>
        <rFont val="Calibri"/>
        <family val="2"/>
      </rPr>
      <t xml:space="preserve"> Política de Administración de Riesgos de Corrupción</t>
    </r>
  </si>
  <si>
    <r>
      <rPr>
        <b/>
        <sz val="16"/>
        <color indexed="8"/>
        <rFont val="Calibri"/>
        <family val="2"/>
      </rPr>
      <t xml:space="preserve">Subcomponente 2.                                                  </t>
    </r>
    <r>
      <rPr>
        <sz val="16"/>
        <color indexed="8"/>
        <rFont val="Calibri"/>
        <family val="2"/>
      </rPr>
      <t xml:space="preserve">  Construcción del Mapa de Riesgos de Corrupción</t>
    </r>
  </si>
  <si>
    <r>
      <rPr>
        <b/>
        <sz val="16"/>
        <color indexed="8"/>
        <rFont val="Calibri"/>
        <family val="2"/>
      </rPr>
      <t xml:space="preserve">Subcomponente 3.                                            </t>
    </r>
    <r>
      <rPr>
        <sz val="16"/>
        <color indexed="8"/>
        <rFont val="Calibri"/>
        <family val="2"/>
      </rPr>
      <t xml:space="preserve"> Consulta y divulgación </t>
    </r>
  </si>
  <si>
    <r>
      <rPr>
        <b/>
        <sz val="16"/>
        <color indexed="8"/>
        <rFont val="Calibri"/>
        <family val="2"/>
      </rPr>
      <t>Subcomponente 4</t>
    </r>
    <r>
      <rPr>
        <sz val="16"/>
        <color indexed="8"/>
        <rFont val="Calibri"/>
        <family val="2"/>
      </rPr>
      <t xml:space="preserve">                                           Monitoreo o revisión</t>
    </r>
  </si>
  <si>
    <r>
      <rPr>
        <b/>
        <sz val="16"/>
        <color indexed="8"/>
        <rFont val="Calibri"/>
        <family val="2"/>
      </rPr>
      <t>Subcomponente 5.</t>
    </r>
    <r>
      <rPr>
        <sz val="16"/>
        <color indexed="8"/>
        <rFont val="Calibri"/>
        <family val="2"/>
      </rPr>
      <t xml:space="preserve"> Seguimiento</t>
    </r>
  </si>
  <si>
    <t>1.4</t>
  </si>
  <si>
    <t>1.5</t>
  </si>
  <si>
    <t>Socializar con los grupos de valor la política de Administración de riesgos de corrupción</t>
  </si>
  <si>
    <t>Publicar el mapa de riesgos de corrupción consolidado con riesgos de gestión.</t>
  </si>
  <si>
    <t>Divulgar el mapa de riesgos de corrupción consolidado con riesgos de gestión definitivo.</t>
  </si>
  <si>
    <t>Revisar el contexto estrategico si se detectan cambios en los factores internos y externos</t>
  </si>
  <si>
    <t>Direccionamiento Estratégico y Articulación Gerencial</t>
  </si>
  <si>
    <t xml:space="preserve">Formato Plan Anticorrupción y de Atención al Ciudadano  </t>
  </si>
  <si>
    <t>Código:                        E-DEAG-FR-049</t>
  </si>
  <si>
    <t>Versión:                                             1</t>
  </si>
  <si>
    <t>Fecha de Aprobación:           17/07/2017</t>
  </si>
  <si>
    <t>Observación</t>
  </si>
  <si>
    <r>
      <t xml:space="preserve">Subcomponente 3.            </t>
    </r>
    <r>
      <rPr>
        <sz val="12"/>
        <color rgb="FF000000"/>
        <rFont val="Calibri"/>
        <family val="2"/>
        <scheme val="minor"/>
      </rPr>
      <t>Incentivos para motivar la cultura de la rendición y petición de cuentas.</t>
    </r>
  </si>
  <si>
    <r>
      <t>Subcomponente 4.</t>
    </r>
    <r>
      <rPr>
        <sz val="12"/>
        <color rgb="FF000000"/>
        <rFont val="Calibri"/>
        <family val="2"/>
        <scheme val="minor"/>
      </rPr>
      <t>  Evaluación y retroalimentación a  la gestión institucional.</t>
    </r>
  </si>
  <si>
    <t xml:space="preserve"> Avance </t>
  </si>
  <si>
    <t>Día último de Abril, Agosto y Diciembre</t>
  </si>
  <si>
    <t>Junio de 2018 entrega guía; Julio 2018 a Diciembre 2018 implementación</t>
  </si>
  <si>
    <t xml:space="preserve">Realizar balance  de resultados del proceso RPC, avance en temas transversales y la gestión pública, establecer Plan de Mejora, publicar e informar su avance </t>
  </si>
  <si>
    <t>Apoyan la actividad</t>
  </si>
  <si>
    <t>Secretarías de la Gobernación</t>
  </si>
  <si>
    <t>Secretaría  General</t>
  </si>
  <si>
    <t>Secretaría de Planeación</t>
  </si>
  <si>
    <t>Comité RPC</t>
  </si>
  <si>
    <t>En 8 espacios, canales y modalidades  para la interacción de la Alta Dirección y la ciudadania en diálogos de RPC</t>
  </si>
  <si>
    <t>Implementación estrategia de incentivos al servidor público relacionados con el proceso RPC</t>
  </si>
  <si>
    <t>1 Estrategia de incentivos al servidor público por RPC implementada</t>
  </si>
  <si>
    <t>Semestral</t>
  </si>
  <si>
    <t>Implementación de una estrategia de incentivos a los ciudadanos para su participación y ejercicio del control social durante el proceo RPC</t>
  </si>
  <si>
    <t>1 Estrategia de incentivos al ciudadano por RPC implementada</t>
  </si>
  <si>
    <t>2.4</t>
  </si>
  <si>
    <t>Verificar y determinar riesgos emergentes si como resultado del monitoreo estos se manifiestan</t>
  </si>
  <si>
    <t>Plan Anticorrupción y de Atención al Ciudadano</t>
  </si>
  <si>
    <t>Componente 5:  Transparencia y Acceso a la Información</t>
  </si>
  <si>
    <t>Indicadores</t>
  </si>
  <si>
    <t>SEGUIMIENTO</t>
  </si>
  <si>
    <r>
      <t xml:space="preserve">Subcomponente 1. </t>
    </r>
    <r>
      <rPr>
        <sz val="14"/>
        <color rgb="FF000000"/>
        <rFont val="Calibri"/>
        <family val="2"/>
      </rPr>
      <t>Lineamientos de Transparencia Activa</t>
    </r>
  </si>
  <si>
    <t>Secretaria TIC Dirección Gobierno en Linea/ Secretaria General- Dirección de gestión documental</t>
  </si>
  <si>
    <t xml:space="preserve">Secretaría General </t>
  </si>
  <si>
    <t xml:space="preserve">Sec. TIC
</t>
  </si>
  <si>
    <t xml:space="preserve">Secretaría de la Función Pública </t>
  </si>
  <si>
    <r>
      <t xml:space="preserve">Subcomponente 2. </t>
    </r>
    <r>
      <rPr>
        <sz val="14"/>
        <color rgb="FF000000"/>
        <rFont val="Calibri"/>
        <family val="2"/>
      </rPr>
      <t>Lineamientos de Transparencia Pasiva</t>
    </r>
  </si>
  <si>
    <t xml:space="preserve">Secretaría Educación </t>
  </si>
  <si>
    <r>
      <t xml:space="preserve">Subcomponente 3. </t>
    </r>
    <r>
      <rPr>
        <sz val="14"/>
        <color rgb="FF000000"/>
        <rFont val="Calibri"/>
        <family val="2"/>
      </rPr>
      <t>Elaboración los Instrumentos de Gestión de la Información</t>
    </r>
  </si>
  <si>
    <r>
      <t xml:space="preserve">Subcomponente 4. </t>
    </r>
    <r>
      <rPr>
        <sz val="14"/>
        <color rgb="FF000000"/>
        <rFont val="Calibri"/>
        <family val="2"/>
      </rPr>
      <t>Criterio diferencial de accesibilidad</t>
    </r>
  </si>
  <si>
    <t>Acompañamiento a los municipios en el uso de la información disponible en GEL</t>
  </si>
  <si>
    <t>Cuatrimentral</t>
  </si>
  <si>
    <r>
      <t xml:space="preserve">Subcomponente 5.
</t>
    </r>
    <r>
      <rPr>
        <sz val="14"/>
        <color rgb="FF000000"/>
        <rFont val="Calibri"/>
        <family val="2"/>
      </rPr>
      <t>Monitoreo del Acceso a la Información Pública</t>
    </r>
  </si>
  <si>
    <t>5.1</t>
  </si>
  <si>
    <t>Componente 4:  Servicio al Ciudadano</t>
  </si>
  <si>
    <r>
      <t xml:space="preserve">Subcomponente 1.
</t>
    </r>
    <r>
      <rPr>
        <sz val="12"/>
        <color rgb="FF000000"/>
        <rFont val="Calibri"/>
        <family val="2"/>
      </rPr>
      <t xml:space="preserve">Estructura administrativa y Direccionamiento estratégico </t>
    </r>
  </si>
  <si>
    <r>
      <t xml:space="preserve">Subcomponente 2.
</t>
    </r>
    <r>
      <rPr>
        <sz val="12"/>
        <color rgb="FF000000"/>
        <rFont val="Calibri"/>
        <family val="2"/>
      </rPr>
      <t>Fortalecimiento de los canales de atención.</t>
    </r>
  </si>
  <si>
    <t xml:space="preserve">Publicación total del portafolio de servicios de la Gobernación de Cundinamarca </t>
  </si>
  <si>
    <r>
      <t xml:space="preserve">Subcomponente 3. </t>
    </r>
    <r>
      <rPr>
        <sz val="12"/>
        <color rgb="FF000000"/>
        <rFont val="Calibri"/>
        <family val="2"/>
      </rPr>
      <t>Talento humano</t>
    </r>
  </si>
  <si>
    <r>
      <t xml:space="preserve">Subcomponente 4. 
</t>
    </r>
    <r>
      <rPr>
        <sz val="12"/>
        <color rgb="FF000000"/>
        <rFont val="Calibri"/>
        <family val="2"/>
      </rPr>
      <t>Normativo y procedimental</t>
    </r>
  </si>
  <si>
    <t xml:space="preserve">Realizar la caracterización de usuarios según los lineamientos del Índice de Gobieno Abierto </t>
  </si>
  <si>
    <r>
      <t xml:space="preserve">Subcomponente 5. </t>
    </r>
    <r>
      <rPr>
        <sz val="12"/>
        <color rgb="FF000000"/>
        <rFont val="Calibri"/>
        <family val="2"/>
      </rPr>
      <t>Relacionamiento con el ciudadano</t>
    </r>
  </si>
  <si>
    <t>Entidades que apoyan</t>
  </si>
  <si>
    <t xml:space="preserve">Secretaria TIC, </t>
  </si>
  <si>
    <t xml:space="preserve">100% Portal web actualizado </t>
  </si>
  <si>
    <t>No. de actualizaciones adelantadas /No  publicaciones requeridas por la normativa vigente</t>
  </si>
  <si>
    <t>Gerente Buen Gobierno
Dirección 
de GEL Secretaria de 
Prensa y Comunicaciones
Todas las Entidades</t>
  </si>
  <si>
    <t>1 Esquema de publicación con datos disponible y actualizado en la web</t>
  </si>
  <si>
    <t>% datos disponibles y actualizados según esquema</t>
  </si>
  <si>
    <t>Dirección de GEL
Secretaria de Prensa y Comunicaciones</t>
  </si>
  <si>
    <t xml:space="preserve">Publicar en la web y en datosabiertos.gov.co el inventario de activos de información  clasificada y reservada </t>
  </si>
  <si>
    <t>1 inventario de activos de información clasificada y reservada publicada</t>
  </si>
  <si>
    <t>No inventarios publicado relacionado con la ifnromación clasificada y reservada</t>
  </si>
  <si>
    <t>Secretaría Jurídica</t>
  </si>
  <si>
    <t>No. de procesos publicados/No. de contratos celebrados</t>
  </si>
  <si>
    <t>Secretaría Juídica</t>
  </si>
  <si>
    <t>Secretaria general, Dirección de Contratación.</t>
  </si>
  <si>
    <t>No de desarrollos tecnológicos y formulario mercurio disponible</t>
  </si>
  <si>
    <t>Dirección Atención al Ciudadano</t>
  </si>
  <si>
    <t xml:space="preserve">Actualización de  las hojas de vida de los servidores públicos en el SIGEP </t>
  </si>
  <si>
    <t>100% hojas de vida de servidores públicos actualizadas en el SIGEP</t>
  </si>
  <si>
    <t>% actualizado hojas de vida en SIGEP</t>
  </si>
  <si>
    <t>Secretaría TIC</t>
  </si>
  <si>
    <t>Adelantar e iniciar la implementación estrategia de gratuidad para el cobro de las certificaciones de los docentes.</t>
  </si>
  <si>
    <t>1 estrategia de gratuidad avanzar en su implementación hasta el 40%</t>
  </si>
  <si>
    <t>% cumplimiento componentes de la estrategia</t>
  </si>
  <si>
    <t>Secretaria TIC</t>
  </si>
  <si>
    <t xml:space="preserve">Definición e implementación delos costos de reproducción de la información </t>
  </si>
  <si>
    <t xml:space="preserve">100%  costos definidos e implementados para la reproducción de la información </t>
  </si>
  <si>
    <t>% costos definidos e implementados para la reproducción del a información</t>
  </si>
  <si>
    <t>Elaboración  e implementación de una guía estándar de contenido de respuesta a consultas de mayor demanda</t>
  </si>
  <si>
    <t>1 guía estándar elaborada e implementada</t>
  </si>
  <si>
    <t>Numero de guías elaborada e implementada</t>
  </si>
  <si>
    <t xml:space="preserve">Secretaría Jurídica </t>
  </si>
  <si>
    <t>1) Elaboración de dos instrumentos archivísticos faltantes en el programa de gestión documental: a) Tablas de contro de acceso. b Banco terminología de series y subseries documentales. 2) Elaboración del modelo del Sistema integrado de conservación</t>
  </si>
  <si>
    <t>100% instrumentos de gestión documental con el lleno de requisitos</t>
  </si>
  <si>
    <t>% instrumentos de gestión acordes a los requisitos</t>
  </si>
  <si>
    <t xml:space="preserve">Secretaria General
</t>
  </si>
  <si>
    <t>Dirección de Gestión Documental.</t>
  </si>
  <si>
    <t xml:space="preserve">Implementación del modelo de asesoría virtual en el programa de gestión documental </t>
  </si>
  <si>
    <t>100% municipios que demanden asitencia técncia con asesoría virtual</t>
  </si>
  <si>
    <t>% municipios que demandan asistencia técnica con asesoría virtual</t>
  </si>
  <si>
    <t>La realización de un ciclo de diplomado de la gestion documental dirigido a municipios</t>
  </si>
  <si>
    <t xml:space="preserve">1 ciclo de diplomado realizado. 40 municipios beneficiados </t>
  </si>
  <si>
    <t xml:space="preserve">No de ciclos diplomados realizado y No de municipios beneficiados </t>
  </si>
  <si>
    <t>Socialización de series y subseries relacionadas con gestión documental a entidades del sector educativo, salud y concejos municipales</t>
  </si>
  <si>
    <t>3 sectores públicos con socialización series y subseries para la gestión documental</t>
  </si>
  <si>
    <t>No de sectores socializados en series y subseries para la gestión documental</t>
  </si>
  <si>
    <t>Actualización de los actos administrativos disponibles en linea para facilitar la consulta de los ciudadanos</t>
  </si>
  <si>
    <t>100% de actos administrativos actualizado, disponibles en la web</t>
  </si>
  <si>
    <t>% de actos administrativos actualizado y disponibles en la web</t>
  </si>
  <si>
    <t>Implementación de un proceso de eliminación para mejorar la administración documental del Departamento</t>
  </si>
  <si>
    <t>Primera etapa de eliminación implementadas</t>
  </si>
  <si>
    <t>No de etapas de eliminación implementadas</t>
  </si>
  <si>
    <t>Implementación proceso para disponer información en la Biblioteca Virtual sobre estudios e investigaciones que adelantan las Secretarías</t>
  </si>
  <si>
    <t>Primera fase procedimiento entrega de información implementada</t>
  </si>
  <si>
    <t>No fases de procedimiento implementadas</t>
  </si>
  <si>
    <t>Elaboracion y aprobación declaratoria de bien cultura archivistico de Cundinamarca</t>
  </si>
  <si>
    <t>1 Declaratoria de bien cultural archivistico elaborada y aprobada</t>
  </si>
  <si>
    <t>No declaratorias de bien cultural archivistico elaborado y aprobado</t>
  </si>
  <si>
    <t xml:space="preserve">Secretaria Desarrollo Social             Secretaria TIC  </t>
  </si>
  <si>
    <t>116 municipios con acompañamiento y orientación en GEL</t>
  </si>
  <si>
    <t>No. de municipos
con acompañamiento y orientación en GEL</t>
  </si>
  <si>
    <t>Secretaria General- Direccion de atención al ciudadano</t>
  </si>
  <si>
    <t>Elaboración, socialización,  implementación  guia diferencial de acceso a la información según el usuario</t>
  </si>
  <si>
    <t>Una guia elaborada,socializada e implementada</t>
  </si>
  <si>
    <t>No. de guias elaboradas, socializadas e implementadas</t>
  </si>
  <si>
    <t>Secretaría de Desarrollo Social</t>
  </si>
  <si>
    <t>Entidades que ayudan</t>
  </si>
  <si>
    <t>Secretaría General</t>
  </si>
  <si>
    <t xml:space="preserve">Actualización e incorporación permanente del calendario de principales eventos de la Gobernación de Cundinamarca </t>
  </si>
  <si>
    <t>Secretaría de Prensa</t>
  </si>
  <si>
    <t>Secretarías TIC y General</t>
  </si>
  <si>
    <t>Instalación señalización inclusiva  para invidentes de los espacios fisicos de la Gobernación de Cundinamarca con información de interes general para el ciudadano</t>
  </si>
  <si>
    <t>1 señalización inclusiva para invidentes instalada</t>
  </si>
  <si>
    <t>1 caracterización de usuarios según lineamientos IGA realizada</t>
  </si>
  <si>
    <t>No de caracterizaciones según IGA realizada</t>
  </si>
  <si>
    <t>Puesta en funcionamiento la unidad móvil de atención al ciudadano</t>
  </si>
  <si>
    <r>
      <t>Subcomponente 1. I</t>
    </r>
    <r>
      <rPr>
        <sz val="12"/>
        <color rgb="FF000000"/>
        <rFont val="Calibri"/>
        <family val="2"/>
        <scheme val="minor"/>
      </rPr>
      <t>nformación de calidad y en lenguaje comprensible.</t>
    </r>
  </si>
  <si>
    <t xml:space="preserve">Elaboración e implementación guía para estandarizar lineamientos: a) registros asistencia; b) datos c) informe al ciudadano con lenguaje claro c) mercadeo para convocar y temas de interés ciudadano </t>
  </si>
  <si>
    <t xml:space="preserve">Secretaría TIC </t>
  </si>
  <si>
    <t>Secretarías de Prensa y Planeación</t>
  </si>
  <si>
    <r>
      <t xml:space="preserve">Subcomponente 2.
</t>
    </r>
    <r>
      <rPr>
        <sz val="12"/>
        <color rgb="FF000000"/>
        <rFont val="Calibri"/>
        <family val="2"/>
        <scheme val="minor"/>
      </rPr>
      <t>Diálogo de doble vía con la ciudadanía y sus organizaciones.</t>
    </r>
  </si>
  <si>
    <t>Diálogo del Gobernador y su gabinete con los niños, niñas, adolescentes, jóvenes y sus familias en los espacios, canales y modalidades RPC</t>
  </si>
  <si>
    <t>En los 8 espacios, canales y modalidades diálogos de la Alta Dirección con los niños, niñas, adolescentes y jóvenes</t>
  </si>
  <si>
    <t xml:space="preserve"> Comité RPC</t>
  </si>
  <si>
    <t>Realización de un cronograma de momentos RPC, canales, lugares y temas de interés ciudadano con enfoque transversal</t>
  </si>
  <si>
    <t>1 cronograma establecido</t>
  </si>
  <si>
    <t>Proceso</t>
  </si>
  <si>
    <t>Posibilidad de Ocurrencia</t>
  </si>
  <si>
    <t>Impacto</t>
  </si>
  <si>
    <t>Evaluación</t>
  </si>
  <si>
    <t>2-Improbable</t>
  </si>
  <si>
    <t>10-Mayor</t>
  </si>
  <si>
    <t>1-Raro</t>
  </si>
  <si>
    <t>Comunicaciones</t>
  </si>
  <si>
    <t>Posibilidad de dar u ofrecer dádivas con el fin de obtener un beneficio con el uso del poder de la información</t>
  </si>
  <si>
    <t>Promoción del Desarrollo Educativo</t>
  </si>
  <si>
    <t>3-Posible</t>
  </si>
  <si>
    <t>Atención al Ciudadano</t>
  </si>
  <si>
    <t>Gestión Contractual</t>
  </si>
  <si>
    <t>1. Manipulacion de los estudios previos 2. Manipulaciòn de la evaluación 3. Ocultar información. Otras causas: 1. omisión del servidor público para hacer la verificación adecuada de requisitos y uso de herramientas del Estado. 2. Falta de competencias específica en los servidores públicos para el desempeño de esa labor. 3. Favorecimiento contractual por influencia política</t>
  </si>
  <si>
    <t xml:space="preserve">1. La perdida de la imagen y credibilidad institucional 2. Demandas ocasionads 3. Investigaciones por entes de control 4. Sanciones  legales 5. Incumplimiento de los objetivos del proceso. 6. Insatisfacción del usuario. 7. Sobrecostos por reprocesos. 8. Detrimento patrimonial. 9. Incumplimiento de indicadores de salud. </t>
  </si>
  <si>
    <t>posibilidad de recibir o solicitar cualquier dadiva para favorecer al contratista en la ejecución contractual.</t>
  </si>
  <si>
    <t>1. Sanciones legales 2. Recibir bienes o servicios de mala calidad que no cumplan con el objetivo. 3. Incumplimiento de las objetivos y metas del plan de desarrollo. 4. Incremento de los costos en las adquisiciones de la entidad 5. Imagen institucional negativa. 6. Dtrimento patrimonial</t>
  </si>
  <si>
    <t>Gestión de los Ingresos</t>
  </si>
  <si>
    <t>Posibilidad de dar u ofrecer dádivas con el fin de obtener un beneficio en los trámites y controles operativos relacionados con los tributos departamentales</t>
  </si>
  <si>
    <t>Gestión del Bienestar y Desempeño del Talento Humano</t>
  </si>
  <si>
    <t>Gestión Financiera</t>
  </si>
  <si>
    <t>Gestión Tecnológica</t>
  </si>
  <si>
    <t>Promoción del Transporte y la Movilidad</t>
  </si>
  <si>
    <t>Asistencia Técnica</t>
  </si>
  <si>
    <t xml:space="preserve">1. Mala imagen institucional. 2. Demandas y sanciones. 3. Sobrecostos por reprocesos. 4. Insatisfacción del usuario. 5. Detrimento patrimonial. 6. Procesos disciplinarios. </t>
  </si>
  <si>
    <t xml:space="preserve">1. Socialización e información del plan de asistencia técnica y sus avances en sitio web, espacios y canales de comunicación y atención al ciudadano en lenguaje claro al usuario 2. Código de Ética apropiado. 3. Asistencia técnica descentralizada. </t>
  </si>
  <si>
    <t/>
  </si>
  <si>
    <t>Nombre de la entidad:</t>
  </si>
  <si>
    <t>GOBERNACIÓN DE CUNDINAMARCA</t>
  </si>
  <si>
    <t>Orden:</t>
  </si>
  <si>
    <t>Territorial</t>
  </si>
  <si>
    <t>Sector administrativo:</t>
  </si>
  <si>
    <t>Año vigencia:</t>
  </si>
  <si>
    <t>Departamento:</t>
  </si>
  <si>
    <t>Municipio:</t>
  </si>
  <si>
    <t>DATOS TRÁMITES A RACIONALIZAR</t>
  </si>
  <si>
    <t>PLAN DE EJECUCIÓN</t>
  </si>
  <si>
    <t>Tipo</t>
  </si>
  <si>
    <t>Número</t>
  </si>
  <si>
    <t>Nombre</t>
  </si>
  <si>
    <t>Estado</t>
  </si>
  <si>
    <t>Situación actual</t>
  </si>
  <si>
    <t>Tipo racionalización</t>
  </si>
  <si>
    <t>Acciones racionalización</t>
  </si>
  <si>
    <t>Cambio de sede de un establecimiento educativo</t>
  </si>
  <si>
    <t>Expedición del acto administrativo a través de la solicitud y documentos que soportan la actividad. El tiempo del trámite es de treinta (30) días hábiles</t>
  </si>
  <si>
    <t>Disminución de tiempo de entrega a veinte (20) días hábiles</t>
  </si>
  <si>
    <t>Disminuir los tiempos de entrega del producto, garantizando una mayor oportunidad.</t>
  </si>
  <si>
    <t>Secretaria de Educación Dirección de Cobertura</t>
  </si>
  <si>
    <t>Clausura de un establecimiento educativo oficial o privado</t>
  </si>
  <si>
    <t>Disminución de tiempo de la expedición del acto administrativo en (15) días hábiles</t>
  </si>
  <si>
    <t>Auxilio funerario por fallecimiento de un docente pensionado</t>
  </si>
  <si>
    <t>Expedición del acto administrativo a través de la solicitud y documentos que soportan la actividad. El tiempo del trámite es de cuarenta y cinco (45) días calendario.</t>
  </si>
  <si>
    <t>Disminución de tiempo de la expedición del acto administrativo en (30) días calendario</t>
  </si>
  <si>
    <t>Secretaria de Educación Dirección de Personal</t>
  </si>
  <si>
    <t>Pensión de retiro por vejez para docentes oficiales</t>
  </si>
  <si>
    <t>Expedición del acto administrativo a través de la solicitud y documentos que soportan la actividad. El tiempo del trámite es de seis (6) meses</t>
  </si>
  <si>
    <t>Alistamiento e Implementación de espacios, canales y modalidades para los encuentros y diálogo de RPC con los ciudadanos: (Expocundinamarca, emisora virtual, programas TV, salidas a campo, maratón políticas, CODEPS, encuentros provinciales)</t>
  </si>
  <si>
    <t>Secretaria de Desarrollo Social</t>
  </si>
  <si>
    <t xml:space="preserve">Uso de canal virtuales para informe y seguimiento permanente obras, proyectos estratégicos y su contenido previamente estandarizado </t>
  </si>
  <si>
    <t>2 canales virtuales al servicio de la RPC informan y siguen avance obras y proyectos estratégicos</t>
  </si>
  <si>
    <t>Secretaria de Hacienda
Secretaria de Educacion
Secretaria de Movilidad</t>
  </si>
  <si>
    <t>100% portafolio de servicios publicado</t>
  </si>
  <si>
    <t>Empresa Inmobiliaria del Depto</t>
  </si>
  <si>
    <t>Implementación de la estrategia motivacional dirigida a los servidores públicos:  “Con la razón y el corazón soy servidor público siempre para mi gente”</t>
  </si>
  <si>
    <t xml:space="preserve">Publicación de la contratación en SECOP II </t>
  </si>
  <si>
    <t xml:space="preserve"> Publicación esquema de Publicación en datosabiertos.gov.co y mantenerlo actualizado</t>
  </si>
  <si>
    <t xml:space="preserve">31 de dic. </t>
  </si>
  <si>
    <t>Plantilla Único - Hijo</t>
  </si>
  <si>
    <t>Inscrito</t>
  </si>
  <si>
    <t>Habilitar pago por PSE (Proveedor de Servicios Electrónicos) mediante el cual los usuarios podrán hacer sus pagos a través de Internet.</t>
  </si>
  <si>
    <t>Optimización de tiempos, ya que para el pago de la tornaguia  el usuario no tendrá que hacer ningún desplazamiento a ninguna de las sedes</t>
  </si>
  <si>
    <t>1 guía estándar para espacios de rensiciónd e cuentas con Plan de Medios estabelcidos</t>
  </si>
  <si>
    <t>Secretarías de Planeación , TIC, General, gerente de buen gobierno</t>
  </si>
  <si>
    <t xml:space="preserve">Divulgación permanente de información relacionada con los avances, resultados y dificultades de la gestión para fomentar el diálogo con la ciudadanía. </t>
  </si>
  <si>
    <t>Informes sobre gestión disponibles en la página web, redes sociales e impresos</t>
  </si>
  <si>
    <t>Comunicar y dialogar con los funcionarios   de la Entidad periódicamente sobre los resultados y avances de la gestión</t>
  </si>
  <si>
    <t>12 Boletines Virtuales de información interna y espacio virtual para dialogo interactivo</t>
  </si>
  <si>
    <t>Secretaría de la Función Pública/Secretaria de Planeacion/ Gerente de Buen Gobierno</t>
  </si>
  <si>
    <t>Secretria de Planeación</t>
  </si>
  <si>
    <t>Secretaría de la Función Pública/Secretaria de PlaneacionGerente de Buen Gobierno</t>
  </si>
  <si>
    <t>Control Interno</t>
  </si>
  <si>
    <t xml:space="preserve">Secretaria de Planeación </t>
  </si>
  <si>
    <t>Anual</t>
  </si>
  <si>
    <t>Secretaría TIC
Secretaria de Desarrollo Social</t>
  </si>
  <si>
    <t xml:space="preserve">Evaluación y Plan de Mejora </t>
  </si>
  <si>
    <t>Implementación de una estrategia para la apropiación de los protocolos  y fortalecemiento de la cultura de servicio al ciudadano (Mecanismos: sketch, ferias de servicio al ciudadano, otros)</t>
  </si>
  <si>
    <t>1 Estrategia de Informacion, educación y comunicación implementada para la apropiación de protocolos y cultura de servicio al ciudadano</t>
  </si>
  <si>
    <t>Dirección de Atención al Ciudadano Secretaría de Prensa y TIC</t>
  </si>
  <si>
    <t>Implementación unificada de lineamientos de atencion al ciudadano para los puntos de presenciales con los que cuentan la Gobernación de Cundinamarca.</t>
  </si>
  <si>
    <t>Cantidad de lineamientos impartidos e implementados para los puntos de Atención presencial.</t>
  </si>
  <si>
    <t>Seguimiento cuatrimestral</t>
  </si>
  <si>
    <t>30 de junio</t>
  </si>
  <si>
    <t>1. Calendario de eventos principales actualizado y disponible en la web 
2, Número de eventos publicados en la web</t>
  </si>
  <si>
    <t>Elaboración y socialización reporte trimestral clasificado de PQRSD.</t>
  </si>
  <si>
    <t>1 reporte PQRSD elaborado y socializado 
2, Número de repotes PQRSD elaborado y socializado</t>
  </si>
  <si>
    <t>Secretaría General Secretaria TIC</t>
  </si>
  <si>
    <t>Seguimiento Trimestral</t>
  </si>
  <si>
    <t>1 estrategia motivacional dirigida al servidor público implementada
2, No de estrategias motivacionales dirigidas al servidor público implementadas</t>
  </si>
  <si>
    <t>Secretaría de La Función Pública</t>
  </si>
  <si>
    <t xml:space="preserve"> 
Secretaria de Planeación y Secretaria General</t>
  </si>
  <si>
    <t>Implementación de mecanismos de sensibilización y orientación a funcionarios de la Gobernación de Cundinamarca para el uso de la plataforma MERCURIO y fortalecimiento de la respuesta oportuna a requerimientos.</t>
  </si>
  <si>
    <t>1 mecanismo de sensibilización y orientación en uso MERCURIO fortalecen respuesta oportuna a requerimientos.
2, No de mecanismos de sensibilización y orientción en uso MERCURIO que fortalecen respuesta oportuna a requerimientos</t>
  </si>
  <si>
    <t>Secretaría General Secretaría TIC</t>
  </si>
  <si>
    <t>Plan de trabajo aprobado y avances de ejecución.</t>
  </si>
  <si>
    <t>Secretaría TIC, Secretaria de la Función pública y Secretaría Jurídica</t>
  </si>
  <si>
    <t>Generar un plan de trabajo para la Implementación de la política de protección de datos. Decreto No. 0363 del 2017</t>
  </si>
  <si>
    <t>1. Unidad móvil de atención al ciudadano en servicio.
2. Número de ciudadanos atendidos a través de la unidad móvil en servicio al ciudadano</t>
  </si>
  <si>
    <t>1.6</t>
  </si>
  <si>
    <t>Secretaría de Hacienda
Secretaria Juridica</t>
  </si>
  <si>
    <t>3.3</t>
  </si>
  <si>
    <t>3.4</t>
  </si>
  <si>
    <t>3.5</t>
  </si>
  <si>
    <t>3.6</t>
  </si>
  <si>
    <t>3.7</t>
  </si>
  <si>
    <t>3.8</t>
  </si>
  <si>
    <t xml:space="preserve">Cantidad de difusiones </t>
  </si>
  <si>
    <t xml:space="preserve">
Secretaria General
Secretaria TIC</t>
  </si>
  <si>
    <t>30 de noviembre</t>
  </si>
  <si>
    <t>31 de agosto</t>
  </si>
  <si>
    <t>Realizar cliente oculto para monitorear el servicio que se presta a través de los canales, presencial, telefónico y virtual.</t>
  </si>
  <si>
    <t>3 monitoreos uno por cada canal de atención</t>
  </si>
  <si>
    <t>No.de monitoreos incluidas las recomendaciones elaboradas</t>
  </si>
  <si>
    <t>1 desarrollo tecnológico y formulario mercurio en servicio para el tema solicitudes de información y consultas</t>
  </si>
  <si>
    <t>No Aplica</t>
  </si>
  <si>
    <t>2018</t>
  </si>
  <si>
    <t>Cundinamarca</t>
  </si>
  <si>
    <t>ACCIONES DE RACIONALIZACIÓN A DESARROLLAR</t>
  </si>
  <si>
    <t>Mejora por implementar</t>
  </si>
  <si>
    <t>Beneficio al ciudadano o entidad</t>
  </si>
  <si>
    <t>Fecha
inicio</t>
  </si>
  <si>
    <t>Fecha final racionalización</t>
  </si>
  <si>
    <t>Modelo Único – Hijo</t>
  </si>
  <si>
    <t>15163</t>
  </si>
  <si>
    <t>Administrativa</t>
  </si>
  <si>
    <t>Reducción del tiempo de respuesta o duración del trámite</t>
  </si>
  <si>
    <t>30/11/2018</t>
  </si>
  <si>
    <t>15283</t>
  </si>
  <si>
    <t>Carné de protección radiológica</t>
  </si>
  <si>
    <t xml:space="preserve">Se requieren Diez (10) días hábiles para la realización del Trámite </t>
  </si>
  <si>
    <t>Se está  atendiendo la radicación en el CIAC, lo cual permite agilizar el tramite interno disminuyendo el tiempo de entrega del producto al ciudadano</t>
  </si>
  <si>
    <t>Disminución del tiempo,  de diez días hábiles, quedando la oportunidad del trámite a OCHO (8) días calendario</t>
  </si>
  <si>
    <t>Secretaría de Salud Dirección de Desarrollo de Servicios</t>
  </si>
  <si>
    <t>15297</t>
  </si>
  <si>
    <t>Tornaguía de tránsito</t>
  </si>
  <si>
    <t>El trámite se puede realizar solo presencialmente en la sede administrativa de la Gobernación de Cundinamarca, zona franca (Fontibón), Tocancipá  (sede Bavaria) y Girardot (sede Bavaria)</t>
  </si>
  <si>
    <t>Tecnologica</t>
  </si>
  <si>
    <t>Trámite total en línea</t>
  </si>
  <si>
    <t>Secretaría de Hacienda Direccion de Rentas y Gestión Tributaria</t>
  </si>
  <si>
    <t>15299</t>
  </si>
  <si>
    <t>Tornaguía de movilización</t>
  </si>
  <si>
    <t>15301</t>
  </si>
  <si>
    <t>Tornaguía de reenvíos</t>
  </si>
  <si>
    <t>15324</t>
  </si>
  <si>
    <t>Refrendación del carné de aplicador de plaguicidas</t>
  </si>
  <si>
    <t>Se requieren doce (12) días hábiles para la realización del Trámite</t>
  </si>
  <si>
    <t xml:space="preserve">Eliminación del   tiempo   para la realización del trámite, disminuyendo el tiempo de  entrega del producto </t>
  </si>
  <si>
    <t>Disminución del tiempo de doce días hábiles, quedando la oportunidad del trámite a diez (10) días hábiles</t>
  </si>
  <si>
    <t>Secretaría de Salud Dirección de Salud Pública</t>
  </si>
  <si>
    <t>24655</t>
  </si>
  <si>
    <t>Concepto sanitario para empresas aplicadoras de plaguicidas</t>
  </si>
  <si>
    <t>Se requieren treinta (30) días hábiles para la realización del Trámite</t>
  </si>
  <si>
    <t>Disminución del tiempo   que estaba a treinta (30) dias hábiles,  quedando la oportunidad del trámite a Veinticinco (25) días hábiles</t>
  </si>
  <si>
    <t>29189</t>
  </si>
  <si>
    <t xml:space="preserve">Disminución de tiempo de la expedición del acto administrativo en (4) meses
</t>
  </si>
  <si>
    <t>30110</t>
  </si>
  <si>
    <t>30118</t>
  </si>
  <si>
    <t>Código:                    E-DEAG-FR-049</t>
  </si>
  <si>
    <t>Versión:                                      1</t>
  </si>
  <si>
    <t>Fecha de Aprobación:     17/07/2017</t>
  </si>
  <si>
    <t>GESTIÓN DE LA MEJORA CONTINUA</t>
  </si>
  <si>
    <t>Código: E - GMC - FR - 001</t>
  </si>
  <si>
    <t>Versión: 05</t>
  </si>
  <si>
    <t>IDENTIFICACIÓN DE RIESGOS</t>
  </si>
  <si>
    <t>Fecha de aprobación:  31/10/2017</t>
  </si>
  <si>
    <t>#</t>
  </si>
  <si>
    <t>Nombre del riesgo</t>
  </si>
  <si>
    <t>Descripción del riesgo (Puede suceder que ...)</t>
  </si>
  <si>
    <t>Causas (Debido a ...)</t>
  </si>
  <si>
    <t>Consecuencias (lo que genera ...)</t>
  </si>
  <si>
    <t>Riesgo Inherente</t>
  </si>
  <si>
    <t>Controles existentes (Un control por cada causa, si no hay control se escribe "No existe control")</t>
  </si>
  <si>
    <t>Tipo de control</t>
  </si>
  <si>
    <t>¿Existen manuales, instructivos o procedimientos para el manejo del control?</t>
  </si>
  <si>
    <t>¿Está(n) definido(s) el(los) responsable(s) de la ejecución del control y del seguimiento?</t>
  </si>
  <si>
    <t>¿El control es automático?</t>
  </si>
  <si>
    <t>¿El control es manual?</t>
  </si>
  <si>
    <t>¿La frecuencia de ejecución del control y seguimiento es adecuada?</t>
  </si>
  <si>
    <t>¿Se cuenta con evidencias de la ejecución y seguimiento del control?</t>
  </si>
  <si>
    <t>¿En el tiempo que lleva la herramienta ha demostrado ser efectiva?</t>
  </si>
  <si>
    <t>Calificación del control</t>
  </si>
  <si>
    <t>Promedio controles Detectivos</t>
  </si>
  <si>
    <t>Promedio controles preventivos</t>
  </si>
  <si>
    <t>Máximo valor controles preventivos y Detectvos</t>
  </si>
  <si>
    <t>Cuadrantes a disminuir probabilidad</t>
  </si>
  <si>
    <t>Promedio controles correctivos</t>
  </si>
  <si>
    <t>Cuadrantes a disminuir impacto</t>
  </si>
  <si>
    <t>Riesgo Residual</t>
  </si>
  <si>
    <t>Plan de riesgos</t>
  </si>
  <si>
    <t>Si el Riesgo se materializará podría…</t>
  </si>
  <si>
    <t>Zona de Riesgo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</si>
  <si>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</si>
  <si>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</si>
  <si>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</si>
  <si>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</si>
  <si>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</si>
  <si>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</si>
  <si>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</si>
  <si>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</si>
  <si>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</si>
  <si>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</si>
  <si>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</si>
  <si>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</si>
  <si>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</si>
  <si>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</si>
  <si>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</si>
  <si>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</si>
  <si>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</si>
  <si>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</si>
  <si>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Suma afirmaciones</t>
  </si>
  <si>
    <t>Calificación
Impacto</t>
  </si>
  <si>
    <t>evaluación</t>
  </si>
  <si>
    <t>Controles propuestos (nuevos o mejorados)</t>
  </si>
  <si>
    <t>Acciones</t>
  </si>
  <si>
    <t>Fecha</t>
  </si>
  <si>
    <t>Indicador/producto</t>
  </si>
  <si>
    <t xml:space="preserve">Se busca obtener favorecimiento de tipo económico, material o de otra índole.
</t>
  </si>
  <si>
    <t>Si</t>
  </si>
  <si>
    <t>No</t>
  </si>
  <si>
    <t>Código de Integridad del servidor público</t>
  </si>
  <si>
    <t>Preventivo</t>
  </si>
  <si>
    <t>SI</t>
  </si>
  <si>
    <t>Código de integridad y sus Valores apropiados por los servidores</t>
  </si>
  <si>
    <t>Realizar actividades periódicas de toma de conciencia sobre los valores de los servidores públicos y el código de integridad.</t>
  </si>
  <si>
    <r>
      <t xml:space="preserve">Maria Angelica Hoyos
</t>
    </r>
    <r>
      <rPr>
        <b/>
        <sz val="11"/>
        <color theme="1"/>
        <rFont val="Calibri"/>
        <family val="2"/>
        <scheme val="minor"/>
      </rPr>
      <t>Dirección de Desarrollo Humano</t>
    </r>
  </si>
  <si>
    <t>Evidencias de actividades ejecutadas</t>
  </si>
  <si>
    <t xml:space="preserve"> </t>
  </si>
  <si>
    <t>No aplicación de lineamientos legales, procedimentales y documentales.</t>
  </si>
  <si>
    <t>Gestión de la Mejora Continua</t>
  </si>
  <si>
    <t>Plan de Apropiación del Sistema Integral de Gestión y Control</t>
  </si>
  <si>
    <t>Plan de apropiación del SIGC para el 2018</t>
  </si>
  <si>
    <t>Implementar el plan de apropiación del Sistema Integral de Gestión y Control para el año 2018</t>
  </si>
  <si>
    <t>Seguimientos trimestrales a la ejecución del plan</t>
  </si>
  <si>
    <t>Lineamientos y procedimientos de Seguridad Informática</t>
  </si>
  <si>
    <t>Sistema de Gestión de Seguridad de la Información implementado</t>
  </si>
  <si>
    <t>Seguimientos trimestrales a la implementación del sistema</t>
  </si>
  <si>
    <t>Ocultar a la ciudadanía la información que se considere pública</t>
  </si>
  <si>
    <t>Directrices para la rendición de cuentas</t>
  </si>
  <si>
    <t>Seguimiento a las actividades de rendición de cuentas</t>
  </si>
  <si>
    <t>Realizar seguimiento trimestral a la realización de actividades para la rendición de cuentas</t>
  </si>
  <si>
    <t>Seguimientos trimestrales a las actividades de rendición de cuentas</t>
  </si>
  <si>
    <t>Comunicación no oportuna, dirigida, desviada o errada</t>
  </si>
  <si>
    <t>Matriz de comunicaciones</t>
  </si>
  <si>
    <t>Seguimiento al cumplimiento de la matriz de comunicaciones</t>
  </si>
  <si>
    <t>Actualizar la matriz de comunicaciones y enviarla a la Secretaría de prensa para su consolidación y publicación</t>
  </si>
  <si>
    <t>Todas las dependencias del sector central</t>
  </si>
  <si>
    <t>Matriz actualizada y publicada</t>
  </si>
  <si>
    <t>Seguimiento Trimestral a la Matriz de comunicaciones y envío al proceso de comunicaciones para consolidación.</t>
  </si>
  <si>
    <t>Seguimientos trimestrales a la Matriz de comunicaciones</t>
  </si>
  <si>
    <t>Posibilidad  de obtener un beneficio económico por alteración en la nómina</t>
  </si>
  <si>
    <t>Puede suceder que ingresen novedades que no son ciertas o se asignen valores salariales que no estén soportados adecuadamente</t>
  </si>
  <si>
    <t>Obtener favorecimiento de tipo económico, material o de otra índole.</t>
  </si>
  <si>
    <t>1. Perdida de recursos financieros
2. Incremento en las PQRS
3. Sanciones legales
4. Imagen institucional negativa
5. Demora en el pago de nomina  y pagos no reales</t>
  </si>
  <si>
    <t>Insuficiencia de controles adecuados y periódicos dentro del proceso de la liquidación y pago de la nomina</t>
  </si>
  <si>
    <t>Revisión manual y electrónico de la liquidación de la nómina</t>
  </si>
  <si>
    <t>Seguimiento permanente a la gestión de la nómina</t>
  </si>
  <si>
    <t xml:space="preserve">Realizar informes trimestrales de los controles manuales y automáticos de la nómina y el Sistema KACTUS </t>
  </si>
  <si>
    <t>Informe Trimestral de Controles a la liquidación de nomina</t>
  </si>
  <si>
    <t>Falta o insuficiencia de controles adecuados y periódicos dentro del proceso de la liquidación y pago de la nomina</t>
  </si>
  <si>
    <t>Generar un seguimiento mensual frente a los denominados pagos observados y tomar las medidas necesarias para reducirlos.</t>
  </si>
  <si>
    <t>Seguimientos mensuales
Medidas para reducir pagos observados</t>
  </si>
  <si>
    <t>1.Deficiencia o vulnerabilidad en los sistemas de información que soportan la nomina, desde la radicación hasta la liquidación. 2. Deficiencia en la seguridad informática y asignación de roles</t>
  </si>
  <si>
    <t>Mantenimientos y seguimientos a la adecuada operación del sistema de información</t>
  </si>
  <si>
    <t>Seguridad en el uso del Sistema Humano Web</t>
  </si>
  <si>
    <t>Realizar seguimiento bimestral  a los roles de los usuarios en el sistema.
Activación del Control de Planta en el aplicativo Humano
Implementación el proceso de generación de actos administrativos desde el sistema Humano mediante plantillas aprobadas y parametrizadas en el sistema que garanticen la oportunidad y  calidad de la información a ingresar y gestionar en la nómina.
Implementar con los rectores el proceso de validación de planta en línea, mensualmente.</t>
  </si>
  <si>
    <t>Informes de Seguimiento</t>
  </si>
  <si>
    <t>Deficiente liquidación de las horas extras o trabajo suplementario.</t>
  </si>
  <si>
    <t>Software para el manejo de horas extras</t>
  </si>
  <si>
    <t>Procedimiento estandarizado para el control de horas extras</t>
  </si>
  <si>
    <t>Estandarizar e implementar procedimiento para la Autorización, Asignación, reporte y verificación de las horas extras del personal Docente, Directivo Docente y Administrativos</t>
  </si>
  <si>
    <t>Procedimiento implementado</t>
  </si>
  <si>
    <t>Limitar el control social para obtener un beneficio particular</t>
  </si>
  <si>
    <t>Puede suceder que no se promueva y coarte la participación de la ciudadanía en el ejercicio del control social</t>
  </si>
  <si>
    <t xml:space="preserve">1. Imagen institucional negativa
2. Sanciones legales
3. Incumplimientos normativos
4. Perdida de oportunidades y beneficios por parte de la ciudadanía a causa del  desconocimiento. </t>
  </si>
  <si>
    <t>Ocultar a la ciudadanía la información que se refiere a la  gestión pública</t>
  </si>
  <si>
    <t>Posibilidad de recibir o solicitar cualquier dadiva para celebrar un contrato sin el lleno de los requisitos legales</t>
  </si>
  <si>
    <t>Puede suceder que se manipulen y se se omitan  requisitos legales</t>
  </si>
  <si>
    <t>Mayor</t>
  </si>
  <si>
    <t>20-Moderada</t>
  </si>
  <si>
    <t>Documentacion y controles del proceso Gestión Contractual</t>
  </si>
  <si>
    <t>10-Baja</t>
  </si>
  <si>
    <t xml:space="preserve">1.Elaboración de pliegos tipo 2. Manual de contratación ctualizado e implementado.  3. Actualizaciòn y adpciòn de manual de buenas practicas. 4. Uso de la plataforma SECOP II en todas las modalidades  5. Someter a consideracón los procesos de contratación en el Comité segùn decreto...6. Formación y entrenamiento progresivo con monitoreo y evaluación de los aprendizajes y su aplicación. 7. Evaluación del cumplimiento de la gestión contractual. </t>
  </si>
  <si>
    <t>Posibilidad de recibir o solicitar cualquier dadiva para direccionar un contrato a favor de un tercero</t>
  </si>
  <si>
    <t>Puede suceder que se  modifique algún documento relacionado con el proceso contractual con el fin de favorecer la selección de un proponente u obtener un beneficio personal o a favor de un tercero</t>
  </si>
  <si>
    <t>No aplicación de lineamientos documentados del proceso Gestión Contractual</t>
  </si>
  <si>
    <t xml:space="preserve">1. Sanciones legales
2. Adquirir bienes o servicios que no satisfagan las necesidades de la población objetivo.
3. Incumplimiento de las objetivos y metas del plan de desarrollo.
4. Incremento de los costos en las adquisiciones de la entidad
5.  Generación de inconformidades y demandas por parte de los participantes en los procesos de contratación.
6. Imagen institucional negativa 7.Restricción de acceso a ofertas idóneas por baja participación de oferentes </t>
  </si>
  <si>
    <t>Socialización e implementación Modelos de Gestión contractual : manual de contratación actualizado,  manual de buenas prácticas actualizado, procesos de contratación sometidos a Comité de Contratación</t>
  </si>
  <si>
    <t>Documentos y Controles de la Gestión contractual aplicados</t>
  </si>
  <si>
    <t>Socializar lineamientos sobre la aplicación de los controles del proceso y los documentos adoptados</t>
  </si>
  <si>
    <t>Socializaciones realizadas</t>
  </si>
  <si>
    <t>Debilidad en la aplicación de los controles del proceso de Gestión Contractual</t>
  </si>
  <si>
    <t>Modelos estandarizados para las actividades contractuales: pliegos tipo y uso debido de SECOP II</t>
  </si>
  <si>
    <t>Tráfico de influencias y clientelismo.</t>
  </si>
  <si>
    <t>Seguimiento mensual de la publicación de los contratos suscritos en la entidad</t>
  </si>
  <si>
    <t>Realizar seguimiento mensual a la publicación de los contratos suscritos en la entidad</t>
  </si>
  <si>
    <t>Seguimientos documentados</t>
  </si>
  <si>
    <t>Favorabilidad por imparcialidad hacia un proponente en la Contratación de bienes o servicios</t>
  </si>
  <si>
    <t>Puede suceder que no se reciba el objeto contractual de conformidad a las especificaciones por beneficio personal, o del  contratista</t>
  </si>
  <si>
    <t xml:space="preserve">1. Motivación indebida de suscripción de prórrogas, modificaciones o adiciones 2. Recibo y/o pago de objeto contractual no ejecutado. 3. Abuso del poder. 4. No exigir la calidad de los bienes o servicios exigidos por la entidad estatal. 5. Permitir el incumplimiento de las cláusulas contractuales durante la ejecución y seguimiento del bien o servicio favoreciendo al contratista o proveedor 6. Ocultar información respecto del incumplimiento del contratista. Otras causas: 7. omisión del servidor público para exigir el objeto contractual 2. Falta de competencias específica en los servidores públicos para el desempeño de esa labor. 
</t>
  </si>
  <si>
    <t>Acta de recibo y ejecución e Informes de supervisión con las evidencias específicas</t>
  </si>
  <si>
    <t>Documentos y Controles de la Gestión contractual estandarizados y aplicados</t>
  </si>
  <si>
    <t>1. Socializar lineamientos sobre la aplicación de los controles del proceso y los documentos adoptados. 2. Acutaización y adopción del manual de buenas prácticas. 3. Elaboración y aplicación de la Guía estandarizada y con lineamientos para solicitud y aprobación de prórrogas</t>
  </si>
  <si>
    <t>Socializaciones sobre Modelos de Gestión contractual implementados</t>
  </si>
  <si>
    <t>Informe de Verificación del cumplimiento de las obligaciones contractuales en su totalidad</t>
  </si>
  <si>
    <t>Seguimiento a ejecución de Contratos</t>
  </si>
  <si>
    <t xml:space="preserve">1. Realizar verificación Trimestral al cumplimiento de obligaciones contractuales. 2. Revisión aleatoria a las supervisiones para verificación </t>
  </si>
  <si>
    <t>Dilatar un trámite, una información o servicio  con el fin de obtener un beneficio particular</t>
  </si>
  <si>
    <t xml:space="preserve">Puede suceder que se busque entorpecer o no concluir o acelerar un trámite o servicio para obtener un beneficio </t>
  </si>
  <si>
    <t>Favorabilidad, falta de imparcialidad y de objetividad, en la prestación del servicio</t>
  </si>
  <si>
    <t>Gestión del Bienestar y Desempeño del Talento Humano
Atención al Ciudadano</t>
  </si>
  <si>
    <t>1. Sanciones legales y disciplinarias
2. Imagen institucional negativa
3. Incremento de las PQRS y tutelas
4.  Servicios prestados deficientes.                                      5. Revictimización a usuarios                                      6. Reprocesos por ineficiencia administrativa</t>
  </si>
  <si>
    <t>Seguimiento al estado de los tramites y OPAS en el SUIT</t>
  </si>
  <si>
    <t xml:space="preserve">Realizar seguimiento y actualización de los tramites en el SUIT </t>
  </si>
  <si>
    <t>1. Entrega de información incompleta o confusa o inoportuna  2. Debilidad en seguimiento y control a servicios</t>
  </si>
  <si>
    <t>Tramites y OPAS publicados en el SUIT</t>
  </si>
  <si>
    <t xml:space="preserve">1. Tramites y OPAS cargados en el SUIT. 
2. Cuadro de control a trámites y solicitudes de la ciudadanía  </t>
  </si>
  <si>
    <t xml:space="preserve">1. Realizar seguimiento trimestral a la definición de los tramites en el SUIT  
2. Seguimiento  a los trámites y solicitudes que presta la entidad a la ciudadanía </t>
  </si>
  <si>
    <t>(Tramites y OPAS cargados en el SUIT/ Tramites y OPAS que presta la entidad)*100</t>
  </si>
  <si>
    <t xml:space="preserve">Incumplimiento en los términos determinados para atender las PQRS de la comunidad </t>
  </si>
  <si>
    <t>Aplicación del procedimiento de Administración de las PQRD.</t>
  </si>
  <si>
    <t>Seguimiento a la atención oportuna a PQRS</t>
  </si>
  <si>
    <t>1. Realizar actividades de capacitación y socializaciones para la atención oportuna a PQRS. 
2. Realizar seguimiento a la Oportunidad de atención a PQRS                                                                                                                          3.  2. Implementar alertas en el sistema de información para el manejo de PQRD</t>
  </si>
  <si>
    <t>Capacitaciones/Socializaciones
Seguimientos oportunidad de atención PQRS</t>
  </si>
  <si>
    <t>Concusión: Exacción arbitraria hecha por un funcionario público en provecho propio.
Cobro por realización de algún trámite.</t>
  </si>
  <si>
    <t xml:space="preserve">Canal de denuncias </t>
  </si>
  <si>
    <t>Detectivo</t>
  </si>
  <si>
    <t>Seguimiento a denuncias</t>
  </si>
  <si>
    <t>Realizar seguimiento y gestión a denuncias interpuestas. y valoracióny decisiones en Comité Atención al ciudadano</t>
  </si>
  <si>
    <t>Puede suceder que se manipule la información tributaria con el fin de obtener beneficios personales</t>
  </si>
  <si>
    <t xml:space="preserve">1. Tráfico de influencias y favorecimientos sesgados,  2. Obtener favorecimiento de tipo económico, material o de otra índole. </t>
  </si>
  <si>
    <t xml:space="preserve">1. Sanciones legales
2. Imagen institucional negativa
3. Acciones disciplinarias.
4. Afectación al flujo de caja de la entidad por retrasos en el recaudo.5. Pérdida de mercancia que la entidad aprehende por controles operativos a la ilegalidad </t>
  </si>
  <si>
    <t>Centralización de atención a los usuarios en la Subdirección de atención al contribuyente - Rentas</t>
  </si>
  <si>
    <t>Seguimiento a la prestación del servicio</t>
  </si>
  <si>
    <t>Seguimiento Trimestral a la ejecución y prestación del servicio (Cantidad, Tiempos y movimientos). 2. Elaborar e implentar por etapas un esquema de servicios integralesa de apoyo a la gestión del impuesto a vehículos (componentes necesarios: apoyo a la liquidación, consolidación y actualización dinámica de la base de datos, call center para mejorar la ubicabilidad implica interactuar con otras bases de datos, apoyo a control operativo en campo).</t>
  </si>
  <si>
    <t>Seguimientos trimestrales documentados</t>
  </si>
  <si>
    <t xml:space="preserve">3. Cercanías de tramitadores externos con personal de la entidad para la realización de trámites. 4. Acuerdos indebidos en el control operativo relacionados con las rentas departamentales. 5. La vinculación de personal por prestación de servicios dificulta el empoderamiento en la misión encomendada. </t>
  </si>
  <si>
    <t>6. Asesoramiento indebido por parte de los servidores públicos a los contribuyentes. 7. Debilidad en el sistema de información que apoya el impuesto a vechículos. 8. Planta de personal sin cargos suficientes. 9. No cumplimiento de Funciones, lineamientos legales y procedimientos con el objeto de obtener beneficios personales o para terceros.</t>
  </si>
  <si>
    <t>Procedimiento Actualizaciones al Registro del Contribuyente</t>
  </si>
  <si>
    <t>Bases de datos de información tributaria actualizadas</t>
  </si>
  <si>
    <t>Mantener actualizadas las bases de datos de la información tributaria (Contribuyentes, obligaciones etc.)</t>
  </si>
  <si>
    <t>Bases de datos actualizadas</t>
  </si>
  <si>
    <t xml:space="preserve">Dar destino distinto al permitido
 en la ley a los recursos o rentas con destinación especifica </t>
  </si>
  <si>
    <t>Puede suceder que no se cumpla con la destinación especifica de recursos</t>
  </si>
  <si>
    <t xml:space="preserve">1. Debilidades en el control y seguimiento a los recursos con destinación específica. </t>
  </si>
  <si>
    <t xml:space="preserve">1. Afectacion de grupos  o poblacion beneficiarios de
 rentas de destinacion específica </t>
  </si>
  <si>
    <t xml:space="preserve">1. Recursos  con destinación específica aprobados dentro del Presupuesto </t>
  </si>
  <si>
    <t xml:space="preserve">Monitoreo o seguimiento trimestral </t>
  </si>
  <si>
    <t xml:space="preserve">1. Estudio de del comportamiento, y análisis de las rentas de destinación específica.
</t>
  </si>
  <si>
    <t>Secretaría de Hacienda</t>
  </si>
  <si>
    <t>Posibilidad de recibir o solicitar cualquier dadiva durante la asistencia técnica</t>
  </si>
  <si>
    <t>Puede suceder que durante la asistencia tecnica se hagan cobros adicionales no reglamentarios</t>
  </si>
  <si>
    <t xml:space="preserve">1. Desconocimiento de quien recibe la asistencia técnica. 2. Abuso del poder 3. Multiplicidad de planes y metodologías 4. Falta de competencias técnicas para el ejercicio de la labor 5. Omisión en el cumplimiento de ética 6. Falta denuncia ciudadana </t>
  </si>
  <si>
    <t>1. Plan de asistencia técnica. 2. Código de integridad</t>
  </si>
  <si>
    <t>1. Socializar y publicar Plan de Asistencia Técnica. 2. Acciones IEC para la apropiación del Código de Etica. 3. Promover la asistencia técnica descentralizada</t>
  </si>
  <si>
    <t>1. Secretaría de Planeación. 2. Secretaría de Función Pública. 3. Secretaría de Planeación y entidades qu prestan asistencia técnica</t>
  </si>
  <si>
    <t>Socializaciones, plan, eventos de IEC</t>
  </si>
  <si>
    <t>Desviaciòn de recursos a grupos de poblacion en particular y no a los focalizados por intereses personales.</t>
  </si>
  <si>
    <t>Puede suceder que los programas ofertados por las Secretarías Misionales beneficien a poblaciones no priorizadas</t>
  </si>
  <si>
    <t xml:space="preserve">1. Tráfico de influencias y favorecimientos sesgados,  2. Obtener favorecimiento de tipo económico, material o de otra índole. 3.Debilidad en la estructuración de proyectos 4. Falta de seguimiento y evaluación a la ejecución de los programas, sus resultados  e impactos </t>
  </si>
  <si>
    <t>Procesos Misionales</t>
  </si>
  <si>
    <t>1. Inequidad social 2. Mala imagen institucional y pérdida de credibilidad en los gestores misionales. 3. Detrimento patrimonial. 4. Sanciones. 5. Inversiones y acciones inconclusas no resuelven las necesidades</t>
  </si>
  <si>
    <t>1. Código de Integridad. 2. Plan de acción y sus instrumentos. 3. Rendición Pública de Cuentas. 4. Metodologías para formular planes, programas y proyectos</t>
  </si>
  <si>
    <t>Seguimiento a las apuestas transversales</t>
  </si>
  <si>
    <t>1. Realizar actividades para apropiar los valores institucionales. 2. Liderar el seguimiento y evaluación a las apuestas transversales. 3. Acompañamiento a las entidades en la estructura de proyectos y los instrumentos de gestión del Plan de Desarrollo</t>
  </si>
  <si>
    <t>1. Secretaría de Función Públcia 2 y 3. Secretaría de Planeación</t>
  </si>
  <si>
    <t>Seguimientos trimestrales documentados, Resultados de acompañamientos</t>
  </si>
  <si>
    <t>Posibilidad de recibir o solicitar cualquier dádiva para la realización de un trámite o servicio administrativo de tránsito y transporte, sin el lleno de los requisitos legales o en los tiempos estipulados,  generada por un servidor público en provecho propio o de un tercero</t>
  </si>
  <si>
    <t>Puede suceder que se realicen cobros no autorizados para favorecer a otros</t>
  </si>
  <si>
    <t>1. Favorabilidad, falta de imparcialidad, objetividad, en la prestación del servicio que demanda el ciudadano que no esté cumpliendo con los requisitos de ley o sus estatutos. 2. Recibo de dádivas o dinero para provecho del servidor público, por expedición de certificados o constancias laborales sin el cumplimiento de los requisitos legales. 3. Uso ilegal y manipulación de las plataformas tecnológicas o sistemas de información.</t>
  </si>
  <si>
    <t>Deterioro en la imagén institucional. (perdida de la  credibilidad y la transparencia de la entidad). 
2. Apertura de procesos disciplinarios. 
3. Demandas penales y sanciones legales.
4. Facilita la intervención de gestores particulares. 
5. Hallazgos administrativos por entidades de control.</t>
  </si>
  <si>
    <t>40-Alta</t>
  </si>
  <si>
    <t>1. Cultura ética (Código de Ética). 
2. Seguimiento a través de la Interventoria al servicio tercerizado.</t>
  </si>
  <si>
    <t>Secretaría de Movilidad y Transporte</t>
  </si>
  <si>
    <t>Posibilidad de recibir o solicitar cualquier dádiva para dilatar los procesos en primera o segunda instancia con el propósito de obtener el vencimiento
de términos para la caducidad o prescripción de las ordenes de comparendo</t>
  </si>
  <si>
    <t>Puede suceder que se realicen cobros no autorizados para dilatar el tramite</t>
  </si>
  <si>
    <t>1. Falta de personal suficiente para atender los procesos. 
2. Trafico de influencias (Amigismo y clientelismo) 
3. Extralimitación de funciones.
4. Bases de datos de ordenes de comparendos desactualizadas</t>
  </si>
  <si>
    <t>1. Caducidad y prescripción de las ordenes de comparendo 
2. Detrimento patrimonial
3. Sanciones legales (desacatos) e investigaciones disciplinarias
4. Hallazgos administrativos por entidades de control</t>
  </si>
  <si>
    <t>1. Seguimientos trimestrales al proceso de primera instancia y de cobro coactivo. 
2. Cruce, depuración y actualización permanente de las bases de datos de ordenes de comparendos</t>
  </si>
  <si>
    <t>1-raro</t>
  </si>
  <si>
    <t>Secretaría de Moviidad y Transporte</t>
  </si>
  <si>
    <t>Favorecimiento de terceros con influencias y beneficios particulares.</t>
  </si>
  <si>
    <t>Puede suceder que no se priorice la inversión del gasto para la ejecución de los programas y  proyectos del Plan de Desarrollo,
afectando la inversion en los territorios y la no implementación de las políticas públicas.</t>
  </si>
  <si>
    <t>1. Redireccionamiento de los recursos por parte de los funcionarios encargados, al momento de realizar su distribución.
2. Manipulación indebida de la información.
3.  Intereses de actores que presionen la toma de
decisiones a favor de un proyecto.</t>
  </si>
  <si>
    <t>1. Perdidida de credibilidad e imagen de la entidad.
2. Retrasos en el desarrollo de iniciativas de inversión de la región
3.  Hallazgos por parte de organismos de control
4. Toma de decisiones ilegales u omisiones en las actuaciones
5. Sanciones Disciplinarias, fiscales y penales</t>
  </si>
  <si>
    <t>Fomento de la cultura ética (Código de Ética) Directrices aplicadas para la ejecución de contratos e implementación de políticas públicas</t>
  </si>
  <si>
    <t>Secretario de Planeación</t>
  </si>
  <si>
    <t>Realización de Rendicion de cuentas sin el lleno de requisitos para no brindar la información suficiente</t>
  </si>
  <si>
    <t>Puede suceder que  la información de rendicion de cuentas se realice de manera sesgada con el fin de dilatar o disuadir  el control ciudadano con fines particulares</t>
  </si>
  <si>
    <t>1. Priorización de temas que atiendan a intereses particulares y no generales (comunidad)
2. Espacios de dialogo unidireccionales</t>
  </si>
  <si>
    <t>1. Desinteres de la ciudadania en la 
participación del ejercicio de rendición de cuentas y el control social
2. Falta de diálogo en doble vía, incidiendo en las partes interesadas del Departamento para que no intervengan en la toma de decisiones.
3. Ausencia de criterios de información,
diálogos e incentivos.
4. Perdidida de credibilidad e imagen de la entidad.</t>
  </si>
  <si>
    <t>1. Ruta de Rendición de Cuentas. 2. Encuesta ciudadana sobre RPC</t>
  </si>
  <si>
    <t>Espacios de diálogo relacionados con las RPC</t>
  </si>
  <si>
    <t>Utilizar todos lo medios de difusión y comunicación disponibles para la presentación y explicación de los resultados de la gestión de la
entidad con la participación de la ciudadanía, otras entidades y entes de control abriendo un espacio de
diálogo .</t>
  </si>
  <si>
    <t>Diálogos ciudadanos sobre RPC</t>
  </si>
  <si>
    <t>Reportar un mayor número de estudiantes beneficiados con el servicio de transporte y alimentación escolar para favorecimiento particular o de terceros</t>
  </si>
  <si>
    <t>Puede suceder que se desvíe o se eleve el costo del recurso utilizado para transporte y alimentación escolar</t>
  </si>
  <si>
    <t>1. Poca confiabilidad de los datos reportados al Sistema de Información. 2. Deficiencias en el Control 3. Deficiencias en la consolidación de informes . 4. Poco control en el desarrollo del servicio</t>
  </si>
  <si>
    <t>1. Detrimento patrimonial 2. Hallazgos administrativos, fiscales o penales. 3. Sanciones legales 4. Desnutrición 5. Inasistencia escolar</t>
  </si>
  <si>
    <t>1. Consultas al SIMAT 2. Interventoría o supervisión a los contratos de trasnporte y alimentación escolar. 3. Visitas de IVC</t>
  </si>
  <si>
    <t xml:space="preserve">1. Seguimiento con recomendaciones a obligaciones contractuales </t>
  </si>
  <si>
    <t>1. Revisión y validación en los informes el cumplimiento de las obligaciones contractuales en cuanto a transporte y alimentación escolar</t>
  </si>
  <si>
    <t>Director de Cobertura</t>
  </si>
  <si>
    <t>Revisiones documentada</t>
  </si>
  <si>
    <t>Código:                         E-DEAG-FR-049</t>
  </si>
  <si>
    <t>Versión:                                         1</t>
  </si>
  <si>
    <t>Fecha de Aprobación:         17/07/2017</t>
  </si>
  <si>
    <t>Componente 2: Racionalización de Trámites - Consolidado</t>
  </si>
  <si>
    <t xml:space="preserve">Compilación y divulgación  de sugerencias ciudadanas causadas por los informes de RPC
</t>
  </si>
  <si>
    <t xml:space="preserve">3 compilaciones y divulgaciones de  sugerencias recibidas por la ciudadanía en canales y espacios implementados para RPC
</t>
  </si>
  <si>
    <t>Código:                          E-DEAG-FR-049</t>
  </si>
  <si>
    <t>Versión:                                              1</t>
  </si>
  <si>
    <t>Fecha de Aprobación:            17/07/2017</t>
  </si>
  <si>
    <t>28 de febrero</t>
  </si>
  <si>
    <t xml:space="preserve">1 de enero a 31 de diciembre </t>
  </si>
  <si>
    <t xml:space="preserve"> 1 de marzo a  31 de diciembre</t>
  </si>
  <si>
    <t xml:space="preserve">30 de Abril </t>
  </si>
  <si>
    <t>31 de enero</t>
  </si>
  <si>
    <t>9 de febrero</t>
  </si>
  <si>
    <t>31 de marzo 
30 de junio 
30 de septiembre 
31 de diciembre</t>
  </si>
  <si>
    <t>15 de mayo
15 de septiembre</t>
  </si>
  <si>
    <t>30 de abril</t>
  </si>
  <si>
    <t>30  de abril - 31 agosto - 31 diciembre</t>
  </si>
  <si>
    <t>31 de Agosto</t>
  </si>
  <si>
    <t>Código:          E-DEAG-FR-049</t>
  </si>
  <si>
    <t>Versión:                               1</t>
  </si>
  <si>
    <t>Fecha de Aprobación:17/07/2017</t>
  </si>
  <si>
    <t xml:space="preserve">Puede suceder que se incumplan los requisitos de  transparencia y acceso a la información pública con el fin de ocultar y manipular la información </t>
  </si>
  <si>
    <t>1. Uso y acceso indebido de la información que reposa en la entidad.2. Obsolescencia tecnológica en: versión de sistemas, actualización licenciamiento y ampliación almacenamiento.</t>
  </si>
  <si>
    <t>1. Respuestas no oportunas, o no pertinentes al ciudadano.
2. Servicios prestados deficientes.
3. Comunidad no informada adecuadamente.
4. Rendición de cuentas a la ciudadanía de baja calidad (deficiente).
5. No participación activa de la comunidad.
6. Bajo nivel de publicidad de la información (transparencia activa).
7. No disponibilidad de información , ausencia   o  perdida de datos o información desactualizada.
8. Violación al debido proceso.
9. Inconformidad de la Ciudadanía.
10. Mala Imagen Institucional</t>
  </si>
  <si>
    <t>Parametrización de estándares de calidad según ISO 2,700/11. Reglamentación para estructurar el cuidado y manejo de la información; Instalaciones tecnológicas que mitiguen riesgos cibernéticos. Otras acciones de apoyo al Sistema de Gestión de Seguridad</t>
  </si>
  <si>
    <t>1 de febrero</t>
  </si>
  <si>
    <t>1 de enero</t>
  </si>
  <si>
    <t>1. Seguimientos aleatorios en sedes operativas del tiempo de respuesta de los tramites de transporte.
2. Matriz de Tramites actualizada en el  SUIT.
3.  Seguimiento a PQRS del Proceso.</t>
  </si>
  <si>
    <t>Verificar tres veces al año el cumplimiento de los tiempos legales e indicados en SUIT, para algunos tramite de transporte y algunas sedes operativas seleccionados de forma aleatoria.
2. Seguimiento y/o  actualización en la matriz de tramites SUIT.
3. Aplicar el procedimiento de seguimiento a PQRS establecido en ISOLUCION.</t>
  </si>
  <si>
    <t>1.  (No. de Sedes Operativas Verificadas en el periodo (4 Meses)/Total de Sedes Operativas)*100
2. Seguimiento Documentado.
3. Informe de seguimiento a PQRS trimestral del proceso.</t>
  </si>
  <si>
    <t>1. Gestionar ante el concesionario U.T. SIETT la puesta en funionamiento del Módulo de Inspección en las 11 sedes Operativas y en la oficina de la Coordinadora de Sedes.
2. Socializacion y seguimiento de Circular.
3. Realizar seguimientos trimestrales al proceso de primera y segunda instancia.</t>
  </si>
  <si>
    <t>1. Módulo  de Inspección Funcionando en las 11 sedes Operativas y en la Oficina Coordinadora de Sedes.
2. Circular socializada.
3. Cuatro (4) Informes de seguimiento.</t>
  </si>
  <si>
    <t xml:space="preserve">1. Seguimientos trimestrales al impulso de los procesos de primera y segunda instancia  a través del Módulo de Inspección.
2. Circular Directrices procesos contravencionales de unica primera cronograma de audiencias.
</t>
  </si>
  <si>
    <t xml:space="preserve">Utilizar todos lo medios de difusión y comunicación disponibles para divulgar los  Derechos,  Deberes, Prohibiciones, Incompatibilidades, Impedimentos, Inhabilidades y Conflicto de Intereses del Servidor Público. </t>
  </si>
  <si>
    <t xml:space="preserve">Socialización del Manual de
Funciones , de la normatividad y
lineamientos para los servidores
públicos </t>
  </si>
  <si>
    <t>100% de los procesos contractuales registrados en el sistema</t>
  </si>
  <si>
    <r>
      <t>Realización tecnológica y del formulario de mercurio para el tema de “</t>
    </r>
    <r>
      <rPr>
        <i/>
        <sz val="12"/>
        <rFont val="Arial"/>
        <family val="2"/>
      </rPr>
      <t>solicitudes de información" y "consultas</t>
    </r>
    <r>
      <rPr>
        <sz val="12"/>
        <rFont val="Arial"/>
        <family val="2"/>
      </rPr>
      <t>” en articulación con Ventanilla Unica</t>
    </r>
  </si>
  <si>
    <t>Puesta en funcionamiento de la Ventanilla Unica Virtual con 30 tramites y servicios de cara al ciudadano</t>
  </si>
  <si>
    <t>2.5</t>
  </si>
  <si>
    <t>Una ventallina única virtual</t>
  </si>
  <si>
    <t>3. Posible</t>
  </si>
  <si>
    <t>Documentación actualizada, Implentación Secop II y cumplimiento del Manual de Ética y el de buenas prácticas de contratación</t>
  </si>
  <si>
    <t>Dirección de contratación, jurídicos y ordenadores del gasto</t>
  </si>
  <si>
    <t>Actualización permanente de la información institucional registrada en el Portal Web y  micrositios de la Gobernación de conformidad a la normativa vigente</t>
  </si>
  <si>
    <t>Secretaria TIC,
Todas las entidades</t>
  </si>
  <si>
    <t>Difundir el servicio de centro relevo para personas con discapacidad auditiva.</t>
  </si>
  <si>
    <r>
      <t xml:space="preserve">
</t>
    </r>
    <r>
      <rPr>
        <b/>
        <sz val="11"/>
        <color theme="1"/>
        <rFont val="Calibri"/>
        <family val="2"/>
        <scheme val="minor"/>
      </rPr>
      <t>Dirección de Desarrollo Humano</t>
    </r>
  </si>
  <si>
    <r>
      <t xml:space="preserve">
</t>
    </r>
    <r>
      <rPr>
        <b/>
        <sz val="11"/>
        <color theme="1"/>
        <rFont val="Calibri"/>
        <family val="2"/>
        <scheme val="minor"/>
      </rPr>
      <t>Dirección de Desarrollo Organizacional</t>
    </r>
  </si>
  <si>
    <r>
      <t xml:space="preserve">
</t>
    </r>
    <r>
      <rPr>
        <b/>
        <sz val="11"/>
        <color theme="1"/>
        <rFont val="Calibri"/>
        <family val="2"/>
        <scheme val="minor"/>
      </rPr>
      <t>Secretaría de las TIC</t>
    </r>
  </si>
  <si>
    <r>
      <t xml:space="preserve">
</t>
    </r>
    <r>
      <rPr>
        <b/>
        <sz val="11"/>
        <color theme="1"/>
        <rFont val="Calibri"/>
        <family val="2"/>
        <scheme val="minor"/>
      </rPr>
      <t>Secretaría de Prensa</t>
    </r>
  </si>
  <si>
    <r>
      <t xml:space="preserve">
</t>
    </r>
    <r>
      <rPr>
        <b/>
        <sz val="11"/>
        <color theme="1"/>
        <rFont val="Calibri"/>
        <family val="2"/>
        <scheme val="minor"/>
      </rPr>
      <t>Dirección de Talento Humano</t>
    </r>
  </si>
  <si>
    <r>
      <t xml:space="preserve">
</t>
    </r>
    <r>
      <rPr>
        <b/>
        <sz val="11"/>
        <color theme="1"/>
        <rFont val="Calibri"/>
        <family val="2"/>
        <scheme val="minor"/>
      </rPr>
      <t>Secretaría de Educación</t>
    </r>
  </si>
  <si>
    <r>
      <t xml:space="preserve">
</t>
    </r>
    <r>
      <rPr>
        <b/>
        <sz val="11"/>
        <color theme="1"/>
        <rFont val="Calibri"/>
        <family val="2"/>
        <scheme val="minor"/>
      </rPr>
      <t>Director de Contratación</t>
    </r>
  </si>
  <si>
    <r>
      <t xml:space="preserve">
</t>
    </r>
    <r>
      <rPr>
        <b/>
        <sz val="11"/>
        <color theme="1"/>
        <rFont val="Calibri"/>
        <family val="2"/>
        <scheme val="minor"/>
      </rPr>
      <t xml:space="preserve">Secretaría de Hacienda
</t>
    </r>
    <r>
      <rPr>
        <sz val="11"/>
        <color theme="1"/>
        <rFont val="Calibri"/>
        <family val="2"/>
        <scheme val="minor"/>
      </rPr>
      <t xml:space="preserve">
</t>
    </r>
    <r>
      <rPr>
        <b/>
        <sz val="11"/>
        <color theme="1"/>
        <rFont val="Calibri"/>
        <family val="2"/>
        <scheme val="minor"/>
      </rPr>
      <t>Secretaría  de Educación</t>
    </r>
    <r>
      <rPr>
        <sz val="11"/>
        <color theme="1"/>
        <rFont val="Calibri"/>
        <family val="2"/>
        <scheme val="minor"/>
      </rPr>
      <t xml:space="preserve">
</t>
    </r>
    <r>
      <rPr>
        <b/>
        <sz val="11"/>
        <color theme="1"/>
        <rFont val="Calibri"/>
        <family val="2"/>
        <scheme val="minor"/>
      </rPr>
      <t>Secretaría de Salud</t>
    </r>
    <r>
      <rPr>
        <sz val="11"/>
        <color theme="1"/>
        <rFont val="Calibri"/>
        <family val="2"/>
        <scheme val="minor"/>
      </rPr>
      <t xml:space="preserve">
</t>
    </r>
    <r>
      <rPr>
        <b/>
        <sz val="11"/>
        <color theme="1"/>
        <rFont val="Calibri"/>
        <family val="2"/>
        <scheme val="minor"/>
      </rPr>
      <t>Secretaría de Movilidad</t>
    </r>
    <r>
      <rPr>
        <sz val="11"/>
        <color theme="1"/>
        <rFont val="Calibri"/>
        <family val="2"/>
        <scheme val="minor"/>
      </rPr>
      <t xml:space="preserve">
</t>
    </r>
  </si>
  <si>
    <r>
      <t xml:space="preserve">
</t>
    </r>
    <r>
      <rPr>
        <b/>
        <sz val="11"/>
        <color theme="1"/>
        <rFont val="Calibri"/>
        <family val="2"/>
        <scheme val="minor"/>
      </rPr>
      <t>Dirección de Atención al Ciudadano
Todas las entidades</t>
    </r>
  </si>
  <si>
    <r>
      <t xml:space="preserve">
</t>
    </r>
    <r>
      <rPr>
        <b/>
        <sz val="11"/>
        <color theme="1"/>
        <rFont val="Calibri"/>
        <family val="2"/>
        <scheme val="minor"/>
      </rPr>
      <t>Dirección de Atención al Ciudadano</t>
    </r>
  </si>
  <si>
    <r>
      <t xml:space="preserve">
</t>
    </r>
    <r>
      <rPr>
        <b/>
        <sz val="11"/>
        <color theme="1"/>
        <rFont val="Calibri"/>
        <family val="2"/>
        <scheme val="minor"/>
      </rPr>
      <t>Dirección de Rentas</t>
    </r>
  </si>
  <si>
    <t xml:space="preserve">
Dirección de Rentas</t>
  </si>
  <si>
    <t>no</t>
  </si>
  <si>
    <t>4- Probable</t>
  </si>
  <si>
    <t>4-Probable</t>
  </si>
  <si>
    <t>3 - Posible</t>
  </si>
  <si>
    <t>4 - Probable</t>
  </si>
  <si>
    <t>sI</t>
  </si>
  <si>
    <t>30 - alta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</si>
</sst>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55">
    <font>
      <sz val="11"/>
      <color theme="1"/>
      <name val="Calibri"/>
      <family val="2"/>
      <scheme val="minor"/>
    </font>
    <font>
      <b/>
      <sz val="12"/>
      <color rgb="FF000000"/>
      <name val="Calibri"/>
      <family val="2"/>
      <scheme val="minor"/>
    </font>
    <font>
      <b/>
      <sz val="14"/>
      <color rgb="FF000000"/>
      <name val="Calibri"/>
      <family val="2"/>
      <scheme val="minor"/>
    </font>
    <font>
      <i/>
      <sz val="11"/>
      <color rgb="FF4472C4"/>
      <name val="Calibri"/>
      <family val="2"/>
      <scheme val="minor"/>
    </font>
    <font>
      <sz val="10"/>
      <name val="Arial"/>
      <family val="2"/>
    </font>
    <font>
      <sz val="10"/>
      <name val="Arial"/>
      <family val="2"/>
    </font>
    <font>
      <b/>
      <sz val="12"/>
      <color theme="1"/>
      <name val="Calibri"/>
      <family val="2"/>
      <scheme val="minor"/>
    </font>
    <font>
      <sz val="11"/>
      <color theme="1"/>
      <name val="Arial"/>
      <family val="2"/>
    </font>
    <font>
      <b/>
      <sz val="18"/>
      <color theme="1"/>
      <name val="Calibri"/>
      <family val="2"/>
      <scheme val="minor"/>
    </font>
    <font>
      <sz val="16"/>
      <color theme="1"/>
      <name val="Calibri"/>
      <family val="2"/>
      <scheme val="minor"/>
    </font>
    <font>
      <b/>
      <sz val="16"/>
      <color indexed="8"/>
      <name val="Calibri"/>
      <family val="2"/>
    </font>
    <font>
      <sz val="16"/>
      <color indexed="8"/>
      <name val="Calibri"/>
      <family val="2"/>
    </font>
    <font>
      <b/>
      <sz val="22"/>
      <color theme="1"/>
      <name val="Calibri"/>
      <family val="2"/>
      <scheme val="minor"/>
    </font>
    <font>
      <sz val="11"/>
      <color theme="1"/>
      <name val="Tahoma"/>
      <family val="2"/>
    </font>
    <font>
      <b/>
      <sz val="14"/>
      <color theme="1"/>
      <name val="Tahoma"/>
      <family val="2"/>
    </font>
    <font>
      <sz val="12"/>
      <color theme="1"/>
      <name val="Tahoma"/>
      <family val="2"/>
    </font>
    <font>
      <sz val="12"/>
      <color rgb="FF000000"/>
      <name val="Calibri"/>
      <family val="2"/>
      <scheme val="minor"/>
    </font>
    <font>
      <sz val="12"/>
      <color rgb="FF212121"/>
      <name val="Calibri"/>
      <family val="2"/>
      <scheme val="minor"/>
    </font>
    <font>
      <b/>
      <i/>
      <sz val="12"/>
      <color rgb="FF4472C4"/>
      <name val="Segoe Script"/>
      <family val="2"/>
    </font>
    <font>
      <i/>
      <sz val="12"/>
      <color rgb="FF4472C4"/>
      <name val="Calibri"/>
      <family val="2"/>
      <scheme val="minor"/>
    </font>
    <font>
      <sz val="10"/>
      <color theme="4" tint="-0.499984740745262"/>
      <name val="Arial"/>
      <family val="2"/>
    </font>
    <font>
      <sz val="11"/>
      <color rgb="FF000000"/>
      <name val="Calibri"/>
      <family val="2"/>
    </font>
    <font>
      <b/>
      <sz val="18"/>
      <color rgb="FF000000"/>
      <name val="Calibri"/>
      <family val="2"/>
    </font>
    <font>
      <sz val="18"/>
      <color theme="1"/>
      <name val="Calibri"/>
      <family val="2"/>
      <scheme val="minor"/>
    </font>
    <font>
      <b/>
      <sz val="14"/>
      <color rgb="FF000000"/>
      <name val="Calibri"/>
      <family val="2"/>
    </font>
    <font>
      <b/>
      <sz val="12"/>
      <color rgb="FF000000"/>
      <name val="Arial"/>
      <family val="2"/>
    </font>
    <font>
      <sz val="14"/>
      <color rgb="FF000000"/>
      <name val="Calibri"/>
      <family val="2"/>
    </font>
    <font>
      <b/>
      <sz val="10"/>
      <color rgb="FF000000"/>
      <name val="Arial"/>
      <family val="2"/>
    </font>
    <font>
      <sz val="10"/>
      <color rgb="FF000000"/>
      <name val="Arial"/>
      <family val="2"/>
    </font>
    <font>
      <sz val="12"/>
      <color theme="1"/>
      <name val="Calibri"/>
      <family val="2"/>
      <scheme val="minor"/>
    </font>
    <font>
      <sz val="12"/>
      <color rgb="FFFF0000"/>
      <name val="Calibri"/>
      <family val="2"/>
      <scheme val="minor"/>
    </font>
    <font>
      <b/>
      <sz val="12"/>
      <color rgb="FF000000"/>
      <name val="Calibri"/>
      <family val="2"/>
    </font>
    <font>
      <sz val="12"/>
      <color rgb="FF000000"/>
      <name val="Calibri"/>
      <family val="2"/>
    </font>
    <font>
      <sz val="12"/>
      <name val="Calibri"/>
      <family val="2"/>
      <scheme val="minor"/>
    </font>
    <font>
      <b/>
      <sz val="12"/>
      <color indexed="59"/>
      <name val="SansSerif"/>
    </font>
    <font>
      <b/>
      <sz val="12"/>
      <color indexed="8"/>
      <name val="SansSerif"/>
    </font>
    <font>
      <sz val="10"/>
      <color indexed="8"/>
      <name val="SansSerif"/>
    </font>
    <font>
      <b/>
      <sz val="10"/>
      <color indexed="8"/>
      <name val="SansSerif"/>
    </font>
    <font>
      <b/>
      <sz val="12"/>
      <color theme="1"/>
      <name val="Calibri"/>
      <family val="2"/>
    </font>
    <font>
      <sz val="11"/>
      <name val="Calibri"/>
      <family val="2"/>
      <scheme val="minor"/>
    </font>
    <font>
      <b/>
      <sz val="10"/>
      <name val="Arial"/>
      <family val="2"/>
    </font>
    <font>
      <i/>
      <sz val="12"/>
      <name val="Arial"/>
      <family val="2"/>
    </font>
    <font>
      <sz val="12"/>
      <name val="Arial"/>
      <family val="2"/>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4"/>
      <color theme="1"/>
      <name val="Tahoma"/>
      <family val="2"/>
    </font>
    <font>
      <sz val="10"/>
      <color theme="0"/>
      <name val="Calibri"/>
      <family val="2"/>
      <scheme val="minor"/>
    </font>
    <font>
      <b/>
      <sz val="16"/>
      <color rgb="FF000000"/>
      <name val="Calibri"/>
      <family val="2"/>
    </font>
    <font>
      <sz val="12"/>
      <color theme="1"/>
      <name val="Arial"/>
      <family val="2"/>
    </font>
    <font>
      <b/>
      <sz val="22"/>
      <color rgb="FF000000"/>
      <name val="Calibri"/>
      <family val="2"/>
    </font>
    <font>
      <sz val="14"/>
      <name val="Arial"/>
      <family val="2"/>
    </font>
    <font>
      <sz val="14"/>
      <color theme="1"/>
      <name val="Arial"/>
      <family val="2"/>
    </font>
    <font>
      <b/>
      <sz val="16"/>
      <color theme="1"/>
      <name val="Calibri"/>
      <family val="2"/>
      <scheme val="minor"/>
    </font>
  </fonts>
  <fills count="11">
    <fill>
      <patternFill patternType="none"/>
    </fill>
    <fill>
      <patternFill patternType="gray125"/>
    </fill>
    <fill>
      <patternFill patternType="solid">
        <fgColor rgb="FFFFFFFF"/>
        <bgColor indexed="64"/>
      </patternFill>
    </fill>
    <fill>
      <patternFill patternType="solid">
        <fgColor rgb="FFBDD7EE"/>
        <bgColor indexed="64"/>
      </patternFill>
    </fill>
    <fill>
      <patternFill patternType="solid">
        <fgColor rgb="FFDDEBF7"/>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9"/>
        <bgColor indexed="64"/>
      </patternFill>
    </fill>
    <fill>
      <patternFill patternType="solid">
        <fgColor theme="8" tint="-0.249977111117893"/>
        <bgColor indexed="64"/>
      </patternFill>
    </fill>
  </fills>
  <borders count="7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auto="1"/>
      </right>
      <top/>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2F75B5"/>
      </left>
      <right style="medium">
        <color rgb="FF2F75B5"/>
      </right>
      <top style="medium">
        <color rgb="FF2F75B5"/>
      </top>
      <bottom style="medium">
        <color rgb="FF2F75B5"/>
      </bottom>
      <diagonal/>
    </border>
    <border>
      <left/>
      <right style="medium">
        <color rgb="FF2F75B5"/>
      </right>
      <top/>
      <bottom style="medium">
        <color rgb="FF2F75B5"/>
      </bottom>
      <diagonal/>
    </border>
    <border>
      <left style="medium">
        <color rgb="FF2F75B5"/>
      </left>
      <right/>
      <top/>
      <bottom/>
      <diagonal/>
    </border>
    <border>
      <left style="medium">
        <color indexed="64"/>
      </left>
      <right style="medium">
        <color indexed="64"/>
      </right>
      <top style="medium">
        <color indexed="64"/>
      </top>
      <bottom style="medium">
        <color indexed="64"/>
      </bottom>
      <diagonal/>
    </border>
    <border>
      <left/>
      <right style="medium">
        <color rgb="FF2F75B5"/>
      </right>
      <top style="medium">
        <color rgb="FF2F75B5"/>
      </top>
      <bottom style="medium">
        <color rgb="FF2F75B5"/>
      </bottom>
      <diagonal/>
    </border>
    <border>
      <left style="medium">
        <color rgb="FF2F75B5"/>
      </left>
      <right/>
      <top style="medium">
        <color rgb="FF2F75B5"/>
      </top>
      <bottom style="medium">
        <color rgb="FF2F75B5"/>
      </bottom>
      <diagonal/>
    </border>
    <border>
      <left/>
      <right/>
      <top style="medium">
        <color rgb="FF2F75B5"/>
      </top>
      <bottom style="medium">
        <color rgb="FF2F75B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8"/>
      </left>
      <right style="medium">
        <color indexed="8"/>
      </right>
      <top style="medium">
        <color indexed="8"/>
      </top>
      <bottom style="medium">
        <color indexed="8"/>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theme="4" tint="-0.24994659260841701"/>
      </left>
      <right/>
      <top/>
      <bottom/>
      <diagonal/>
    </border>
    <border>
      <left/>
      <right/>
      <top/>
      <bottom style="medium">
        <color rgb="FF2F75B5"/>
      </bottom>
      <diagonal/>
    </border>
    <border>
      <left style="medium">
        <color rgb="FF2F75B5"/>
      </left>
      <right/>
      <top style="thin">
        <color indexed="64"/>
      </top>
      <bottom/>
      <diagonal/>
    </border>
    <border>
      <left style="thin">
        <color indexed="64"/>
      </left>
      <right/>
      <top/>
      <bottom style="medium">
        <color rgb="FF2F75B5"/>
      </bottom>
      <diagonal/>
    </border>
    <border>
      <left style="medium">
        <color indexed="64"/>
      </left>
      <right/>
      <top style="medium">
        <color indexed="64"/>
      </top>
      <bottom/>
      <diagonal/>
    </border>
    <border>
      <left style="medium">
        <color theme="4"/>
      </left>
      <right style="medium">
        <color theme="4"/>
      </right>
      <top style="medium">
        <color theme="4"/>
      </top>
      <bottom style="medium">
        <color theme="4"/>
      </bottom>
      <diagonal/>
    </border>
    <border>
      <left/>
      <right/>
      <top style="medium">
        <color indexed="64"/>
      </top>
      <bottom/>
      <diagonal/>
    </border>
    <border>
      <left/>
      <right style="medium">
        <color indexed="64"/>
      </right>
      <top style="medium">
        <color indexed="64"/>
      </top>
      <bottom/>
      <diagonal/>
    </border>
  </borders>
  <cellStyleXfs count="5">
    <xf numFmtId="0" fontId="0" fillId="0" borderId="0"/>
    <xf numFmtId="0" fontId="5" fillId="0" borderId="0"/>
    <xf numFmtId="0" fontId="4" fillId="0" borderId="0"/>
    <xf numFmtId="0" fontId="4" fillId="0" borderId="0"/>
    <xf numFmtId="0" fontId="46" fillId="0" borderId="0"/>
  </cellStyleXfs>
  <cellXfs count="410">
    <xf numFmtId="0" fontId="0" fillId="0" borderId="0" xfId="0"/>
    <xf numFmtId="0" fontId="3" fillId="0" borderId="0" xfId="0" applyFont="1" applyAlignment="1">
      <alignment vertical="center" wrapText="1"/>
    </xf>
    <xf numFmtId="0" fontId="0" fillId="0" borderId="0" xfId="0" applyAlignment="1">
      <alignment horizontal="center"/>
    </xf>
    <xf numFmtId="0" fontId="13" fillId="5" borderId="0" xfId="0" applyFont="1" applyFill="1" applyAlignment="1" applyProtection="1">
      <alignment vertical="center"/>
      <protection locked="0"/>
    </xf>
    <xf numFmtId="0" fontId="4" fillId="0" borderId="2" xfId="0" applyFont="1" applyFill="1" applyBorder="1" applyAlignment="1">
      <alignment vertical="center" wrapText="1"/>
    </xf>
    <xf numFmtId="0" fontId="13" fillId="5" borderId="2" xfId="0" applyFont="1" applyFill="1" applyBorder="1" applyAlignment="1" applyProtection="1">
      <alignment vertical="center"/>
    </xf>
    <xf numFmtId="3" fontId="0" fillId="0" borderId="0" xfId="0" applyNumberFormat="1"/>
    <xf numFmtId="0" fontId="17" fillId="0" borderId="0" xfId="0" applyFont="1" applyAlignment="1">
      <alignment vertical="center" wrapText="1"/>
    </xf>
    <xf numFmtId="0" fontId="18" fillId="0" borderId="0" xfId="0" applyFont="1" applyAlignment="1">
      <alignment vertical="center" wrapText="1"/>
    </xf>
    <xf numFmtId="0" fontId="19" fillId="0" borderId="0" xfId="0" applyFont="1" applyAlignment="1">
      <alignment vertical="center" wrapText="1"/>
    </xf>
    <xf numFmtId="0" fontId="4" fillId="0" borderId="0" xfId="3"/>
    <xf numFmtId="0" fontId="23" fillId="0" borderId="0" xfId="0" applyFont="1"/>
    <xf numFmtId="0" fontId="24" fillId="2" borderId="17" xfId="0" applyFont="1" applyFill="1" applyBorder="1" applyAlignment="1">
      <alignment horizontal="center" vertical="center"/>
    </xf>
    <xf numFmtId="0" fontId="25" fillId="2" borderId="17"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8" fillId="2" borderId="17" xfId="0" applyFont="1" applyFill="1" applyBorder="1" applyAlignment="1">
      <alignment vertical="center" wrapText="1"/>
    </xf>
    <xf numFmtId="0" fontId="28" fillId="2" borderId="17" xfId="0" applyFont="1" applyFill="1" applyBorder="1" applyAlignment="1">
      <alignment horizontal="left" vertical="center" wrapText="1"/>
    </xf>
    <xf numFmtId="0" fontId="0" fillId="0" borderId="17" xfId="0" applyBorder="1" applyAlignment="1">
      <alignment horizontal="left" vertical="center" wrapText="1"/>
    </xf>
    <xf numFmtId="0" fontId="0" fillId="0" borderId="17" xfId="0" applyBorder="1" applyAlignment="1">
      <alignment horizontal="left" vertical="center"/>
    </xf>
    <xf numFmtId="0" fontId="0" fillId="0" borderId="17" xfId="0" applyBorder="1"/>
    <xf numFmtId="0" fontId="28" fillId="0" borderId="17" xfId="0" applyFont="1" applyFill="1" applyBorder="1" applyAlignment="1">
      <alignment vertical="center" wrapText="1"/>
    </xf>
    <xf numFmtId="0" fontId="24" fillId="4" borderId="17" xfId="0" applyFont="1" applyFill="1" applyBorder="1" applyAlignment="1">
      <alignment vertical="center" wrapText="1"/>
    </xf>
    <xf numFmtId="0" fontId="0" fillId="0" borderId="0" xfId="0" applyAlignment="1">
      <alignment vertical="center"/>
    </xf>
    <xf numFmtId="0" fontId="27" fillId="0" borderId="17" xfId="0" applyFont="1" applyFill="1" applyBorder="1" applyAlignment="1">
      <alignment horizontal="center" vertical="center" wrapText="1"/>
    </xf>
    <xf numFmtId="0" fontId="28" fillId="0" borderId="17" xfId="0" applyFont="1" applyFill="1" applyBorder="1" applyAlignment="1">
      <alignment horizontal="left" vertical="center" wrapText="1"/>
    </xf>
    <xf numFmtId="0" fontId="0" fillId="5" borderId="17" xfId="0" applyFill="1" applyBorder="1" applyAlignment="1">
      <alignment horizontal="left" wrapText="1"/>
    </xf>
    <xf numFmtId="0" fontId="40" fillId="2" borderId="17" xfId="0" applyFont="1" applyFill="1" applyBorder="1" applyAlignment="1">
      <alignment horizontal="center" vertical="center" wrapText="1"/>
    </xf>
    <xf numFmtId="16" fontId="28" fillId="0" borderId="17" xfId="0" applyNumberFormat="1" applyFont="1" applyFill="1" applyBorder="1" applyAlignment="1">
      <alignment horizontal="left" vertical="center"/>
    </xf>
    <xf numFmtId="0" fontId="0" fillId="0" borderId="17" xfId="0" applyFill="1" applyBorder="1" applyAlignment="1">
      <alignment horizontal="left" vertical="center"/>
    </xf>
    <xf numFmtId="0" fontId="36" fillId="9" borderId="0" xfId="4" applyFont="1" applyFill="1" applyBorder="1" applyAlignment="1" applyProtection="1">
      <alignment horizontal="left" vertical="top" wrapText="1"/>
    </xf>
    <xf numFmtId="0" fontId="46" fillId="0" borderId="0" xfId="4"/>
    <xf numFmtId="0" fontId="37" fillId="9" borderId="26" xfId="4" applyFont="1" applyFill="1" applyBorder="1" applyAlignment="1" applyProtection="1">
      <alignment horizontal="center" vertical="center" wrapText="1"/>
    </xf>
    <xf numFmtId="0" fontId="36" fillId="9" borderId="26" xfId="4" applyFont="1" applyFill="1" applyBorder="1" applyAlignment="1" applyProtection="1">
      <alignment horizontal="left" vertical="center" wrapText="1"/>
    </xf>
    <xf numFmtId="0" fontId="36" fillId="9" borderId="26" xfId="4" applyFont="1" applyFill="1" applyBorder="1" applyAlignment="1" applyProtection="1">
      <alignment horizontal="center" vertical="center" wrapText="1"/>
    </xf>
    <xf numFmtId="0" fontId="4" fillId="0" borderId="0" xfId="3" applyBorder="1" applyAlignment="1"/>
    <xf numFmtId="0" fontId="4" fillId="0" borderId="7" xfId="3" applyBorder="1" applyAlignment="1"/>
    <xf numFmtId="0" fontId="47" fillId="0" borderId="20" xfId="0" applyFont="1" applyFill="1" applyBorder="1" applyAlignment="1" applyProtection="1">
      <alignment horizontal="left" vertical="center"/>
    </xf>
    <xf numFmtId="14" fontId="47" fillId="0" borderId="20" xfId="0" applyNumberFormat="1" applyFont="1" applyFill="1" applyBorder="1" applyAlignment="1" applyProtection="1">
      <alignment vertical="center"/>
    </xf>
    <xf numFmtId="0" fontId="47" fillId="0" borderId="20" xfId="0" applyFont="1" applyFill="1" applyBorder="1" applyAlignment="1" applyProtection="1">
      <alignment vertical="center"/>
    </xf>
    <xf numFmtId="0" fontId="4" fillId="0" borderId="20" xfId="3" applyBorder="1" applyAlignment="1"/>
    <xf numFmtId="0" fontId="0" fillId="0" borderId="0" xfId="0" applyProtection="1">
      <protection locked="0"/>
    </xf>
    <xf numFmtId="0" fontId="0" fillId="0" borderId="0" xfId="0" applyAlignment="1" applyProtection="1">
      <alignment vertical="center"/>
      <protection locked="0"/>
    </xf>
    <xf numFmtId="0" fontId="0" fillId="0" borderId="2" xfId="0" applyBorder="1" applyProtection="1">
      <protection locked="0"/>
    </xf>
    <xf numFmtId="0" fontId="43" fillId="10" borderId="2" xfId="0" applyFont="1" applyFill="1" applyBorder="1" applyAlignment="1" applyProtection="1">
      <alignment horizontal="center" vertical="center" wrapText="1"/>
      <protection locked="0"/>
    </xf>
    <xf numFmtId="0" fontId="44" fillId="8" borderId="4" xfId="0" applyFont="1" applyFill="1" applyBorder="1" applyAlignment="1" applyProtection="1">
      <alignment horizontal="center" vertical="center" wrapText="1"/>
      <protection locked="0"/>
    </xf>
    <xf numFmtId="0" fontId="48" fillId="10" borderId="4" xfId="0" applyFont="1" applyFill="1" applyBorder="1" applyAlignment="1" applyProtection="1">
      <alignment horizontal="center" vertical="center" textRotation="90" wrapText="1"/>
      <protection locked="0"/>
    </xf>
    <xf numFmtId="0" fontId="43" fillId="10" borderId="4" xfId="0" applyFont="1" applyFill="1" applyBorder="1" applyAlignment="1" applyProtection="1">
      <alignment horizontal="center" vertical="center" wrapText="1"/>
      <protection locked="0"/>
    </xf>
    <xf numFmtId="0" fontId="0" fillId="0" borderId="0" xfId="0" applyFont="1" applyProtection="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39" xfId="0" applyBorder="1" applyAlignment="1" applyProtection="1">
      <alignment horizontal="left" vertical="center"/>
      <protection locked="0"/>
    </xf>
    <xf numFmtId="0" fontId="0" fillId="0" borderId="39" xfId="0" applyBorder="1" applyAlignment="1" applyProtection="1">
      <alignment horizontal="center" vertical="center"/>
      <protection locked="0"/>
    </xf>
    <xf numFmtId="0" fontId="0" fillId="0" borderId="39" xfId="0" applyBorder="1" applyAlignment="1" applyProtection="1">
      <alignment horizontal="center" vertical="center"/>
      <protection hidden="1"/>
    </xf>
    <xf numFmtId="0" fontId="0" fillId="0" borderId="39"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14" fontId="0" fillId="0" borderId="41" xfId="0" applyNumberFormat="1" applyBorder="1" applyAlignment="1" applyProtection="1">
      <alignment horizontal="center" vertical="center"/>
      <protection locked="0"/>
    </xf>
    <xf numFmtId="0" fontId="0" fillId="0" borderId="43" xfId="0"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3" xfId="0" applyBorder="1" applyAlignment="1" applyProtection="1">
      <alignment horizontal="center" vertical="center"/>
      <protection locked="0"/>
    </xf>
    <xf numFmtId="0" fontId="0" fillId="0" borderId="3" xfId="0" applyBorder="1" applyAlignment="1" applyProtection="1">
      <alignment horizontal="center" vertical="center"/>
      <protection hidden="1"/>
    </xf>
    <xf numFmtId="0" fontId="0" fillId="0" borderId="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6" xfId="0" quotePrefix="1" applyBorder="1" applyAlignment="1" applyProtection="1">
      <alignment horizontal="left" vertical="center" wrapText="1"/>
      <protection locked="0"/>
    </xf>
    <xf numFmtId="0" fontId="0" fillId="0" borderId="3" xfId="0" applyBorder="1" applyAlignment="1" applyProtection="1">
      <alignment horizontal="left" vertical="center"/>
      <protection locked="0"/>
    </xf>
    <xf numFmtId="0" fontId="44" fillId="0" borderId="2" xfId="0" applyFont="1" applyBorder="1" applyAlignment="1" applyProtection="1">
      <alignment horizontal="center" vertical="center" wrapText="1"/>
      <protection locked="0"/>
    </xf>
    <xf numFmtId="14" fontId="0" fillId="0" borderId="2" xfId="0" applyNumberFormat="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47" xfId="0" applyBorder="1" applyAlignment="1" applyProtection="1">
      <alignment horizontal="center" vertical="center" wrapText="1"/>
      <protection locked="0"/>
    </xf>
    <xf numFmtId="0" fontId="44" fillId="0" borderId="46" xfId="0" applyFont="1"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41" xfId="0" applyBorder="1" applyAlignment="1" applyProtection="1">
      <alignment horizontal="center" vertical="center"/>
      <protection locked="0"/>
    </xf>
    <xf numFmtId="0" fontId="0" fillId="0" borderId="27"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3" xfId="0" quotePrefix="1" applyBorder="1" applyAlignment="1" applyProtection="1">
      <alignment horizontal="left" vertical="center" wrapText="1"/>
      <protection locked="0"/>
    </xf>
    <xf numFmtId="0" fontId="0" fillId="0" borderId="50" xfId="0" applyBorder="1" applyAlignment="1" applyProtection="1">
      <alignment horizontal="center" vertical="center"/>
      <protection locked="0"/>
    </xf>
    <xf numFmtId="0" fontId="0" fillId="0" borderId="30" xfId="0" quotePrefix="1"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30" xfId="0" applyBorder="1" applyAlignment="1" applyProtection="1">
      <alignment horizontal="left" vertical="center"/>
      <protection locked="0"/>
    </xf>
    <xf numFmtId="0" fontId="0" fillId="0" borderId="30" xfId="0" applyBorder="1" applyAlignment="1" applyProtection="1">
      <alignment horizontal="center" vertical="center"/>
      <protection locked="0"/>
    </xf>
    <xf numFmtId="0" fontId="0" fillId="0" borderId="46" xfId="0" applyBorder="1" applyAlignment="1" applyProtection="1">
      <alignment horizontal="center" vertical="center" wrapText="1"/>
      <protection locked="0"/>
    </xf>
    <xf numFmtId="0" fontId="0" fillId="0" borderId="51" xfId="0" applyBorder="1" applyAlignment="1" applyProtection="1">
      <alignment horizontal="center" vertical="center"/>
      <protection locked="0"/>
    </xf>
    <xf numFmtId="0" fontId="0" fillId="0" borderId="42" xfId="0" applyBorder="1" applyAlignment="1" applyProtection="1">
      <alignment horizontal="left" vertical="center"/>
      <protection locked="0"/>
    </xf>
    <xf numFmtId="14" fontId="0" fillId="0" borderId="39" xfId="0" applyNumberFormat="1" applyBorder="1" applyAlignment="1" applyProtection="1">
      <alignment horizontal="center" vertical="center"/>
      <protection locked="0"/>
    </xf>
    <xf numFmtId="0" fontId="0" fillId="0" borderId="32" xfId="0" applyBorder="1" applyAlignment="1" applyProtection="1">
      <alignment horizontal="center" vertical="center" wrapText="1"/>
      <protection locked="0"/>
    </xf>
    <xf numFmtId="0" fontId="0" fillId="0" borderId="4"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6" xfId="0" applyBorder="1" applyAlignment="1" applyProtection="1">
      <alignment horizontal="left" vertical="center"/>
      <protection locked="0"/>
    </xf>
    <xf numFmtId="0" fontId="0" fillId="0" borderId="6" xfId="0" applyBorder="1" applyAlignment="1" applyProtection="1">
      <alignment horizontal="left" vertical="center"/>
      <protection hidden="1"/>
    </xf>
    <xf numFmtId="0" fontId="0" fillId="0" borderId="6" xfId="0" applyBorder="1" applyAlignment="1" applyProtection="1">
      <alignment horizontal="center" vertical="center"/>
      <protection hidden="1"/>
    </xf>
    <xf numFmtId="0" fontId="0" fillId="0" borderId="5" xfId="0" applyBorder="1" applyAlignment="1" applyProtection="1">
      <alignment horizontal="center" vertical="center" wrapText="1"/>
      <protection locked="0"/>
    </xf>
    <xf numFmtId="0" fontId="0" fillId="0" borderId="41" xfId="0" applyBorder="1" applyAlignment="1" applyProtection="1">
      <alignment horizontal="center" vertical="center"/>
      <protection hidden="1"/>
    </xf>
    <xf numFmtId="0" fontId="0" fillId="0" borderId="3" xfId="0" applyBorder="1" applyAlignment="1" applyProtection="1">
      <alignment horizontal="left" vertical="center"/>
      <protection hidden="1"/>
    </xf>
    <xf numFmtId="0" fontId="0" fillId="0" borderId="35" xfId="0" applyBorder="1" applyAlignment="1" applyProtection="1">
      <alignment horizontal="center" vertical="center" wrapText="1"/>
      <protection locked="0"/>
    </xf>
    <xf numFmtId="0" fontId="0" fillId="0" borderId="2" xfId="0" applyBorder="1" applyAlignment="1" applyProtection="1">
      <alignment horizontal="left" vertical="center" wrapText="1"/>
      <protection locked="0"/>
    </xf>
    <xf numFmtId="0" fontId="0" fillId="0" borderId="2" xfId="0" applyBorder="1" applyAlignment="1" applyProtection="1">
      <alignment horizontal="center" vertical="center"/>
      <protection locked="0"/>
    </xf>
    <xf numFmtId="0" fontId="0" fillId="0" borderId="2"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0" xfId="0" applyBorder="1" applyAlignment="1" applyProtection="1">
      <alignment horizontal="center" vertical="center" wrapText="1"/>
      <protection locked="0"/>
    </xf>
    <xf numFmtId="0" fontId="0" fillId="0" borderId="42" xfId="0" applyBorder="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0" fillId="0" borderId="16"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4" xfId="0" applyBorder="1" applyAlignment="1" applyProtection="1">
      <alignment horizontal="center" vertical="center" wrapText="1"/>
      <protection locked="0"/>
    </xf>
    <xf numFmtId="0" fontId="44" fillId="0" borderId="4" xfId="0" applyFont="1" applyBorder="1" applyAlignment="1" applyProtection="1">
      <alignment horizontal="center" vertical="center" wrapText="1"/>
      <protection locked="0"/>
    </xf>
    <xf numFmtId="0" fontId="0" fillId="0" borderId="57" xfId="0" applyBorder="1" applyAlignment="1" applyProtection="1">
      <alignment horizontal="center" vertical="center"/>
      <protection locked="0"/>
    </xf>
    <xf numFmtId="0" fontId="0" fillId="0" borderId="39" xfId="0" applyBorder="1" applyAlignment="1" applyProtection="1">
      <alignment horizontal="left" vertical="center" wrapText="1"/>
      <protection locked="0"/>
    </xf>
    <xf numFmtId="0" fontId="0" fillId="0" borderId="43" xfId="0" applyBorder="1" applyAlignment="1" applyProtection="1">
      <alignment horizontal="center" vertical="center"/>
      <protection locked="0"/>
    </xf>
    <xf numFmtId="0" fontId="39" fillId="0" borderId="2" xfId="0" applyFont="1"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0" fillId="0" borderId="4" xfId="0" quotePrefix="1" applyBorder="1" applyAlignment="1" applyProtection="1">
      <alignment horizontal="left" vertical="center" wrapText="1"/>
      <protection locked="0"/>
    </xf>
    <xf numFmtId="0" fontId="0" fillId="0" borderId="4" xfId="0" applyBorder="1" applyAlignment="1" applyProtection="1">
      <alignment horizontal="left" vertical="center"/>
      <protection locked="0"/>
    </xf>
    <xf numFmtId="0" fontId="0" fillId="0" borderId="46" xfId="0" applyBorder="1" applyAlignment="1" applyProtection="1">
      <alignment horizontal="center" vertical="center"/>
      <protection locked="0"/>
    </xf>
    <xf numFmtId="0" fontId="0" fillId="0" borderId="46" xfId="0" applyBorder="1" applyAlignment="1" applyProtection="1">
      <alignment horizontal="center" vertical="center"/>
      <protection hidden="1"/>
    </xf>
    <xf numFmtId="0" fontId="0" fillId="0" borderId="54" xfId="0" applyBorder="1" applyAlignment="1" applyProtection="1">
      <alignment horizontal="center" vertical="center"/>
      <protection locked="0"/>
    </xf>
    <xf numFmtId="0" fontId="0" fillId="0" borderId="6"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center" vertical="center"/>
      <protection locked="0"/>
    </xf>
    <xf numFmtId="14" fontId="0" fillId="0" borderId="6" xfId="0" applyNumberFormat="1"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0" xfId="0" applyAlignment="1" applyProtection="1">
      <alignment horizontal="left"/>
      <protection locked="0"/>
    </xf>
    <xf numFmtId="0" fontId="15" fillId="0" borderId="14" xfId="0" applyFont="1" applyFill="1" applyBorder="1" applyAlignment="1" applyProtection="1">
      <alignment vertical="center"/>
    </xf>
    <xf numFmtId="0" fontId="15" fillId="0" borderId="16" xfId="0" applyFont="1" applyFill="1" applyBorder="1" applyAlignment="1" applyProtection="1">
      <alignment vertical="center"/>
    </xf>
    <xf numFmtId="14" fontId="15" fillId="0" borderId="11" xfId="0" applyNumberFormat="1" applyFont="1" applyFill="1" applyBorder="1" applyAlignment="1" applyProtection="1">
      <alignment vertical="center"/>
    </xf>
    <xf numFmtId="14" fontId="15" fillId="0" borderId="13" xfId="0" applyNumberFormat="1" applyFont="1" applyFill="1" applyBorder="1" applyAlignment="1" applyProtection="1">
      <alignment vertical="center"/>
    </xf>
    <xf numFmtId="14" fontId="15" fillId="0" borderId="27" xfId="0" applyNumberFormat="1" applyFont="1" applyFill="1" applyBorder="1" applyAlignment="1" applyProtection="1">
      <alignment vertical="center"/>
    </xf>
    <xf numFmtId="14" fontId="15" fillId="0" borderId="35" xfId="0" applyNumberFormat="1" applyFont="1" applyFill="1" applyBorder="1" applyAlignment="1" applyProtection="1">
      <alignment vertical="center"/>
    </xf>
    <xf numFmtId="0" fontId="46" fillId="0" borderId="1" xfId="4" applyBorder="1" applyAlignment="1"/>
    <xf numFmtId="0" fontId="46" fillId="0" borderId="0" xfId="4" applyAlignment="1"/>
    <xf numFmtId="0" fontId="0" fillId="0" borderId="14" xfId="0" applyBorder="1" applyAlignment="1" applyProtection="1">
      <alignment horizontal="center" vertical="center" wrapText="1"/>
      <protection locked="0"/>
    </xf>
    <xf numFmtId="0" fontId="15" fillId="0" borderId="2" xfId="0" applyFont="1" applyFill="1" applyBorder="1" applyAlignment="1" applyProtection="1">
      <alignment vertical="center"/>
    </xf>
    <xf numFmtId="0" fontId="15" fillId="0" borderId="32" xfId="0" applyFont="1" applyFill="1" applyBorder="1" applyAlignment="1" applyProtection="1">
      <alignment horizontal="left" vertical="center"/>
    </xf>
    <xf numFmtId="0" fontId="15" fillId="0" borderId="33" xfId="0" applyFont="1" applyFill="1" applyBorder="1" applyAlignment="1" applyProtection="1">
      <alignment horizontal="left" vertical="center"/>
    </xf>
    <xf numFmtId="0" fontId="13" fillId="0" borderId="32" xfId="0" applyFont="1" applyFill="1" applyBorder="1" applyAlignment="1" applyProtection="1">
      <alignment horizontal="left" vertical="center"/>
    </xf>
    <xf numFmtId="0" fontId="13" fillId="0" borderId="33" xfId="0" applyFont="1" applyFill="1" applyBorder="1" applyAlignment="1" applyProtection="1">
      <alignment horizontal="left" vertical="center"/>
    </xf>
    <xf numFmtId="14" fontId="13" fillId="0" borderId="34" xfId="0" applyNumberFormat="1" applyFont="1" applyFill="1" applyBorder="1" applyAlignment="1" applyProtection="1">
      <alignment vertical="center"/>
    </xf>
    <xf numFmtId="0" fontId="0" fillId="0" borderId="24" xfId="0" applyBorder="1"/>
    <xf numFmtId="0" fontId="0" fillId="0" borderId="25" xfId="0" applyBorder="1"/>
    <xf numFmtId="14" fontId="15" fillId="0" borderId="34" xfId="0" applyNumberFormat="1" applyFont="1" applyFill="1" applyBorder="1" applyAlignment="1" applyProtection="1">
      <alignment vertical="center"/>
    </xf>
    <xf numFmtId="14" fontId="15" fillId="0" borderId="12" xfId="0" applyNumberFormat="1" applyFont="1" applyFill="1" applyBorder="1" applyAlignment="1" applyProtection="1">
      <alignment vertical="center"/>
    </xf>
    <xf numFmtId="0" fontId="36" fillId="9" borderId="26" xfId="4" applyFont="1" applyFill="1" applyBorder="1" applyAlignment="1" applyProtection="1">
      <alignment horizontal="center" vertical="center" wrapText="1"/>
    </xf>
    <xf numFmtId="0" fontId="0" fillId="0" borderId="59" xfId="0" applyBorder="1" applyAlignment="1" applyProtection="1">
      <alignment vertical="center" wrapText="1"/>
      <protection locked="0"/>
    </xf>
    <xf numFmtId="0" fontId="0" fillId="0" borderId="55" xfId="0" applyBorder="1" applyAlignment="1" applyProtection="1">
      <alignment vertical="center" wrapText="1"/>
      <protection locked="0"/>
    </xf>
    <xf numFmtId="0" fontId="0" fillId="0" borderId="61" xfId="0" applyBorder="1" applyAlignment="1" applyProtection="1">
      <alignment vertical="center" wrapText="1"/>
      <protection locked="0"/>
    </xf>
    <xf numFmtId="0" fontId="4" fillId="0" borderId="17" xfId="0" applyFont="1" applyFill="1" applyBorder="1" applyAlignment="1">
      <alignment horizontal="left" vertical="center" wrapText="1"/>
    </xf>
    <xf numFmtId="0" fontId="40" fillId="0" borderId="17" xfId="0" applyFont="1" applyFill="1" applyBorder="1" applyAlignment="1">
      <alignment horizontal="center" vertical="center" wrapText="1"/>
    </xf>
    <xf numFmtId="0" fontId="0" fillId="0" borderId="17" xfId="0" applyFill="1" applyBorder="1" applyAlignment="1">
      <alignment horizontal="left" vertical="top" wrapText="1"/>
    </xf>
    <xf numFmtId="0" fontId="25" fillId="2" borderId="17" xfId="0" applyFont="1" applyFill="1" applyBorder="1" applyAlignment="1">
      <alignment horizontal="center" vertical="center"/>
    </xf>
    <xf numFmtId="0" fontId="8" fillId="5" borderId="67" xfId="3" applyFont="1" applyFill="1" applyBorder="1" applyAlignment="1">
      <alignment horizontal="center" vertical="center"/>
    </xf>
    <xf numFmtId="0" fontId="8" fillId="5" borderId="67" xfId="3" applyFont="1" applyFill="1" applyBorder="1" applyAlignment="1">
      <alignment horizontal="center" vertical="center" wrapText="1"/>
    </xf>
    <xf numFmtId="0" fontId="11" fillId="7" borderId="67" xfId="3" applyFont="1" applyFill="1" applyBorder="1" applyAlignment="1">
      <alignment horizontal="left" vertical="center" wrapText="1"/>
    </xf>
    <xf numFmtId="14" fontId="15" fillId="0" borderId="4" xfId="0" applyNumberFormat="1" applyFont="1" applyFill="1" applyBorder="1" applyAlignment="1" applyProtection="1">
      <alignment vertical="center"/>
    </xf>
    <xf numFmtId="0" fontId="2" fillId="2" borderId="67" xfId="0" applyFont="1" applyFill="1" applyBorder="1" applyAlignment="1">
      <alignment horizontal="center" vertical="center" wrapText="1"/>
    </xf>
    <xf numFmtId="0" fontId="1" fillId="2" borderId="67" xfId="0" applyFont="1" applyFill="1" applyBorder="1" applyAlignment="1">
      <alignment vertical="center" wrapText="1"/>
    </xf>
    <xf numFmtId="0" fontId="4" fillId="2" borderId="67" xfId="0" applyFont="1" applyFill="1" applyBorder="1" applyAlignment="1">
      <alignment vertical="center" wrapText="1"/>
    </xf>
    <xf numFmtId="0" fontId="39" fillId="0" borderId="67" xfId="0" applyFont="1" applyBorder="1" applyAlignment="1">
      <alignment horizontal="left" wrapText="1"/>
    </xf>
    <xf numFmtId="0" fontId="20" fillId="0" borderId="67" xfId="0" applyFont="1" applyFill="1" applyBorder="1" applyAlignment="1">
      <alignment vertical="center" wrapText="1"/>
    </xf>
    <xf numFmtId="0" fontId="4" fillId="0" borderId="67" xfId="0" applyFont="1" applyFill="1" applyBorder="1" applyAlignment="1">
      <alignment vertical="center" wrapText="1"/>
    </xf>
    <xf numFmtId="0" fontId="31" fillId="2" borderId="17" xfId="0" applyFont="1" applyFill="1" applyBorder="1" applyAlignment="1">
      <alignment horizontal="center" vertical="center"/>
    </xf>
    <xf numFmtId="0" fontId="31" fillId="2" borderId="17" xfId="0" applyFont="1" applyFill="1" applyBorder="1" applyAlignment="1">
      <alignment horizontal="center" vertical="center" wrapText="1"/>
    </xf>
    <xf numFmtId="0" fontId="38" fillId="2" borderId="17" xfId="0" applyFont="1" applyFill="1" applyBorder="1" applyAlignment="1">
      <alignment horizontal="center" vertical="center"/>
    </xf>
    <xf numFmtId="0" fontId="7" fillId="2" borderId="17" xfId="0" applyFont="1" applyFill="1" applyBorder="1" applyAlignment="1">
      <alignment horizontal="left" vertical="center" wrapText="1"/>
    </xf>
    <xf numFmtId="0" fontId="7" fillId="0" borderId="17" xfId="0" applyFont="1" applyBorder="1" applyAlignment="1">
      <alignment horizontal="left" vertical="center" wrapText="1"/>
    </xf>
    <xf numFmtId="15" fontId="50" fillId="2" borderId="17" xfId="0" applyNumberFormat="1" applyFont="1" applyFill="1" applyBorder="1" applyAlignment="1">
      <alignment horizontal="left" vertical="center" wrapText="1"/>
    </xf>
    <xf numFmtId="0" fontId="38" fillId="2" borderId="17" xfId="0" applyFont="1" applyFill="1" applyBorder="1" applyAlignment="1">
      <alignment horizontal="center" vertical="center" wrapText="1"/>
    </xf>
    <xf numFmtId="15" fontId="7" fillId="0" borderId="17" xfId="0" applyNumberFormat="1" applyFont="1" applyBorder="1" applyAlignment="1">
      <alignment horizontal="left" vertical="center" wrapText="1"/>
    </xf>
    <xf numFmtId="0" fontId="38" fillId="0" borderId="17"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31" fillId="4" borderId="17" xfId="0" applyFont="1" applyFill="1" applyBorder="1" applyAlignment="1">
      <alignment horizontal="left" vertical="center" wrapText="1"/>
    </xf>
    <xf numFmtId="0" fontId="6" fillId="5" borderId="17" xfId="0" applyFont="1" applyFill="1" applyBorder="1" applyAlignment="1">
      <alignment horizontal="center" vertical="center" wrapText="1"/>
    </xf>
    <xf numFmtId="0" fontId="33" fillId="5" borderId="17" xfId="0" applyFont="1" applyFill="1" applyBorder="1" applyAlignment="1">
      <alignment horizontal="left" vertical="center" wrapText="1"/>
    </xf>
    <xf numFmtId="0" fontId="33" fillId="5" borderId="17" xfId="0" applyFont="1" applyFill="1" applyBorder="1" applyAlignment="1">
      <alignment horizontal="left" vertical="center"/>
    </xf>
    <xf numFmtId="0" fontId="4" fillId="2" borderId="17" xfId="0" applyFont="1" applyFill="1" applyBorder="1" applyAlignment="1">
      <alignment horizontal="left" vertical="center" wrapText="1"/>
    </xf>
    <xf numFmtId="16" fontId="28" fillId="2" borderId="17" xfId="0" applyNumberFormat="1" applyFont="1" applyFill="1" applyBorder="1" applyAlignment="1">
      <alignment horizontal="left" vertical="center" wrapText="1"/>
    </xf>
    <xf numFmtId="16" fontId="28" fillId="0" borderId="17" xfId="0" applyNumberFormat="1" applyFont="1" applyFill="1" applyBorder="1" applyAlignment="1">
      <alignment horizontal="left" vertical="center" wrapText="1"/>
    </xf>
    <xf numFmtId="0" fontId="33" fillId="0" borderId="17" xfId="0" applyFont="1" applyFill="1" applyBorder="1" applyAlignment="1">
      <alignment horizontal="left" vertical="center" wrapText="1"/>
    </xf>
    <xf numFmtId="0" fontId="30" fillId="0" borderId="17" xfId="0" applyFont="1" applyFill="1" applyBorder="1" applyAlignment="1">
      <alignment horizontal="left" vertical="center" wrapText="1"/>
    </xf>
    <xf numFmtId="0" fontId="29" fillId="5" borderId="17" xfId="0" applyFont="1" applyFill="1" applyBorder="1" applyAlignment="1">
      <alignment horizontal="left" vertical="center" wrapText="1"/>
    </xf>
    <xf numFmtId="0" fontId="29" fillId="5" borderId="17" xfId="0" applyFont="1" applyFill="1" applyBorder="1" applyAlignment="1">
      <alignment horizontal="left" vertical="center"/>
    </xf>
    <xf numFmtId="0" fontId="28" fillId="0" borderId="17" xfId="0" applyFont="1" applyFill="1" applyBorder="1" applyAlignment="1">
      <alignment horizontal="left" vertical="center"/>
    </xf>
    <xf numFmtId="0" fontId="29" fillId="0" borderId="17" xfId="0" applyFont="1" applyFill="1" applyBorder="1" applyAlignment="1">
      <alignment horizontal="left" vertical="center"/>
    </xf>
    <xf numFmtId="0" fontId="29" fillId="0" borderId="17"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39" fillId="0" borderId="67" xfId="0" applyFont="1" applyBorder="1" applyAlignment="1">
      <alignment horizontal="left" vertical="center"/>
    </xf>
    <xf numFmtId="0" fontId="39" fillId="0" borderId="67" xfId="0" applyFont="1" applyBorder="1" applyAlignment="1">
      <alignment horizontal="left" vertical="center" wrapText="1"/>
    </xf>
    <xf numFmtId="17" fontId="39" fillId="0" borderId="67" xfId="0" applyNumberFormat="1" applyFont="1" applyBorder="1" applyAlignment="1">
      <alignment horizontal="left" vertical="center"/>
    </xf>
    <xf numFmtId="0" fontId="4" fillId="5" borderId="67" xfId="0" applyFont="1" applyFill="1" applyBorder="1" applyAlignment="1">
      <alignment horizontal="left" vertical="center" wrapText="1"/>
    </xf>
    <xf numFmtId="0" fontId="52" fillId="0" borderId="67" xfId="3" applyFont="1" applyFill="1" applyBorder="1" applyAlignment="1">
      <alignment horizontal="left" vertical="center" wrapText="1"/>
    </xf>
    <xf numFmtId="17" fontId="52" fillId="0" borderId="67" xfId="3" applyNumberFormat="1" applyFont="1" applyFill="1" applyBorder="1" applyAlignment="1">
      <alignment horizontal="left" vertical="center" wrapText="1"/>
    </xf>
    <xf numFmtId="164" fontId="52" fillId="0" borderId="67" xfId="3" applyNumberFormat="1" applyFont="1" applyFill="1" applyBorder="1" applyAlignment="1">
      <alignment horizontal="left" vertical="center"/>
    </xf>
    <xf numFmtId="0" fontId="52" fillId="5" borderId="67" xfId="3" applyFont="1" applyFill="1" applyBorder="1" applyAlignment="1">
      <alignment horizontal="left" vertical="center" wrapText="1"/>
    </xf>
    <xf numFmtId="164" fontId="52" fillId="0" borderId="67" xfId="3" applyNumberFormat="1" applyFont="1" applyFill="1" applyBorder="1" applyAlignment="1">
      <alignment horizontal="left" vertical="center" wrapText="1"/>
    </xf>
    <xf numFmtId="0" fontId="53" fillId="5" borderId="67" xfId="3" applyFont="1" applyFill="1" applyBorder="1" applyAlignment="1">
      <alignment horizontal="left" vertical="center" wrapText="1"/>
    </xf>
    <xf numFmtId="0" fontId="54" fillId="0" borderId="67" xfId="3" applyFont="1" applyFill="1" applyBorder="1" applyAlignment="1">
      <alignment horizontal="left" vertical="center" wrapText="1"/>
    </xf>
    <xf numFmtId="0" fontId="54" fillId="5" borderId="67" xfId="3" applyFont="1" applyFill="1" applyBorder="1" applyAlignment="1">
      <alignment horizontal="left" vertical="center" wrapText="1"/>
    </xf>
    <xf numFmtId="0" fontId="14" fillId="5" borderId="12"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14" fillId="5" borderId="11" xfId="0" applyFont="1" applyFill="1" applyBorder="1" applyAlignment="1" applyProtection="1">
      <alignment horizontal="center" vertical="center"/>
    </xf>
    <xf numFmtId="0" fontId="14" fillId="5" borderId="34" xfId="0" applyFont="1" applyFill="1" applyBorder="1" applyAlignment="1" applyProtection="1">
      <alignment horizontal="center" vertical="center"/>
    </xf>
    <xf numFmtId="0" fontId="14" fillId="5" borderId="1" xfId="0" applyFont="1" applyFill="1" applyBorder="1" applyAlignment="1" applyProtection="1">
      <alignment horizontal="center" vertical="center"/>
    </xf>
    <xf numFmtId="0" fontId="14" fillId="5" borderId="7" xfId="0" applyFont="1" applyFill="1" applyBorder="1" applyAlignment="1" applyProtection="1">
      <alignment horizontal="center" vertical="center"/>
    </xf>
    <xf numFmtId="0" fontId="14" fillId="5" borderId="27" xfId="0" applyFont="1" applyFill="1" applyBorder="1" applyAlignment="1" applyProtection="1">
      <alignment horizontal="center" vertical="center"/>
    </xf>
    <xf numFmtId="0" fontId="14" fillId="5" borderId="36" xfId="0" applyFont="1" applyFill="1" applyBorder="1" applyAlignment="1" applyProtection="1">
      <alignment horizontal="center" vertical="center"/>
    </xf>
    <xf numFmtId="0" fontId="14" fillId="5" borderId="37" xfId="0" applyFont="1" applyFill="1" applyBorder="1" applyAlignment="1" applyProtection="1">
      <alignment horizontal="center" vertical="center"/>
    </xf>
    <xf numFmtId="0" fontId="11" fillId="7" borderId="67" xfId="3" applyFont="1" applyFill="1" applyBorder="1" applyAlignment="1">
      <alignment horizontal="left" vertical="center" wrapText="1"/>
    </xf>
    <xf numFmtId="0" fontId="9" fillId="7" borderId="67" xfId="3" applyFont="1" applyFill="1" applyBorder="1" applyAlignment="1">
      <alignment horizontal="left" vertical="center" wrapText="1"/>
    </xf>
    <xf numFmtId="0" fontId="12" fillId="5" borderId="8" xfId="3" applyFont="1" applyFill="1" applyBorder="1" applyAlignment="1">
      <alignment horizontal="center" vertical="center" wrapText="1"/>
    </xf>
    <xf numFmtId="0" fontId="12" fillId="5" borderId="9" xfId="3" applyFont="1" applyFill="1" applyBorder="1" applyAlignment="1">
      <alignment horizontal="center" vertical="center" wrapText="1"/>
    </xf>
    <xf numFmtId="0" fontId="12" fillId="5" borderId="10" xfId="3" applyFont="1" applyFill="1" applyBorder="1" applyAlignment="1">
      <alignment horizontal="center" vertical="center" wrapText="1"/>
    </xf>
    <xf numFmtId="0" fontId="12" fillId="6" borderId="66" xfId="3" applyFont="1" applyFill="1" applyBorder="1" applyAlignment="1">
      <alignment horizontal="center" vertical="center"/>
    </xf>
    <xf numFmtId="0" fontId="12" fillId="6" borderId="68" xfId="3" applyFont="1" applyFill="1" applyBorder="1" applyAlignment="1">
      <alignment horizontal="center" vertical="center"/>
    </xf>
    <xf numFmtId="0" fontId="12" fillId="6" borderId="69" xfId="3" applyFont="1" applyFill="1" applyBorder="1" applyAlignment="1">
      <alignment horizontal="center" vertical="center"/>
    </xf>
    <xf numFmtId="0" fontId="8" fillId="5" borderId="67" xfId="3" applyFont="1" applyFill="1" applyBorder="1" applyAlignment="1">
      <alignment horizontal="center" vertical="center"/>
    </xf>
    <xf numFmtId="0" fontId="0" fillId="0" borderId="59"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0" fillId="0" borderId="39"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41"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14" fontId="0" fillId="0" borderId="41" xfId="0" applyNumberFormat="1" applyBorder="1" applyAlignment="1" applyProtection="1">
      <alignment horizontal="center" vertical="center"/>
      <protection locked="0"/>
    </xf>
    <xf numFmtId="14" fontId="0" fillId="0" borderId="6" xfId="0" applyNumberFormat="1" applyBorder="1" applyAlignment="1" applyProtection="1">
      <alignment horizontal="center" vertical="center"/>
      <protection locked="0"/>
    </xf>
    <xf numFmtId="14" fontId="0" fillId="0" borderId="30" xfId="0" applyNumberFormat="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41"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39"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46" xfId="0" applyBorder="1" applyAlignment="1" applyProtection="1">
      <alignment horizontal="left" vertical="center"/>
      <protection hidden="1"/>
    </xf>
    <xf numFmtId="0" fontId="0" fillId="0" borderId="39"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41"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38"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39"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9"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 xfId="0" quotePrefix="1" applyBorder="1" applyAlignment="1" applyProtection="1">
      <alignment horizontal="left" vertical="center" wrapText="1"/>
      <protection locked="0"/>
    </xf>
    <xf numFmtId="0" fontId="0" fillId="0" borderId="46" xfId="0" quotePrefix="1" applyBorder="1" applyAlignment="1" applyProtection="1">
      <alignment horizontal="left" vertical="center" wrapText="1"/>
      <protection locked="0"/>
    </xf>
    <xf numFmtId="0" fontId="0" fillId="0" borderId="41"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41"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59"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0" fillId="0" borderId="3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1"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30" xfId="0" applyBorder="1" applyAlignment="1" applyProtection="1">
      <alignment horizontal="left" vertical="center"/>
      <protection hidden="1"/>
    </xf>
    <xf numFmtId="0" fontId="0" fillId="0" borderId="59"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0" fillId="0" borderId="3" xfId="0" applyBorder="1" applyAlignment="1" applyProtection="1">
      <alignment horizontal="center" vertical="center" wrapText="1"/>
      <protection locked="0"/>
    </xf>
    <xf numFmtId="14" fontId="0" fillId="0" borderId="3" xfId="0" applyNumberFormat="1" applyBorder="1" applyAlignment="1" applyProtection="1">
      <alignment horizontal="center" vertical="center"/>
      <protection locked="0"/>
    </xf>
    <xf numFmtId="0" fontId="0" fillId="0" borderId="40"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2"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4" xfId="0" applyBorder="1" applyAlignment="1" applyProtection="1">
      <alignment horizontal="center" vertical="center"/>
      <protection hidden="1"/>
    </xf>
    <xf numFmtId="0" fontId="0" fillId="0" borderId="4" xfId="0" applyBorder="1" applyAlignment="1" applyProtection="1">
      <alignment horizontal="left" vertical="center"/>
      <protection locked="0"/>
    </xf>
    <xf numFmtId="0" fontId="0" fillId="0" borderId="4" xfId="0" applyBorder="1" applyAlignment="1" applyProtection="1">
      <alignment horizontal="left" vertical="center"/>
      <protection hidden="1"/>
    </xf>
    <xf numFmtId="0" fontId="0" fillId="0" borderId="58" xfId="0" applyBorder="1" applyAlignment="1" applyProtection="1">
      <alignment horizontal="center" vertical="center"/>
      <protection locked="0"/>
    </xf>
    <xf numFmtId="0" fontId="39" fillId="0" borderId="39" xfId="0" applyFont="1" applyBorder="1" applyAlignment="1" applyProtection="1">
      <alignment horizontal="center" vertical="center" wrapText="1"/>
      <protection locked="0"/>
    </xf>
    <xf numFmtId="0" fontId="39" fillId="0" borderId="2" xfId="0" applyFont="1" applyBorder="1" applyAlignment="1" applyProtection="1">
      <alignment horizontal="center" vertical="center" wrapText="1"/>
      <protection locked="0"/>
    </xf>
    <xf numFmtId="0" fontId="39" fillId="0" borderId="4" xfId="0" applyFont="1" applyBorder="1" applyAlignment="1" applyProtection="1">
      <alignment horizontal="center" vertical="center" wrapText="1"/>
      <protection locked="0"/>
    </xf>
    <xf numFmtId="0" fontId="0" fillId="0" borderId="4" xfId="0" quotePrefix="1" applyBorder="1" applyAlignment="1" applyProtection="1">
      <alignment horizontal="left" vertical="center" wrapText="1"/>
      <protection locked="0"/>
    </xf>
    <xf numFmtId="0" fontId="0" fillId="0" borderId="40" xfId="0" applyBorder="1" applyAlignment="1" applyProtection="1">
      <alignment horizontal="left" vertical="center"/>
      <protection hidden="1"/>
    </xf>
    <xf numFmtId="0" fontId="0" fillId="0" borderId="14" xfId="0" applyBorder="1" applyAlignment="1" applyProtection="1">
      <alignment horizontal="left" vertical="center"/>
      <protection hidden="1"/>
    </xf>
    <xf numFmtId="0" fontId="0" fillId="0" borderId="11" xfId="0" applyBorder="1" applyAlignment="1" applyProtection="1">
      <alignment horizontal="left" vertical="center"/>
      <protection hidden="1"/>
    </xf>
    <xf numFmtId="14" fontId="0" fillId="0" borderId="39" xfId="0" applyNumberFormat="1" applyBorder="1" applyAlignment="1" applyProtection="1">
      <alignment horizontal="center" vertical="center"/>
      <protection locked="0"/>
    </xf>
    <xf numFmtId="14" fontId="0" fillId="0" borderId="2" xfId="0" applyNumberFormat="1"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4" xfId="0" quotePrefix="1" applyBorder="1" applyAlignment="1" applyProtection="1">
      <alignment horizontal="center" vertical="center" wrapText="1"/>
      <protection locked="0"/>
    </xf>
    <xf numFmtId="0" fontId="0" fillId="0" borderId="6" xfId="0" quotePrefix="1" applyBorder="1" applyAlignment="1" applyProtection="1">
      <alignment horizontal="center" vertical="center" wrapText="1"/>
      <protection locked="0"/>
    </xf>
    <xf numFmtId="0" fontId="0" fillId="0" borderId="3" xfId="0" quotePrefix="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39" xfId="0" applyFill="1" applyBorder="1" applyAlignment="1" applyProtection="1">
      <alignment horizontal="left" vertical="center"/>
      <protection locked="0"/>
    </xf>
    <xf numFmtId="0" fontId="0" fillId="0" borderId="2"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0" fillId="0" borderId="3" xfId="0" applyBorder="1" applyAlignment="1" applyProtection="1">
      <alignment horizontal="center" vertical="center"/>
      <protection hidden="1"/>
    </xf>
    <xf numFmtId="0" fontId="0" fillId="0" borderId="49" xfId="0" applyBorder="1" applyAlignment="1" applyProtection="1">
      <alignment horizontal="center" vertical="center"/>
      <protection locked="0"/>
    </xf>
    <xf numFmtId="0" fontId="44" fillId="0" borderId="4" xfId="0" applyFont="1" applyBorder="1" applyAlignment="1" applyProtection="1">
      <alignment horizontal="center" vertical="center" wrapText="1"/>
      <protection locked="0"/>
    </xf>
    <xf numFmtId="0" fontId="44" fillId="0" borderId="6" xfId="0" applyFont="1" applyBorder="1" applyAlignment="1" applyProtection="1">
      <alignment horizontal="center" vertical="center" wrapText="1"/>
      <protection locked="0"/>
    </xf>
    <xf numFmtId="14" fontId="0" fillId="0" borderId="4" xfId="0" applyNumberFormat="1" applyBorder="1" applyAlignment="1" applyProtection="1">
      <alignment horizontal="center" vertical="center"/>
      <protection locked="0"/>
    </xf>
    <xf numFmtId="0" fontId="0" fillId="0" borderId="3" xfId="0" applyBorder="1" applyAlignment="1" applyProtection="1">
      <alignment horizontal="left" vertical="center" wrapText="1"/>
      <protection locked="0"/>
    </xf>
    <xf numFmtId="0" fontId="0" fillId="0" borderId="3"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27"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 xfId="0" quotePrefix="1" applyBorder="1" applyAlignment="1" applyProtection="1">
      <alignment horizontal="left" vertical="center" wrapText="1"/>
      <protection locked="0"/>
    </xf>
    <xf numFmtId="0" fontId="0" fillId="0" borderId="30" xfId="0" quotePrefix="1" applyBorder="1" applyAlignment="1" applyProtection="1">
      <alignment horizontal="left" vertical="center" wrapText="1"/>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wrapText="1"/>
      <protection locked="0"/>
    </xf>
    <xf numFmtId="0" fontId="0" fillId="0" borderId="6" xfId="0" quotePrefix="1" applyBorder="1" applyAlignment="1" applyProtection="1">
      <alignment horizontal="left" vertical="center" wrapText="1"/>
      <protection locked="0"/>
    </xf>
    <xf numFmtId="0" fontId="0" fillId="0" borderId="13"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43" fillId="10" borderId="2" xfId="0" applyFont="1" applyFill="1" applyBorder="1" applyAlignment="1" applyProtection="1">
      <alignment horizontal="center" vertical="center" wrapText="1"/>
      <protection locked="0"/>
    </xf>
    <xf numFmtId="0" fontId="43" fillId="10" borderId="4" xfId="0" applyFont="1" applyFill="1" applyBorder="1" applyAlignment="1" applyProtection="1">
      <alignment horizontal="center" vertical="center" wrapText="1"/>
      <protection locked="0"/>
    </xf>
    <xf numFmtId="0" fontId="43" fillId="10" borderId="4" xfId="0" applyFont="1" applyFill="1" applyBorder="1" applyAlignment="1" applyProtection="1">
      <alignment horizontal="center" vertical="center"/>
      <protection locked="0"/>
    </xf>
    <xf numFmtId="0" fontId="43" fillId="8" borderId="2" xfId="0" applyFont="1" applyFill="1" applyBorder="1" applyAlignment="1" applyProtection="1">
      <alignment horizontal="center" vertical="center" wrapText="1"/>
      <protection locked="0"/>
    </xf>
    <xf numFmtId="0" fontId="43" fillId="8" borderId="4" xfId="0" applyFont="1" applyFill="1" applyBorder="1" applyAlignment="1" applyProtection="1">
      <alignment horizontal="center" vertical="center" wrapText="1"/>
      <protection locked="0"/>
    </xf>
    <xf numFmtId="0" fontId="43" fillId="10" borderId="11" xfId="0" applyFont="1" applyFill="1" applyBorder="1" applyAlignment="1" applyProtection="1">
      <alignment horizontal="center" vertical="center" wrapText="1"/>
      <protection locked="0"/>
    </xf>
    <xf numFmtId="0" fontId="43" fillId="10" borderId="12" xfId="0" applyFont="1" applyFill="1" applyBorder="1" applyAlignment="1" applyProtection="1">
      <alignment horizontal="center" vertical="center" wrapText="1"/>
      <protection locked="0"/>
    </xf>
    <xf numFmtId="0" fontId="43" fillId="10" borderId="13" xfId="0" applyFont="1" applyFill="1" applyBorder="1" applyAlignment="1" applyProtection="1">
      <alignment horizontal="center" vertical="center" wrapText="1"/>
      <protection locked="0"/>
    </xf>
    <xf numFmtId="0" fontId="43" fillId="10" borderId="27" xfId="0" applyFont="1" applyFill="1" applyBorder="1" applyAlignment="1" applyProtection="1">
      <alignment horizontal="center" vertical="center" wrapText="1"/>
      <protection locked="0"/>
    </xf>
    <xf numFmtId="0" fontId="43" fillId="10" borderId="36" xfId="0" applyFont="1" applyFill="1" applyBorder="1" applyAlignment="1" applyProtection="1">
      <alignment horizontal="center" vertical="center" wrapText="1"/>
      <protection locked="0"/>
    </xf>
    <xf numFmtId="0" fontId="43" fillId="10" borderId="35" xfId="0" applyFont="1" applyFill="1" applyBorder="1" applyAlignment="1" applyProtection="1">
      <alignment horizontal="center" vertical="center" wrapText="1"/>
      <protection locked="0"/>
    </xf>
    <xf numFmtId="0" fontId="43" fillId="10" borderId="1" xfId="0" applyFont="1" applyFill="1" applyBorder="1" applyAlignment="1" applyProtection="1">
      <alignment horizontal="center" vertical="center" wrapText="1"/>
      <protection locked="0"/>
    </xf>
    <xf numFmtId="0" fontId="43" fillId="10" borderId="0" xfId="0" applyFont="1" applyFill="1" applyBorder="1" applyAlignment="1" applyProtection="1">
      <alignment horizontal="center" vertical="center" wrapText="1"/>
      <protection locked="0"/>
    </xf>
    <xf numFmtId="0" fontId="43" fillId="10" borderId="6" xfId="0" applyFont="1" applyFill="1" applyBorder="1" applyAlignment="1" applyProtection="1">
      <alignment horizontal="center" vertical="center" wrapText="1"/>
      <protection locked="0"/>
    </xf>
    <xf numFmtId="0" fontId="45" fillId="10" borderId="14" xfId="0" applyFont="1" applyFill="1" applyBorder="1" applyAlignment="1" applyProtection="1">
      <alignment horizontal="center" vertical="center" wrapText="1"/>
      <protection locked="0"/>
    </xf>
    <xf numFmtId="0" fontId="45" fillId="10" borderId="15" xfId="0" applyFont="1" applyFill="1" applyBorder="1" applyAlignment="1" applyProtection="1">
      <alignment horizontal="center" vertical="center" wrapText="1"/>
      <protection locked="0"/>
    </xf>
    <xf numFmtId="0" fontId="45" fillId="10" borderId="16" xfId="0" applyFont="1" applyFill="1" applyBorder="1" applyAlignment="1" applyProtection="1">
      <alignment horizontal="center" vertical="center" wrapText="1"/>
      <protection locked="0"/>
    </xf>
    <xf numFmtId="0" fontId="44" fillId="8" borderId="2" xfId="0" applyFont="1" applyFill="1" applyBorder="1" applyAlignment="1" applyProtection="1">
      <alignment horizontal="center" vertical="center" wrapText="1"/>
      <protection locked="0"/>
    </xf>
    <xf numFmtId="0" fontId="44" fillId="8" borderId="4" xfId="0" applyFont="1" applyFill="1" applyBorder="1" applyAlignment="1" applyProtection="1">
      <alignment horizontal="center" vertical="center" wrapText="1"/>
      <protection locked="0"/>
    </xf>
    <xf numFmtId="0" fontId="0" fillId="0" borderId="2" xfId="0" applyBorder="1" applyAlignment="1" applyProtection="1">
      <alignment horizont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46" fillId="0" borderId="0" xfId="4" applyAlignment="1">
      <alignment horizontal="center"/>
    </xf>
    <xf numFmtId="0" fontId="46" fillId="0" borderId="36" xfId="4" applyBorder="1" applyAlignment="1">
      <alignment horizontal="center"/>
    </xf>
    <xf numFmtId="0" fontId="8" fillId="6" borderId="62" xfId="3" applyFont="1" applyFill="1" applyBorder="1" applyAlignment="1">
      <alignment horizontal="center" vertical="center"/>
    </xf>
    <xf numFmtId="0" fontId="8" fillId="6" borderId="0" xfId="3" applyFont="1" applyFill="1" applyBorder="1" applyAlignment="1">
      <alignment horizontal="center" vertical="center"/>
    </xf>
    <xf numFmtId="0" fontId="36" fillId="9" borderId="26" xfId="4" applyFont="1" applyFill="1" applyBorder="1" applyAlignment="1" applyProtection="1">
      <alignment horizontal="left" vertical="center" wrapText="1"/>
    </xf>
    <xf numFmtId="0" fontId="36" fillId="9" borderId="26" xfId="4" applyFont="1" applyFill="1" applyBorder="1" applyAlignment="1" applyProtection="1">
      <alignment horizontal="center" vertical="center" wrapText="1"/>
    </xf>
    <xf numFmtId="0" fontId="34" fillId="9" borderId="0" xfId="4" applyFont="1" applyFill="1" applyBorder="1" applyAlignment="1" applyProtection="1">
      <alignment horizontal="center" vertical="center" wrapText="1"/>
    </xf>
    <xf numFmtId="0" fontId="37" fillId="9" borderId="26" xfId="4" applyFont="1" applyFill="1" applyBorder="1" applyAlignment="1" applyProtection="1">
      <alignment horizontal="center" vertical="center" wrapText="1"/>
    </xf>
    <xf numFmtId="0" fontId="35" fillId="9" borderId="0" xfId="4" applyFont="1" applyFill="1" applyBorder="1" applyAlignment="1" applyProtection="1">
      <alignment horizontal="left" vertical="center" wrapText="1"/>
    </xf>
    <xf numFmtId="0" fontId="35" fillId="9" borderId="26" xfId="4" applyFont="1" applyFill="1" applyBorder="1" applyAlignment="1" applyProtection="1">
      <alignment horizontal="left" vertical="center" wrapText="1"/>
    </xf>
    <xf numFmtId="0" fontId="2" fillId="2" borderId="67" xfId="0" applyFont="1" applyFill="1" applyBorder="1" applyAlignment="1">
      <alignment horizontal="center" vertical="center" wrapText="1"/>
    </xf>
    <xf numFmtId="0" fontId="1" fillId="4" borderId="67" xfId="0" applyFont="1" applyFill="1" applyBorder="1" applyAlignment="1">
      <alignment horizontal="left" vertical="center" wrapText="1"/>
    </xf>
    <xf numFmtId="0" fontId="2" fillId="3" borderId="67" xfId="0" applyFont="1" applyFill="1" applyBorder="1" applyAlignment="1">
      <alignment horizontal="center" vertical="center" wrapText="1"/>
    </xf>
    <xf numFmtId="0" fontId="14" fillId="5" borderId="2" xfId="0" applyFont="1" applyFill="1" applyBorder="1" applyAlignment="1" applyProtection="1">
      <alignment horizontal="center" vertical="center"/>
    </xf>
    <xf numFmtId="0" fontId="15" fillId="0" borderId="14" xfId="0" applyFont="1" applyFill="1" applyBorder="1" applyAlignment="1" applyProtection="1">
      <alignment horizontal="center" vertical="center"/>
    </xf>
    <xf numFmtId="0" fontId="15" fillId="0" borderId="16" xfId="0" applyFont="1" applyFill="1" applyBorder="1" applyAlignment="1" applyProtection="1">
      <alignment horizontal="center" vertical="center"/>
    </xf>
    <xf numFmtId="14" fontId="15" fillId="0" borderId="11" xfId="0" applyNumberFormat="1" applyFont="1" applyFill="1" applyBorder="1" applyAlignment="1" applyProtection="1">
      <alignment horizontal="center" vertical="center"/>
    </xf>
    <xf numFmtId="14" fontId="15" fillId="0" borderId="13" xfId="0" applyNumberFormat="1" applyFont="1" applyFill="1" applyBorder="1" applyAlignment="1" applyProtection="1">
      <alignment horizontal="center" vertical="center"/>
    </xf>
    <xf numFmtId="14" fontId="15" fillId="0" borderId="27" xfId="0" applyNumberFormat="1" applyFont="1" applyFill="1" applyBorder="1" applyAlignment="1" applyProtection="1">
      <alignment horizontal="center" vertical="center"/>
    </xf>
    <xf numFmtId="14" fontId="15" fillId="0" borderId="35" xfId="0" applyNumberFormat="1" applyFont="1" applyFill="1" applyBorder="1" applyAlignment="1" applyProtection="1">
      <alignment horizontal="center" vertical="center"/>
    </xf>
    <xf numFmtId="0" fontId="13" fillId="5" borderId="4" xfId="0" applyFont="1" applyFill="1" applyBorder="1" applyAlignment="1" applyProtection="1">
      <alignment horizontal="center" vertical="center"/>
    </xf>
    <xf numFmtId="0" fontId="13" fillId="5" borderId="6" xfId="0" applyFont="1" applyFill="1" applyBorder="1" applyAlignment="1" applyProtection="1">
      <alignment horizontal="center" vertical="center"/>
    </xf>
    <xf numFmtId="0" fontId="14" fillId="5" borderId="13" xfId="0" applyFont="1" applyFill="1" applyBorder="1" applyAlignment="1" applyProtection="1">
      <alignment horizontal="center" vertical="center"/>
    </xf>
    <xf numFmtId="0" fontId="14" fillId="5" borderId="5" xfId="0" applyFont="1" applyFill="1" applyBorder="1" applyAlignment="1" applyProtection="1">
      <alignment horizontal="center" vertical="center"/>
    </xf>
    <xf numFmtId="0" fontId="0" fillId="0" borderId="0" xfId="0" applyAlignment="1">
      <alignment horizontal="center"/>
    </xf>
    <xf numFmtId="0" fontId="0" fillId="0" borderId="63" xfId="0" applyBorder="1" applyAlignment="1">
      <alignment horizontal="center"/>
    </xf>
    <xf numFmtId="0" fontId="14" fillId="5" borderId="22" xfId="0" applyFont="1" applyFill="1" applyBorder="1" applyAlignment="1" applyProtection="1">
      <alignment horizontal="center" vertical="center"/>
    </xf>
    <xf numFmtId="0" fontId="14" fillId="5" borderId="23" xfId="0" applyFont="1" applyFill="1" applyBorder="1" applyAlignment="1" applyProtection="1">
      <alignment horizontal="center" vertical="center"/>
    </xf>
    <xf numFmtId="0" fontId="14" fillId="5" borderId="21"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31" fillId="4" borderId="17" xfId="0" applyFont="1" applyFill="1" applyBorder="1" applyAlignment="1">
      <alignment horizontal="left" vertical="center" wrapText="1"/>
    </xf>
    <xf numFmtId="0" fontId="49" fillId="3" borderId="17" xfId="0" applyFont="1" applyFill="1" applyBorder="1" applyAlignment="1">
      <alignment horizontal="center" vertical="center"/>
    </xf>
    <xf numFmtId="0" fontId="31" fillId="2" borderId="17" xfId="0" applyFont="1" applyFill="1" applyBorder="1" applyAlignment="1">
      <alignment horizontal="center" vertical="center"/>
    </xf>
    <xf numFmtId="0" fontId="31" fillId="4" borderId="17"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5" xfId="0" applyFont="1" applyBorder="1" applyAlignment="1">
      <alignment horizontal="center" vertical="center" wrapText="1"/>
    </xf>
    <xf numFmtId="0" fontId="22" fillId="2" borderId="14"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16" xfId="0" applyFont="1" applyFill="1" applyBorder="1" applyAlignment="1">
      <alignment horizontal="center" vertical="center"/>
    </xf>
    <xf numFmtId="0" fontId="24" fillId="3" borderId="64" xfId="0" applyFont="1" applyFill="1" applyBorder="1" applyAlignment="1">
      <alignment horizontal="center" vertical="center"/>
    </xf>
    <xf numFmtId="0" fontId="24" fillId="3" borderId="12" xfId="0" applyFont="1" applyFill="1" applyBorder="1" applyAlignment="1">
      <alignment horizontal="center" vertical="center"/>
    </xf>
    <xf numFmtId="0" fontId="24" fillId="3" borderId="13" xfId="0" applyFont="1" applyFill="1" applyBorder="1" applyAlignment="1">
      <alignment horizontal="center" vertical="center"/>
    </xf>
    <xf numFmtId="0" fontId="25" fillId="2" borderId="17" xfId="0" applyFont="1" applyFill="1" applyBorder="1" applyAlignment="1">
      <alignment horizontal="center" vertical="center"/>
    </xf>
    <xf numFmtId="0" fontId="24" fillId="4" borderId="17" xfId="0" applyFont="1" applyFill="1" applyBorder="1" applyAlignment="1">
      <alignment horizontal="left" vertical="center" wrapText="1"/>
    </xf>
    <xf numFmtId="0" fontId="14" fillId="5" borderId="35" xfId="0" applyFont="1" applyFill="1" applyBorder="1" applyAlignment="1" applyProtection="1">
      <alignment horizontal="center" vertical="center"/>
    </xf>
    <xf numFmtId="0" fontId="51" fillId="3" borderId="65" xfId="0" applyFont="1" applyFill="1" applyBorder="1" applyAlignment="1">
      <alignment horizontal="center" vertical="center"/>
    </xf>
    <xf numFmtId="0" fontId="51" fillId="3" borderId="63" xfId="0" applyFont="1" applyFill="1" applyBorder="1" applyAlignment="1">
      <alignment horizontal="center" vertical="center"/>
    </xf>
    <xf numFmtId="0" fontId="51" fillId="3" borderId="18"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6" xfId="0" applyFont="1" applyFill="1" applyBorder="1" applyAlignment="1">
      <alignment horizontal="center" vertical="center"/>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96">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0</xdr:rowOff>
    </xdr:from>
    <xdr:to>
      <xdr:col>0</xdr:col>
      <xdr:colOff>2310281</xdr:colOff>
      <xdr:row>5</xdr:row>
      <xdr:rowOff>46084</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5250" y="166688"/>
          <a:ext cx="2215031" cy="99858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247650</xdr:colOff>
      <xdr:row>1</xdr:row>
      <xdr:rowOff>57150</xdr:rowOff>
    </xdr:from>
    <xdr:to>
      <xdr:col>2</xdr:col>
      <xdr:colOff>1787289</xdr:colOff>
      <xdr:row>4</xdr:row>
      <xdr:rowOff>114300</xdr:rowOff>
    </xdr:to>
    <xdr:pic>
      <xdr:nvPicPr>
        <xdr:cNvPr id="2" name="Picture 20">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85725"/>
          <a:ext cx="1815864" cy="6286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79375</xdr:rowOff>
    </xdr:from>
    <xdr:to>
      <xdr:col>3</xdr:col>
      <xdr:colOff>1143000</xdr:colOff>
      <xdr:row>6</xdr:row>
      <xdr:rowOff>1502</xdr:rowOff>
    </xdr:to>
    <xdr:pic>
      <xdr:nvPicPr>
        <xdr:cNvPr id="2" name="Picture 20">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9375"/>
          <a:ext cx="2455333" cy="1054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1828800</xdr:colOff>
      <xdr:row>3</xdr:row>
      <xdr:rowOff>238568</xdr:rowOff>
    </xdr:to>
    <xdr:pic>
      <xdr:nvPicPr>
        <xdr:cNvPr id="2" name="Picture 2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1743075" cy="101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4</xdr:row>
      <xdr:rowOff>28575</xdr:rowOff>
    </xdr:from>
    <xdr:to>
      <xdr:col>0</xdr:col>
      <xdr:colOff>1819275</xdr:colOff>
      <xdr:row>6</xdr:row>
      <xdr:rowOff>247650</xdr:rowOff>
    </xdr:to>
    <xdr:pic>
      <xdr:nvPicPr>
        <xdr:cNvPr id="3" name="Picture 20">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133475"/>
          <a:ext cx="17430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1990724</xdr:colOff>
      <xdr:row>3</xdr:row>
      <xdr:rowOff>84239</xdr:rowOff>
    </xdr:to>
    <xdr:pic>
      <xdr:nvPicPr>
        <xdr:cNvPr id="2" name="Picture 2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1990724" cy="674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200023</xdr:colOff>
      <xdr:row>0</xdr:row>
      <xdr:rowOff>62346</xdr:rowOff>
    </xdr:from>
    <xdr:to>
      <xdr:col>1</xdr:col>
      <xdr:colOff>333324</xdr:colOff>
      <xdr:row>3</xdr:row>
      <xdr:rowOff>166254</xdr:rowOff>
    </xdr:to>
    <xdr:pic>
      <xdr:nvPicPr>
        <xdr:cNvPr id="2" name="Imagen 6">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3" y="62346"/>
          <a:ext cx="1752551" cy="675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1676399</xdr:colOff>
      <xdr:row>0</xdr:row>
      <xdr:rowOff>28575</xdr:rowOff>
    </xdr:from>
    <xdr:to>
      <xdr:col>8</xdr:col>
      <xdr:colOff>3294288</xdr:colOff>
      <xdr:row>3</xdr:row>
      <xdr:rowOff>171450</xdr:rowOff>
    </xdr:to>
    <xdr:pic>
      <xdr:nvPicPr>
        <xdr:cNvPr id="3" name="Imagen 5">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44524" y="28575"/>
          <a:ext cx="1617889"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95249</xdr:colOff>
      <xdr:row>5</xdr:row>
      <xdr:rowOff>222250</xdr:rowOff>
    </xdr:from>
    <xdr:to>
      <xdr:col>0</xdr:col>
      <xdr:colOff>2085973</xdr:colOff>
      <xdr:row>10</xdr:row>
      <xdr:rowOff>3805</xdr:rowOff>
    </xdr:to>
    <xdr:pic>
      <xdr:nvPicPr>
        <xdr:cNvPr id="4" name="Picture 20">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9" y="1280583"/>
          <a:ext cx="1990724" cy="998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amancera/Downloads/Formatoriesgosoctubre2017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amancera/Downloads/Formatoriesgosoctubre2017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eamancera/Downloads/formato%20riesgosv4012345678%20(3)0%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ymaguirre/AppData/Local/Microsoft/Windows/Temporary%20Internet%20Files/Content.Outlook/DH5A0Q16/Mapa%20riesgos%20Plan%20Anticorrupc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refreshError="1"/>
      <sheetData sheetId="1" refreshError="1"/>
      <sheetData sheetId="2" refreshError="1">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efreshError="1">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row r="25">
          <cell r="D25">
            <v>11</v>
          </cell>
          <cell r="E25" t="str">
            <v>1-Baja</v>
          </cell>
        </row>
        <row r="26">
          <cell r="D26">
            <v>12</v>
          </cell>
          <cell r="E26" t="str">
            <v>2-Baja</v>
          </cell>
        </row>
        <row r="27">
          <cell r="D27">
            <v>13</v>
          </cell>
          <cell r="E27" t="str">
            <v>3-Moderada</v>
          </cell>
        </row>
        <row r="28">
          <cell r="D28">
            <v>14</v>
          </cell>
          <cell r="E28" t="str">
            <v>4-Alta</v>
          </cell>
        </row>
        <row r="29">
          <cell r="D29">
            <v>15</v>
          </cell>
          <cell r="E29" t="str">
            <v>5-Alta</v>
          </cell>
        </row>
        <row r="30">
          <cell r="D30">
            <v>21</v>
          </cell>
          <cell r="E30" t="str">
            <v>2-Baja</v>
          </cell>
        </row>
        <row r="31">
          <cell r="D31">
            <v>22</v>
          </cell>
          <cell r="E31" t="str">
            <v>4-Baja</v>
          </cell>
        </row>
        <row r="32">
          <cell r="D32">
            <v>23</v>
          </cell>
          <cell r="E32" t="str">
            <v>6-Moderada</v>
          </cell>
        </row>
        <row r="33">
          <cell r="D33">
            <v>24</v>
          </cell>
          <cell r="E33" t="str">
            <v>8-Alta</v>
          </cell>
        </row>
        <row r="34">
          <cell r="D34">
            <v>25</v>
          </cell>
          <cell r="E34" t="str">
            <v>10-Extrema</v>
          </cell>
        </row>
        <row r="35">
          <cell r="D35">
            <v>31</v>
          </cell>
          <cell r="E35" t="str">
            <v>3-Baja</v>
          </cell>
        </row>
        <row r="36">
          <cell r="D36">
            <v>32</v>
          </cell>
          <cell r="E36" t="str">
            <v>6-Moderada</v>
          </cell>
        </row>
        <row r="37">
          <cell r="D37">
            <v>33</v>
          </cell>
          <cell r="E37" t="str">
            <v>9-Alta</v>
          </cell>
        </row>
        <row r="38">
          <cell r="D38">
            <v>34</v>
          </cell>
          <cell r="E38" t="str">
            <v>12-Extrema</v>
          </cell>
        </row>
        <row r="39">
          <cell r="D39">
            <v>35</v>
          </cell>
          <cell r="E39" t="str">
            <v>15-Extrema</v>
          </cell>
        </row>
        <row r="40">
          <cell r="D40">
            <v>41</v>
          </cell>
          <cell r="E40" t="str">
            <v>4-Moderada</v>
          </cell>
        </row>
        <row r="41">
          <cell r="D41">
            <v>42</v>
          </cell>
          <cell r="E41" t="str">
            <v>8-Alta</v>
          </cell>
        </row>
        <row r="42">
          <cell r="D42">
            <v>43</v>
          </cell>
          <cell r="E42" t="str">
            <v>12-Alta</v>
          </cell>
        </row>
        <row r="43">
          <cell r="D43">
            <v>44</v>
          </cell>
          <cell r="E43" t="str">
            <v>16-Extrema</v>
          </cell>
        </row>
        <row r="44">
          <cell r="D44">
            <v>45</v>
          </cell>
          <cell r="E44" t="str">
            <v>20-Extrema</v>
          </cell>
        </row>
        <row r="45">
          <cell r="D45">
            <v>51</v>
          </cell>
          <cell r="E45" t="str">
            <v>5-Alta</v>
          </cell>
        </row>
        <row r="46">
          <cell r="D46">
            <v>52</v>
          </cell>
          <cell r="E46" t="str">
            <v>10-Alta</v>
          </cell>
        </row>
        <row r="47">
          <cell r="D47">
            <v>53</v>
          </cell>
          <cell r="E47" t="str">
            <v>15-Extrema</v>
          </cell>
        </row>
        <row r="48">
          <cell r="D48">
            <v>54</v>
          </cell>
          <cell r="E48" t="str">
            <v>20-Extrema</v>
          </cell>
        </row>
        <row r="49">
          <cell r="D49">
            <v>55</v>
          </cell>
          <cell r="E49" t="str">
            <v>25-Extrema</v>
          </cell>
        </row>
        <row r="53">
          <cell r="C53" t="str">
            <v>5-Moderado</v>
          </cell>
          <cell r="D53">
            <v>5</v>
          </cell>
          <cell r="E53" t="str">
            <v>5-Baja</v>
          </cell>
        </row>
        <row r="54">
          <cell r="C54" t="str">
            <v>10-Mayor</v>
          </cell>
          <cell r="D54">
            <v>10</v>
          </cell>
          <cell r="E54" t="str">
            <v>10-Baja</v>
          </cell>
        </row>
        <row r="55">
          <cell r="C55" t="str">
            <v>20-Catastrófico</v>
          </cell>
          <cell r="D55">
            <v>20</v>
          </cell>
          <cell r="E55" t="str">
            <v>20-Moderada</v>
          </cell>
        </row>
        <row r="56">
          <cell r="D56">
            <v>10</v>
          </cell>
          <cell r="E56" t="str">
            <v>10-Baja</v>
          </cell>
        </row>
        <row r="57">
          <cell r="D57">
            <v>20</v>
          </cell>
          <cell r="E57" t="str">
            <v>20-Moderada</v>
          </cell>
        </row>
        <row r="58">
          <cell r="D58">
            <v>40</v>
          </cell>
          <cell r="E58" t="str">
            <v>40-Alta</v>
          </cell>
        </row>
        <row r="59">
          <cell r="D59">
            <v>15</v>
          </cell>
          <cell r="E59" t="str">
            <v>15-Moderada</v>
          </cell>
        </row>
        <row r="60">
          <cell r="D60">
            <v>30</v>
          </cell>
          <cell r="E60" t="str">
            <v>30-Alta</v>
          </cell>
        </row>
        <row r="61">
          <cell r="D61">
            <v>60</v>
          </cell>
          <cell r="E61" t="str">
            <v>60-Extrema</v>
          </cell>
        </row>
        <row r="62">
          <cell r="D62">
            <v>20</v>
          </cell>
          <cell r="E62" t="str">
            <v>20-Moderada</v>
          </cell>
        </row>
        <row r="63">
          <cell r="D63">
            <v>40</v>
          </cell>
          <cell r="E63" t="str">
            <v>40-Alta</v>
          </cell>
        </row>
        <row r="64">
          <cell r="D64">
            <v>80</v>
          </cell>
          <cell r="E64" t="str">
            <v>80-Extrema</v>
          </cell>
        </row>
        <row r="65">
          <cell r="D65">
            <v>25</v>
          </cell>
          <cell r="E65" t="str">
            <v>25-Moderada</v>
          </cell>
        </row>
        <row r="66">
          <cell r="D66">
            <v>50</v>
          </cell>
          <cell r="E66" t="str">
            <v>50-Alta</v>
          </cell>
        </row>
        <row r="67">
          <cell r="D67">
            <v>100</v>
          </cell>
          <cell r="E67" t="str">
            <v>100-Extrema</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Hoja2"/>
    </sheetNames>
    <sheetDataSet>
      <sheetData sheetId="0" refreshError="1"/>
      <sheetData sheetId="1" refreshError="1"/>
      <sheetData sheetId="2" refreshError="1">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refreshError="1"/>
      <sheetData sheetId="4" refreshError="1">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
  <sheetViews>
    <sheetView showGridLines="0" tabSelected="1" zoomScale="80" zoomScaleNormal="80" workbookViewId="0">
      <selection activeCell="A7" sqref="A7:F7"/>
    </sheetView>
  </sheetViews>
  <sheetFormatPr baseColWidth="10" defaultColWidth="11.5" defaultRowHeight="13"/>
  <cols>
    <col min="1" max="1" width="40.5" style="10" customWidth="1"/>
    <col min="2" max="2" width="16.5" style="10" customWidth="1"/>
    <col min="3" max="3" width="58.83203125" style="10" customWidth="1"/>
    <col min="4" max="4" width="40.5" style="10" customWidth="1"/>
    <col min="5" max="5" width="25.33203125" style="10" customWidth="1"/>
    <col min="6" max="6" width="21.33203125" style="10" customWidth="1"/>
    <col min="7" max="16384" width="11.5" style="10"/>
  </cols>
  <sheetData>
    <row r="1" spans="1:6" ht="14" thickBot="1"/>
    <row r="2" spans="1:6" ht="19" thickBot="1">
      <c r="A2" s="203"/>
      <c r="B2" s="205" t="s">
        <v>64</v>
      </c>
      <c r="C2" s="203"/>
      <c r="D2" s="206"/>
      <c r="E2" s="36" t="s">
        <v>367</v>
      </c>
      <c r="F2" s="39"/>
    </row>
    <row r="3" spans="1:6" ht="19" thickBot="1">
      <c r="A3" s="204"/>
      <c r="B3" s="207"/>
      <c r="C3" s="204"/>
      <c r="D3" s="208"/>
      <c r="E3" s="36" t="s">
        <v>368</v>
      </c>
      <c r="F3" s="39"/>
    </row>
    <row r="4" spans="1:6" ht="19" thickBot="1">
      <c r="A4" s="204"/>
      <c r="B4" s="207" t="s">
        <v>65</v>
      </c>
      <c r="C4" s="204"/>
      <c r="D4" s="208"/>
      <c r="E4" s="37" t="s">
        <v>369</v>
      </c>
      <c r="F4" s="39"/>
    </row>
    <row r="5" spans="1:6" ht="19" thickBot="1">
      <c r="A5" s="204"/>
      <c r="B5" s="209"/>
      <c r="C5" s="210"/>
      <c r="D5" s="211"/>
      <c r="E5" s="38"/>
      <c r="F5" s="39"/>
    </row>
    <row r="6" spans="1:6" ht="15" customHeight="1" thickBot="1">
      <c r="A6" s="204"/>
      <c r="B6" s="34"/>
      <c r="C6" s="34"/>
      <c r="D6" s="34"/>
      <c r="E6" s="34"/>
      <c r="F6" s="35"/>
    </row>
    <row r="7" spans="1:6" ht="29.25" customHeight="1" thickBot="1">
      <c r="A7" s="214" t="s">
        <v>20</v>
      </c>
      <c r="B7" s="215"/>
      <c r="C7" s="215"/>
      <c r="D7" s="215"/>
      <c r="E7" s="215"/>
      <c r="F7" s="216"/>
    </row>
    <row r="8" spans="1:6" ht="30" thickBot="1">
      <c r="A8" s="217" t="s">
        <v>21</v>
      </c>
      <c r="B8" s="218"/>
      <c r="C8" s="218"/>
      <c r="D8" s="218"/>
      <c r="E8" s="218"/>
      <c r="F8" s="219"/>
    </row>
    <row r="9" spans="1:6" ht="75" customHeight="1" thickBot="1">
      <c r="A9" s="156" t="s">
        <v>1</v>
      </c>
      <c r="B9" s="220" t="s">
        <v>22</v>
      </c>
      <c r="C9" s="220"/>
      <c r="D9" s="157" t="s">
        <v>3</v>
      </c>
      <c r="E9" s="156" t="s">
        <v>23</v>
      </c>
      <c r="F9" s="157" t="s">
        <v>5</v>
      </c>
    </row>
    <row r="10" spans="1:6" ht="92.25" customHeight="1" thickBot="1">
      <c r="A10" s="158" t="s">
        <v>53</v>
      </c>
      <c r="B10" s="201" t="s">
        <v>6</v>
      </c>
      <c r="C10" s="195" t="s">
        <v>60</v>
      </c>
      <c r="D10" s="195" t="s">
        <v>24</v>
      </c>
      <c r="E10" s="195" t="s">
        <v>25</v>
      </c>
      <c r="F10" s="196" t="s">
        <v>625</v>
      </c>
    </row>
    <row r="11" spans="1:6" ht="72" customHeight="1" thickBot="1">
      <c r="A11" s="212" t="s">
        <v>54</v>
      </c>
      <c r="B11" s="201" t="s">
        <v>10</v>
      </c>
      <c r="C11" s="195" t="s">
        <v>26</v>
      </c>
      <c r="D11" s="195" t="s">
        <v>27</v>
      </c>
      <c r="E11" s="195" t="s">
        <v>25</v>
      </c>
      <c r="F11" s="197" t="s">
        <v>626</v>
      </c>
    </row>
    <row r="12" spans="1:6" ht="57.75" customHeight="1" thickBot="1">
      <c r="A12" s="213"/>
      <c r="B12" s="201" t="s">
        <v>11</v>
      </c>
      <c r="C12" s="195" t="s">
        <v>29</v>
      </c>
      <c r="D12" s="195" t="s">
        <v>30</v>
      </c>
      <c r="E12" s="195" t="s">
        <v>28</v>
      </c>
      <c r="F12" s="197" t="s">
        <v>627</v>
      </c>
    </row>
    <row r="13" spans="1:6" ht="71.25" customHeight="1" thickBot="1">
      <c r="A13" s="212" t="s">
        <v>55</v>
      </c>
      <c r="B13" s="202" t="s">
        <v>15</v>
      </c>
      <c r="C13" s="198" t="s">
        <v>61</v>
      </c>
      <c r="D13" s="198" t="s">
        <v>31</v>
      </c>
      <c r="E13" s="198" t="s">
        <v>32</v>
      </c>
      <c r="F13" s="197" t="s">
        <v>626</v>
      </c>
    </row>
    <row r="14" spans="1:6" ht="96.75" customHeight="1" thickBot="1">
      <c r="A14" s="213"/>
      <c r="B14" s="202" t="s">
        <v>33</v>
      </c>
      <c r="C14" s="198" t="s">
        <v>62</v>
      </c>
      <c r="D14" s="198" t="s">
        <v>34</v>
      </c>
      <c r="E14" s="198" t="s">
        <v>32</v>
      </c>
      <c r="F14" s="199" t="s">
        <v>622</v>
      </c>
    </row>
    <row r="15" spans="1:6" ht="84.75" customHeight="1" thickBot="1">
      <c r="A15" s="212" t="s">
        <v>56</v>
      </c>
      <c r="B15" s="202" t="s">
        <v>16</v>
      </c>
      <c r="C15" s="198" t="s">
        <v>35</v>
      </c>
      <c r="D15" s="200" t="s">
        <v>36</v>
      </c>
      <c r="E15" s="198" t="s">
        <v>37</v>
      </c>
      <c r="F15" s="199" t="s">
        <v>628</v>
      </c>
    </row>
    <row r="16" spans="1:6" ht="89.25" customHeight="1" thickBot="1">
      <c r="A16" s="213"/>
      <c r="B16" s="202" t="s">
        <v>17</v>
      </c>
      <c r="C16" s="198" t="s">
        <v>38</v>
      </c>
      <c r="D16" s="200" t="s">
        <v>39</v>
      </c>
      <c r="E16" s="198" t="s">
        <v>37</v>
      </c>
      <c r="F16" s="199" t="s">
        <v>628</v>
      </c>
    </row>
    <row r="17" spans="1:6" ht="134.25" customHeight="1" thickBot="1">
      <c r="A17" s="213"/>
      <c r="B17" s="202" t="s">
        <v>18</v>
      </c>
      <c r="C17" s="200" t="s">
        <v>63</v>
      </c>
      <c r="D17" s="200" t="s">
        <v>40</v>
      </c>
      <c r="E17" s="198" t="s">
        <v>41</v>
      </c>
      <c r="F17" s="199" t="s">
        <v>628</v>
      </c>
    </row>
    <row r="18" spans="1:6" ht="112.5" customHeight="1" thickBot="1">
      <c r="A18" s="213"/>
      <c r="B18" s="202" t="s">
        <v>42</v>
      </c>
      <c r="C18" s="200" t="s">
        <v>88</v>
      </c>
      <c r="D18" s="198" t="s">
        <v>43</v>
      </c>
      <c r="E18" s="198" t="s">
        <v>41</v>
      </c>
      <c r="F18" s="199" t="s">
        <v>628</v>
      </c>
    </row>
    <row r="19" spans="1:6" ht="108" customHeight="1" thickBot="1">
      <c r="A19" s="213"/>
      <c r="B19" s="202" t="s">
        <v>44</v>
      </c>
      <c r="C19" s="200" t="s">
        <v>45</v>
      </c>
      <c r="D19" s="198" t="s">
        <v>46</v>
      </c>
      <c r="E19" s="198" t="s">
        <v>41</v>
      </c>
      <c r="F19" s="199" t="s">
        <v>628</v>
      </c>
    </row>
    <row r="20" spans="1:6" ht="69.75" customHeight="1" thickBot="1">
      <c r="A20" s="212" t="s">
        <v>57</v>
      </c>
      <c r="B20" s="202" t="s">
        <v>47</v>
      </c>
      <c r="C20" s="198" t="s">
        <v>48</v>
      </c>
      <c r="D20" s="198" t="s">
        <v>49</v>
      </c>
      <c r="E20" s="198" t="s">
        <v>50</v>
      </c>
      <c r="F20" s="199" t="s">
        <v>629</v>
      </c>
    </row>
    <row r="21" spans="1:6" ht="79.5" customHeight="1" thickBot="1">
      <c r="A21" s="213"/>
      <c r="B21" s="202" t="s">
        <v>51</v>
      </c>
      <c r="C21" s="198" t="s">
        <v>52</v>
      </c>
      <c r="D21" s="198" t="s">
        <v>49</v>
      </c>
      <c r="E21" s="198" t="s">
        <v>50</v>
      </c>
      <c r="F21" s="199" t="s">
        <v>629</v>
      </c>
    </row>
  </sheetData>
  <mergeCells count="10">
    <mergeCell ref="A2:A6"/>
    <mergeCell ref="B2:D3"/>
    <mergeCell ref="B4:D5"/>
    <mergeCell ref="A15:A19"/>
    <mergeCell ref="A20:A21"/>
    <mergeCell ref="A7:F7"/>
    <mergeCell ref="A8:F8"/>
    <mergeCell ref="B9:C9"/>
    <mergeCell ref="A11:A12"/>
    <mergeCell ref="A13:A14"/>
  </mergeCells>
  <pageMargins left="0.70866141732283472" right="0.70866141732283472" top="0.74803149606299213" bottom="0.74803149606299213"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P67"/>
  <sheetViews>
    <sheetView showGridLines="0" topLeftCell="B1" zoomScaleNormal="100" workbookViewId="0">
      <pane xSplit="3" ySplit="9" topLeftCell="E23" activePane="bottomRight" state="frozen"/>
      <selection activeCell="B1" sqref="B1"/>
      <selection pane="topRight" activeCell="E1" sqref="E1"/>
      <selection pane="bottomLeft" activeCell="B10" sqref="B10"/>
      <selection pane="bottomRight" activeCell="D10" sqref="D10:D15"/>
    </sheetView>
  </sheetViews>
  <sheetFormatPr baseColWidth="10" defaultColWidth="11.5" defaultRowHeight="15"/>
  <cols>
    <col min="1" max="1" width="1" style="40" customWidth="1"/>
    <col min="2" max="2" width="4.1640625" style="40" bestFit="1" customWidth="1"/>
    <col min="3" max="3" width="31.83203125" style="40" customWidth="1"/>
    <col min="4" max="4" width="28.1640625" style="40" customWidth="1"/>
    <col min="5" max="5" width="52.5" style="40" customWidth="1"/>
    <col min="6" max="6" width="23.1640625" style="40" customWidth="1"/>
    <col min="7" max="7" width="43.1640625" style="40" customWidth="1"/>
    <col min="8" max="8" width="13.5" style="40" customWidth="1"/>
    <col min="9" max="9" width="13.5" style="40" hidden="1" customWidth="1"/>
    <col min="10" max="16" width="7" style="40" customWidth="1"/>
    <col min="17" max="17" width="9.33203125" style="40" customWidth="1"/>
    <col min="18" max="27" width="7" style="40" customWidth="1"/>
    <col min="28" max="29" width="11.83203125" style="40" hidden="1" customWidth="1"/>
    <col min="30" max="30" width="15.1640625" style="40" customWidth="1"/>
    <col min="31" max="31" width="14.5" style="40" hidden="1" customWidth="1"/>
    <col min="32" max="32" width="14.5" style="40" customWidth="1"/>
    <col min="33" max="33" width="54.33203125" style="40" customWidth="1"/>
    <col min="34" max="34" width="15.1640625" style="40" bestFit="1" customWidth="1"/>
    <col min="35" max="35" width="15.6640625" style="40" customWidth="1"/>
    <col min="36" max="36" width="11.5" style="40" hidden="1" customWidth="1"/>
    <col min="37" max="37" width="16.1640625" style="40" customWidth="1"/>
    <col min="38" max="38" width="10.33203125" style="40" hidden="1" customWidth="1"/>
    <col min="39" max="39" width="14.5" style="40" customWidth="1"/>
    <col min="40" max="40" width="11.5" style="40" hidden="1" customWidth="1"/>
    <col min="41" max="41" width="11.5" style="40" customWidth="1"/>
    <col min="42" max="42" width="11.5" style="40" hidden="1" customWidth="1"/>
    <col min="43" max="43" width="14.5" style="40" customWidth="1"/>
    <col min="44" max="44" width="11.5" style="40" hidden="1" customWidth="1"/>
    <col min="45" max="45" width="11.5" style="40" customWidth="1"/>
    <col min="46" max="46" width="11.5" style="40" hidden="1" customWidth="1"/>
    <col min="47" max="47" width="11.5" style="40" customWidth="1"/>
    <col min="48" max="48" width="11.5" style="40" hidden="1" customWidth="1"/>
    <col min="49" max="49" width="11.5" style="40"/>
    <col min="50" max="51" width="11.5" style="40" hidden="1" customWidth="1"/>
    <col min="52" max="52" width="12.83203125" style="40" hidden="1" customWidth="1"/>
    <col min="53" max="53" width="16.1640625" style="40" hidden="1" customWidth="1"/>
    <col min="54" max="55" width="11.5" style="40" hidden="1" customWidth="1"/>
    <col min="56" max="56" width="24.5" style="40" hidden="1" customWidth="1"/>
    <col min="57" max="57" width="13.5" style="40" customWidth="1"/>
    <col min="58" max="58" width="20.6640625" style="40" hidden="1" customWidth="1"/>
    <col min="59" max="59" width="15.5" style="40" customWidth="1"/>
    <col min="60" max="60" width="11.5" style="40" hidden="1" customWidth="1"/>
    <col min="61" max="61" width="16.83203125" style="40" customWidth="1"/>
    <col min="62" max="62" width="39.6640625" style="40" customWidth="1"/>
    <col min="63" max="63" width="54" style="40" customWidth="1"/>
    <col min="64" max="64" width="29.5" style="40" customWidth="1"/>
    <col min="65" max="65" width="12.6640625" style="41" bestFit="1" customWidth="1"/>
    <col min="66" max="66" width="39.5" style="40" customWidth="1"/>
    <col min="67" max="16384" width="11.5" style="40"/>
  </cols>
  <sheetData>
    <row r="1" spans="2:68" ht="2.25" customHeight="1"/>
    <row r="2" spans="2:68">
      <c r="B2" s="347"/>
      <c r="C2" s="347"/>
      <c r="D2" s="348" t="s">
        <v>370</v>
      </c>
      <c r="E2" s="349"/>
      <c r="F2" s="350"/>
      <c r="G2" s="42" t="s">
        <v>371</v>
      </c>
    </row>
    <row r="3" spans="2:68">
      <c r="B3" s="347"/>
      <c r="C3" s="347"/>
      <c r="D3" s="351"/>
      <c r="E3" s="352"/>
      <c r="F3" s="353"/>
      <c r="G3" s="42" t="s">
        <v>372</v>
      </c>
    </row>
    <row r="4" spans="2:68">
      <c r="B4" s="347"/>
      <c r="C4" s="347"/>
      <c r="D4" s="348" t="s">
        <v>373</v>
      </c>
      <c r="E4" s="349"/>
      <c r="F4" s="350"/>
      <c r="G4" s="243" t="s">
        <v>374</v>
      </c>
    </row>
    <row r="5" spans="2:68">
      <c r="B5" s="347"/>
      <c r="C5" s="347"/>
      <c r="D5" s="351"/>
      <c r="E5" s="352"/>
      <c r="F5" s="353"/>
      <c r="G5" s="243"/>
    </row>
    <row r="7" spans="2:68" ht="15" customHeight="1">
      <c r="B7" s="328" t="s">
        <v>375</v>
      </c>
      <c r="C7" s="328" t="s">
        <v>376</v>
      </c>
      <c r="D7" s="328" t="s">
        <v>377</v>
      </c>
      <c r="E7" s="328" t="s">
        <v>378</v>
      </c>
      <c r="F7" s="328" t="s">
        <v>200</v>
      </c>
      <c r="G7" s="328" t="s">
        <v>379</v>
      </c>
      <c r="H7" s="328" t="s">
        <v>380</v>
      </c>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t="s">
        <v>381</v>
      </c>
      <c r="AH7" s="328" t="s">
        <v>382</v>
      </c>
      <c r="AI7" s="328" t="s">
        <v>383</v>
      </c>
      <c r="AJ7" s="331"/>
      <c r="AK7" s="328" t="s">
        <v>384</v>
      </c>
      <c r="AL7" s="331"/>
      <c r="AM7" s="328" t="s">
        <v>385</v>
      </c>
      <c r="AN7" s="331"/>
      <c r="AO7" s="328" t="s">
        <v>386</v>
      </c>
      <c r="AP7" s="331"/>
      <c r="AQ7" s="328" t="s">
        <v>387</v>
      </c>
      <c r="AR7" s="331"/>
      <c r="AS7" s="328" t="s">
        <v>388</v>
      </c>
      <c r="AT7" s="331"/>
      <c r="AU7" s="328" t="s">
        <v>389</v>
      </c>
      <c r="AV7" s="331"/>
      <c r="AW7" s="328" t="s">
        <v>390</v>
      </c>
      <c r="AX7" s="345" t="s">
        <v>391</v>
      </c>
      <c r="AY7" s="345" t="s">
        <v>392</v>
      </c>
      <c r="AZ7" s="345" t="s">
        <v>393</v>
      </c>
      <c r="BA7" s="345" t="s">
        <v>394</v>
      </c>
      <c r="BB7" s="345" t="s">
        <v>395</v>
      </c>
      <c r="BC7" s="345" t="s">
        <v>396</v>
      </c>
      <c r="BD7" s="333" t="s">
        <v>397</v>
      </c>
      <c r="BE7" s="334"/>
      <c r="BF7" s="334"/>
      <c r="BG7" s="334"/>
      <c r="BH7" s="334"/>
      <c r="BI7" s="335"/>
      <c r="BJ7" s="339" t="s">
        <v>398</v>
      </c>
      <c r="BK7" s="340"/>
      <c r="BL7" s="340"/>
      <c r="BM7" s="340"/>
      <c r="BN7" s="340"/>
    </row>
    <row r="8" spans="2:68">
      <c r="B8" s="328"/>
      <c r="C8" s="328"/>
      <c r="D8" s="328"/>
      <c r="E8" s="328"/>
      <c r="F8" s="328"/>
      <c r="G8" s="328"/>
      <c r="H8" s="329" t="s">
        <v>201</v>
      </c>
      <c r="I8" s="43"/>
      <c r="J8" s="342" t="s">
        <v>399</v>
      </c>
      <c r="K8" s="343"/>
      <c r="L8" s="343"/>
      <c r="M8" s="343"/>
      <c r="N8" s="343"/>
      <c r="O8" s="343"/>
      <c r="P8" s="343"/>
      <c r="Q8" s="343"/>
      <c r="R8" s="343"/>
      <c r="S8" s="343"/>
      <c r="T8" s="343"/>
      <c r="U8" s="343"/>
      <c r="V8" s="343"/>
      <c r="W8" s="343"/>
      <c r="X8" s="343"/>
      <c r="Y8" s="343"/>
      <c r="Z8" s="343"/>
      <c r="AA8" s="344"/>
      <c r="AB8" s="43"/>
      <c r="AC8" s="43"/>
      <c r="AD8" s="329" t="s">
        <v>202</v>
      </c>
      <c r="AE8" s="43"/>
      <c r="AF8" s="329" t="s">
        <v>400</v>
      </c>
      <c r="AG8" s="328"/>
      <c r="AH8" s="328"/>
      <c r="AI8" s="328"/>
      <c r="AJ8" s="331"/>
      <c r="AK8" s="328"/>
      <c r="AL8" s="331"/>
      <c r="AM8" s="328"/>
      <c r="AN8" s="331"/>
      <c r="AO8" s="328"/>
      <c r="AP8" s="331"/>
      <c r="AQ8" s="328"/>
      <c r="AR8" s="331"/>
      <c r="AS8" s="328"/>
      <c r="AT8" s="331"/>
      <c r="AU8" s="328"/>
      <c r="AV8" s="331"/>
      <c r="AW8" s="328"/>
      <c r="AX8" s="345"/>
      <c r="AY8" s="345"/>
      <c r="AZ8" s="345"/>
      <c r="BA8" s="345"/>
      <c r="BB8" s="345"/>
      <c r="BC8" s="345"/>
      <c r="BD8" s="336"/>
      <c r="BE8" s="337"/>
      <c r="BF8" s="337"/>
      <c r="BG8" s="337"/>
      <c r="BH8" s="337"/>
      <c r="BI8" s="338"/>
      <c r="BJ8" s="336"/>
      <c r="BK8" s="337"/>
      <c r="BL8" s="337"/>
      <c r="BM8" s="337"/>
      <c r="BN8" s="337"/>
    </row>
    <row r="9" spans="2:68" ht="163.5" customHeight="1" thickBot="1">
      <c r="B9" s="329"/>
      <c r="C9" s="329"/>
      <c r="D9" s="329"/>
      <c r="E9" s="329"/>
      <c r="F9" s="329"/>
      <c r="G9" s="329"/>
      <c r="H9" s="341"/>
      <c r="I9" s="44" t="s">
        <v>201</v>
      </c>
      <c r="J9" s="45" t="s">
        <v>401</v>
      </c>
      <c r="K9" s="45" t="s">
        <v>402</v>
      </c>
      <c r="L9" s="45" t="s">
        <v>403</v>
      </c>
      <c r="M9" s="45" t="s">
        <v>404</v>
      </c>
      <c r="N9" s="45" t="s">
        <v>405</v>
      </c>
      <c r="O9" s="45" t="s">
        <v>406</v>
      </c>
      <c r="P9" s="45" t="s">
        <v>407</v>
      </c>
      <c r="Q9" s="45" t="s">
        <v>408</v>
      </c>
      <c r="R9" s="45" t="s">
        <v>409</v>
      </c>
      <c r="S9" s="45" t="s">
        <v>410</v>
      </c>
      <c r="T9" s="45" t="s">
        <v>411</v>
      </c>
      <c r="U9" s="45" t="s">
        <v>412</v>
      </c>
      <c r="V9" s="45" t="s">
        <v>413</v>
      </c>
      <c r="W9" s="45" t="s">
        <v>414</v>
      </c>
      <c r="X9" s="45" t="s">
        <v>415</v>
      </c>
      <c r="Y9" s="45" t="s">
        <v>416</v>
      </c>
      <c r="Z9" s="45" t="s">
        <v>417</v>
      </c>
      <c r="AA9" s="45" t="s">
        <v>418</v>
      </c>
      <c r="AB9" s="44" t="s">
        <v>419</v>
      </c>
      <c r="AC9" s="44" t="s">
        <v>420</v>
      </c>
      <c r="AD9" s="341"/>
      <c r="AE9" s="44" t="s">
        <v>421</v>
      </c>
      <c r="AF9" s="341"/>
      <c r="AG9" s="329"/>
      <c r="AH9" s="329"/>
      <c r="AI9" s="330"/>
      <c r="AJ9" s="332"/>
      <c r="AK9" s="330"/>
      <c r="AL9" s="332"/>
      <c r="AM9" s="330"/>
      <c r="AN9" s="332"/>
      <c r="AO9" s="329"/>
      <c r="AP9" s="332"/>
      <c r="AQ9" s="329"/>
      <c r="AR9" s="332"/>
      <c r="AS9" s="329"/>
      <c r="AT9" s="332"/>
      <c r="AU9" s="329"/>
      <c r="AV9" s="332"/>
      <c r="AW9" s="329"/>
      <c r="AX9" s="346"/>
      <c r="AY9" s="346"/>
      <c r="AZ9" s="346"/>
      <c r="BA9" s="346"/>
      <c r="BB9" s="346"/>
      <c r="BC9" s="346"/>
      <c r="BD9" s="44" t="s">
        <v>201</v>
      </c>
      <c r="BE9" s="46" t="s">
        <v>201</v>
      </c>
      <c r="BF9" s="44" t="s">
        <v>202</v>
      </c>
      <c r="BG9" s="46" t="s">
        <v>202</v>
      </c>
      <c r="BH9" s="44" t="s">
        <v>203</v>
      </c>
      <c r="BI9" s="46" t="s">
        <v>400</v>
      </c>
      <c r="BJ9" s="46" t="s">
        <v>422</v>
      </c>
      <c r="BK9" s="46" t="s">
        <v>423</v>
      </c>
      <c r="BL9" s="46" t="s">
        <v>4</v>
      </c>
      <c r="BM9" s="46" t="s">
        <v>424</v>
      </c>
      <c r="BN9" s="46" t="s">
        <v>425</v>
      </c>
      <c r="BO9" s="47"/>
    </row>
    <row r="10" spans="2:68" ht="45" customHeight="1" thickBot="1">
      <c r="B10" s="248">
        <v>1</v>
      </c>
      <c r="C10" s="227" t="s">
        <v>208</v>
      </c>
      <c r="D10" s="278" t="s">
        <v>636</v>
      </c>
      <c r="E10" s="48" t="s">
        <v>426</v>
      </c>
      <c r="F10" s="49" t="s">
        <v>219</v>
      </c>
      <c r="G10" s="245" t="s">
        <v>638</v>
      </c>
      <c r="H10" s="242" t="s">
        <v>655</v>
      </c>
      <c r="I10" s="260" t="str">
        <f>MID(H10,1,1)</f>
        <v>3</v>
      </c>
      <c r="J10" s="260" t="s">
        <v>427</v>
      </c>
      <c r="K10" s="260" t="s">
        <v>428</v>
      </c>
      <c r="L10" s="260" t="s">
        <v>428</v>
      </c>
      <c r="M10" s="260" t="s">
        <v>427</v>
      </c>
      <c r="N10" s="260" t="s">
        <v>427</v>
      </c>
      <c r="O10" s="260" t="s">
        <v>428</v>
      </c>
      <c r="P10" s="260" t="s">
        <v>428</v>
      </c>
      <c r="Q10" s="260" t="s">
        <v>427</v>
      </c>
      <c r="R10" s="260" t="s">
        <v>427</v>
      </c>
      <c r="S10" s="260" t="s">
        <v>427</v>
      </c>
      <c r="T10" s="260" t="s">
        <v>427</v>
      </c>
      <c r="U10" s="260" t="s">
        <v>427</v>
      </c>
      <c r="V10" s="260" t="s">
        <v>428</v>
      </c>
      <c r="W10" s="260" t="s">
        <v>673</v>
      </c>
      <c r="X10" s="260" t="s">
        <v>427</v>
      </c>
      <c r="Y10" s="260" t="s">
        <v>428</v>
      </c>
      <c r="Z10" s="260" t="s">
        <v>427</v>
      </c>
      <c r="AA10" s="260" t="s">
        <v>428</v>
      </c>
      <c r="AB10" s="260">
        <f>COUNTIF(J10:AA15,"si")</f>
        <v>10</v>
      </c>
      <c r="AC10" s="260">
        <f>VALUE(IF(AB10&lt;=5,5,IF(AND(AB10&gt;5,AB10&lt;=11),10,IF(AB10&gt;11,20,0))))</f>
        <v>10</v>
      </c>
      <c r="AD10" s="271" t="str">
        <f>IF(AC10=5,"Moderado",IF(AC10=10,"Mayor",IF(AC10=20,"Catastrófico",0)))</f>
        <v>Mayor</v>
      </c>
      <c r="AE10" s="271">
        <f>I10*AC10</f>
        <v>30</v>
      </c>
      <c r="AF10" s="271" t="str">
        <f>VLOOKUP(AE10,[1]Hoja2!$D$25:$E$67,2,0)</f>
        <v>30-Alta</v>
      </c>
      <c r="AG10" s="50" t="s">
        <v>429</v>
      </c>
      <c r="AH10" s="51" t="s">
        <v>430</v>
      </c>
      <c r="AI10" s="51" t="s">
        <v>427</v>
      </c>
      <c r="AJ10" s="51">
        <f t="shared" ref="AJ10:AJ48" si="0">IF(AI10="si",15,0)</f>
        <v>15</v>
      </c>
      <c r="AK10" s="51" t="s">
        <v>427</v>
      </c>
      <c r="AL10" s="51">
        <f>IF(AK10="si",5,0)</f>
        <v>5</v>
      </c>
      <c r="AM10" s="51" t="s">
        <v>428</v>
      </c>
      <c r="AN10" s="51">
        <f>IF(AM10="si",15,0)</f>
        <v>0</v>
      </c>
      <c r="AO10" s="51" t="s">
        <v>431</v>
      </c>
      <c r="AP10" s="51">
        <f>IF(AO10="si",10,0)</f>
        <v>10</v>
      </c>
      <c r="AQ10" s="51" t="s">
        <v>427</v>
      </c>
      <c r="AR10" s="51">
        <f>IF(AQ10="si",15,0)</f>
        <v>15</v>
      </c>
      <c r="AS10" s="51" t="s">
        <v>427</v>
      </c>
      <c r="AT10" s="51">
        <f>IF(AS10="si",10,0)</f>
        <v>10</v>
      </c>
      <c r="AU10" s="51" t="s">
        <v>427</v>
      </c>
      <c r="AV10" s="51">
        <f>IF(AU10="si",30,0)</f>
        <v>30</v>
      </c>
      <c r="AW10" s="52">
        <f>AJ10+AL10+AN10+AP10+AR10+AT10+AV10</f>
        <v>85</v>
      </c>
      <c r="AX10" s="236">
        <f>IFERROR(AVERAGEIF(AH10:AH14,"Detectivo",AW10:AW14),0)</f>
        <v>0</v>
      </c>
      <c r="AY10" s="236">
        <f>IFERROR(AVERAGEIF(AH10:AH14,"Preventivo",AW10:AW14),0)</f>
        <v>85</v>
      </c>
      <c r="AZ10" s="236">
        <f>MAX(AX10,AY10)</f>
        <v>85</v>
      </c>
      <c r="BA10" s="224">
        <f>IF(AZ10&lt;=50,0,IF(AND(AZ10&gt;50,AZ10&lt;=75),1,IF(AND(AZ10&gt;=76,AZ10&lt;=100),2,2)))</f>
        <v>2</v>
      </c>
      <c r="BB10" s="236">
        <f>IFERROR(AVERAGEIF(AH10:AH14,"correctivo",AW10:AW14),0)</f>
        <v>0</v>
      </c>
      <c r="BC10" s="224">
        <f>IF(BB10&lt;=50,0,IF(AND(BB10&gt;50,BB10&lt;=75),1,IF(AND(BB10&gt;=76,BB10&lt;=100),2,2)))</f>
        <v>0</v>
      </c>
      <c r="BD10" s="52">
        <f>IF(I10-BA10&lt;1,1,I10-BA10)</f>
        <v>1</v>
      </c>
      <c r="BE10" s="224" t="str">
        <f>IF(BD10=1,[3]Hoja2!$H$3,IF(BD10=2,[3]Hoja2!$H$4,IF(BD10=3,[3]Hoja2!$H$5,IF(BD10=4,[3]Hoja2!$H$6,IF(BD10=5,[3]Hoja2!$H$7,0)))))</f>
        <v>1-Raro</v>
      </c>
      <c r="BF10" s="52">
        <f>IF(AND(AC10=20,BC10=0),20,IF(AND(AC10=20,BC10=1),10,IF(AND(AC10=20,BC10=2),5,IF(AND(AC10=10,BC10=0),10,IF(AND(AC10=10,BC10=1),5,IF(AND(AC10=10,BC10=2),5,IF(AND(AC10=5,BC10=0),5,IF(AND(AC10=5,BC10=1),5,IF(AND(AC10=5,BC10=2),5)))))))))</f>
        <v>10</v>
      </c>
      <c r="BG10" s="224" t="str">
        <f>IF(BF10=5,[1]Hoja2!$C$53,IF(BF10=10,[1]Hoja2!$C$54,IF(BF10=20,[1]Hoja2!$C$55,)))</f>
        <v>10-Mayor</v>
      </c>
      <c r="BH10" s="52">
        <f>BD10*BF10</f>
        <v>10</v>
      </c>
      <c r="BI10" s="224" t="str">
        <f>VLOOKUP(BH10,[1]Hoja2!$D$53:$E$67,2,0)</f>
        <v>10-Baja</v>
      </c>
      <c r="BJ10" s="53" t="s">
        <v>432</v>
      </c>
      <c r="BK10" s="54" t="s">
        <v>433</v>
      </c>
      <c r="BL10" s="53" t="s">
        <v>661</v>
      </c>
      <c r="BM10" s="55">
        <v>43434</v>
      </c>
      <c r="BN10" s="56" t="s">
        <v>435</v>
      </c>
      <c r="BP10" s="40" t="s">
        <v>436</v>
      </c>
    </row>
    <row r="11" spans="2:68" ht="49" thickBot="1">
      <c r="B11" s="318"/>
      <c r="C11" s="228"/>
      <c r="D11" s="319"/>
      <c r="E11" s="57" t="s">
        <v>437</v>
      </c>
      <c r="F11" s="58" t="s">
        <v>438</v>
      </c>
      <c r="G11" s="246"/>
      <c r="H11" s="323"/>
      <c r="I11" s="261"/>
      <c r="J11" s="261"/>
      <c r="K11" s="261"/>
      <c r="L11" s="261"/>
      <c r="M11" s="261"/>
      <c r="N11" s="261"/>
      <c r="O11" s="261"/>
      <c r="P11" s="261"/>
      <c r="Q11" s="261"/>
      <c r="R11" s="261"/>
      <c r="S11" s="261"/>
      <c r="T11" s="261"/>
      <c r="U11" s="261"/>
      <c r="V11" s="261"/>
      <c r="W11" s="261"/>
      <c r="X11" s="261"/>
      <c r="Y11" s="261"/>
      <c r="Z11" s="261"/>
      <c r="AA11" s="261"/>
      <c r="AB11" s="261"/>
      <c r="AC11" s="261"/>
      <c r="AD11" s="272"/>
      <c r="AE11" s="272"/>
      <c r="AF11" s="272"/>
      <c r="AG11" s="59" t="s">
        <v>439</v>
      </c>
      <c r="AH11" s="60" t="s">
        <v>430</v>
      </c>
      <c r="AI11" s="60" t="s">
        <v>427</v>
      </c>
      <c r="AJ11" s="51">
        <f t="shared" si="0"/>
        <v>15</v>
      </c>
      <c r="AK11" s="60" t="s">
        <v>427</v>
      </c>
      <c r="AL11" s="51">
        <f t="shared" ref="AL11:AL48" si="1">IF(AK11="si",5,0)</f>
        <v>5</v>
      </c>
      <c r="AM11" s="60" t="s">
        <v>428</v>
      </c>
      <c r="AN11" s="51">
        <f t="shared" ref="AN11:AN48" si="2">IF(AM11="si",15,0)</f>
        <v>0</v>
      </c>
      <c r="AO11" s="60" t="s">
        <v>431</v>
      </c>
      <c r="AP11" s="51">
        <f t="shared" ref="AP11:AP48" si="3">IF(AO11="si",10,0)</f>
        <v>10</v>
      </c>
      <c r="AQ11" s="60" t="s">
        <v>427</v>
      </c>
      <c r="AR11" s="51">
        <f t="shared" ref="AR11:AR48" si="4">IF(AQ11="si",15,0)</f>
        <v>15</v>
      </c>
      <c r="AS11" s="60" t="s">
        <v>427</v>
      </c>
      <c r="AT11" s="51">
        <f t="shared" ref="AT11:AT48" si="5">IF(AS11="si",10,0)</f>
        <v>10</v>
      </c>
      <c r="AU11" s="60" t="s">
        <v>427</v>
      </c>
      <c r="AV11" s="51">
        <f t="shared" ref="AV11:AV48" si="6">IF(AU11="si",30,0)</f>
        <v>30</v>
      </c>
      <c r="AW11" s="61">
        <f t="shared" ref="AW11:AW13" si="7">AJ11+AL11+AN11+AP11+AR11+AT11+AV11</f>
        <v>85</v>
      </c>
      <c r="AX11" s="237"/>
      <c r="AY11" s="237"/>
      <c r="AZ11" s="237"/>
      <c r="BA11" s="225"/>
      <c r="BB11" s="237"/>
      <c r="BC11" s="225"/>
      <c r="BD11" s="61">
        <f t="shared" ref="BD11:BD15" si="8">IF(I11-BA11&lt;1,1,I11-BA11)</f>
        <v>1</v>
      </c>
      <c r="BE11" s="225"/>
      <c r="BF11" s="52" t="b">
        <f t="shared" ref="BF11:BF44" si="9">IF(AND(AC11=20,BC11=0),20,IF(AND(AC11=20,BC11=1),10,IF(AND(AC11=20,BC11=2),5,IF(AND(AC11=10,BC11=0),10,IF(AND(AC11=10,BC11=1),5,IF(AND(AC11=10,BC11=2),5,IF(AND(AC11=5,BC11=0),5,IF(AND(AC11=5,BC11=1),5,IF(AND(AC11=5,BC11=2),5)))))))))</f>
        <v>0</v>
      </c>
      <c r="BG11" s="225"/>
      <c r="BH11" s="52">
        <f t="shared" ref="BH11:BH15" si="10">BD11*BF11</f>
        <v>0</v>
      </c>
      <c r="BI11" s="225"/>
      <c r="BJ11" s="62" t="s">
        <v>440</v>
      </c>
      <c r="BK11" s="63" t="s">
        <v>441</v>
      </c>
      <c r="BL11" s="63" t="s">
        <v>662</v>
      </c>
      <c r="BM11" s="55">
        <v>43434</v>
      </c>
      <c r="BN11" s="64" t="s">
        <v>442</v>
      </c>
    </row>
    <row r="12" spans="2:68" ht="90" customHeight="1" thickBot="1">
      <c r="B12" s="318"/>
      <c r="C12" s="228"/>
      <c r="D12" s="319"/>
      <c r="E12" s="57" t="s">
        <v>637</v>
      </c>
      <c r="F12" s="58" t="s">
        <v>221</v>
      </c>
      <c r="G12" s="246"/>
      <c r="H12" s="323"/>
      <c r="I12" s="261"/>
      <c r="J12" s="261"/>
      <c r="K12" s="261"/>
      <c r="L12" s="261"/>
      <c r="M12" s="261"/>
      <c r="N12" s="261"/>
      <c r="O12" s="261"/>
      <c r="P12" s="261"/>
      <c r="Q12" s="261"/>
      <c r="R12" s="261"/>
      <c r="S12" s="261"/>
      <c r="T12" s="261"/>
      <c r="U12" s="261"/>
      <c r="V12" s="261"/>
      <c r="W12" s="261"/>
      <c r="X12" s="261"/>
      <c r="Y12" s="261"/>
      <c r="Z12" s="261"/>
      <c r="AA12" s="261"/>
      <c r="AB12" s="261"/>
      <c r="AC12" s="261"/>
      <c r="AD12" s="272"/>
      <c r="AE12" s="272"/>
      <c r="AF12" s="272"/>
      <c r="AG12" s="59" t="s">
        <v>443</v>
      </c>
      <c r="AH12" s="60" t="s">
        <v>430</v>
      </c>
      <c r="AI12" s="60" t="s">
        <v>427</v>
      </c>
      <c r="AJ12" s="51">
        <f t="shared" si="0"/>
        <v>15</v>
      </c>
      <c r="AK12" s="60" t="s">
        <v>427</v>
      </c>
      <c r="AL12" s="51">
        <f t="shared" si="1"/>
        <v>5</v>
      </c>
      <c r="AM12" s="60" t="s">
        <v>428</v>
      </c>
      <c r="AN12" s="51">
        <f t="shared" si="2"/>
        <v>0</v>
      </c>
      <c r="AO12" s="60" t="s">
        <v>431</v>
      </c>
      <c r="AP12" s="51">
        <f t="shared" si="3"/>
        <v>10</v>
      </c>
      <c r="AQ12" s="60" t="s">
        <v>427</v>
      </c>
      <c r="AR12" s="51">
        <f t="shared" si="4"/>
        <v>15</v>
      </c>
      <c r="AS12" s="60" t="s">
        <v>427</v>
      </c>
      <c r="AT12" s="51">
        <f t="shared" si="5"/>
        <v>10</v>
      </c>
      <c r="AU12" s="60" t="s">
        <v>427</v>
      </c>
      <c r="AV12" s="51">
        <f t="shared" si="6"/>
        <v>30</v>
      </c>
      <c r="AW12" s="61">
        <f t="shared" si="7"/>
        <v>85</v>
      </c>
      <c r="AX12" s="237"/>
      <c r="AY12" s="237"/>
      <c r="AZ12" s="237"/>
      <c r="BA12" s="225"/>
      <c r="BB12" s="237"/>
      <c r="BC12" s="225"/>
      <c r="BD12" s="61">
        <f t="shared" si="8"/>
        <v>1</v>
      </c>
      <c r="BE12" s="225"/>
      <c r="BF12" s="52" t="b">
        <f t="shared" si="9"/>
        <v>0</v>
      </c>
      <c r="BG12" s="225"/>
      <c r="BH12" s="52">
        <f t="shared" si="10"/>
        <v>0</v>
      </c>
      <c r="BI12" s="225"/>
      <c r="BJ12" s="62" t="s">
        <v>444</v>
      </c>
      <c r="BK12" s="137" t="s">
        <v>639</v>
      </c>
      <c r="BL12" s="62" t="s">
        <v>663</v>
      </c>
      <c r="BM12" s="55">
        <v>43434</v>
      </c>
      <c r="BN12" s="64" t="s">
        <v>445</v>
      </c>
    </row>
    <row r="13" spans="2:68" ht="55.5" customHeight="1" thickBot="1">
      <c r="B13" s="318"/>
      <c r="C13" s="228"/>
      <c r="D13" s="319"/>
      <c r="E13" s="65" t="s">
        <v>446</v>
      </c>
      <c r="F13" s="58" t="s">
        <v>207</v>
      </c>
      <c r="G13" s="246"/>
      <c r="H13" s="323"/>
      <c r="I13" s="261"/>
      <c r="J13" s="261"/>
      <c r="K13" s="261"/>
      <c r="L13" s="261"/>
      <c r="M13" s="261"/>
      <c r="N13" s="261"/>
      <c r="O13" s="261"/>
      <c r="P13" s="261"/>
      <c r="Q13" s="261"/>
      <c r="R13" s="261"/>
      <c r="S13" s="261"/>
      <c r="T13" s="261"/>
      <c r="U13" s="261"/>
      <c r="V13" s="261"/>
      <c r="W13" s="261"/>
      <c r="X13" s="261"/>
      <c r="Y13" s="261"/>
      <c r="Z13" s="261"/>
      <c r="AA13" s="261"/>
      <c r="AB13" s="261"/>
      <c r="AC13" s="261"/>
      <c r="AD13" s="272"/>
      <c r="AE13" s="272"/>
      <c r="AF13" s="272"/>
      <c r="AG13" s="66" t="s">
        <v>447</v>
      </c>
      <c r="AH13" s="60" t="s">
        <v>430</v>
      </c>
      <c r="AI13" s="60" t="s">
        <v>427</v>
      </c>
      <c r="AJ13" s="51">
        <f t="shared" si="0"/>
        <v>15</v>
      </c>
      <c r="AK13" s="60" t="s">
        <v>427</v>
      </c>
      <c r="AL13" s="51">
        <f t="shared" si="1"/>
        <v>5</v>
      </c>
      <c r="AM13" s="60" t="s">
        <v>428</v>
      </c>
      <c r="AN13" s="51">
        <f t="shared" si="2"/>
        <v>0</v>
      </c>
      <c r="AO13" s="60" t="s">
        <v>431</v>
      </c>
      <c r="AP13" s="51">
        <f t="shared" si="3"/>
        <v>10</v>
      </c>
      <c r="AQ13" s="60" t="s">
        <v>427</v>
      </c>
      <c r="AR13" s="51">
        <f t="shared" si="4"/>
        <v>15</v>
      </c>
      <c r="AS13" s="60" t="s">
        <v>427</v>
      </c>
      <c r="AT13" s="51">
        <f t="shared" si="5"/>
        <v>10</v>
      </c>
      <c r="AU13" s="60" t="s">
        <v>427</v>
      </c>
      <c r="AV13" s="51">
        <f t="shared" si="6"/>
        <v>30</v>
      </c>
      <c r="AW13" s="61">
        <f t="shared" si="7"/>
        <v>85</v>
      </c>
      <c r="AX13" s="237"/>
      <c r="AY13" s="237"/>
      <c r="AZ13" s="237"/>
      <c r="BA13" s="225"/>
      <c r="BB13" s="237"/>
      <c r="BC13" s="225"/>
      <c r="BD13" s="61">
        <f t="shared" si="8"/>
        <v>1</v>
      </c>
      <c r="BE13" s="225"/>
      <c r="BF13" s="52" t="b">
        <f t="shared" si="9"/>
        <v>0</v>
      </c>
      <c r="BG13" s="225"/>
      <c r="BH13" s="52">
        <f t="shared" si="10"/>
        <v>0</v>
      </c>
      <c r="BI13" s="225"/>
      <c r="BJ13" s="62" t="s">
        <v>448</v>
      </c>
      <c r="BK13" s="63" t="s">
        <v>449</v>
      </c>
      <c r="BL13" s="62" t="s">
        <v>664</v>
      </c>
      <c r="BM13" s="55">
        <v>43434</v>
      </c>
      <c r="BN13" s="64" t="s">
        <v>450</v>
      </c>
    </row>
    <row r="14" spans="2:68" ht="50.25" customHeight="1" thickBot="1">
      <c r="B14" s="318"/>
      <c r="C14" s="228"/>
      <c r="D14" s="319"/>
      <c r="E14" s="325" t="s">
        <v>451</v>
      </c>
      <c r="F14" s="326" t="s">
        <v>207</v>
      </c>
      <c r="G14" s="246"/>
      <c r="H14" s="323"/>
      <c r="I14" s="261"/>
      <c r="J14" s="261"/>
      <c r="K14" s="261"/>
      <c r="L14" s="261"/>
      <c r="M14" s="261"/>
      <c r="N14" s="261"/>
      <c r="O14" s="261"/>
      <c r="P14" s="261"/>
      <c r="Q14" s="261"/>
      <c r="R14" s="261"/>
      <c r="S14" s="261"/>
      <c r="T14" s="261"/>
      <c r="U14" s="261"/>
      <c r="V14" s="261"/>
      <c r="W14" s="261"/>
      <c r="X14" s="261"/>
      <c r="Y14" s="261"/>
      <c r="Z14" s="261"/>
      <c r="AA14" s="261"/>
      <c r="AB14" s="261"/>
      <c r="AC14" s="261"/>
      <c r="AD14" s="272"/>
      <c r="AE14" s="272"/>
      <c r="AF14" s="272"/>
      <c r="AG14" s="285" t="s">
        <v>452</v>
      </c>
      <c r="AH14" s="306" t="s">
        <v>430</v>
      </c>
      <c r="AI14" s="306" t="s">
        <v>427</v>
      </c>
      <c r="AJ14" s="51">
        <f t="shared" si="0"/>
        <v>15</v>
      </c>
      <c r="AK14" s="306" t="s">
        <v>427</v>
      </c>
      <c r="AL14" s="51">
        <f t="shared" si="1"/>
        <v>5</v>
      </c>
      <c r="AM14" s="306" t="s">
        <v>428</v>
      </c>
      <c r="AN14" s="51">
        <f t="shared" si="2"/>
        <v>0</v>
      </c>
      <c r="AO14" s="306" t="s">
        <v>431</v>
      </c>
      <c r="AP14" s="51">
        <f t="shared" si="3"/>
        <v>10</v>
      </c>
      <c r="AQ14" s="306" t="s">
        <v>427</v>
      </c>
      <c r="AR14" s="51">
        <f t="shared" si="4"/>
        <v>15</v>
      </c>
      <c r="AS14" s="306" t="s">
        <v>427</v>
      </c>
      <c r="AT14" s="51">
        <f t="shared" si="5"/>
        <v>10</v>
      </c>
      <c r="AU14" s="306" t="s">
        <v>427</v>
      </c>
      <c r="AV14" s="51">
        <f t="shared" si="6"/>
        <v>30</v>
      </c>
      <c r="AW14" s="284">
        <f>AJ15+AL15+AN15+AP15+AR15+AT15+AV15</f>
        <v>85</v>
      </c>
      <c r="AX14" s="237"/>
      <c r="AY14" s="237"/>
      <c r="AZ14" s="237"/>
      <c r="BA14" s="225"/>
      <c r="BB14" s="237"/>
      <c r="BC14" s="225"/>
      <c r="BD14" s="61"/>
      <c r="BE14" s="225"/>
      <c r="BF14" s="52" t="b">
        <f t="shared" si="9"/>
        <v>0</v>
      </c>
      <c r="BG14" s="225"/>
      <c r="BH14" s="52"/>
      <c r="BI14" s="225"/>
      <c r="BJ14" s="254" t="s">
        <v>453</v>
      </c>
      <c r="BK14" s="63" t="s">
        <v>454</v>
      </c>
      <c r="BL14" s="67" t="s">
        <v>455</v>
      </c>
      <c r="BM14" s="68">
        <v>43159</v>
      </c>
      <c r="BN14" s="64" t="s">
        <v>456</v>
      </c>
    </row>
    <row r="15" spans="2:68" ht="48" customHeight="1" thickBot="1">
      <c r="B15" s="302"/>
      <c r="C15" s="229"/>
      <c r="D15" s="320"/>
      <c r="E15" s="322"/>
      <c r="F15" s="327"/>
      <c r="G15" s="247"/>
      <c r="H15" s="262"/>
      <c r="I15" s="262"/>
      <c r="J15" s="262"/>
      <c r="K15" s="262"/>
      <c r="L15" s="262"/>
      <c r="M15" s="262"/>
      <c r="N15" s="262"/>
      <c r="O15" s="262"/>
      <c r="P15" s="262"/>
      <c r="Q15" s="262"/>
      <c r="R15" s="262"/>
      <c r="S15" s="262"/>
      <c r="T15" s="262"/>
      <c r="U15" s="262"/>
      <c r="V15" s="262"/>
      <c r="W15" s="262"/>
      <c r="X15" s="262"/>
      <c r="Y15" s="262"/>
      <c r="Z15" s="262"/>
      <c r="AA15" s="262"/>
      <c r="AB15" s="262"/>
      <c r="AC15" s="262"/>
      <c r="AD15" s="273"/>
      <c r="AE15" s="273"/>
      <c r="AF15" s="273"/>
      <c r="AG15" s="262"/>
      <c r="AH15" s="235"/>
      <c r="AI15" s="235"/>
      <c r="AJ15" s="69">
        <f t="shared" si="0"/>
        <v>0</v>
      </c>
      <c r="AK15" s="235" t="s">
        <v>427</v>
      </c>
      <c r="AL15" s="69">
        <f t="shared" si="1"/>
        <v>5</v>
      </c>
      <c r="AM15" s="235" t="s">
        <v>427</v>
      </c>
      <c r="AN15" s="69">
        <f t="shared" si="2"/>
        <v>15</v>
      </c>
      <c r="AO15" s="235" t="s">
        <v>427</v>
      </c>
      <c r="AP15" s="69">
        <f t="shared" si="3"/>
        <v>10</v>
      </c>
      <c r="AQ15" s="235" t="s">
        <v>427</v>
      </c>
      <c r="AR15" s="69">
        <f t="shared" si="4"/>
        <v>15</v>
      </c>
      <c r="AS15" s="235" t="s">
        <v>427</v>
      </c>
      <c r="AT15" s="69">
        <f t="shared" si="5"/>
        <v>10</v>
      </c>
      <c r="AU15" s="235" t="s">
        <v>427</v>
      </c>
      <c r="AV15" s="69">
        <f t="shared" si="6"/>
        <v>30</v>
      </c>
      <c r="AW15" s="238"/>
      <c r="AX15" s="238"/>
      <c r="AY15" s="238"/>
      <c r="AZ15" s="238"/>
      <c r="BA15" s="226"/>
      <c r="BB15" s="238"/>
      <c r="BC15" s="226"/>
      <c r="BD15" s="70">
        <f t="shared" si="8"/>
        <v>1</v>
      </c>
      <c r="BE15" s="226"/>
      <c r="BF15" s="71" t="b">
        <f t="shared" si="9"/>
        <v>0</v>
      </c>
      <c r="BG15" s="226"/>
      <c r="BH15" s="71">
        <f t="shared" si="10"/>
        <v>0</v>
      </c>
      <c r="BI15" s="226"/>
      <c r="BJ15" s="229"/>
      <c r="BK15" s="72" t="s">
        <v>457</v>
      </c>
      <c r="BL15" s="73" t="s">
        <v>455</v>
      </c>
      <c r="BM15" s="55">
        <v>43434</v>
      </c>
      <c r="BN15" s="74" t="s">
        <v>458</v>
      </c>
    </row>
    <row r="16" spans="2:68" ht="49" hidden="1" thickBot="1">
      <c r="B16" s="248">
        <v>2</v>
      </c>
      <c r="C16" s="251" t="s">
        <v>459</v>
      </c>
      <c r="D16" s="278" t="s">
        <v>460</v>
      </c>
      <c r="E16" s="48" t="s">
        <v>461</v>
      </c>
      <c r="F16" s="49" t="s">
        <v>219</v>
      </c>
      <c r="G16" s="255" t="s">
        <v>462</v>
      </c>
      <c r="H16" s="242" t="s">
        <v>210</v>
      </c>
      <c r="I16" s="260" t="str">
        <f>MID(H16,1,1)</f>
        <v>3</v>
      </c>
      <c r="J16" s="260" t="s">
        <v>427</v>
      </c>
      <c r="K16" s="260" t="s">
        <v>427</v>
      </c>
      <c r="L16" s="260" t="s">
        <v>427</v>
      </c>
      <c r="M16" s="260" t="s">
        <v>428</v>
      </c>
      <c r="N16" s="260" t="s">
        <v>427</v>
      </c>
      <c r="O16" s="260" t="s">
        <v>427</v>
      </c>
      <c r="P16" s="260" t="s">
        <v>428</v>
      </c>
      <c r="Q16" s="260" t="s">
        <v>428</v>
      </c>
      <c r="R16" s="260" t="s">
        <v>428</v>
      </c>
      <c r="S16" s="260" t="s">
        <v>427</v>
      </c>
      <c r="T16" s="260" t="s">
        <v>427</v>
      </c>
      <c r="U16" s="260" t="s">
        <v>427</v>
      </c>
      <c r="V16" s="260" t="s">
        <v>427</v>
      </c>
      <c r="W16" s="260" t="s">
        <v>427</v>
      </c>
      <c r="X16" s="260" t="s">
        <v>428</v>
      </c>
      <c r="Y16" s="260" t="s">
        <v>428</v>
      </c>
      <c r="Z16" s="260" t="s">
        <v>427</v>
      </c>
      <c r="AA16" s="260" t="s">
        <v>427</v>
      </c>
      <c r="AB16" s="260">
        <f>COUNTIF(J16:AA20,"si")</f>
        <v>12</v>
      </c>
      <c r="AC16" s="260">
        <f>VALUE(IF(AB16&lt;=5,5,IF(AND(AB16&gt;5,AB16&lt;=11),10,IF(AB16&gt;11,20,0))))</f>
        <v>20</v>
      </c>
      <c r="AD16" s="271" t="str">
        <f>IF(AC16=5,"Moderado",IF(AC16=10,"Mayor",IF(AC16=20,"Catastrófico",0)))</f>
        <v>Catastrófico</v>
      </c>
      <c r="AE16" s="271">
        <f>I16*AC16</f>
        <v>60</v>
      </c>
      <c r="AF16" s="271" t="str">
        <f>VLOOKUP(AE16,[1]Hoja2!$D$25:$E$67,2,0)</f>
        <v>60-Extrema</v>
      </c>
      <c r="AG16" s="50" t="s">
        <v>429</v>
      </c>
      <c r="AH16" s="75" t="s">
        <v>430</v>
      </c>
      <c r="AI16" s="75" t="s">
        <v>427</v>
      </c>
      <c r="AJ16" s="51">
        <f t="shared" si="0"/>
        <v>15</v>
      </c>
      <c r="AK16" s="75" t="s">
        <v>427</v>
      </c>
      <c r="AL16" s="51">
        <f t="shared" si="1"/>
        <v>5</v>
      </c>
      <c r="AM16" s="75" t="s">
        <v>428</v>
      </c>
      <c r="AN16" s="51">
        <f t="shared" si="2"/>
        <v>0</v>
      </c>
      <c r="AO16" s="75" t="s">
        <v>431</v>
      </c>
      <c r="AP16" s="51">
        <f t="shared" si="3"/>
        <v>10</v>
      </c>
      <c r="AQ16" s="75" t="s">
        <v>427</v>
      </c>
      <c r="AR16" s="51">
        <f t="shared" si="4"/>
        <v>15</v>
      </c>
      <c r="AS16" s="75" t="s">
        <v>427</v>
      </c>
      <c r="AT16" s="51">
        <f t="shared" si="5"/>
        <v>10</v>
      </c>
      <c r="AU16" s="75" t="s">
        <v>427</v>
      </c>
      <c r="AV16" s="51">
        <f t="shared" si="6"/>
        <v>30</v>
      </c>
      <c r="AW16" s="52">
        <f>AJ16+AL16+AN16+AP16+AR16+AT16+AV16</f>
        <v>85</v>
      </c>
      <c r="AX16" s="236">
        <f>IFERROR(AVERAGEIF(AH16:AH20,"Detectivo",AW16:AW20),0)</f>
        <v>0</v>
      </c>
      <c r="AY16" s="236">
        <f>IFERROR(AVERAGEIF(AH16:AH20,"Preventivo",AW16:AW20),0)</f>
        <v>81.25</v>
      </c>
      <c r="AZ16" s="236">
        <f>MAX(AX16,AY16)</f>
        <v>81.25</v>
      </c>
      <c r="BA16" s="224">
        <f>IF(AZ16&lt;=50,0,IF(AND(AZ16&gt;50,AZ16&lt;=75),1,IF(AND(AZ16&gt;=76,AZ16&lt;=100),2,2)))</f>
        <v>2</v>
      </c>
      <c r="BB16" s="236">
        <f>IFERROR(AVERAGEIF(AH16:AH20,"correctivo",AW16:AW20),0)</f>
        <v>0</v>
      </c>
      <c r="BC16" s="224">
        <f>IF(BB16&lt;=50,0,IF(AND(BB16&gt;50,BB16&lt;=75),1,IF(AND(BB16&gt;=76,BB16&lt;=100),2,2)))</f>
        <v>0</v>
      </c>
      <c r="BD16" s="52">
        <f>IF(I16-BA16&lt;1,1,I16-BA16)</f>
        <v>1</v>
      </c>
      <c r="BE16" s="224" t="str">
        <f>IF(BD16=1,[3]Hoja2!$H$3,IF(BD16=2,[3]Hoja2!$H$4,IF(BD16=3,[3]Hoja2!$H$5,IF(BD16=4,[3]Hoja2!$H$6,IF(BD16=5,[3]Hoja2!$H$7,0)))))</f>
        <v>1-Raro</v>
      </c>
      <c r="BF16" s="52">
        <f t="shared" si="9"/>
        <v>20</v>
      </c>
      <c r="BG16" s="224" t="str">
        <f>IF(BF16=5,[1]Hoja2!$C$53,IF(BF16=10,[1]Hoja2!$C$54,IF(BF16=20,[1]Hoja2!$C$55,)))</f>
        <v>20-Catastrófico</v>
      </c>
      <c r="BH16" s="52">
        <f>BD16*BF16</f>
        <v>20</v>
      </c>
      <c r="BI16" s="224" t="str">
        <f>VLOOKUP(BH16,[1]Hoja2!$D$53:$E$67,2,0)</f>
        <v>20-Moderada</v>
      </c>
      <c r="BJ16" s="53" t="s">
        <v>432</v>
      </c>
      <c r="BK16" s="54" t="s">
        <v>433</v>
      </c>
      <c r="BL16" s="53" t="s">
        <v>434</v>
      </c>
      <c r="BM16" s="55">
        <v>43465</v>
      </c>
      <c r="BN16" s="56" t="s">
        <v>435</v>
      </c>
    </row>
    <row r="17" spans="2:66" ht="49" thickBot="1">
      <c r="B17" s="318"/>
      <c r="C17" s="276"/>
      <c r="D17" s="319"/>
      <c r="E17" s="57" t="s">
        <v>463</v>
      </c>
      <c r="F17" s="58" t="s">
        <v>219</v>
      </c>
      <c r="G17" s="315"/>
      <c r="H17" s="323"/>
      <c r="I17" s="261"/>
      <c r="J17" s="261"/>
      <c r="K17" s="261"/>
      <c r="L17" s="261"/>
      <c r="M17" s="261"/>
      <c r="N17" s="261"/>
      <c r="O17" s="261"/>
      <c r="P17" s="261"/>
      <c r="Q17" s="261"/>
      <c r="R17" s="261"/>
      <c r="S17" s="261"/>
      <c r="T17" s="261"/>
      <c r="U17" s="261"/>
      <c r="V17" s="261"/>
      <c r="W17" s="261"/>
      <c r="X17" s="261"/>
      <c r="Y17" s="261"/>
      <c r="Z17" s="261"/>
      <c r="AA17" s="261"/>
      <c r="AB17" s="261"/>
      <c r="AC17" s="261"/>
      <c r="AD17" s="272"/>
      <c r="AE17" s="272"/>
      <c r="AF17" s="272"/>
      <c r="AG17" s="324" t="s">
        <v>464</v>
      </c>
      <c r="AH17" s="306" t="s">
        <v>430</v>
      </c>
      <c r="AI17" s="306" t="s">
        <v>427</v>
      </c>
      <c r="AJ17" s="51">
        <f t="shared" si="0"/>
        <v>15</v>
      </c>
      <c r="AK17" s="306" t="s">
        <v>427</v>
      </c>
      <c r="AL17" s="51">
        <f t="shared" si="1"/>
        <v>5</v>
      </c>
      <c r="AM17" s="306" t="s">
        <v>428</v>
      </c>
      <c r="AN17" s="51">
        <f t="shared" si="2"/>
        <v>0</v>
      </c>
      <c r="AO17" s="306" t="s">
        <v>431</v>
      </c>
      <c r="AP17" s="51">
        <f t="shared" si="3"/>
        <v>10</v>
      </c>
      <c r="AQ17" s="306" t="s">
        <v>427</v>
      </c>
      <c r="AR17" s="51">
        <f t="shared" si="4"/>
        <v>15</v>
      </c>
      <c r="AS17" s="306" t="s">
        <v>427</v>
      </c>
      <c r="AT17" s="51">
        <f t="shared" si="5"/>
        <v>10</v>
      </c>
      <c r="AU17" s="306" t="s">
        <v>427</v>
      </c>
      <c r="AV17" s="51">
        <f t="shared" si="6"/>
        <v>30</v>
      </c>
      <c r="AW17" s="236">
        <f>AJ17+AL17+AN17+AP17+AR17+AT17+AV17</f>
        <v>85</v>
      </c>
      <c r="AX17" s="237"/>
      <c r="AY17" s="237"/>
      <c r="AZ17" s="237"/>
      <c r="BA17" s="310"/>
      <c r="BB17" s="237"/>
      <c r="BC17" s="310"/>
      <c r="BD17" s="61"/>
      <c r="BE17" s="310"/>
      <c r="BF17" s="52" t="b">
        <f t="shared" si="9"/>
        <v>0</v>
      </c>
      <c r="BG17" s="310"/>
      <c r="BH17" s="52"/>
      <c r="BI17" s="310"/>
      <c r="BJ17" s="254" t="s">
        <v>465</v>
      </c>
      <c r="BK17" s="76" t="s">
        <v>466</v>
      </c>
      <c r="BL17" s="77" t="s">
        <v>665</v>
      </c>
      <c r="BM17" s="55">
        <v>43434</v>
      </c>
      <c r="BN17" s="78" t="s">
        <v>467</v>
      </c>
    </row>
    <row r="18" spans="2:66" ht="45" customHeight="1" thickBot="1">
      <c r="B18" s="318"/>
      <c r="C18" s="276"/>
      <c r="D18" s="319"/>
      <c r="E18" s="57" t="s">
        <v>468</v>
      </c>
      <c r="F18" s="58" t="s">
        <v>209</v>
      </c>
      <c r="G18" s="321"/>
      <c r="H18" s="323"/>
      <c r="I18" s="261"/>
      <c r="J18" s="261"/>
      <c r="K18" s="261"/>
      <c r="L18" s="261"/>
      <c r="M18" s="261"/>
      <c r="N18" s="261"/>
      <c r="O18" s="261"/>
      <c r="P18" s="261"/>
      <c r="Q18" s="261"/>
      <c r="R18" s="261"/>
      <c r="S18" s="261"/>
      <c r="T18" s="261"/>
      <c r="U18" s="261"/>
      <c r="V18" s="261"/>
      <c r="W18" s="261"/>
      <c r="X18" s="261"/>
      <c r="Y18" s="261"/>
      <c r="Z18" s="261"/>
      <c r="AA18" s="261"/>
      <c r="AB18" s="261"/>
      <c r="AC18" s="261"/>
      <c r="AD18" s="272"/>
      <c r="AE18" s="272"/>
      <c r="AF18" s="272"/>
      <c r="AG18" s="315"/>
      <c r="AH18" s="316"/>
      <c r="AI18" s="316"/>
      <c r="AJ18" s="51">
        <f t="shared" si="0"/>
        <v>0</v>
      </c>
      <c r="AK18" s="316"/>
      <c r="AL18" s="51">
        <f t="shared" si="1"/>
        <v>0</v>
      </c>
      <c r="AM18" s="316"/>
      <c r="AN18" s="51">
        <f t="shared" si="2"/>
        <v>0</v>
      </c>
      <c r="AO18" s="316"/>
      <c r="AP18" s="51">
        <f t="shared" si="3"/>
        <v>0</v>
      </c>
      <c r="AQ18" s="316"/>
      <c r="AR18" s="51">
        <f t="shared" si="4"/>
        <v>0</v>
      </c>
      <c r="AS18" s="316"/>
      <c r="AT18" s="51">
        <f t="shared" si="5"/>
        <v>0</v>
      </c>
      <c r="AU18" s="316"/>
      <c r="AV18" s="51">
        <f t="shared" si="6"/>
        <v>0</v>
      </c>
      <c r="AW18" s="310"/>
      <c r="AX18" s="237"/>
      <c r="AY18" s="237"/>
      <c r="AZ18" s="237"/>
      <c r="BA18" s="225"/>
      <c r="BB18" s="237"/>
      <c r="BC18" s="225"/>
      <c r="BD18" s="61">
        <f t="shared" ref="BD18:BD20" si="11">IF(I18-BA18&lt;1,1,I18-BA18)</f>
        <v>1</v>
      </c>
      <c r="BE18" s="225"/>
      <c r="BF18" s="52" t="b">
        <f t="shared" si="9"/>
        <v>0</v>
      </c>
      <c r="BG18" s="225"/>
      <c r="BH18" s="52">
        <f t="shared" ref="BH18:BH20" si="12">BD18*BF18</f>
        <v>0</v>
      </c>
      <c r="BI18" s="225"/>
      <c r="BJ18" s="276"/>
      <c r="BK18" s="63" t="s">
        <v>469</v>
      </c>
      <c r="BL18" s="62" t="s">
        <v>666</v>
      </c>
      <c r="BM18" s="55">
        <v>43434</v>
      </c>
      <c r="BN18" s="79" t="s">
        <v>470</v>
      </c>
    </row>
    <row r="19" spans="2:66" ht="193" thickBot="1">
      <c r="B19" s="318"/>
      <c r="C19" s="276"/>
      <c r="D19" s="319"/>
      <c r="E19" s="80" t="s">
        <v>471</v>
      </c>
      <c r="F19" s="58" t="s">
        <v>209</v>
      </c>
      <c r="G19" s="321"/>
      <c r="H19" s="323"/>
      <c r="I19" s="261"/>
      <c r="J19" s="261"/>
      <c r="K19" s="261"/>
      <c r="L19" s="261"/>
      <c r="M19" s="261"/>
      <c r="N19" s="261"/>
      <c r="O19" s="261"/>
      <c r="P19" s="261"/>
      <c r="Q19" s="261"/>
      <c r="R19" s="261"/>
      <c r="S19" s="261"/>
      <c r="T19" s="261"/>
      <c r="U19" s="261"/>
      <c r="V19" s="261"/>
      <c r="W19" s="261"/>
      <c r="X19" s="261"/>
      <c r="Y19" s="261"/>
      <c r="Z19" s="261"/>
      <c r="AA19" s="261"/>
      <c r="AB19" s="261"/>
      <c r="AC19" s="261"/>
      <c r="AD19" s="272"/>
      <c r="AE19" s="272"/>
      <c r="AF19" s="272"/>
      <c r="AG19" s="59" t="s">
        <v>472</v>
      </c>
      <c r="AH19" s="60" t="s">
        <v>430</v>
      </c>
      <c r="AI19" s="60" t="s">
        <v>428</v>
      </c>
      <c r="AJ19" s="51">
        <f t="shared" si="0"/>
        <v>0</v>
      </c>
      <c r="AK19" s="60" t="s">
        <v>427</v>
      </c>
      <c r="AL19" s="51">
        <f t="shared" si="1"/>
        <v>5</v>
      </c>
      <c r="AM19" s="60" t="s">
        <v>428</v>
      </c>
      <c r="AN19" s="51">
        <f t="shared" si="2"/>
        <v>0</v>
      </c>
      <c r="AO19" s="60" t="s">
        <v>431</v>
      </c>
      <c r="AP19" s="51">
        <f t="shared" si="3"/>
        <v>10</v>
      </c>
      <c r="AQ19" s="60" t="s">
        <v>427</v>
      </c>
      <c r="AR19" s="51">
        <f t="shared" si="4"/>
        <v>15</v>
      </c>
      <c r="AS19" s="60" t="s">
        <v>427</v>
      </c>
      <c r="AT19" s="51">
        <f t="shared" si="5"/>
        <v>10</v>
      </c>
      <c r="AU19" s="60" t="s">
        <v>427</v>
      </c>
      <c r="AV19" s="51">
        <f t="shared" si="6"/>
        <v>30</v>
      </c>
      <c r="AW19" s="61">
        <f t="shared" ref="AW19:AW20" si="13">AJ19+AL19+AN19+AP19+AR19+AT19+AV19</f>
        <v>70</v>
      </c>
      <c r="AX19" s="237"/>
      <c r="AY19" s="237"/>
      <c r="AZ19" s="237"/>
      <c r="BA19" s="225"/>
      <c r="BB19" s="237"/>
      <c r="BC19" s="225"/>
      <c r="BD19" s="61">
        <f t="shared" si="11"/>
        <v>1</v>
      </c>
      <c r="BE19" s="225"/>
      <c r="BF19" s="52" t="b">
        <f t="shared" si="9"/>
        <v>0</v>
      </c>
      <c r="BG19" s="225"/>
      <c r="BH19" s="52">
        <f t="shared" si="12"/>
        <v>0</v>
      </c>
      <c r="BI19" s="225"/>
      <c r="BJ19" s="62" t="s">
        <v>473</v>
      </c>
      <c r="BK19" s="63" t="s">
        <v>474</v>
      </c>
      <c r="BL19" s="62" t="s">
        <v>666</v>
      </c>
      <c r="BM19" s="55">
        <v>43434</v>
      </c>
      <c r="BN19" s="81" t="s">
        <v>475</v>
      </c>
    </row>
    <row r="20" spans="2:66" ht="49" thickBot="1">
      <c r="B20" s="302"/>
      <c r="C20" s="229"/>
      <c r="D20" s="320"/>
      <c r="E20" s="82" t="s">
        <v>476</v>
      </c>
      <c r="F20" s="83" t="s">
        <v>209</v>
      </c>
      <c r="G20" s="322"/>
      <c r="H20" s="262"/>
      <c r="I20" s="262"/>
      <c r="J20" s="262"/>
      <c r="K20" s="262"/>
      <c r="L20" s="262"/>
      <c r="M20" s="262"/>
      <c r="N20" s="262"/>
      <c r="O20" s="262"/>
      <c r="P20" s="262"/>
      <c r="Q20" s="262"/>
      <c r="R20" s="262"/>
      <c r="S20" s="262"/>
      <c r="T20" s="262"/>
      <c r="U20" s="262"/>
      <c r="V20" s="262"/>
      <c r="W20" s="262"/>
      <c r="X20" s="262"/>
      <c r="Y20" s="262"/>
      <c r="Z20" s="262"/>
      <c r="AA20" s="262"/>
      <c r="AB20" s="262"/>
      <c r="AC20" s="262"/>
      <c r="AD20" s="273"/>
      <c r="AE20" s="273"/>
      <c r="AF20" s="273"/>
      <c r="AG20" s="84" t="s">
        <v>477</v>
      </c>
      <c r="AH20" s="85" t="s">
        <v>430</v>
      </c>
      <c r="AI20" s="85" t="s">
        <v>427</v>
      </c>
      <c r="AJ20" s="69">
        <f t="shared" si="0"/>
        <v>15</v>
      </c>
      <c r="AK20" s="85" t="s">
        <v>427</v>
      </c>
      <c r="AL20" s="69">
        <f t="shared" si="1"/>
        <v>5</v>
      </c>
      <c r="AM20" s="85" t="s">
        <v>428</v>
      </c>
      <c r="AN20" s="69">
        <f t="shared" si="2"/>
        <v>0</v>
      </c>
      <c r="AO20" s="85" t="s">
        <v>431</v>
      </c>
      <c r="AP20" s="69">
        <f t="shared" si="3"/>
        <v>10</v>
      </c>
      <c r="AQ20" s="85" t="s">
        <v>427</v>
      </c>
      <c r="AR20" s="69">
        <f t="shared" si="4"/>
        <v>15</v>
      </c>
      <c r="AS20" s="85" t="s">
        <v>427</v>
      </c>
      <c r="AT20" s="69">
        <f t="shared" si="5"/>
        <v>10</v>
      </c>
      <c r="AU20" s="85" t="s">
        <v>427</v>
      </c>
      <c r="AV20" s="69">
        <f t="shared" si="6"/>
        <v>30</v>
      </c>
      <c r="AW20" s="70">
        <f t="shared" si="13"/>
        <v>85</v>
      </c>
      <c r="AX20" s="238"/>
      <c r="AY20" s="238"/>
      <c r="AZ20" s="238"/>
      <c r="BA20" s="226"/>
      <c r="BB20" s="238"/>
      <c r="BC20" s="226"/>
      <c r="BD20" s="70">
        <f t="shared" si="11"/>
        <v>1</v>
      </c>
      <c r="BE20" s="226"/>
      <c r="BF20" s="71" t="b">
        <f t="shared" si="9"/>
        <v>0</v>
      </c>
      <c r="BG20" s="226"/>
      <c r="BH20" s="71">
        <f t="shared" si="12"/>
        <v>0</v>
      </c>
      <c r="BI20" s="226"/>
      <c r="BJ20" s="86" t="s">
        <v>478</v>
      </c>
      <c r="BK20" s="72" t="s">
        <v>479</v>
      </c>
      <c r="BL20" s="86" t="s">
        <v>666</v>
      </c>
      <c r="BM20" s="55">
        <v>43434</v>
      </c>
      <c r="BN20" s="87" t="s">
        <v>480</v>
      </c>
    </row>
    <row r="21" spans="2:66" ht="16" hidden="1" thickBot="1">
      <c r="B21" s="248">
        <v>3</v>
      </c>
      <c r="C21" s="251" t="s">
        <v>481</v>
      </c>
      <c r="D21" s="278" t="s">
        <v>482</v>
      </c>
      <c r="E21" s="48"/>
      <c r="F21" s="88"/>
      <c r="G21" s="255" t="s">
        <v>483</v>
      </c>
      <c r="H21" s="242" t="s">
        <v>674</v>
      </c>
      <c r="I21" s="260" t="str">
        <f>MID(H21,1,1)</f>
        <v>4</v>
      </c>
      <c r="J21" s="260" t="s">
        <v>428</v>
      </c>
      <c r="K21" s="260" t="s">
        <v>428</v>
      </c>
      <c r="L21" s="260" t="s">
        <v>427</v>
      </c>
      <c r="M21" s="260" t="s">
        <v>428</v>
      </c>
      <c r="N21" s="260" t="s">
        <v>427</v>
      </c>
      <c r="O21" s="260" t="s">
        <v>428</v>
      </c>
      <c r="P21" s="260" t="s">
        <v>428</v>
      </c>
      <c r="Q21" s="260" t="s">
        <v>428</v>
      </c>
      <c r="R21" s="260" t="s">
        <v>427</v>
      </c>
      <c r="S21" s="260" t="s">
        <v>427</v>
      </c>
      <c r="T21" s="260" t="s">
        <v>427</v>
      </c>
      <c r="U21" s="260" t="s">
        <v>427</v>
      </c>
      <c r="V21" s="260" t="s">
        <v>427</v>
      </c>
      <c r="W21" s="260" t="s">
        <v>428</v>
      </c>
      <c r="X21" s="260" t="s">
        <v>427</v>
      </c>
      <c r="Y21" s="260" t="s">
        <v>428</v>
      </c>
      <c r="Z21" s="260" t="s">
        <v>427</v>
      </c>
      <c r="AA21" s="260" t="s">
        <v>428</v>
      </c>
      <c r="AB21" s="260">
        <f>COUNTIF(J21:AA23,"si")</f>
        <v>9</v>
      </c>
      <c r="AC21" s="260">
        <f>VALUE(IF(AB21&lt;=5,5,IF(AND(AB21&gt;5,AB21&lt;=11),10,IF(AB21&gt;11,20,0))))</f>
        <v>10</v>
      </c>
      <c r="AD21" s="271" t="str">
        <f>IF(AC21=5,"Moderado",IF(AC21=10,"Mayor",IF(AC21=20,"Catastrófico",0)))</f>
        <v>Mayor</v>
      </c>
      <c r="AE21" s="271">
        <f>I21*AC21</f>
        <v>40</v>
      </c>
      <c r="AF21" s="271" t="str">
        <f>VLOOKUP(AE21,[1]Hoja2!$D$25:$E$67,2,0)</f>
        <v>40-Alta</v>
      </c>
      <c r="AG21" s="50"/>
      <c r="AH21" s="51"/>
      <c r="AI21" s="51"/>
      <c r="AJ21" s="51">
        <f t="shared" si="0"/>
        <v>0</v>
      </c>
      <c r="AK21" s="51"/>
      <c r="AL21" s="51">
        <f t="shared" si="1"/>
        <v>0</v>
      </c>
      <c r="AM21" s="51"/>
      <c r="AN21" s="51">
        <f t="shared" si="2"/>
        <v>0</v>
      </c>
      <c r="AO21" s="51"/>
      <c r="AP21" s="51">
        <f t="shared" si="3"/>
        <v>0</v>
      </c>
      <c r="AQ21" s="51" t="s">
        <v>427</v>
      </c>
      <c r="AR21" s="51">
        <f t="shared" si="4"/>
        <v>15</v>
      </c>
      <c r="AS21" s="51" t="s">
        <v>427</v>
      </c>
      <c r="AT21" s="51">
        <f t="shared" si="5"/>
        <v>10</v>
      </c>
      <c r="AU21" s="51" t="s">
        <v>427</v>
      </c>
      <c r="AV21" s="51">
        <f t="shared" si="6"/>
        <v>30</v>
      </c>
      <c r="AW21" s="52">
        <f>AJ21+AL21+AN21+AP21+AR21+AT21+AV21</f>
        <v>55</v>
      </c>
      <c r="AX21" s="236">
        <f>IFERROR(AVERAGEIF(AH21:AH23,"Detectivo",AW21:AW23),0)</f>
        <v>0</v>
      </c>
      <c r="AY21" s="236">
        <f>IFERROR(AVERAGEIF(AH21:AH23,"Preventivo",AW21:AW23),0)</f>
        <v>85</v>
      </c>
      <c r="AZ21" s="236">
        <f>MAX(AX21,AY21)</f>
        <v>85</v>
      </c>
      <c r="BA21" s="224">
        <f>IF(AZ21&lt;=50,0,IF(AND(AZ21&gt;50,AZ21&lt;=75),1,IF(AND(AZ21&gt;=76,AZ21&lt;=100),2,2)))</f>
        <v>2</v>
      </c>
      <c r="BB21" s="236">
        <f>IFERROR(AVERAGEIF(AH21:AH23,"correctivo",AW21:AW23),0)</f>
        <v>0</v>
      </c>
      <c r="BC21" s="224">
        <f>IF(BB21&lt;=50,0,IF(AND(BB21&gt;50,BB21&lt;=75),1,IF(AND(BB21&gt;=76,BB21&lt;=100),2,2)))</f>
        <v>0</v>
      </c>
      <c r="BD21" s="52">
        <f>IF(I21-BA21&lt;1,1,I21-BA21)</f>
        <v>2</v>
      </c>
      <c r="BE21" s="224" t="str">
        <f>IF(BD21=1,[3]Hoja2!$H$3,IF(BD21=2,[3]Hoja2!$H$4,IF(BD21=3,[3]Hoja2!$H$5,IF(BD21=4,[3]Hoja2!$H$6,IF(BD21=5,[3]Hoja2!$H$7,0)))))</f>
        <v>2-Improbable</v>
      </c>
      <c r="BF21" s="52">
        <f t="shared" si="9"/>
        <v>10</v>
      </c>
      <c r="BG21" s="224" t="str">
        <f>IF(BF21=5,[1]Hoja2!$C$53,IF(BF21=10,[1]Hoja2!$C$54,IF(BF21=20,[1]Hoja2!$C$55,)))</f>
        <v>10-Mayor</v>
      </c>
      <c r="BH21" s="52">
        <f>BD21*BF21</f>
        <v>20</v>
      </c>
      <c r="BI21" s="224" t="str">
        <f>VLOOKUP(BH21,[1]Hoja2!$D$53:$E$67,2,0)</f>
        <v>20-Moderada</v>
      </c>
      <c r="BJ21" s="53"/>
      <c r="BK21" s="54"/>
      <c r="BL21" s="53"/>
      <c r="BM21" s="89"/>
      <c r="BN21" s="90"/>
    </row>
    <row r="22" spans="2:66" ht="49" thickBot="1">
      <c r="B22" s="318"/>
      <c r="C22" s="276"/>
      <c r="D22" s="319"/>
      <c r="E22" s="91" t="s">
        <v>437</v>
      </c>
      <c r="F22" s="58" t="s">
        <v>438</v>
      </c>
      <c r="G22" s="321"/>
      <c r="H22" s="323"/>
      <c r="I22" s="261"/>
      <c r="J22" s="261"/>
      <c r="K22" s="261"/>
      <c r="L22" s="261"/>
      <c r="M22" s="261"/>
      <c r="N22" s="261"/>
      <c r="O22" s="261"/>
      <c r="P22" s="261"/>
      <c r="Q22" s="261"/>
      <c r="R22" s="261"/>
      <c r="S22" s="261"/>
      <c r="T22" s="261"/>
      <c r="U22" s="261"/>
      <c r="V22" s="261"/>
      <c r="W22" s="261"/>
      <c r="X22" s="261"/>
      <c r="Y22" s="261"/>
      <c r="Z22" s="261"/>
      <c r="AA22" s="261"/>
      <c r="AB22" s="261"/>
      <c r="AC22" s="261"/>
      <c r="AD22" s="272"/>
      <c r="AE22" s="272"/>
      <c r="AF22" s="272"/>
      <c r="AG22" s="59" t="s">
        <v>439</v>
      </c>
      <c r="AH22" s="60" t="s">
        <v>430</v>
      </c>
      <c r="AI22" s="60" t="s">
        <v>427</v>
      </c>
      <c r="AJ22" s="51">
        <f t="shared" si="0"/>
        <v>15</v>
      </c>
      <c r="AK22" s="60" t="s">
        <v>427</v>
      </c>
      <c r="AL22" s="51">
        <f t="shared" si="1"/>
        <v>5</v>
      </c>
      <c r="AM22" s="60" t="s">
        <v>428</v>
      </c>
      <c r="AN22" s="51">
        <f t="shared" si="2"/>
        <v>0</v>
      </c>
      <c r="AO22" s="60" t="s">
        <v>431</v>
      </c>
      <c r="AP22" s="51">
        <f t="shared" si="3"/>
        <v>10</v>
      </c>
      <c r="AQ22" s="60" t="s">
        <v>427</v>
      </c>
      <c r="AR22" s="51">
        <f t="shared" si="4"/>
        <v>15</v>
      </c>
      <c r="AS22" s="60" t="s">
        <v>427</v>
      </c>
      <c r="AT22" s="51">
        <f t="shared" si="5"/>
        <v>10</v>
      </c>
      <c r="AU22" s="60" t="s">
        <v>427</v>
      </c>
      <c r="AV22" s="51">
        <f t="shared" si="6"/>
        <v>30</v>
      </c>
      <c r="AW22" s="61">
        <f t="shared" ref="AW22:AW23" si="14">AJ22+AL22+AN22+AP22+AR22+AT22+AV22</f>
        <v>85</v>
      </c>
      <c r="AX22" s="237"/>
      <c r="AY22" s="237"/>
      <c r="AZ22" s="237"/>
      <c r="BA22" s="225"/>
      <c r="BB22" s="237"/>
      <c r="BC22" s="225"/>
      <c r="BD22" s="61">
        <f t="shared" ref="BD22:BD23" si="15">IF(I22-BA22&lt;1,1,I22-BA22)</f>
        <v>1</v>
      </c>
      <c r="BE22" s="225"/>
      <c r="BF22" s="52" t="b">
        <f t="shared" si="9"/>
        <v>0</v>
      </c>
      <c r="BG22" s="225"/>
      <c r="BH22" s="52">
        <f t="shared" ref="BH22:BH23" si="16">BD22*BF22</f>
        <v>0</v>
      </c>
      <c r="BI22" s="225"/>
      <c r="BJ22" s="62" t="s">
        <v>440</v>
      </c>
      <c r="BK22" s="63" t="s">
        <v>441</v>
      </c>
      <c r="BL22" s="63" t="s">
        <v>662</v>
      </c>
      <c r="BM22" s="55">
        <v>43434</v>
      </c>
      <c r="BN22" s="64" t="s">
        <v>442</v>
      </c>
    </row>
    <row r="23" spans="2:66" ht="35.25" customHeight="1" thickBot="1">
      <c r="B23" s="302"/>
      <c r="C23" s="229"/>
      <c r="D23" s="320"/>
      <c r="E23" s="82" t="s">
        <v>484</v>
      </c>
      <c r="F23" s="92" t="s">
        <v>207</v>
      </c>
      <c r="G23" s="322"/>
      <c r="H23" s="262"/>
      <c r="I23" s="262"/>
      <c r="J23" s="262"/>
      <c r="K23" s="262"/>
      <c r="L23" s="262"/>
      <c r="M23" s="262"/>
      <c r="N23" s="262"/>
      <c r="O23" s="262"/>
      <c r="P23" s="262"/>
      <c r="Q23" s="262"/>
      <c r="R23" s="262"/>
      <c r="S23" s="262"/>
      <c r="T23" s="262"/>
      <c r="U23" s="262"/>
      <c r="V23" s="262"/>
      <c r="W23" s="262"/>
      <c r="X23" s="262"/>
      <c r="Y23" s="262"/>
      <c r="Z23" s="262"/>
      <c r="AA23" s="262"/>
      <c r="AB23" s="262"/>
      <c r="AC23" s="262"/>
      <c r="AD23" s="273"/>
      <c r="AE23" s="273"/>
      <c r="AF23" s="273"/>
      <c r="AG23" s="84" t="s">
        <v>447</v>
      </c>
      <c r="AH23" s="85" t="s">
        <v>430</v>
      </c>
      <c r="AI23" s="85" t="s">
        <v>427</v>
      </c>
      <c r="AJ23" s="69">
        <f t="shared" si="0"/>
        <v>15</v>
      </c>
      <c r="AK23" s="85" t="s">
        <v>427</v>
      </c>
      <c r="AL23" s="69">
        <f t="shared" si="1"/>
        <v>5</v>
      </c>
      <c r="AM23" s="85" t="s">
        <v>428</v>
      </c>
      <c r="AN23" s="69">
        <f t="shared" si="2"/>
        <v>0</v>
      </c>
      <c r="AO23" s="85" t="s">
        <v>431</v>
      </c>
      <c r="AP23" s="69">
        <f t="shared" si="3"/>
        <v>10</v>
      </c>
      <c r="AQ23" s="85" t="s">
        <v>427</v>
      </c>
      <c r="AR23" s="69">
        <f t="shared" si="4"/>
        <v>15</v>
      </c>
      <c r="AS23" s="85" t="s">
        <v>427</v>
      </c>
      <c r="AT23" s="69">
        <f t="shared" si="5"/>
        <v>10</v>
      </c>
      <c r="AU23" s="85" t="s">
        <v>427</v>
      </c>
      <c r="AV23" s="69">
        <f t="shared" si="6"/>
        <v>30</v>
      </c>
      <c r="AW23" s="70">
        <f t="shared" si="14"/>
        <v>85</v>
      </c>
      <c r="AX23" s="238"/>
      <c r="AY23" s="238"/>
      <c r="AZ23" s="238"/>
      <c r="BA23" s="226"/>
      <c r="BB23" s="238"/>
      <c r="BC23" s="226"/>
      <c r="BD23" s="70">
        <f t="shared" si="15"/>
        <v>1</v>
      </c>
      <c r="BE23" s="226"/>
      <c r="BF23" s="71" t="b">
        <f t="shared" si="9"/>
        <v>0</v>
      </c>
      <c r="BG23" s="226"/>
      <c r="BH23" s="71">
        <f t="shared" si="16"/>
        <v>0</v>
      </c>
      <c r="BI23" s="226"/>
      <c r="BJ23" s="86" t="s">
        <v>448</v>
      </c>
      <c r="BK23" s="72" t="s">
        <v>449</v>
      </c>
      <c r="BL23" s="86" t="s">
        <v>664</v>
      </c>
      <c r="BM23" s="55">
        <v>43434</v>
      </c>
      <c r="BN23" s="74" t="s">
        <v>450</v>
      </c>
    </row>
    <row r="24" spans="2:66" ht="35.25" customHeight="1" thickBot="1">
      <c r="B24" s="317">
        <v>4</v>
      </c>
      <c r="C24" s="228" t="s">
        <v>485</v>
      </c>
      <c r="D24" s="228" t="s">
        <v>486</v>
      </c>
      <c r="E24" s="304" t="s">
        <v>213</v>
      </c>
      <c r="F24" s="228" t="s">
        <v>212</v>
      </c>
      <c r="G24" s="304" t="s">
        <v>214</v>
      </c>
      <c r="H24" s="233" t="s">
        <v>675</v>
      </c>
      <c r="I24" s="93"/>
      <c r="J24" s="242" t="s">
        <v>427</v>
      </c>
      <c r="K24" s="242" t="s">
        <v>427</v>
      </c>
      <c r="L24" s="242" t="s">
        <v>427</v>
      </c>
      <c r="M24" s="242" t="s">
        <v>427</v>
      </c>
      <c r="N24" s="242" t="s">
        <v>427</v>
      </c>
      <c r="O24" s="242" t="s">
        <v>427</v>
      </c>
      <c r="P24" s="242" t="s">
        <v>427</v>
      </c>
      <c r="Q24" s="242" t="s">
        <v>427</v>
      </c>
      <c r="R24" s="242" t="s">
        <v>427</v>
      </c>
      <c r="S24" s="242" t="s">
        <v>427</v>
      </c>
      <c r="T24" s="242" t="s">
        <v>427</v>
      </c>
      <c r="U24" s="242" t="s">
        <v>427</v>
      </c>
      <c r="V24" s="242" t="s">
        <v>427</v>
      </c>
      <c r="W24" s="242" t="s">
        <v>427</v>
      </c>
      <c r="X24" s="242" t="s">
        <v>427</v>
      </c>
      <c r="Y24" s="242" t="s">
        <v>427</v>
      </c>
      <c r="Z24" s="242" t="s">
        <v>427</v>
      </c>
      <c r="AA24" s="242" t="s">
        <v>428</v>
      </c>
      <c r="AB24" s="93"/>
      <c r="AC24" s="93"/>
      <c r="AD24" s="233" t="s">
        <v>487</v>
      </c>
      <c r="AE24" s="94"/>
      <c r="AF24" s="236" t="s">
        <v>488</v>
      </c>
      <c r="AG24" s="227" t="s">
        <v>489</v>
      </c>
      <c r="AH24" s="233" t="s">
        <v>430</v>
      </c>
      <c r="AI24" s="233" t="s">
        <v>427</v>
      </c>
      <c r="AJ24" s="60"/>
      <c r="AK24" s="233" t="s">
        <v>427</v>
      </c>
      <c r="AL24" s="60"/>
      <c r="AM24" s="233" t="s">
        <v>428</v>
      </c>
      <c r="AN24" s="60"/>
      <c r="AO24" s="233" t="s">
        <v>431</v>
      </c>
      <c r="AP24" s="60"/>
      <c r="AQ24" s="233" t="s">
        <v>427</v>
      </c>
      <c r="AR24" s="60"/>
      <c r="AS24" s="233" t="s">
        <v>427</v>
      </c>
      <c r="AT24" s="60"/>
      <c r="AU24" s="233" t="s">
        <v>427</v>
      </c>
      <c r="AV24" s="60"/>
      <c r="AW24" s="236">
        <v>85</v>
      </c>
      <c r="AX24" s="95"/>
      <c r="AY24" s="95"/>
      <c r="AZ24" s="95"/>
      <c r="BA24" s="95"/>
      <c r="BB24" s="95"/>
      <c r="BC24" s="95"/>
      <c r="BD24" s="95"/>
      <c r="BE24" s="236" t="s">
        <v>206</v>
      </c>
      <c r="BF24" s="61"/>
      <c r="BG24" s="236" t="s">
        <v>205</v>
      </c>
      <c r="BH24" s="95"/>
      <c r="BI24" s="236" t="s">
        <v>490</v>
      </c>
      <c r="BJ24" s="245" t="s">
        <v>656</v>
      </c>
      <c r="BK24" s="246" t="s">
        <v>491</v>
      </c>
      <c r="BL24" s="245" t="s">
        <v>657</v>
      </c>
      <c r="BM24" s="230">
        <v>43434</v>
      </c>
      <c r="BN24" s="96"/>
    </row>
    <row r="25" spans="2:66" ht="35.25" customHeight="1" thickBot="1">
      <c r="B25" s="301"/>
      <c r="C25" s="228"/>
      <c r="D25" s="228"/>
      <c r="E25" s="304"/>
      <c r="F25" s="228"/>
      <c r="G25" s="304"/>
      <c r="H25" s="234"/>
      <c r="I25" s="93"/>
      <c r="J25" s="243"/>
      <c r="K25" s="243"/>
      <c r="L25" s="243"/>
      <c r="M25" s="243"/>
      <c r="N25" s="243"/>
      <c r="O25" s="243"/>
      <c r="P25" s="243"/>
      <c r="Q25" s="243"/>
      <c r="R25" s="243"/>
      <c r="S25" s="243"/>
      <c r="T25" s="243"/>
      <c r="U25" s="243"/>
      <c r="V25" s="243"/>
      <c r="W25" s="243"/>
      <c r="X25" s="243"/>
      <c r="Y25" s="243"/>
      <c r="Z25" s="243"/>
      <c r="AA25" s="243"/>
      <c r="AB25" s="93"/>
      <c r="AC25" s="93"/>
      <c r="AD25" s="234"/>
      <c r="AE25" s="94"/>
      <c r="AF25" s="237"/>
      <c r="AG25" s="228"/>
      <c r="AH25" s="234"/>
      <c r="AI25" s="234"/>
      <c r="AJ25" s="51"/>
      <c r="AK25" s="234"/>
      <c r="AL25" s="51"/>
      <c r="AM25" s="234"/>
      <c r="AN25" s="51"/>
      <c r="AO25" s="234"/>
      <c r="AP25" s="51"/>
      <c r="AQ25" s="234"/>
      <c r="AR25" s="51"/>
      <c r="AS25" s="234"/>
      <c r="AT25" s="51"/>
      <c r="AU25" s="234"/>
      <c r="AV25" s="51"/>
      <c r="AW25" s="237"/>
      <c r="AX25" s="95"/>
      <c r="AY25" s="95"/>
      <c r="AZ25" s="95"/>
      <c r="BA25" s="95"/>
      <c r="BB25" s="95"/>
      <c r="BC25" s="95"/>
      <c r="BD25" s="95"/>
      <c r="BE25" s="237"/>
      <c r="BF25" s="52"/>
      <c r="BG25" s="237"/>
      <c r="BH25" s="97"/>
      <c r="BI25" s="237"/>
      <c r="BJ25" s="246"/>
      <c r="BK25" s="246"/>
      <c r="BL25" s="246"/>
      <c r="BM25" s="231"/>
      <c r="BN25" s="96"/>
    </row>
    <row r="26" spans="2:66" ht="35.25" customHeight="1" thickBot="1">
      <c r="B26" s="301"/>
      <c r="C26" s="228"/>
      <c r="D26" s="228"/>
      <c r="E26" s="304"/>
      <c r="F26" s="228"/>
      <c r="G26" s="304"/>
      <c r="H26" s="234"/>
      <c r="I26" s="93"/>
      <c r="J26" s="285"/>
      <c r="K26" s="285"/>
      <c r="L26" s="285"/>
      <c r="M26" s="285"/>
      <c r="N26" s="285"/>
      <c r="O26" s="285"/>
      <c r="P26" s="285"/>
      <c r="Q26" s="285"/>
      <c r="R26" s="285"/>
      <c r="S26" s="285"/>
      <c r="T26" s="285"/>
      <c r="U26" s="285"/>
      <c r="V26" s="285"/>
      <c r="W26" s="285"/>
      <c r="X26" s="285"/>
      <c r="Y26" s="285"/>
      <c r="Z26" s="285"/>
      <c r="AA26" s="285"/>
      <c r="AB26" s="93"/>
      <c r="AC26" s="93"/>
      <c r="AD26" s="234"/>
      <c r="AE26" s="94"/>
      <c r="AF26" s="237"/>
      <c r="AG26" s="228"/>
      <c r="AH26" s="234"/>
      <c r="AI26" s="234"/>
      <c r="AJ26" s="51"/>
      <c r="AK26" s="234"/>
      <c r="AL26" s="51"/>
      <c r="AM26" s="234"/>
      <c r="AN26" s="51"/>
      <c r="AO26" s="234"/>
      <c r="AP26" s="51"/>
      <c r="AQ26" s="234"/>
      <c r="AR26" s="51"/>
      <c r="AS26" s="234"/>
      <c r="AT26" s="51"/>
      <c r="AU26" s="234"/>
      <c r="AV26" s="51"/>
      <c r="AW26" s="237"/>
      <c r="AX26" s="95"/>
      <c r="AY26" s="95"/>
      <c r="AZ26" s="95"/>
      <c r="BA26" s="95"/>
      <c r="BB26" s="95"/>
      <c r="BC26" s="95"/>
      <c r="BD26" s="95"/>
      <c r="BE26" s="237"/>
      <c r="BF26" s="52"/>
      <c r="BG26" s="237"/>
      <c r="BH26" s="97"/>
      <c r="BI26" s="237"/>
      <c r="BJ26" s="246"/>
      <c r="BK26" s="246"/>
      <c r="BL26" s="246"/>
      <c r="BM26" s="231"/>
      <c r="BN26" s="96"/>
    </row>
    <row r="27" spans="2:66" ht="82.5" customHeight="1" thickBot="1">
      <c r="B27" s="302"/>
      <c r="C27" s="276"/>
      <c r="D27" s="276"/>
      <c r="E27" s="305"/>
      <c r="F27" s="276"/>
      <c r="G27" s="305"/>
      <c r="H27" s="316"/>
      <c r="I27" s="66"/>
      <c r="J27" s="285"/>
      <c r="K27" s="285"/>
      <c r="L27" s="285"/>
      <c r="M27" s="285"/>
      <c r="N27" s="285"/>
      <c r="O27" s="285"/>
      <c r="P27" s="285"/>
      <c r="Q27" s="285"/>
      <c r="R27" s="285"/>
      <c r="S27" s="285"/>
      <c r="T27" s="285"/>
      <c r="U27" s="285"/>
      <c r="V27" s="285"/>
      <c r="W27" s="285"/>
      <c r="X27" s="285"/>
      <c r="Y27" s="285"/>
      <c r="Z27" s="285"/>
      <c r="AA27" s="285"/>
      <c r="AB27" s="66"/>
      <c r="AC27" s="66"/>
      <c r="AD27" s="316"/>
      <c r="AE27" s="98"/>
      <c r="AF27" s="310"/>
      <c r="AG27" s="276"/>
      <c r="AH27" s="316"/>
      <c r="AI27" s="316"/>
      <c r="AJ27" s="51"/>
      <c r="AK27" s="316"/>
      <c r="AL27" s="51"/>
      <c r="AM27" s="316"/>
      <c r="AN27" s="51"/>
      <c r="AO27" s="316"/>
      <c r="AP27" s="51"/>
      <c r="AQ27" s="316"/>
      <c r="AR27" s="51"/>
      <c r="AS27" s="316"/>
      <c r="AT27" s="51"/>
      <c r="AU27" s="316"/>
      <c r="AV27" s="51"/>
      <c r="AW27" s="310"/>
      <c r="AX27" s="61"/>
      <c r="AY27" s="61"/>
      <c r="AZ27" s="61"/>
      <c r="BA27" s="61"/>
      <c r="BB27" s="61"/>
      <c r="BC27" s="61"/>
      <c r="BD27" s="61"/>
      <c r="BE27" s="310"/>
      <c r="BF27" s="52"/>
      <c r="BG27" s="310"/>
      <c r="BH27" s="52"/>
      <c r="BI27" s="310"/>
      <c r="BJ27" s="315"/>
      <c r="BK27" s="315"/>
      <c r="BL27" s="315"/>
      <c r="BM27" s="277"/>
      <c r="BN27" s="99"/>
    </row>
    <row r="28" spans="2:66" ht="48" customHeight="1" thickBot="1">
      <c r="B28" s="248">
        <v>5</v>
      </c>
      <c r="C28" s="252" t="s">
        <v>492</v>
      </c>
      <c r="D28" s="252" t="s">
        <v>493</v>
      </c>
      <c r="E28" s="57" t="s">
        <v>494</v>
      </c>
      <c r="F28" s="243" t="s">
        <v>212</v>
      </c>
      <c r="G28" s="258" t="s">
        <v>495</v>
      </c>
      <c r="H28" s="243" t="s">
        <v>674</v>
      </c>
      <c r="I28" s="243" t="str">
        <f>MID(H28,1,1)</f>
        <v>4</v>
      </c>
      <c r="J28" s="243" t="s">
        <v>427</v>
      </c>
      <c r="K28" s="243" t="s">
        <v>427</v>
      </c>
      <c r="L28" s="243" t="s">
        <v>427</v>
      </c>
      <c r="M28" s="243" t="s">
        <v>428</v>
      </c>
      <c r="N28" s="243" t="s">
        <v>427</v>
      </c>
      <c r="O28" s="243" t="s">
        <v>427</v>
      </c>
      <c r="P28" s="243" t="s">
        <v>427</v>
      </c>
      <c r="Q28" s="243" t="s">
        <v>428</v>
      </c>
      <c r="R28" s="243" t="s">
        <v>428</v>
      </c>
      <c r="S28" s="243" t="s">
        <v>427</v>
      </c>
      <c r="T28" s="243" t="s">
        <v>427</v>
      </c>
      <c r="U28" s="243" t="s">
        <v>427</v>
      </c>
      <c r="V28" s="243" t="s">
        <v>427</v>
      </c>
      <c r="W28" s="243" t="s">
        <v>427</v>
      </c>
      <c r="X28" s="243" t="s">
        <v>428</v>
      </c>
      <c r="Y28" s="243" t="s">
        <v>428</v>
      </c>
      <c r="Z28" s="243" t="s">
        <v>427</v>
      </c>
      <c r="AA28" s="243" t="s">
        <v>427</v>
      </c>
      <c r="AB28" s="243">
        <f>COUNTIF(J28:AA31,"si")</f>
        <v>13</v>
      </c>
      <c r="AC28" s="243">
        <f>VALUE(IF(AB28&lt;=5,5,IF(AND(AB28&gt;5,AB28&lt;=11),10,IF(AB28&gt;11,20,0))))</f>
        <v>20</v>
      </c>
      <c r="AD28" s="240" t="str">
        <f>IF(AC28=5,"Moderado",IF(AC28=10,"Mayor",IF(AC28=20,"Catastrófico",0)))</f>
        <v>Catastrófico</v>
      </c>
      <c r="AE28" s="240">
        <f>I28*AC28</f>
        <v>80</v>
      </c>
      <c r="AF28" s="240" t="str">
        <f>VLOOKUP(AE28,[1]Hoja2!$D$25:$E$67,2,0)</f>
        <v>80-Extrema</v>
      </c>
      <c r="AG28" s="100" t="s">
        <v>496</v>
      </c>
      <c r="AH28" s="101" t="s">
        <v>430</v>
      </c>
      <c r="AI28" s="101" t="s">
        <v>427</v>
      </c>
      <c r="AJ28" s="101">
        <f t="shared" si="0"/>
        <v>15</v>
      </c>
      <c r="AK28" s="101" t="s">
        <v>427</v>
      </c>
      <c r="AL28" s="101">
        <f t="shared" si="1"/>
        <v>5</v>
      </c>
      <c r="AM28" s="101" t="s">
        <v>428</v>
      </c>
      <c r="AN28" s="101">
        <f t="shared" si="2"/>
        <v>0</v>
      </c>
      <c r="AO28" s="101" t="s">
        <v>431</v>
      </c>
      <c r="AP28" s="101">
        <f t="shared" si="3"/>
        <v>10</v>
      </c>
      <c r="AQ28" s="101" t="s">
        <v>427</v>
      </c>
      <c r="AR28" s="101">
        <f t="shared" si="4"/>
        <v>15</v>
      </c>
      <c r="AS28" s="101" t="s">
        <v>427</v>
      </c>
      <c r="AT28" s="101">
        <f t="shared" si="5"/>
        <v>10</v>
      </c>
      <c r="AU28" s="101" t="s">
        <v>427</v>
      </c>
      <c r="AV28" s="101">
        <f t="shared" si="6"/>
        <v>30</v>
      </c>
      <c r="AW28" s="102">
        <f>AJ28+AL28+AN28+AP28+AR28+AT28+AV28</f>
        <v>85</v>
      </c>
      <c r="AX28" s="225">
        <f>IFERROR(AVERAGEIF(AH28:AH31,"Detectivo",AW28:AW31),0)</f>
        <v>0</v>
      </c>
      <c r="AY28" s="225">
        <f>IFERROR(AVERAGEIF(AH28:AH31,"Preventivo",AW28:AW31),0)</f>
        <v>85</v>
      </c>
      <c r="AZ28" s="225">
        <f>MAX(AX28,AY28)</f>
        <v>85</v>
      </c>
      <c r="BA28" s="225">
        <f>IF(AZ28&lt;=50,0,IF(AND(AZ28&gt;50,AZ28&lt;=75),1,IF(AND(AZ28&gt;=76,AZ28&lt;=100),2,2)))</f>
        <v>2</v>
      </c>
      <c r="BB28" s="225">
        <f>IFERROR(AVERAGEIF(AH28:AH31,"correctivo",AW28:AW31),0)</f>
        <v>0</v>
      </c>
      <c r="BC28" s="225">
        <f>IF(BB28&lt;=50,0,IF(AND(BB28&gt;50,BB28&lt;=75),1,IF(AND(BB28&gt;=76,BB28&lt;=100),2,2)))</f>
        <v>0</v>
      </c>
      <c r="BD28" s="102">
        <f>IF(I28-BA28&lt;1,1,I28-BA28)</f>
        <v>2</v>
      </c>
      <c r="BE28" s="225" t="str">
        <f>IF(BD28=1,[3]Hoja2!$H$3,IF(BD28=2,[3]Hoja2!$H$4,IF(BD28=3,[3]Hoja2!$H$5,IF(BD28=4,[3]Hoja2!$H$6,IF(BD28=5,[3]Hoja2!$H$7,0)))))</f>
        <v>2-Improbable</v>
      </c>
      <c r="BF28" s="102">
        <f t="shared" si="9"/>
        <v>20</v>
      </c>
      <c r="BG28" s="225" t="str">
        <f>IF(BF28=5,[1]Hoja2!$C$53,IF(BF28=10,[1]Hoja2!$C$54,IF(BF28=20,[1]Hoja2!$C$55,)))</f>
        <v>20-Catastrófico</v>
      </c>
      <c r="BH28" s="61">
        <f>BD28*BF28</f>
        <v>40</v>
      </c>
      <c r="BI28" s="310" t="str">
        <f>VLOOKUP(BH28,[1]Hoja2!$D$53:$E$67,2,0)</f>
        <v>40-Alta</v>
      </c>
      <c r="BJ28" s="228" t="s">
        <v>497</v>
      </c>
      <c r="BK28" s="228" t="s">
        <v>498</v>
      </c>
      <c r="BL28" s="228" t="s">
        <v>667</v>
      </c>
      <c r="BM28" s="231">
        <v>43434</v>
      </c>
      <c r="BN28" s="300" t="s">
        <v>499</v>
      </c>
    </row>
    <row r="29" spans="2:66" ht="43.5" customHeight="1" thickBot="1">
      <c r="B29" s="249"/>
      <c r="C29" s="252"/>
      <c r="D29" s="252"/>
      <c r="E29" s="57" t="s">
        <v>500</v>
      </c>
      <c r="F29" s="243"/>
      <c r="G29" s="258"/>
      <c r="H29" s="243"/>
      <c r="I29" s="243"/>
      <c r="J29" s="243"/>
      <c r="K29" s="243"/>
      <c r="L29" s="243"/>
      <c r="M29" s="243"/>
      <c r="N29" s="243"/>
      <c r="O29" s="243"/>
      <c r="P29" s="243"/>
      <c r="Q29" s="243"/>
      <c r="R29" s="243"/>
      <c r="S29" s="243"/>
      <c r="T29" s="243"/>
      <c r="U29" s="243"/>
      <c r="V29" s="243"/>
      <c r="W29" s="243"/>
      <c r="X29" s="243"/>
      <c r="Y29" s="243"/>
      <c r="Z29" s="243"/>
      <c r="AA29" s="243"/>
      <c r="AB29" s="243"/>
      <c r="AC29" s="243"/>
      <c r="AD29" s="240"/>
      <c r="AE29" s="240"/>
      <c r="AF29" s="240"/>
      <c r="AG29" s="100" t="s">
        <v>501</v>
      </c>
      <c r="AH29" s="101" t="s">
        <v>430</v>
      </c>
      <c r="AI29" s="101" t="s">
        <v>427</v>
      </c>
      <c r="AJ29" s="51">
        <f t="shared" si="0"/>
        <v>15</v>
      </c>
      <c r="AK29" s="101" t="s">
        <v>427</v>
      </c>
      <c r="AL29" s="51">
        <f t="shared" si="1"/>
        <v>5</v>
      </c>
      <c r="AM29" s="101" t="s">
        <v>428</v>
      </c>
      <c r="AN29" s="51">
        <f t="shared" si="2"/>
        <v>0</v>
      </c>
      <c r="AO29" s="101" t="s">
        <v>431</v>
      </c>
      <c r="AP29" s="51">
        <f t="shared" si="3"/>
        <v>10</v>
      </c>
      <c r="AQ29" s="101" t="s">
        <v>427</v>
      </c>
      <c r="AR29" s="51">
        <f t="shared" si="4"/>
        <v>15</v>
      </c>
      <c r="AS29" s="101" t="s">
        <v>427</v>
      </c>
      <c r="AT29" s="51">
        <f t="shared" si="5"/>
        <v>10</v>
      </c>
      <c r="AU29" s="101" t="s">
        <v>427</v>
      </c>
      <c r="AV29" s="51">
        <f t="shared" si="6"/>
        <v>30</v>
      </c>
      <c r="AW29" s="102">
        <f>AJ29+AL29+AN29+AP29+AR29+AT29+AV29</f>
        <v>85</v>
      </c>
      <c r="AX29" s="225"/>
      <c r="AY29" s="225"/>
      <c r="AZ29" s="225"/>
      <c r="BA29" s="225"/>
      <c r="BB29" s="225"/>
      <c r="BC29" s="225"/>
      <c r="BD29" s="102"/>
      <c r="BE29" s="225"/>
      <c r="BF29" s="52" t="b">
        <f t="shared" si="9"/>
        <v>0</v>
      </c>
      <c r="BG29" s="225"/>
      <c r="BH29" s="102"/>
      <c r="BI29" s="225"/>
      <c r="BJ29" s="276"/>
      <c r="BK29" s="276"/>
      <c r="BL29" s="276"/>
      <c r="BM29" s="277"/>
      <c r="BN29" s="311"/>
    </row>
    <row r="30" spans="2:66" ht="49.5" customHeight="1" thickBot="1">
      <c r="B30" s="249"/>
      <c r="C30" s="252"/>
      <c r="D30" s="252"/>
      <c r="E30" s="65" t="s">
        <v>502</v>
      </c>
      <c r="F30" s="243"/>
      <c r="G30" s="258"/>
      <c r="H30" s="243"/>
      <c r="I30" s="243"/>
      <c r="J30" s="243"/>
      <c r="K30" s="243"/>
      <c r="L30" s="243"/>
      <c r="M30" s="243"/>
      <c r="N30" s="243"/>
      <c r="O30" s="243"/>
      <c r="P30" s="243"/>
      <c r="Q30" s="243"/>
      <c r="R30" s="243"/>
      <c r="S30" s="243"/>
      <c r="T30" s="243"/>
      <c r="U30" s="243"/>
      <c r="V30" s="243"/>
      <c r="W30" s="243"/>
      <c r="X30" s="243"/>
      <c r="Y30" s="243"/>
      <c r="Z30" s="243"/>
      <c r="AA30" s="243"/>
      <c r="AB30" s="243"/>
      <c r="AC30" s="243"/>
      <c r="AD30" s="240"/>
      <c r="AE30" s="240"/>
      <c r="AF30" s="240"/>
      <c r="AG30" s="243" t="s">
        <v>429</v>
      </c>
      <c r="AH30" s="270" t="s">
        <v>430</v>
      </c>
      <c r="AI30" s="270" t="s">
        <v>427</v>
      </c>
      <c r="AJ30" s="51">
        <f t="shared" si="0"/>
        <v>15</v>
      </c>
      <c r="AK30" s="270" t="s">
        <v>427</v>
      </c>
      <c r="AL30" s="51">
        <f t="shared" si="1"/>
        <v>5</v>
      </c>
      <c r="AM30" s="270" t="s">
        <v>428</v>
      </c>
      <c r="AN30" s="51">
        <f t="shared" si="2"/>
        <v>0</v>
      </c>
      <c r="AO30" s="270" t="s">
        <v>431</v>
      </c>
      <c r="AP30" s="51">
        <f t="shared" si="3"/>
        <v>10</v>
      </c>
      <c r="AQ30" s="270" t="s">
        <v>427</v>
      </c>
      <c r="AR30" s="51">
        <f t="shared" si="4"/>
        <v>15</v>
      </c>
      <c r="AS30" s="270" t="s">
        <v>427</v>
      </c>
      <c r="AT30" s="51">
        <f t="shared" si="5"/>
        <v>10</v>
      </c>
      <c r="AU30" s="270" t="s">
        <v>427</v>
      </c>
      <c r="AV30" s="51">
        <f t="shared" si="6"/>
        <v>30</v>
      </c>
      <c r="AW30" s="225">
        <f t="shared" ref="AW30" si="17">AJ30+AL30+AN30+AP30+AR30+AT30+AV30</f>
        <v>85</v>
      </c>
      <c r="AX30" s="225"/>
      <c r="AY30" s="225"/>
      <c r="AZ30" s="225"/>
      <c r="BA30" s="225"/>
      <c r="BB30" s="225"/>
      <c r="BC30" s="225"/>
      <c r="BD30" s="102">
        <f t="shared" ref="BD30:BD31" si="18">IF(I30-BA30&lt;1,1,I30-BA30)</f>
        <v>1</v>
      </c>
      <c r="BE30" s="225"/>
      <c r="BF30" s="52" t="b">
        <f t="shared" si="9"/>
        <v>0</v>
      </c>
      <c r="BG30" s="225"/>
      <c r="BH30" s="102">
        <f t="shared" ref="BH30:BH31" si="19">BD30*BF30</f>
        <v>0</v>
      </c>
      <c r="BI30" s="225"/>
      <c r="BJ30" s="254" t="s">
        <v>503</v>
      </c>
      <c r="BK30" s="254" t="s">
        <v>504</v>
      </c>
      <c r="BL30" s="312" t="s">
        <v>50</v>
      </c>
      <c r="BM30" s="314">
        <v>43434</v>
      </c>
      <c r="BN30" s="299" t="s">
        <v>505</v>
      </c>
    </row>
    <row r="31" spans="2:66" ht="74.25" customHeight="1" thickBot="1">
      <c r="B31" s="287"/>
      <c r="C31" s="252"/>
      <c r="D31" s="252"/>
      <c r="E31" s="80" t="s">
        <v>506</v>
      </c>
      <c r="F31" s="243"/>
      <c r="G31" s="258"/>
      <c r="H31" s="243"/>
      <c r="I31" s="243"/>
      <c r="J31" s="243"/>
      <c r="K31" s="243"/>
      <c r="L31" s="243"/>
      <c r="M31" s="243"/>
      <c r="N31" s="243"/>
      <c r="O31" s="243"/>
      <c r="P31" s="243"/>
      <c r="Q31" s="243"/>
      <c r="R31" s="243"/>
      <c r="S31" s="243"/>
      <c r="T31" s="243"/>
      <c r="U31" s="243"/>
      <c r="V31" s="243"/>
      <c r="W31" s="243"/>
      <c r="X31" s="243"/>
      <c r="Y31" s="243"/>
      <c r="Z31" s="243"/>
      <c r="AA31" s="243"/>
      <c r="AB31" s="243"/>
      <c r="AC31" s="243"/>
      <c r="AD31" s="240"/>
      <c r="AE31" s="240"/>
      <c r="AF31" s="240"/>
      <c r="AG31" s="285"/>
      <c r="AH31" s="270"/>
      <c r="AI31" s="270"/>
      <c r="AJ31" s="51">
        <f t="shared" si="0"/>
        <v>0</v>
      </c>
      <c r="AK31" s="270"/>
      <c r="AL31" s="51">
        <f t="shared" si="1"/>
        <v>0</v>
      </c>
      <c r="AM31" s="270"/>
      <c r="AN31" s="51">
        <f t="shared" si="2"/>
        <v>0</v>
      </c>
      <c r="AO31" s="270"/>
      <c r="AP31" s="51">
        <f t="shared" si="3"/>
        <v>0</v>
      </c>
      <c r="AQ31" s="270"/>
      <c r="AR31" s="51">
        <f t="shared" si="4"/>
        <v>0</v>
      </c>
      <c r="AS31" s="270"/>
      <c r="AT31" s="51">
        <f t="shared" si="5"/>
        <v>0</v>
      </c>
      <c r="AU31" s="270"/>
      <c r="AV31" s="51">
        <f t="shared" si="6"/>
        <v>0</v>
      </c>
      <c r="AW31" s="225"/>
      <c r="AX31" s="225"/>
      <c r="AY31" s="225"/>
      <c r="AZ31" s="225"/>
      <c r="BA31" s="225"/>
      <c r="BB31" s="225"/>
      <c r="BC31" s="225"/>
      <c r="BD31" s="102">
        <f t="shared" si="18"/>
        <v>1</v>
      </c>
      <c r="BE31" s="225"/>
      <c r="BF31" s="52" t="b">
        <f t="shared" si="9"/>
        <v>0</v>
      </c>
      <c r="BG31" s="225"/>
      <c r="BH31" s="103">
        <f t="shared" si="19"/>
        <v>0</v>
      </c>
      <c r="BI31" s="284"/>
      <c r="BJ31" s="228"/>
      <c r="BK31" s="228"/>
      <c r="BL31" s="313"/>
      <c r="BM31" s="234"/>
      <c r="BN31" s="300"/>
    </row>
    <row r="32" spans="2:66" ht="54.75" customHeight="1" thickBot="1">
      <c r="B32" s="301">
        <v>6</v>
      </c>
      <c r="C32" s="254" t="s">
        <v>215</v>
      </c>
      <c r="D32" s="254" t="s">
        <v>507</v>
      </c>
      <c r="E32" s="303" t="s">
        <v>508</v>
      </c>
      <c r="F32" s="306" t="s">
        <v>212</v>
      </c>
      <c r="G32" s="303" t="s">
        <v>216</v>
      </c>
      <c r="H32" s="307" t="s">
        <v>676</v>
      </c>
      <c r="I32" s="242" t="str">
        <f>MID(H32,1,1)</f>
        <v>3</v>
      </c>
      <c r="J32" s="242" t="s">
        <v>427</v>
      </c>
      <c r="K32" s="242" t="s">
        <v>427</v>
      </c>
      <c r="L32" s="242" t="s">
        <v>427</v>
      </c>
      <c r="M32" s="242" t="s">
        <v>427</v>
      </c>
      <c r="N32" s="242" t="s">
        <v>427</v>
      </c>
      <c r="O32" s="242" t="s">
        <v>427</v>
      </c>
      <c r="P32" s="242" t="s">
        <v>427</v>
      </c>
      <c r="Q32" s="242" t="s">
        <v>427</v>
      </c>
      <c r="R32" s="242" t="s">
        <v>427</v>
      </c>
      <c r="S32" s="242" t="s">
        <v>427</v>
      </c>
      <c r="T32" s="242" t="s">
        <v>427</v>
      </c>
      <c r="U32" s="242" t="s">
        <v>427</v>
      </c>
      <c r="V32" s="242" t="s">
        <v>427</v>
      </c>
      <c r="W32" s="242" t="s">
        <v>427</v>
      </c>
      <c r="X32" s="242" t="s">
        <v>427</v>
      </c>
      <c r="Y32" s="242" t="s">
        <v>427</v>
      </c>
      <c r="Z32" s="242" t="s">
        <v>427</v>
      </c>
      <c r="AA32" s="242" t="s">
        <v>427</v>
      </c>
      <c r="AB32" s="242">
        <f>COUNTIF(J32:AA34,"si")</f>
        <v>18</v>
      </c>
      <c r="AC32" s="242">
        <f>VALUE(IF(AB32&lt;=5,5,IF(AND(AB32&gt;5,AB32&lt;=11),10,IF(AB32&gt;11,20,0))))</f>
        <v>20</v>
      </c>
      <c r="AD32" s="239" t="str">
        <f>IF(AC32=5,"Moderado",IF(AC32=10,"Mayor",IF(AC32=20,"Catastrófico",0)))</f>
        <v>Catastrófico</v>
      </c>
      <c r="AE32" s="239">
        <f>I32*AC32</f>
        <v>60</v>
      </c>
      <c r="AF32" s="292" t="str">
        <f>VLOOKUP(AE32,[1]Hoja2!$D$25:$E$67,2,0)</f>
        <v>60-Extrema</v>
      </c>
      <c r="AG32" s="104" t="s">
        <v>509</v>
      </c>
      <c r="AH32" s="105" t="s">
        <v>430</v>
      </c>
      <c r="AI32" s="51" t="s">
        <v>427</v>
      </c>
      <c r="AJ32" s="51">
        <f t="shared" si="0"/>
        <v>15</v>
      </c>
      <c r="AK32" s="51" t="s">
        <v>427</v>
      </c>
      <c r="AL32" s="51">
        <f t="shared" si="1"/>
        <v>5</v>
      </c>
      <c r="AM32" s="51" t="s">
        <v>428</v>
      </c>
      <c r="AN32" s="51">
        <f t="shared" si="2"/>
        <v>0</v>
      </c>
      <c r="AO32" s="51" t="s">
        <v>431</v>
      </c>
      <c r="AP32" s="51">
        <f t="shared" si="3"/>
        <v>10</v>
      </c>
      <c r="AQ32" s="51" t="s">
        <v>427</v>
      </c>
      <c r="AR32" s="51">
        <f t="shared" si="4"/>
        <v>15</v>
      </c>
      <c r="AS32" s="51" t="s">
        <v>427</v>
      </c>
      <c r="AT32" s="51">
        <f t="shared" si="5"/>
        <v>10</v>
      </c>
      <c r="AU32" s="51" t="s">
        <v>427</v>
      </c>
      <c r="AV32" s="51">
        <f t="shared" si="6"/>
        <v>30</v>
      </c>
      <c r="AW32" s="52">
        <f>AJ32+AL32+AN32+AP32+AR32+AT32+AV32</f>
        <v>85</v>
      </c>
      <c r="AX32" s="224">
        <f>IFERROR(AVERAGEIF(AH32:AH34,"Detectivo",AW32:AW34),0)</f>
        <v>0</v>
      </c>
      <c r="AY32" s="224">
        <f>IFERROR(AVERAGEIF(AH32:AH34,"Preventivo",AW32:AW34),0)</f>
        <v>85</v>
      </c>
      <c r="AZ32" s="224">
        <f>MAX(AX32,AY32)</f>
        <v>85</v>
      </c>
      <c r="BA32" s="224">
        <f>IF(AZ32&lt;=50,0,IF(AND(AZ32&gt;50,AZ32&lt;=75),1,IF(AND(AZ32&gt;=76,AZ32&lt;=100),2,2)))</f>
        <v>2</v>
      </c>
      <c r="BB32" s="224">
        <f>IFERROR(AVERAGEIF(AH32:AH34,"correctivo",AW32:AW34),0)</f>
        <v>0</v>
      </c>
      <c r="BC32" s="224">
        <f>IF(BB32&lt;=50,0,IF(AND(BB32&gt;50,BB32&lt;=75),1,IF(AND(BB32&gt;=76,BB32&lt;=100),2,2)))</f>
        <v>0</v>
      </c>
      <c r="BD32" s="52">
        <f>IF(I32-BA32&lt;1,1,I32-BA32)</f>
        <v>1</v>
      </c>
      <c r="BE32" s="224" t="str">
        <f>IF(BD32=1,[3]Hoja2!$H$3,IF(BD32=2,[3]Hoja2!$H$4,IF(BD32=3,[3]Hoja2!$H$5,IF(BD32=4,[3]Hoja2!$H$6,IF(BD32=5,[3]Hoja2!$H$7,0)))))</f>
        <v>1-Raro</v>
      </c>
      <c r="BF32" s="52">
        <f t="shared" si="9"/>
        <v>20</v>
      </c>
      <c r="BG32" s="224" t="str">
        <f>IF(BF32=5,[1]Hoja2!$C$53,IF(BF32=10,[1]Hoja2!$C$54,IF(BF32=20,[1]Hoja2!$C$55,)))</f>
        <v>20-Catastrófico</v>
      </c>
      <c r="BH32" s="52">
        <f>BD32*BF32</f>
        <v>20</v>
      </c>
      <c r="BI32" s="224" t="str">
        <f>VLOOKUP(BH32,[1]Hoja2!$D$53:$E$67,2,0)</f>
        <v>20-Moderada</v>
      </c>
      <c r="BJ32" s="251" t="s">
        <v>510</v>
      </c>
      <c r="BK32" s="251" t="s">
        <v>511</v>
      </c>
      <c r="BL32" s="251" t="s">
        <v>667</v>
      </c>
      <c r="BM32" s="295">
        <v>43434</v>
      </c>
      <c r="BN32" s="297" t="s">
        <v>499</v>
      </c>
    </row>
    <row r="33" spans="2:66" ht="70.5" customHeight="1" thickBot="1">
      <c r="B33" s="301"/>
      <c r="C33" s="228"/>
      <c r="D33" s="228"/>
      <c r="E33" s="304"/>
      <c r="F33" s="234"/>
      <c r="G33" s="304"/>
      <c r="H33" s="308"/>
      <c r="I33" s="243"/>
      <c r="J33" s="243"/>
      <c r="K33" s="243"/>
      <c r="L33" s="243"/>
      <c r="M33" s="243"/>
      <c r="N33" s="243"/>
      <c r="O33" s="243"/>
      <c r="P33" s="243"/>
      <c r="Q33" s="243"/>
      <c r="R33" s="243"/>
      <c r="S33" s="243"/>
      <c r="T33" s="243"/>
      <c r="U33" s="243"/>
      <c r="V33" s="243"/>
      <c r="W33" s="243"/>
      <c r="X33" s="243"/>
      <c r="Y33" s="243"/>
      <c r="Z33" s="243"/>
      <c r="AA33" s="243"/>
      <c r="AB33" s="243"/>
      <c r="AC33" s="243"/>
      <c r="AD33" s="240"/>
      <c r="AE33" s="240"/>
      <c r="AF33" s="293"/>
      <c r="AG33" s="106" t="s">
        <v>512</v>
      </c>
      <c r="AH33" s="107" t="s">
        <v>430</v>
      </c>
      <c r="AI33" s="101" t="s">
        <v>427</v>
      </c>
      <c r="AJ33" s="51">
        <f t="shared" si="0"/>
        <v>15</v>
      </c>
      <c r="AK33" s="101" t="s">
        <v>427</v>
      </c>
      <c r="AL33" s="51">
        <f t="shared" si="1"/>
        <v>5</v>
      </c>
      <c r="AM33" s="101" t="s">
        <v>428</v>
      </c>
      <c r="AN33" s="51">
        <f t="shared" si="2"/>
        <v>0</v>
      </c>
      <c r="AO33" s="101" t="s">
        <v>431</v>
      </c>
      <c r="AP33" s="51">
        <f t="shared" si="3"/>
        <v>10</v>
      </c>
      <c r="AQ33" s="101" t="s">
        <v>427</v>
      </c>
      <c r="AR33" s="51">
        <f t="shared" si="4"/>
        <v>15</v>
      </c>
      <c r="AS33" s="101" t="s">
        <v>427</v>
      </c>
      <c r="AT33" s="51">
        <f t="shared" si="5"/>
        <v>10</v>
      </c>
      <c r="AU33" s="101" t="s">
        <v>427</v>
      </c>
      <c r="AV33" s="51">
        <f t="shared" si="6"/>
        <v>30</v>
      </c>
      <c r="AW33" s="102">
        <f t="shared" ref="AW33:AW34" si="20">AJ33+AL33+AN33+AP33+AR33+AT33+AV33</f>
        <v>85</v>
      </c>
      <c r="AX33" s="225"/>
      <c r="AY33" s="225"/>
      <c r="AZ33" s="225"/>
      <c r="BA33" s="225"/>
      <c r="BB33" s="225"/>
      <c r="BC33" s="225"/>
      <c r="BD33" s="102">
        <f t="shared" ref="BD33:BD34" si="21">IF(I33-BA33&lt;1,1,I33-BA33)</f>
        <v>1</v>
      </c>
      <c r="BE33" s="225"/>
      <c r="BF33" s="52" t="b">
        <f t="shared" si="9"/>
        <v>0</v>
      </c>
      <c r="BG33" s="225"/>
      <c r="BH33" s="102">
        <f t="shared" ref="BH33:BH34" si="22">BD33*BF33</f>
        <v>0</v>
      </c>
      <c r="BI33" s="225"/>
      <c r="BJ33" s="252"/>
      <c r="BK33" s="252"/>
      <c r="BL33" s="252"/>
      <c r="BM33" s="296"/>
      <c r="BN33" s="298"/>
    </row>
    <row r="34" spans="2:66" ht="80.25" customHeight="1" thickBot="1">
      <c r="B34" s="302"/>
      <c r="C34" s="228"/>
      <c r="D34" s="228"/>
      <c r="E34" s="305"/>
      <c r="F34" s="234"/>
      <c r="G34" s="304"/>
      <c r="H34" s="309"/>
      <c r="I34" s="285"/>
      <c r="J34" s="285"/>
      <c r="K34" s="285"/>
      <c r="L34" s="285"/>
      <c r="M34" s="285"/>
      <c r="N34" s="285"/>
      <c r="O34" s="285"/>
      <c r="P34" s="285"/>
      <c r="Q34" s="285"/>
      <c r="R34" s="285"/>
      <c r="S34" s="285"/>
      <c r="T34" s="285"/>
      <c r="U34" s="285"/>
      <c r="V34" s="285"/>
      <c r="W34" s="285"/>
      <c r="X34" s="285"/>
      <c r="Y34" s="285"/>
      <c r="Z34" s="285"/>
      <c r="AA34" s="285"/>
      <c r="AB34" s="285"/>
      <c r="AC34" s="285"/>
      <c r="AD34" s="286"/>
      <c r="AE34" s="286"/>
      <c r="AF34" s="294"/>
      <c r="AG34" s="106" t="s">
        <v>513</v>
      </c>
      <c r="AH34" s="108" t="s">
        <v>430</v>
      </c>
      <c r="AI34" s="109" t="s">
        <v>427</v>
      </c>
      <c r="AJ34" s="51">
        <f t="shared" si="0"/>
        <v>15</v>
      </c>
      <c r="AK34" s="109" t="s">
        <v>427</v>
      </c>
      <c r="AL34" s="51">
        <f t="shared" si="1"/>
        <v>5</v>
      </c>
      <c r="AM34" s="109" t="s">
        <v>428</v>
      </c>
      <c r="AN34" s="51">
        <f t="shared" si="2"/>
        <v>0</v>
      </c>
      <c r="AO34" s="109" t="s">
        <v>431</v>
      </c>
      <c r="AP34" s="51">
        <f t="shared" si="3"/>
        <v>10</v>
      </c>
      <c r="AQ34" s="109" t="s">
        <v>427</v>
      </c>
      <c r="AR34" s="51">
        <f t="shared" si="4"/>
        <v>15</v>
      </c>
      <c r="AS34" s="109" t="s">
        <v>427</v>
      </c>
      <c r="AT34" s="51">
        <f t="shared" si="5"/>
        <v>10</v>
      </c>
      <c r="AU34" s="109" t="s">
        <v>427</v>
      </c>
      <c r="AV34" s="51">
        <f t="shared" si="6"/>
        <v>30</v>
      </c>
      <c r="AW34" s="103">
        <f t="shared" si="20"/>
        <v>85</v>
      </c>
      <c r="AX34" s="284"/>
      <c r="AY34" s="284"/>
      <c r="AZ34" s="284"/>
      <c r="BA34" s="284"/>
      <c r="BB34" s="284"/>
      <c r="BC34" s="284"/>
      <c r="BD34" s="103">
        <f t="shared" si="21"/>
        <v>1</v>
      </c>
      <c r="BE34" s="284"/>
      <c r="BF34" s="52" t="b">
        <f t="shared" si="9"/>
        <v>0</v>
      </c>
      <c r="BG34" s="284"/>
      <c r="BH34" s="103">
        <f t="shared" si="22"/>
        <v>0</v>
      </c>
      <c r="BI34" s="284"/>
      <c r="BJ34" s="110" t="s">
        <v>514</v>
      </c>
      <c r="BK34" s="110" t="s">
        <v>515</v>
      </c>
      <c r="BL34" s="111" t="s">
        <v>455</v>
      </c>
      <c r="BM34" s="55">
        <v>43434</v>
      </c>
      <c r="BN34" s="112" t="s">
        <v>505</v>
      </c>
    </row>
    <row r="35" spans="2:66" ht="165.75" customHeight="1" thickBot="1">
      <c r="B35" s="248">
        <v>7</v>
      </c>
      <c r="C35" s="288" t="s">
        <v>516</v>
      </c>
      <c r="D35" s="251" t="s">
        <v>517</v>
      </c>
      <c r="E35" s="59" t="s">
        <v>518</v>
      </c>
      <c r="F35" s="113" t="s">
        <v>519</v>
      </c>
      <c r="G35" s="255" t="s">
        <v>520</v>
      </c>
      <c r="H35" s="242" t="s">
        <v>677</v>
      </c>
      <c r="I35" s="242" t="str">
        <f>MID(H35,1,1)</f>
        <v>4</v>
      </c>
      <c r="J35" s="242" t="s">
        <v>427</v>
      </c>
      <c r="K35" s="242" t="s">
        <v>428</v>
      </c>
      <c r="L35" s="242" t="s">
        <v>427</v>
      </c>
      <c r="M35" s="242" t="s">
        <v>428</v>
      </c>
      <c r="N35" s="242" t="s">
        <v>427</v>
      </c>
      <c r="O35" s="242" t="s">
        <v>428</v>
      </c>
      <c r="P35" s="242" t="s">
        <v>427</v>
      </c>
      <c r="Q35" s="242" t="s">
        <v>428</v>
      </c>
      <c r="R35" s="242" t="s">
        <v>428</v>
      </c>
      <c r="S35" s="242" t="s">
        <v>427</v>
      </c>
      <c r="T35" s="242" t="s">
        <v>427</v>
      </c>
      <c r="U35" s="242" t="s">
        <v>427</v>
      </c>
      <c r="V35" s="242" t="s">
        <v>427</v>
      </c>
      <c r="W35" s="242" t="s">
        <v>427</v>
      </c>
      <c r="X35" s="242" t="s">
        <v>428</v>
      </c>
      <c r="Y35" s="242" t="s">
        <v>428</v>
      </c>
      <c r="Z35" s="242" t="s">
        <v>427</v>
      </c>
      <c r="AA35" s="242" t="s">
        <v>428</v>
      </c>
      <c r="AB35" s="242">
        <f>COUNTIF(J35:AA38,"si")</f>
        <v>10</v>
      </c>
      <c r="AC35" s="242">
        <f>VALUE(IF(AB35&lt;=5,5,IF(AND(AB35&gt;5,AB35&lt;=11),10,IF(AB35&gt;11,20,0))))</f>
        <v>10</v>
      </c>
      <c r="AD35" s="239" t="str">
        <f>IF(AC35=5,"Moderado",IF(AC35=10,"Mayor",IF(AC35=20,"Catastrófico",0)))</f>
        <v>Mayor</v>
      </c>
      <c r="AE35" s="239">
        <f>I35*AC35</f>
        <v>40</v>
      </c>
      <c r="AF35" s="239" t="str">
        <f>VLOOKUP(AE35,[1]Hoja2!$D$25:$E$67,2,0)</f>
        <v>40-Alta</v>
      </c>
      <c r="AG35" s="66" t="s">
        <v>429</v>
      </c>
      <c r="AH35" s="51" t="s">
        <v>430</v>
      </c>
      <c r="AI35" s="51" t="s">
        <v>427</v>
      </c>
      <c r="AJ35" s="51">
        <f t="shared" si="0"/>
        <v>15</v>
      </c>
      <c r="AK35" s="51" t="s">
        <v>427</v>
      </c>
      <c r="AL35" s="51">
        <f t="shared" si="1"/>
        <v>5</v>
      </c>
      <c r="AM35" s="51" t="s">
        <v>428</v>
      </c>
      <c r="AN35" s="51">
        <f t="shared" si="2"/>
        <v>0</v>
      </c>
      <c r="AO35" s="51" t="s">
        <v>431</v>
      </c>
      <c r="AP35" s="51">
        <f t="shared" si="3"/>
        <v>10</v>
      </c>
      <c r="AQ35" s="51" t="s">
        <v>427</v>
      </c>
      <c r="AR35" s="51">
        <f t="shared" si="4"/>
        <v>15</v>
      </c>
      <c r="AS35" s="51" t="s">
        <v>427</v>
      </c>
      <c r="AT35" s="51">
        <f t="shared" si="5"/>
        <v>10</v>
      </c>
      <c r="AU35" s="51" t="s">
        <v>427</v>
      </c>
      <c r="AV35" s="51">
        <f t="shared" si="6"/>
        <v>30</v>
      </c>
      <c r="AW35" s="52">
        <f>AJ35+AL35+AN35+AP35+AR35+AT35+AV35</f>
        <v>85</v>
      </c>
      <c r="AX35" s="224">
        <f>IFERROR(AVERAGEIF(AH35:AH38,"Detectivo",AW35:AW38),0)</f>
        <v>85</v>
      </c>
      <c r="AY35" s="224">
        <f>IFERROR(AVERAGEIF(AH35:AH38,"Preventivo",AW35:AW38),0)</f>
        <v>85</v>
      </c>
      <c r="AZ35" s="224">
        <f>MAX(AX35,AY35)</f>
        <v>85</v>
      </c>
      <c r="BA35" s="224">
        <f>IF(AZ35&lt;=50,0,IF(AND(AZ35&gt;50,AZ35&lt;=75),1,IF(AND(AZ35&gt;=76,AZ35&lt;=100),2,2)))</f>
        <v>2</v>
      </c>
      <c r="BB35" s="224">
        <f>IFERROR(AVERAGEIF(AH35:AH38,"correctivo",AW35:AW38),0)</f>
        <v>0</v>
      </c>
      <c r="BC35" s="224">
        <f>IF(BB35&lt;=50,0,IF(AND(BB35&gt;50,BB35&lt;=75),1,IF(AND(BB35&gt;=76,BB35&lt;=100),2,2)))</f>
        <v>0</v>
      </c>
      <c r="BD35" s="52">
        <f>IF(I35-BA35&lt;1,1,I35-BA35)</f>
        <v>2</v>
      </c>
      <c r="BE35" s="224" t="str">
        <f>IF(BD35=1,[3]Hoja2!$H$3,IF(BD35=2,[3]Hoja2!$H$4,IF(BD35=3,[3]Hoja2!$H$5,IF(BD35=4,[3]Hoja2!$H$6,IF(BD35=5,[3]Hoja2!$H$7,0)))))</f>
        <v>2-Improbable</v>
      </c>
      <c r="BF35" s="52">
        <f t="shared" si="9"/>
        <v>10</v>
      </c>
      <c r="BG35" s="224" t="str">
        <f>IF(BF35=5,[1]Hoja2!$C$53,IF(BF35=10,[1]Hoja2!$C$54,IF(BF35=20,[1]Hoja2!$C$55,)))</f>
        <v>10-Mayor</v>
      </c>
      <c r="BH35" s="52">
        <f>BD35*BF35</f>
        <v>20</v>
      </c>
      <c r="BI35" s="224" t="str">
        <f>VLOOKUP(BH35,[1]Hoja2!$D$53:$E$67,2,0)</f>
        <v>20-Moderada</v>
      </c>
      <c r="BJ35" s="53" t="s">
        <v>521</v>
      </c>
      <c r="BK35" s="53" t="s">
        <v>522</v>
      </c>
      <c r="BL35" s="53" t="s">
        <v>668</v>
      </c>
      <c r="BM35" s="55">
        <v>43434</v>
      </c>
      <c r="BN35" s="114" t="s">
        <v>505</v>
      </c>
    </row>
    <row r="36" spans="2:66" ht="72.75" customHeight="1" thickBot="1">
      <c r="B36" s="249"/>
      <c r="C36" s="289"/>
      <c r="D36" s="252"/>
      <c r="E36" s="115" t="s">
        <v>523</v>
      </c>
      <c r="F36" s="116" t="s">
        <v>211</v>
      </c>
      <c r="G36" s="258"/>
      <c r="H36" s="243"/>
      <c r="I36" s="243"/>
      <c r="J36" s="243"/>
      <c r="K36" s="243"/>
      <c r="L36" s="243"/>
      <c r="M36" s="243"/>
      <c r="N36" s="243"/>
      <c r="O36" s="243"/>
      <c r="P36" s="243"/>
      <c r="Q36" s="243"/>
      <c r="R36" s="243"/>
      <c r="S36" s="243"/>
      <c r="T36" s="243"/>
      <c r="U36" s="243"/>
      <c r="V36" s="243"/>
      <c r="W36" s="243"/>
      <c r="X36" s="243"/>
      <c r="Y36" s="243"/>
      <c r="Z36" s="243"/>
      <c r="AA36" s="243"/>
      <c r="AB36" s="243"/>
      <c r="AC36" s="243"/>
      <c r="AD36" s="240"/>
      <c r="AE36" s="240"/>
      <c r="AF36" s="240"/>
      <c r="AG36" s="116" t="s">
        <v>524</v>
      </c>
      <c r="AH36" s="101" t="s">
        <v>430</v>
      </c>
      <c r="AI36" s="101" t="s">
        <v>427</v>
      </c>
      <c r="AJ36" s="51">
        <f t="shared" si="0"/>
        <v>15</v>
      </c>
      <c r="AK36" s="101" t="s">
        <v>427</v>
      </c>
      <c r="AL36" s="51">
        <f t="shared" si="1"/>
        <v>5</v>
      </c>
      <c r="AM36" s="101" t="s">
        <v>428</v>
      </c>
      <c r="AN36" s="51">
        <f t="shared" si="2"/>
        <v>0</v>
      </c>
      <c r="AO36" s="101" t="s">
        <v>431</v>
      </c>
      <c r="AP36" s="51">
        <f t="shared" si="3"/>
        <v>10</v>
      </c>
      <c r="AQ36" s="101" t="s">
        <v>427</v>
      </c>
      <c r="AR36" s="51">
        <f t="shared" si="4"/>
        <v>15</v>
      </c>
      <c r="AS36" s="101" t="s">
        <v>427</v>
      </c>
      <c r="AT36" s="51">
        <f t="shared" si="5"/>
        <v>10</v>
      </c>
      <c r="AU36" s="101" t="s">
        <v>427</v>
      </c>
      <c r="AV36" s="51">
        <f t="shared" si="6"/>
        <v>30</v>
      </c>
      <c r="AW36" s="102">
        <f t="shared" ref="AW36:AW39" si="23">AJ36+AL36+AN36+AP36+AR36+AT36+AV36</f>
        <v>85</v>
      </c>
      <c r="AX36" s="225"/>
      <c r="AY36" s="225"/>
      <c r="AZ36" s="225"/>
      <c r="BA36" s="225"/>
      <c r="BB36" s="225"/>
      <c r="BC36" s="225"/>
      <c r="BD36" s="102">
        <f t="shared" ref="BD36:BD38" si="24">IF(I36-BA36&lt;1,1,I36-BA36)</f>
        <v>1</v>
      </c>
      <c r="BE36" s="225"/>
      <c r="BF36" s="52" t="b">
        <f t="shared" si="9"/>
        <v>0</v>
      </c>
      <c r="BG36" s="225"/>
      <c r="BH36" s="102">
        <f t="shared" ref="BH36:BH38" si="25">BD36*BF36</f>
        <v>0</v>
      </c>
      <c r="BI36" s="225"/>
      <c r="BJ36" s="62" t="s">
        <v>525</v>
      </c>
      <c r="BK36" s="62" t="s">
        <v>526</v>
      </c>
      <c r="BL36" s="62" t="s">
        <v>669</v>
      </c>
      <c r="BM36" s="55">
        <v>43434</v>
      </c>
      <c r="BN36" s="79" t="s">
        <v>527</v>
      </c>
    </row>
    <row r="37" spans="2:66" ht="83.25" customHeight="1" thickBot="1">
      <c r="B37" s="287"/>
      <c r="C37" s="290"/>
      <c r="D37" s="254"/>
      <c r="E37" s="59" t="s">
        <v>528</v>
      </c>
      <c r="F37" s="116" t="s">
        <v>211</v>
      </c>
      <c r="G37" s="291"/>
      <c r="H37" s="285"/>
      <c r="I37" s="285"/>
      <c r="J37" s="285"/>
      <c r="K37" s="285"/>
      <c r="L37" s="285"/>
      <c r="M37" s="285"/>
      <c r="N37" s="285"/>
      <c r="O37" s="285"/>
      <c r="P37" s="285"/>
      <c r="Q37" s="285"/>
      <c r="R37" s="285"/>
      <c r="S37" s="285"/>
      <c r="T37" s="285"/>
      <c r="U37" s="285"/>
      <c r="V37" s="285"/>
      <c r="W37" s="285"/>
      <c r="X37" s="285"/>
      <c r="Y37" s="285"/>
      <c r="Z37" s="285"/>
      <c r="AA37" s="285"/>
      <c r="AB37" s="285"/>
      <c r="AC37" s="285"/>
      <c r="AD37" s="286"/>
      <c r="AE37" s="286"/>
      <c r="AF37" s="286"/>
      <c r="AG37" s="59" t="s">
        <v>529</v>
      </c>
      <c r="AH37" s="60" t="s">
        <v>430</v>
      </c>
      <c r="AI37" s="60" t="s">
        <v>427</v>
      </c>
      <c r="AJ37" s="51">
        <f t="shared" si="0"/>
        <v>15</v>
      </c>
      <c r="AK37" s="60" t="s">
        <v>427</v>
      </c>
      <c r="AL37" s="51">
        <f t="shared" si="1"/>
        <v>5</v>
      </c>
      <c r="AM37" s="60" t="s">
        <v>428</v>
      </c>
      <c r="AN37" s="51">
        <f t="shared" si="2"/>
        <v>0</v>
      </c>
      <c r="AO37" s="60" t="s">
        <v>431</v>
      </c>
      <c r="AP37" s="51">
        <f t="shared" si="3"/>
        <v>10</v>
      </c>
      <c r="AQ37" s="60" t="s">
        <v>427</v>
      </c>
      <c r="AR37" s="51">
        <f t="shared" si="4"/>
        <v>15</v>
      </c>
      <c r="AS37" s="60" t="s">
        <v>427</v>
      </c>
      <c r="AT37" s="51">
        <f t="shared" si="5"/>
        <v>10</v>
      </c>
      <c r="AU37" s="60" t="s">
        <v>427</v>
      </c>
      <c r="AV37" s="51">
        <f t="shared" si="6"/>
        <v>30</v>
      </c>
      <c r="AW37" s="61">
        <f t="shared" si="23"/>
        <v>85</v>
      </c>
      <c r="AX37" s="284"/>
      <c r="AY37" s="284"/>
      <c r="AZ37" s="284"/>
      <c r="BA37" s="284"/>
      <c r="BB37" s="284"/>
      <c r="BC37" s="284"/>
      <c r="BD37" s="103"/>
      <c r="BE37" s="284"/>
      <c r="BF37" s="52"/>
      <c r="BG37" s="284"/>
      <c r="BH37" s="103"/>
      <c r="BI37" s="284"/>
      <c r="BJ37" s="62" t="s">
        <v>530</v>
      </c>
      <c r="BK37" s="63" t="s">
        <v>531</v>
      </c>
      <c r="BL37" s="62" t="s">
        <v>670</v>
      </c>
      <c r="BM37" s="55">
        <v>43434</v>
      </c>
      <c r="BN37" s="64" t="s">
        <v>532</v>
      </c>
    </row>
    <row r="38" spans="2:66" ht="49" thickBot="1">
      <c r="B38" s="287"/>
      <c r="C38" s="290"/>
      <c r="D38" s="254"/>
      <c r="E38" s="117" t="s">
        <v>533</v>
      </c>
      <c r="F38" s="118" t="s">
        <v>211</v>
      </c>
      <c r="G38" s="291"/>
      <c r="H38" s="285"/>
      <c r="I38" s="285"/>
      <c r="J38" s="285"/>
      <c r="K38" s="285"/>
      <c r="L38" s="285"/>
      <c r="M38" s="285"/>
      <c r="N38" s="285"/>
      <c r="O38" s="285"/>
      <c r="P38" s="285"/>
      <c r="Q38" s="285"/>
      <c r="R38" s="285"/>
      <c r="S38" s="285"/>
      <c r="T38" s="285"/>
      <c r="U38" s="285"/>
      <c r="V38" s="285"/>
      <c r="W38" s="285"/>
      <c r="X38" s="285"/>
      <c r="Y38" s="285"/>
      <c r="Z38" s="285"/>
      <c r="AA38" s="285"/>
      <c r="AB38" s="285"/>
      <c r="AC38" s="285"/>
      <c r="AD38" s="286"/>
      <c r="AE38" s="286"/>
      <c r="AF38" s="286"/>
      <c r="AG38" s="110" t="s">
        <v>534</v>
      </c>
      <c r="AH38" s="109" t="s">
        <v>535</v>
      </c>
      <c r="AI38" s="109" t="s">
        <v>427</v>
      </c>
      <c r="AJ38" s="51">
        <f t="shared" si="0"/>
        <v>15</v>
      </c>
      <c r="AK38" s="109" t="s">
        <v>427</v>
      </c>
      <c r="AL38" s="51">
        <f t="shared" si="1"/>
        <v>5</v>
      </c>
      <c r="AM38" s="109" t="s">
        <v>428</v>
      </c>
      <c r="AN38" s="51">
        <f t="shared" si="2"/>
        <v>0</v>
      </c>
      <c r="AO38" s="109" t="s">
        <v>431</v>
      </c>
      <c r="AP38" s="51">
        <f t="shared" si="3"/>
        <v>10</v>
      </c>
      <c r="AQ38" s="109" t="s">
        <v>427</v>
      </c>
      <c r="AR38" s="51">
        <f t="shared" si="4"/>
        <v>15</v>
      </c>
      <c r="AS38" s="109" t="s">
        <v>427</v>
      </c>
      <c r="AT38" s="51">
        <f t="shared" si="5"/>
        <v>10</v>
      </c>
      <c r="AU38" s="109" t="s">
        <v>427</v>
      </c>
      <c r="AV38" s="51">
        <f t="shared" si="6"/>
        <v>30</v>
      </c>
      <c r="AW38" s="103">
        <f t="shared" si="23"/>
        <v>85</v>
      </c>
      <c r="AX38" s="284"/>
      <c r="AY38" s="284"/>
      <c r="AZ38" s="284"/>
      <c r="BA38" s="284"/>
      <c r="BB38" s="284"/>
      <c r="BC38" s="284"/>
      <c r="BD38" s="103">
        <f t="shared" si="24"/>
        <v>1</v>
      </c>
      <c r="BE38" s="284"/>
      <c r="BF38" s="52" t="b">
        <f t="shared" si="9"/>
        <v>0</v>
      </c>
      <c r="BG38" s="284"/>
      <c r="BH38" s="103">
        <f t="shared" si="25"/>
        <v>0</v>
      </c>
      <c r="BI38" s="284"/>
      <c r="BJ38" s="110" t="s">
        <v>536</v>
      </c>
      <c r="BK38" s="110" t="s">
        <v>537</v>
      </c>
      <c r="BL38" s="110" t="s">
        <v>670</v>
      </c>
      <c r="BM38" s="55">
        <v>43434</v>
      </c>
      <c r="BN38" s="112" t="s">
        <v>505</v>
      </c>
    </row>
    <row r="39" spans="2:66" ht="46.5" customHeight="1" thickBot="1">
      <c r="B39" s="248">
        <v>8</v>
      </c>
      <c r="C39" s="251" t="s">
        <v>218</v>
      </c>
      <c r="D39" s="251" t="s">
        <v>538</v>
      </c>
      <c r="E39" s="113" t="s">
        <v>539</v>
      </c>
      <c r="F39" s="242" t="s">
        <v>217</v>
      </c>
      <c r="G39" s="255" t="s">
        <v>540</v>
      </c>
      <c r="H39" s="242" t="s">
        <v>210</v>
      </c>
      <c r="I39" s="242" t="str">
        <f>MID(H39,1,1)</f>
        <v>3</v>
      </c>
      <c r="J39" s="242" t="s">
        <v>427</v>
      </c>
      <c r="K39" s="242" t="s">
        <v>427</v>
      </c>
      <c r="L39" s="242" t="s">
        <v>427</v>
      </c>
      <c r="M39" s="242" t="s">
        <v>427</v>
      </c>
      <c r="N39" s="242" t="s">
        <v>427</v>
      </c>
      <c r="O39" s="242" t="s">
        <v>427</v>
      </c>
      <c r="P39" s="242" t="s">
        <v>427</v>
      </c>
      <c r="Q39" s="242" t="s">
        <v>428</v>
      </c>
      <c r="R39" s="242" t="s">
        <v>427</v>
      </c>
      <c r="S39" s="242" t="s">
        <v>427</v>
      </c>
      <c r="T39" s="242" t="s">
        <v>427</v>
      </c>
      <c r="U39" s="242" t="s">
        <v>427</v>
      </c>
      <c r="V39" s="242" t="s">
        <v>427</v>
      </c>
      <c r="W39" s="242" t="s">
        <v>427</v>
      </c>
      <c r="X39" s="242" t="s">
        <v>427</v>
      </c>
      <c r="Y39" s="242" t="s">
        <v>428</v>
      </c>
      <c r="Z39" s="242" t="s">
        <v>427</v>
      </c>
      <c r="AA39" s="242" t="s">
        <v>428</v>
      </c>
      <c r="AB39" s="242">
        <f>COUNTIF(J39:AA41,"si")</f>
        <v>15</v>
      </c>
      <c r="AC39" s="242">
        <f>VALUE(IF(AB39&lt;=5,5,IF(AND(AB39&gt;5,AB39&lt;=11),10,IF(AB39&gt;11,20,0))))</f>
        <v>20</v>
      </c>
      <c r="AD39" s="239" t="str">
        <f>IF(AC39=5,"Moderado",IF(AC39=10,"Mayor",IF(AC39=20,"Catastrófico",0)))</f>
        <v>Catastrófico</v>
      </c>
      <c r="AE39" s="239">
        <f>I39*AC39</f>
        <v>60</v>
      </c>
      <c r="AF39" s="239" t="str">
        <f>VLOOKUP(AE39,[1]Hoja2!$D$25:$E$67,2,0)</f>
        <v>60-Extrema</v>
      </c>
      <c r="AG39" s="255" t="s">
        <v>541</v>
      </c>
      <c r="AH39" s="269" t="s">
        <v>430</v>
      </c>
      <c r="AI39" s="269" t="s">
        <v>427</v>
      </c>
      <c r="AJ39" s="51">
        <f t="shared" si="0"/>
        <v>15</v>
      </c>
      <c r="AK39" s="269" t="s">
        <v>427</v>
      </c>
      <c r="AL39" s="51">
        <f t="shared" si="1"/>
        <v>5</v>
      </c>
      <c r="AM39" s="269" t="s">
        <v>428</v>
      </c>
      <c r="AN39" s="51">
        <f t="shared" si="2"/>
        <v>0</v>
      </c>
      <c r="AO39" s="269" t="s">
        <v>431</v>
      </c>
      <c r="AP39" s="51">
        <f t="shared" si="3"/>
        <v>10</v>
      </c>
      <c r="AQ39" s="269" t="s">
        <v>427</v>
      </c>
      <c r="AR39" s="51">
        <f t="shared" si="4"/>
        <v>15</v>
      </c>
      <c r="AS39" s="269" t="s">
        <v>427</v>
      </c>
      <c r="AT39" s="51">
        <f t="shared" si="5"/>
        <v>10</v>
      </c>
      <c r="AU39" s="269" t="s">
        <v>427</v>
      </c>
      <c r="AV39" s="51">
        <f t="shared" si="6"/>
        <v>30</v>
      </c>
      <c r="AW39" s="224">
        <f t="shared" si="23"/>
        <v>85</v>
      </c>
      <c r="AX39" s="224">
        <f>IFERROR(AVERAGEIF(AH39:AH41,"Detectivo",AW39:AW41),0)</f>
        <v>0</v>
      </c>
      <c r="AY39" s="224">
        <f>IFERROR(AVERAGEIF(AH39:AH41,"Preventivo",AW39:AW41),0)</f>
        <v>85</v>
      </c>
      <c r="AZ39" s="224">
        <f>MAX(AX39,AY39)</f>
        <v>85</v>
      </c>
      <c r="BA39" s="224">
        <f>IF(AZ39&lt;=50,0,IF(AND(AZ39&gt;50,AZ39&lt;=75),1,IF(AND(AZ39&gt;=76,AZ39&lt;=100),2,2)))</f>
        <v>2</v>
      </c>
      <c r="BB39" s="224">
        <f>IFERROR(AVERAGEIF(AH39:AH41,"correctivo",AW39:AW41),0)</f>
        <v>0</v>
      </c>
      <c r="BC39" s="224">
        <f>IF(BB39&lt;=50,0,IF(AND(BB39&gt;50,BB39&lt;=75),1,IF(AND(BB39&gt;=76,BB39&lt;=100),2,2)))</f>
        <v>0</v>
      </c>
      <c r="BD39" s="52">
        <f>IF(I39-BA39&lt;1,1,I39-BA39)</f>
        <v>1</v>
      </c>
      <c r="BE39" s="224" t="str">
        <f>IF(BD39=1,[3]Hoja2!$H$3,IF(BD39=2,[3]Hoja2!$H$4,IF(BD39=3,[3]Hoja2!$H$5,IF(BD39=4,[3]Hoja2!$H$6,IF(BD39=5,[3]Hoja2!$H$7,0)))))</f>
        <v>1-Raro</v>
      </c>
      <c r="BF39" s="52">
        <f t="shared" si="9"/>
        <v>20</v>
      </c>
      <c r="BG39" s="224" t="str">
        <f>IF(BF39=5,[1]Hoja2!$C$53,IF(BF39=10,[1]Hoja2!$C$54,IF(BF39=20,[1]Hoja2!$C$55,)))</f>
        <v>20-Catastrófico</v>
      </c>
      <c r="BH39" s="52">
        <f>BD39*BF39</f>
        <v>20</v>
      </c>
      <c r="BI39" s="224" t="str">
        <f>VLOOKUP(BH39,[1]Hoja2!$D$53:$E$67,2,0)</f>
        <v>20-Moderada</v>
      </c>
      <c r="BJ39" s="227" t="s">
        <v>542</v>
      </c>
      <c r="BK39" s="227" t="s">
        <v>543</v>
      </c>
      <c r="BL39" s="227" t="s">
        <v>671</v>
      </c>
      <c r="BM39" s="230">
        <v>43434</v>
      </c>
      <c r="BN39" s="274" t="s">
        <v>544</v>
      </c>
    </row>
    <row r="40" spans="2:66" ht="81" thickBot="1">
      <c r="B40" s="249"/>
      <c r="C40" s="252"/>
      <c r="D40" s="252"/>
      <c r="E40" s="100" t="s">
        <v>545</v>
      </c>
      <c r="F40" s="243"/>
      <c r="G40" s="258"/>
      <c r="H40" s="243"/>
      <c r="I40" s="243"/>
      <c r="J40" s="243"/>
      <c r="K40" s="243"/>
      <c r="L40" s="243"/>
      <c r="M40" s="243"/>
      <c r="N40" s="243"/>
      <c r="O40" s="243"/>
      <c r="P40" s="243"/>
      <c r="Q40" s="243"/>
      <c r="R40" s="243"/>
      <c r="S40" s="243"/>
      <c r="T40" s="243"/>
      <c r="U40" s="243"/>
      <c r="V40" s="243"/>
      <c r="W40" s="243"/>
      <c r="X40" s="243"/>
      <c r="Y40" s="243"/>
      <c r="Z40" s="243"/>
      <c r="AA40" s="243"/>
      <c r="AB40" s="243"/>
      <c r="AC40" s="243"/>
      <c r="AD40" s="240"/>
      <c r="AE40" s="240"/>
      <c r="AF40" s="240"/>
      <c r="AG40" s="256"/>
      <c r="AH40" s="270"/>
      <c r="AI40" s="270"/>
      <c r="AJ40" s="51">
        <f t="shared" si="0"/>
        <v>0</v>
      </c>
      <c r="AK40" s="270"/>
      <c r="AL40" s="51">
        <f t="shared" si="1"/>
        <v>0</v>
      </c>
      <c r="AM40" s="270"/>
      <c r="AN40" s="51">
        <f t="shared" si="2"/>
        <v>0</v>
      </c>
      <c r="AO40" s="270"/>
      <c r="AP40" s="51">
        <f t="shared" si="3"/>
        <v>0</v>
      </c>
      <c r="AQ40" s="270"/>
      <c r="AR40" s="51">
        <f t="shared" si="4"/>
        <v>0</v>
      </c>
      <c r="AS40" s="270"/>
      <c r="AT40" s="51">
        <f t="shared" si="5"/>
        <v>0</v>
      </c>
      <c r="AU40" s="270"/>
      <c r="AV40" s="51">
        <f t="shared" si="6"/>
        <v>0</v>
      </c>
      <c r="AW40" s="225"/>
      <c r="AX40" s="225"/>
      <c r="AY40" s="225"/>
      <c r="AZ40" s="225"/>
      <c r="BA40" s="225"/>
      <c r="BB40" s="225"/>
      <c r="BC40" s="225"/>
      <c r="BD40" s="102">
        <f t="shared" ref="BD40:BD41" si="26">IF(I40-BA40&lt;1,1,I40-BA40)</f>
        <v>1</v>
      </c>
      <c r="BE40" s="225"/>
      <c r="BF40" s="52" t="b">
        <f t="shared" si="9"/>
        <v>0</v>
      </c>
      <c r="BG40" s="225"/>
      <c r="BH40" s="102">
        <f t="shared" ref="BH40:BH41" si="27">BD40*BF40</f>
        <v>0</v>
      </c>
      <c r="BI40" s="225"/>
      <c r="BJ40" s="276"/>
      <c r="BK40" s="276"/>
      <c r="BL40" s="276"/>
      <c r="BM40" s="277"/>
      <c r="BN40" s="275"/>
    </row>
    <row r="41" spans="2:66" ht="104.25" customHeight="1" thickBot="1">
      <c r="B41" s="250"/>
      <c r="C41" s="253"/>
      <c r="D41" s="253"/>
      <c r="E41" s="117" t="s">
        <v>546</v>
      </c>
      <c r="F41" s="244"/>
      <c r="G41" s="259"/>
      <c r="H41" s="244"/>
      <c r="I41" s="244"/>
      <c r="J41" s="244"/>
      <c r="K41" s="244"/>
      <c r="L41" s="244"/>
      <c r="M41" s="244"/>
      <c r="N41" s="244"/>
      <c r="O41" s="244"/>
      <c r="P41" s="244"/>
      <c r="Q41" s="244"/>
      <c r="R41" s="244"/>
      <c r="S41" s="244"/>
      <c r="T41" s="244"/>
      <c r="U41" s="244"/>
      <c r="V41" s="244"/>
      <c r="W41" s="244"/>
      <c r="X41" s="244"/>
      <c r="Y41" s="244"/>
      <c r="Z41" s="244"/>
      <c r="AA41" s="244"/>
      <c r="AB41" s="244"/>
      <c r="AC41" s="244"/>
      <c r="AD41" s="241"/>
      <c r="AE41" s="241"/>
      <c r="AF41" s="241"/>
      <c r="AG41" s="83" t="s">
        <v>547</v>
      </c>
      <c r="AH41" s="119" t="s">
        <v>430</v>
      </c>
      <c r="AI41" s="119" t="s">
        <v>427</v>
      </c>
      <c r="AJ41" s="51">
        <f t="shared" si="0"/>
        <v>15</v>
      </c>
      <c r="AK41" s="119" t="s">
        <v>427</v>
      </c>
      <c r="AL41" s="51">
        <f t="shared" si="1"/>
        <v>5</v>
      </c>
      <c r="AM41" s="119" t="s">
        <v>428</v>
      </c>
      <c r="AN41" s="51">
        <f t="shared" si="2"/>
        <v>0</v>
      </c>
      <c r="AO41" s="119" t="s">
        <v>431</v>
      </c>
      <c r="AP41" s="51">
        <f t="shared" si="3"/>
        <v>10</v>
      </c>
      <c r="AQ41" s="119" t="s">
        <v>427</v>
      </c>
      <c r="AR41" s="51">
        <f t="shared" si="4"/>
        <v>15</v>
      </c>
      <c r="AS41" s="119" t="s">
        <v>427</v>
      </c>
      <c r="AT41" s="51">
        <f t="shared" si="5"/>
        <v>10</v>
      </c>
      <c r="AU41" s="119" t="s">
        <v>427</v>
      </c>
      <c r="AV41" s="51">
        <f t="shared" si="6"/>
        <v>30</v>
      </c>
      <c r="AW41" s="120">
        <f t="shared" ref="AW41:AW42" si="28">AJ41+AL41+AN41+AP41+AR41+AT41+AV41</f>
        <v>85</v>
      </c>
      <c r="AX41" s="226"/>
      <c r="AY41" s="226"/>
      <c r="AZ41" s="226"/>
      <c r="BA41" s="226"/>
      <c r="BB41" s="226"/>
      <c r="BC41" s="226"/>
      <c r="BD41" s="120">
        <f t="shared" si="26"/>
        <v>1</v>
      </c>
      <c r="BE41" s="226"/>
      <c r="BF41" s="52" t="b">
        <f t="shared" si="9"/>
        <v>0</v>
      </c>
      <c r="BG41" s="226"/>
      <c r="BH41" s="120">
        <f t="shared" si="27"/>
        <v>0</v>
      </c>
      <c r="BI41" s="226"/>
      <c r="BJ41" s="86" t="s">
        <v>548</v>
      </c>
      <c r="BK41" s="86" t="s">
        <v>549</v>
      </c>
      <c r="BL41" s="86" t="s">
        <v>672</v>
      </c>
      <c r="BM41" s="55">
        <v>43434</v>
      </c>
      <c r="BN41" s="87" t="s">
        <v>550</v>
      </c>
    </row>
    <row r="42" spans="2:66" ht="68.25" customHeight="1" thickBot="1">
      <c r="B42" s="248">
        <v>9</v>
      </c>
      <c r="C42" s="251" t="s">
        <v>551</v>
      </c>
      <c r="D42" s="278" t="s">
        <v>552</v>
      </c>
      <c r="E42" s="254" t="s">
        <v>553</v>
      </c>
      <c r="F42" s="281" t="s">
        <v>220</v>
      </c>
      <c r="G42" s="255" t="s">
        <v>554</v>
      </c>
      <c r="H42" s="242" t="s">
        <v>655</v>
      </c>
      <c r="I42" s="242" t="str">
        <f>MID(H42,1,1)</f>
        <v>3</v>
      </c>
      <c r="J42" s="242" t="s">
        <v>427</v>
      </c>
      <c r="K42" s="242" t="s">
        <v>427</v>
      </c>
      <c r="L42" s="242" t="s">
        <v>678</v>
      </c>
      <c r="M42" s="242" t="s">
        <v>428</v>
      </c>
      <c r="N42" s="242" t="s">
        <v>427</v>
      </c>
      <c r="O42" s="242" t="s">
        <v>428</v>
      </c>
      <c r="P42" s="242" t="s">
        <v>428</v>
      </c>
      <c r="Q42" s="242" t="s">
        <v>428</v>
      </c>
      <c r="R42" s="242" t="s">
        <v>428</v>
      </c>
      <c r="S42" s="242" t="s">
        <v>427</v>
      </c>
      <c r="T42" s="242" t="s">
        <v>427</v>
      </c>
      <c r="U42" s="242" t="s">
        <v>427</v>
      </c>
      <c r="V42" s="242" t="s">
        <v>427</v>
      </c>
      <c r="W42" s="242" t="s">
        <v>427</v>
      </c>
      <c r="X42" s="242" t="s">
        <v>427</v>
      </c>
      <c r="Y42" s="242" t="s">
        <v>428</v>
      </c>
      <c r="Z42" s="242" t="s">
        <v>427</v>
      </c>
      <c r="AA42" s="242" t="s">
        <v>428</v>
      </c>
      <c r="AB42" s="242">
        <f>COUNTIF(J42:AA44,"si")</f>
        <v>11</v>
      </c>
      <c r="AC42" s="242">
        <f>VALUE(IF(AB42&lt;=5,5,IF(AND(AB42&gt;5,AB42&lt;=11),10,IF(AB42&gt;11,20,0))))</f>
        <v>10</v>
      </c>
      <c r="AD42" s="239" t="str">
        <f>IF(AC42=5,"Moderado",IF(AC42=10,"Mayor",IF(AC42=20,"Catastrófico",0)))</f>
        <v>Mayor</v>
      </c>
      <c r="AE42" s="239">
        <f>I42*AC42</f>
        <v>30</v>
      </c>
      <c r="AF42" s="239" t="str">
        <f>VLOOKUP(AE42,[1]Hoja2!$D$25:$E$67,2,0)</f>
        <v>30-Alta</v>
      </c>
      <c r="AG42" s="227" t="s">
        <v>555</v>
      </c>
      <c r="AH42" s="269" t="s">
        <v>430</v>
      </c>
      <c r="AI42" s="269" t="s">
        <v>427</v>
      </c>
      <c r="AJ42" s="51">
        <f t="shared" si="0"/>
        <v>15</v>
      </c>
      <c r="AK42" s="269" t="s">
        <v>427</v>
      </c>
      <c r="AL42" s="51">
        <f t="shared" si="1"/>
        <v>5</v>
      </c>
      <c r="AM42" s="269" t="s">
        <v>428</v>
      </c>
      <c r="AN42" s="51">
        <f t="shared" si="2"/>
        <v>0</v>
      </c>
      <c r="AO42" s="269" t="s">
        <v>431</v>
      </c>
      <c r="AP42" s="51">
        <f t="shared" si="3"/>
        <v>10</v>
      </c>
      <c r="AQ42" s="269" t="s">
        <v>427</v>
      </c>
      <c r="AR42" s="51">
        <f t="shared" si="4"/>
        <v>15</v>
      </c>
      <c r="AS42" s="269" t="s">
        <v>427</v>
      </c>
      <c r="AT42" s="51">
        <f t="shared" si="5"/>
        <v>10</v>
      </c>
      <c r="AU42" s="269" t="s">
        <v>427</v>
      </c>
      <c r="AV42" s="51">
        <f t="shared" si="6"/>
        <v>30</v>
      </c>
      <c r="AW42" s="224">
        <f t="shared" si="28"/>
        <v>85</v>
      </c>
      <c r="AX42" s="224">
        <f>IFERROR(AVERAGEIF(AH42:AH44,"Detectivo",AW42:AW44),0)</f>
        <v>0</v>
      </c>
      <c r="AY42" s="224">
        <f>IFERROR(AVERAGEIF(AH42:AH44,"Preventivo",AW42:AW44),0)</f>
        <v>85</v>
      </c>
      <c r="AZ42" s="224">
        <f>MAX(AX42,AY42)</f>
        <v>85</v>
      </c>
      <c r="BA42" s="224">
        <f>IF(AZ42&lt;=50,0,IF(AND(AZ42&gt;50,AZ42&lt;=75),1,IF(AND(AZ42&gt;=76,AZ42&lt;=100),2,2)))</f>
        <v>2</v>
      </c>
      <c r="BB42" s="224">
        <f>IFERROR(AVERAGEIF(AH42:AH44,"correctivo",AW42:AW44),0)</f>
        <v>0</v>
      </c>
      <c r="BC42" s="224">
        <f>IF(BB42&lt;=50,0,IF(AND(BB42&gt;50,BB42&lt;=75),1,IF(AND(BB42&gt;=76,BB42&lt;=100),2,2)))</f>
        <v>0</v>
      </c>
      <c r="BD42" s="52">
        <f>IF(I42-BA42&lt;1,1,I42-BA42)</f>
        <v>1</v>
      </c>
      <c r="BE42" s="224" t="str">
        <f>IF(BD42=1,[3]Hoja2!$H$3,IF(BD42=2,[3]Hoja2!$H$4,IF(BD42=3,[3]Hoja2!$H$5,IF(BD42=4,[3]Hoja2!$H$6,IF(BD42=5,[3]Hoja2!$H$7,0)))))</f>
        <v>1-Raro</v>
      </c>
      <c r="BF42" s="52">
        <f t="shared" si="9"/>
        <v>10</v>
      </c>
      <c r="BG42" s="224" t="str">
        <f>IF(BF42=5,[1]Hoja2!$C$53,IF(BF42=10,[1]Hoja2!$C$54,IF(BF42=20,[1]Hoja2!$C$55,)))</f>
        <v>10-Mayor</v>
      </c>
      <c r="BH42" s="52">
        <f>BD42*BF42</f>
        <v>10</v>
      </c>
      <c r="BI42" s="224" t="str">
        <f>VLOOKUP(BH42,[1]Hoja2!$D$53:$E$67,2,0)</f>
        <v>10-Baja</v>
      </c>
      <c r="BJ42" s="227" t="s">
        <v>556</v>
      </c>
      <c r="BK42" s="227" t="s">
        <v>557</v>
      </c>
      <c r="BL42" s="227" t="s">
        <v>558</v>
      </c>
      <c r="BM42" s="230">
        <v>43434</v>
      </c>
      <c r="BN42" s="274" t="s">
        <v>544</v>
      </c>
    </row>
    <row r="43" spans="2:66" ht="16" thickBot="1">
      <c r="B43" s="249"/>
      <c r="C43" s="252"/>
      <c r="D43" s="279"/>
      <c r="E43" s="228"/>
      <c r="F43" s="282"/>
      <c r="G43" s="258"/>
      <c r="H43" s="243"/>
      <c r="I43" s="243"/>
      <c r="J43" s="243"/>
      <c r="K43" s="243"/>
      <c r="L43" s="243"/>
      <c r="M43" s="243"/>
      <c r="N43" s="243"/>
      <c r="O43" s="243"/>
      <c r="P43" s="243"/>
      <c r="Q43" s="243"/>
      <c r="R43" s="243"/>
      <c r="S43" s="243"/>
      <c r="T43" s="243"/>
      <c r="U43" s="243"/>
      <c r="V43" s="243"/>
      <c r="W43" s="243"/>
      <c r="X43" s="243"/>
      <c r="Y43" s="243"/>
      <c r="Z43" s="243"/>
      <c r="AA43" s="243"/>
      <c r="AB43" s="243"/>
      <c r="AC43" s="243"/>
      <c r="AD43" s="240"/>
      <c r="AE43" s="240"/>
      <c r="AF43" s="240"/>
      <c r="AG43" s="228"/>
      <c r="AH43" s="270"/>
      <c r="AI43" s="270"/>
      <c r="AJ43" s="51">
        <f t="shared" si="0"/>
        <v>0</v>
      </c>
      <c r="AK43" s="270"/>
      <c r="AL43" s="51">
        <f t="shared" si="1"/>
        <v>0</v>
      </c>
      <c r="AM43" s="270"/>
      <c r="AN43" s="51">
        <f t="shared" si="2"/>
        <v>0</v>
      </c>
      <c r="AO43" s="270"/>
      <c r="AP43" s="51">
        <f t="shared" si="3"/>
        <v>0</v>
      </c>
      <c r="AQ43" s="270"/>
      <c r="AR43" s="51">
        <f t="shared" si="4"/>
        <v>0</v>
      </c>
      <c r="AS43" s="270"/>
      <c r="AT43" s="51">
        <f t="shared" si="5"/>
        <v>0</v>
      </c>
      <c r="AU43" s="270"/>
      <c r="AV43" s="51">
        <f t="shared" si="6"/>
        <v>0</v>
      </c>
      <c r="AW43" s="225"/>
      <c r="AX43" s="225"/>
      <c r="AY43" s="225"/>
      <c r="AZ43" s="225"/>
      <c r="BA43" s="225"/>
      <c r="BB43" s="225"/>
      <c r="BC43" s="225"/>
      <c r="BD43" s="102">
        <f t="shared" ref="BD43:BD44" si="29">IF(I43-BA43&lt;1,1,I43-BA43)</f>
        <v>1</v>
      </c>
      <c r="BE43" s="225"/>
      <c r="BF43" s="52" t="b">
        <f t="shared" si="9"/>
        <v>0</v>
      </c>
      <c r="BG43" s="225"/>
      <c r="BH43" s="102">
        <f t="shared" ref="BH43:BH44" si="30">BD43*BF43</f>
        <v>0</v>
      </c>
      <c r="BI43" s="225"/>
      <c r="BJ43" s="228"/>
      <c r="BK43" s="228"/>
      <c r="BL43" s="228"/>
      <c r="BM43" s="231"/>
      <c r="BN43" s="275"/>
    </row>
    <row r="44" spans="2:66" ht="104.25" customHeight="1" thickBot="1">
      <c r="B44" s="250"/>
      <c r="C44" s="253"/>
      <c r="D44" s="280"/>
      <c r="E44" s="276"/>
      <c r="F44" s="283"/>
      <c r="G44" s="259"/>
      <c r="H44" s="244"/>
      <c r="I44" s="244"/>
      <c r="J44" s="244"/>
      <c r="K44" s="244"/>
      <c r="L44" s="244"/>
      <c r="M44" s="244"/>
      <c r="N44" s="244"/>
      <c r="O44" s="244"/>
      <c r="P44" s="244"/>
      <c r="Q44" s="244"/>
      <c r="R44" s="244"/>
      <c r="S44" s="244"/>
      <c r="T44" s="244"/>
      <c r="U44" s="244"/>
      <c r="V44" s="244"/>
      <c r="W44" s="244"/>
      <c r="X44" s="244"/>
      <c r="Y44" s="244"/>
      <c r="Z44" s="244"/>
      <c r="AA44" s="244"/>
      <c r="AB44" s="244"/>
      <c r="AC44" s="244"/>
      <c r="AD44" s="241"/>
      <c r="AE44" s="241"/>
      <c r="AF44" s="241"/>
      <c r="AG44" s="229"/>
      <c r="AH44" s="119" t="s">
        <v>430</v>
      </c>
      <c r="AI44" s="119" t="s">
        <v>427</v>
      </c>
      <c r="AJ44" s="51">
        <f t="shared" si="0"/>
        <v>15</v>
      </c>
      <c r="AK44" s="119" t="s">
        <v>427</v>
      </c>
      <c r="AL44" s="51">
        <f t="shared" si="1"/>
        <v>5</v>
      </c>
      <c r="AM44" s="119" t="s">
        <v>428</v>
      </c>
      <c r="AN44" s="51">
        <f t="shared" si="2"/>
        <v>0</v>
      </c>
      <c r="AO44" s="119" t="s">
        <v>431</v>
      </c>
      <c r="AP44" s="51">
        <f t="shared" si="3"/>
        <v>10</v>
      </c>
      <c r="AQ44" s="119" t="s">
        <v>427</v>
      </c>
      <c r="AR44" s="51">
        <f t="shared" si="4"/>
        <v>15</v>
      </c>
      <c r="AS44" s="119" t="s">
        <v>427</v>
      </c>
      <c r="AT44" s="51">
        <f t="shared" si="5"/>
        <v>10</v>
      </c>
      <c r="AU44" s="119" t="s">
        <v>427</v>
      </c>
      <c r="AV44" s="51">
        <f t="shared" si="6"/>
        <v>30</v>
      </c>
      <c r="AW44" s="120">
        <f t="shared" ref="AW44:AW46" si="31">AJ44+AL44+AN44+AP44+AR44+AT44+AV44</f>
        <v>85</v>
      </c>
      <c r="AX44" s="226"/>
      <c r="AY44" s="226"/>
      <c r="AZ44" s="226"/>
      <c r="BA44" s="226"/>
      <c r="BB44" s="226"/>
      <c r="BC44" s="226"/>
      <c r="BD44" s="120">
        <f t="shared" si="29"/>
        <v>1</v>
      </c>
      <c r="BE44" s="226"/>
      <c r="BF44" s="52" t="b">
        <f t="shared" si="9"/>
        <v>0</v>
      </c>
      <c r="BG44" s="226"/>
      <c r="BH44" s="120">
        <f t="shared" si="30"/>
        <v>0</v>
      </c>
      <c r="BI44" s="226"/>
      <c r="BJ44" s="229"/>
      <c r="BK44" s="229"/>
      <c r="BL44" s="229"/>
      <c r="BM44" s="232"/>
      <c r="BN44" s="87" t="s">
        <v>550</v>
      </c>
    </row>
    <row r="45" spans="2:66" ht="104.25" customHeight="1" thickBot="1">
      <c r="B45" s="121">
        <v>10</v>
      </c>
      <c r="C45" s="122" t="s">
        <v>559</v>
      </c>
      <c r="D45" s="123" t="s">
        <v>560</v>
      </c>
      <c r="E45" s="80" t="s">
        <v>561</v>
      </c>
      <c r="F45" s="124" t="s">
        <v>223</v>
      </c>
      <c r="G45" s="65" t="s">
        <v>224</v>
      </c>
      <c r="H45" s="93" t="s">
        <v>676</v>
      </c>
      <c r="I45" s="93"/>
      <c r="J45" s="93" t="s">
        <v>427</v>
      </c>
      <c r="K45" s="93" t="s">
        <v>427</v>
      </c>
      <c r="L45" s="93" t="s">
        <v>427</v>
      </c>
      <c r="M45" s="93" t="s">
        <v>427</v>
      </c>
      <c r="N45" s="93" t="s">
        <v>427</v>
      </c>
      <c r="O45" s="93" t="s">
        <v>427</v>
      </c>
      <c r="P45" s="93" t="s">
        <v>427</v>
      </c>
      <c r="Q45" s="93" t="s">
        <v>427</v>
      </c>
      <c r="R45" s="93" t="s">
        <v>427</v>
      </c>
      <c r="S45" s="93" t="s">
        <v>427</v>
      </c>
      <c r="T45" s="93" t="s">
        <v>427</v>
      </c>
      <c r="U45" s="93" t="s">
        <v>427</v>
      </c>
      <c r="V45" s="93" t="s">
        <v>427</v>
      </c>
      <c r="W45" s="93" t="s">
        <v>427</v>
      </c>
      <c r="X45" s="93" t="s">
        <v>427</v>
      </c>
      <c r="Y45" s="93" t="s">
        <v>428</v>
      </c>
      <c r="Z45" s="93" t="s">
        <v>427</v>
      </c>
      <c r="AA45" s="93" t="s">
        <v>428</v>
      </c>
      <c r="AB45" s="93"/>
      <c r="AC45" s="93"/>
      <c r="AD45" s="94" t="s">
        <v>487</v>
      </c>
      <c r="AE45" s="94"/>
      <c r="AF45" s="94" t="s">
        <v>679</v>
      </c>
      <c r="AG45" s="57" t="s">
        <v>562</v>
      </c>
      <c r="AH45" s="125" t="s">
        <v>430</v>
      </c>
      <c r="AI45" s="125" t="s">
        <v>427</v>
      </c>
      <c r="AJ45" s="51">
        <f t="shared" si="0"/>
        <v>15</v>
      </c>
      <c r="AK45" s="125" t="s">
        <v>427</v>
      </c>
      <c r="AL45" s="51">
        <f t="shared" si="1"/>
        <v>5</v>
      </c>
      <c r="AM45" s="125" t="s">
        <v>428</v>
      </c>
      <c r="AN45" s="51">
        <f t="shared" si="2"/>
        <v>0</v>
      </c>
      <c r="AO45" s="125" t="s">
        <v>431</v>
      </c>
      <c r="AP45" s="51">
        <f t="shared" si="3"/>
        <v>10</v>
      </c>
      <c r="AQ45" s="125" t="s">
        <v>427</v>
      </c>
      <c r="AR45" s="51">
        <f t="shared" si="4"/>
        <v>15</v>
      </c>
      <c r="AS45" s="125" t="s">
        <v>427</v>
      </c>
      <c r="AT45" s="51">
        <f t="shared" si="5"/>
        <v>10</v>
      </c>
      <c r="AU45" s="125" t="s">
        <v>427</v>
      </c>
      <c r="AV45" s="51">
        <f t="shared" si="6"/>
        <v>30</v>
      </c>
      <c r="AW45" s="95">
        <v>85</v>
      </c>
      <c r="AX45" s="95"/>
      <c r="AY45" s="95"/>
      <c r="AZ45" s="95"/>
      <c r="BA45" s="95"/>
      <c r="BB45" s="95"/>
      <c r="BC45" s="95"/>
      <c r="BD45" s="95"/>
      <c r="BE45" s="95" t="s">
        <v>206</v>
      </c>
      <c r="BF45" s="52"/>
      <c r="BG45" s="95" t="s">
        <v>205</v>
      </c>
      <c r="BH45" s="95"/>
      <c r="BI45" s="95" t="s">
        <v>490</v>
      </c>
      <c r="BJ45" s="122" t="s">
        <v>225</v>
      </c>
      <c r="BK45" s="122" t="s">
        <v>563</v>
      </c>
      <c r="BL45" s="122" t="s">
        <v>564</v>
      </c>
      <c r="BM45" s="126">
        <v>43434</v>
      </c>
      <c r="BN45" s="127" t="s">
        <v>565</v>
      </c>
    </row>
    <row r="46" spans="2:66" ht="46.5" customHeight="1" thickBot="1">
      <c r="B46" s="248">
        <v>11</v>
      </c>
      <c r="C46" s="251" t="s">
        <v>566</v>
      </c>
      <c r="D46" s="251" t="s">
        <v>567</v>
      </c>
      <c r="E46" s="254" t="s">
        <v>568</v>
      </c>
      <c r="F46" s="242" t="s">
        <v>569</v>
      </c>
      <c r="G46" s="255" t="s">
        <v>570</v>
      </c>
      <c r="H46" s="242" t="s">
        <v>204</v>
      </c>
      <c r="I46" s="242" t="str">
        <f>MID(H46,1,1)</f>
        <v>2</v>
      </c>
      <c r="J46" s="260" t="s">
        <v>427</v>
      </c>
      <c r="K46" s="260" t="s">
        <v>427</v>
      </c>
      <c r="L46" s="260" t="s">
        <v>427</v>
      </c>
      <c r="M46" s="260" t="s">
        <v>427</v>
      </c>
      <c r="N46" s="260" t="s">
        <v>427</v>
      </c>
      <c r="O46" s="260" t="s">
        <v>428</v>
      </c>
      <c r="P46" s="260" t="s">
        <v>427</v>
      </c>
      <c r="Q46" s="260" t="s">
        <v>427</v>
      </c>
      <c r="R46" s="260" t="s">
        <v>428</v>
      </c>
      <c r="S46" s="260" t="s">
        <v>427</v>
      </c>
      <c r="T46" s="260" t="s">
        <v>427</v>
      </c>
      <c r="U46" s="260" t="s">
        <v>427</v>
      </c>
      <c r="V46" s="260" t="s">
        <v>427</v>
      </c>
      <c r="W46" s="260" t="s">
        <v>427</v>
      </c>
      <c r="X46" s="260" t="s">
        <v>427</v>
      </c>
      <c r="Y46" s="260" t="s">
        <v>428</v>
      </c>
      <c r="Z46" s="260" t="s">
        <v>427</v>
      </c>
      <c r="AA46" s="260" t="s">
        <v>428</v>
      </c>
      <c r="AB46" s="260">
        <f>COUNTIF(J46:AA48,"si")</f>
        <v>14</v>
      </c>
      <c r="AC46" s="260">
        <f>VALUE(IF(AB46&lt;=5,5,IF(AND(AB46&gt;5,AB46&lt;=11),10,IF(AB46&gt;11,20,0))))</f>
        <v>20</v>
      </c>
      <c r="AD46" s="271" t="s">
        <v>487</v>
      </c>
      <c r="AE46" s="239">
        <f>I46*AC46</f>
        <v>40</v>
      </c>
      <c r="AF46" s="239" t="str">
        <f>VLOOKUP(AE46,[1]Hoja2!$D$25:$E$67,2,0)</f>
        <v>40-Alta</v>
      </c>
      <c r="AG46" s="227" t="s">
        <v>571</v>
      </c>
      <c r="AH46" s="269" t="s">
        <v>430</v>
      </c>
      <c r="AI46" s="269" t="s">
        <v>427</v>
      </c>
      <c r="AJ46" s="51">
        <f t="shared" si="0"/>
        <v>15</v>
      </c>
      <c r="AK46" s="269" t="s">
        <v>427</v>
      </c>
      <c r="AL46" s="51">
        <f t="shared" si="1"/>
        <v>5</v>
      </c>
      <c r="AM46" s="269" t="s">
        <v>428</v>
      </c>
      <c r="AN46" s="51">
        <f t="shared" si="2"/>
        <v>0</v>
      </c>
      <c r="AO46" s="269" t="s">
        <v>431</v>
      </c>
      <c r="AP46" s="51">
        <f t="shared" si="3"/>
        <v>10</v>
      </c>
      <c r="AQ46" s="269" t="s">
        <v>427</v>
      </c>
      <c r="AR46" s="51">
        <f t="shared" si="4"/>
        <v>15</v>
      </c>
      <c r="AS46" s="269" t="s">
        <v>427</v>
      </c>
      <c r="AT46" s="51">
        <f t="shared" si="5"/>
        <v>10</v>
      </c>
      <c r="AU46" s="269" t="s">
        <v>427</v>
      </c>
      <c r="AV46" s="51">
        <f t="shared" si="6"/>
        <v>30</v>
      </c>
      <c r="AW46" s="224">
        <f t="shared" si="31"/>
        <v>85</v>
      </c>
      <c r="AX46" s="224">
        <f>IFERROR(AVERAGEIF(AH46:AH48,"Detectivo",AW46:AW48),0)</f>
        <v>0</v>
      </c>
      <c r="AY46" s="224">
        <f>IFERROR(AVERAGEIF(AH46:AH48,"Preventivo",AW46:AW48),0)</f>
        <v>85</v>
      </c>
      <c r="AZ46" s="224">
        <f>MAX(AX46,AY46)</f>
        <v>85</v>
      </c>
      <c r="BA46" s="224">
        <f>IF(AZ46&lt;=50,0,IF(AND(AZ46&gt;50,AZ46&lt;=75),1,IF(AND(AZ46&gt;=76,AZ46&lt;=100),2,2)))</f>
        <v>2</v>
      </c>
      <c r="BB46" s="224">
        <f>IFERROR(AVERAGEIF(AH46:AH48,"correctivo",AW46:AW48),0)</f>
        <v>0</v>
      </c>
      <c r="BC46" s="224">
        <f>IF(BB46&lt;=50,0,IF(AND(BB46&gt;50,BB46&lt;=75),1,IF(AND(BB46&gt;=76,BB46&lt;=100),2,2)))</f>
        <v>0</v>
      </c>
      <c r="BD46" s="52">
        <f>IF(I46-BA46&lt;1,1,I46-BA46)</f>
        <v>1</v>
      </c>
      <c r="BE46" s="224" t="str">
        <f>IF(BD46=1,[3]Hoja2!$H$3,IF(BD46=2,[3]Hoja2!$H$4,IF(BD46=3,[3]Hoja2!$H$5,IF(BD46=4,[3]Hoja2!$H$6,IF(BD46=5,[3]Hoja2!$H$7,0)))))</f>
        <v>1-Raro</v>
      </c>
      <c r="BF46" s="52">
        <f t="shared" ref="BF46:BF48" si="32">IF(AND(AC46=20,BC46=0),20,IF(AND(AC46=20,BC46=1),10,IF(AND(AC46=20,BC46=2),5,IF(AND(AC46=10,BC46=0),10,IF(AND(AC46=10,BC46=1),5,IF(AND(AC46=10,BC46=2),5,IF(AND(AC46=5,BC46=0),5,IF(AND(AC46=5,BC46=1),5,IF(AND(AC46=5,BC46=2),5)))))))))</f>
        <v>20</v>
      </c>
      <c r="BG46" s="224" t="str">
        <f>IF(BF46=5,[1]Hoja2!$C$53,IF(BF46=10,[1]Hoja2!$C$54,IF(BF46=20,[1]Hoja2!$C$55,)))</f>
        <v>20-Catastrófico</v>
      </c>
      <c r="BH46" s="52">
        <f>BD46*BF46</f>
        <v>20</v>
      </c>
      <c r="BI46" s="224" t="str">
        <f>VLOOKUP(BH46,[1]Hoja2!$D$53:$E$67,2,0)</f>
        <v>20-Moderada</v>
      </c>
      <c r="BJ46" s="227" t="s">
        <v>572</v>
      </c>
      <c r="BK46" s="227" t="s">
        <v>573</v>
      </c>
      <c r="BL46" s="227" t="s">
        <v>574</v>
      </c>
      <c r="BM46" s="230">
        <v>43465</v>
      </c>
      <c r="BN46" s="221" t="s">
        <v>575</v>
      </c>
    </row>
    <row r="47" spans="2:66" ht="16" thickBot="1">
      <c r="B47" s="249"/>
      <c r="C47" s="252"/>
      <c r="D47" s="252"/>
      <c r="E47" s="228"/>
      <c r="F47" s="243"/>
      <c r="G47" s="258"/>
      <c r="H47" s="243"/>
      <c r="I47" s="243"/>
      <c r="J47" s="261"/>
      <c r="K47" s="261"/>
      <c r="L47" s="261"/>
      <c r="M47" s="261"/>
      <c r="N47" s="261"/>
      <c r="O47" s="261"/>
      <c r="P47" s="261"/>
      <c r="Q47" s="261"/>
      <c r="R47" s="261"/>
      <c r="S47" s="261"/>
      <c r="T47" s="261"/>
      <c r="U47" s="261"/>
      <c r="V47" s="261"/>
      <c r="W47" s="261"/>
      <c r="X47" s="261"/>
      <c r="Y47" s="261"/>
      <c r="Z47" s="261"/>
      <c r="AA47" s="261"/>
      <c r="AB47" s="261"/>
      <c r="AC47" s="261"/>
      <c r="AD47" s="272"/>
      <c r="AE47" s="240"/>
      <c r="AF47" s="240"/>
      <c r="AG47" s="228"/>
      <c r="AH47" s="270"/>
      <c r="AI47" s="270"/>
      <c r="AJ47" s="51">
        <f t="shared" si="0"/>
        <v>0</v>
      </c>
      <c r="AK47" s="270"/>
      <c r="AL47" s="51">
        <f t="shared" si="1"/>
        <v>0</v>
      </c>
      <c r="AM47" s="270"/>
      <c r="AN47" s="51">
        <f t="shared" si="2"/>
        <v>0</v>
      </c>
      <c r="AO47" s="270"/>
      <c r="AP47" s="51">
        <f t="shared" si="3"/>
        <v>0</v>
      </c>
      <c r="AQ47" s="270"/>
      <c r="AR47" s="51">
        <f t="shared" si="4"/>
        <v>0</v>
      </c>
      <c r="AS47" s="270"/>
      <c r="AT47" s="51">
        <f t="shared" si="5"/>
        <v>0</v>
      </c>
      <c r="AU47" s="270"/>
      <c r="AV47" s="51">
        <f t="shared" si="6"/>
        <v>0</v>
      </c>
      <c r="AW47" s="225"/>
      <c r="AX47" s="225"/>
      <c r="AY47" s="225"/>
      <c r="AZ47" s="225"/>
      <c r="BA47" s="225"/>
      <c r="BB47" s="225"/>
      <c r="BC47" s="225"/>
      <c r="BD47" s="102">
        <f t="shared" ref="BD47:BD48" si="33">IF(I47-BA47&lt;1,1,I47-BA47)</f>
        <v>1</v>
      </c>
      <c r="BE47" s="225"/>
      <c r="BF47" s="52" t="b">
        <f t="shared" si="32"/>
        <v>0</v>
      </c>
      <c r="BG47" s="225"/>
      <c r="BH47" s="102">
        <f t="shared" ref="BH47:BH48" si="34">BD47*BF47</f>
        <v>0</v>
      </c>
      <c r="BI47" s="225"/>
      <c r="BJ47" s="228"/>
      <c r="BK47" s="228"/>
      <c r="BL47" s="228"/>
      <c r="BM47" s="231"/>
      <c r="BN47" s="222"/>
    </row>
    <row r="48" spans="2:66" ht="51.75" customHeight="1" thickBot="1">
      <c r="B48" s="250"/>
      <c r="C48" s="253"/>
      <c r="D48" s="253"/>
      <c r="E48" s="229"/>
      <c r="F48" s="244"/>
      <c r="G48" s="259"/>
      <c r="H48" s="244"/>
      <c r="I48" s="244"/>
      <c r="J48" s="262"/>
      <c r="K48" s="262"/>
      <c r="L48" s="262"/>
      <c r="M48" s="262"/>
      <c r="N48" s="262"/>
      <c r="O48" s="262"/>
      <c r="P48" s="262"/>
      <c r="Q48" s="262"/>
      <c r="R48" s="262"/>
      <c r="S48" s="262"/>
      <c r="T48" s="262"/>
      <c r="U48" s="262"/>
      <c r="V48" s="262"/>
      <c r="W48" s="262"/>
      <c r="X48" s="262"/>
      <c r="Y48" s="262"/>
      <c r="Z48" s="262"/>
      <c r="AA48" s="262"/>
      <c r="AB48" s="262"/>
      <c r="AC48" s="262"/>
      <c r="AD48" s="273"/>
      <c r="AE48" s="241"/>
      <c r="AF48" s="241"/>
      <c r="AG48" s="229"/>
      <c r="AH48" s="119" t="s">
        <v>430</v>
      </c>
      <c r="AI48" s="119" t="s">
        <v>427</v>
      </c>
      <c r="AJ48" s="51">
        <f t="shared" si="0"/>
        <v>15</v>
      </c>
      <c r="AK48" s="119" t="s">
        <v>427</v>
      </c>
      <c r="AL48" s="51">
        <f t="shared" si="1"/>
        <v>5</v>
      </c>
      <c r="AM48" s="119" t="s">
        <v>428</v>
      </c>
      <c r="AN48" s="51">
        <f t="shared" si="2"/>
        <v>0</v>
      </c>
      <c r="AO48" s="119" t="s">
        <v>431</v>
      </c>
      <c r="AP48" s="51">
        <f t="shared" si="3"/>
        <v>10</v>
      </c>
      <c r="AQ48" s="119" t="s">
        <v>427</v>
      </c>
      <c r="AR48" s="51">
        <f t="shared" si="4"/>
        <v>15</v>
      </c>
      <c r="AS48" s="119" t="s">
        <v>427</v>
      </c>
      <c r="AT48" s="51">
        <f t="shared" si="5"/>
        <v>10</v>
      </c>
      <c r="AU48" s="119" t="s">
        <v>427</v>
      </c>
      <c r="AV48" s="51">
        <f t="shared" si="6"/>
        <v>30</v>
      </c>
      <c r="AW48" s="120">
        <f t="shared" ref="AW48" si="35">AJ48+AL48+AN48+AP48+AR48+AT48+AV48</f>
        <v>85</v>
      </c>
      <c r="AX48" s="226"/>
      <c r="AY48" s="226"/>
      <c r="AZ48" s="226"/>
      <c r="BA48" s="226"/>
      <c r="BB48" s="226"/>
      <c r="BC48" s="226"/>
      <c r="BD48" s="120">
        <f t="shared" si="33"/>
        <v>1</v>
      </c>
      <c r="BE48" s="226"/>
      <c r="BF48" s="52" t="b">
        <f t="shared" si="32"/>
        <v>0</v>
      </c>
      <c r="BG48" s="226"/>
      <c r="BH48" s="120">
        <f t="shared" si="34"/>
        <v>0</v>
      </c>
      <c r="BI48" s="226"/>
      <c r="BJ48" s="229"/>
      <c r="BK48" s="229"/>
      <c r="BL48" s="229"/>
      <c r="BM48" s="232"/>
      <c r="BN48" s="223"/>
    </row>
    <row r="49" spans="2:66" ht="33" customHeight="1" thickBot="1">
      <c r="B49" s="248">
        <v>12</v>
      </c>
      <c r="C49" s="251" t="s">
        <v>576</v>
      </c>
      <c r="D49" s="251" t="s">
        <v>577</v>
      </c>
      <c r="E49" s="254" t="s">
        <v>578</v>
      </c>
      <c r="F49" s="255" t="s">
        <v>222</v>
      </c>
      <c r="G49" s="255" t="s">
        <v>579</v>
      </c>
      <c r="H49" s="242" t="s">
        <v>210</v>
      </c>
      <c r="I49" s="242"/>
      <c r="J49" s="242" t="s">
        <v>427</v>
      </c>
      <c r="K49" s="242" t="s">
        <v>427</v>
      </c>
      <c r="L49" s="242" t="s">
        <v>427</v>
      </c>
      <c r="M49" s="242" t="s">
        <v>427</v>
      </c>
      <c r="N49" s="242" t="s">
        <v>427</v>
      </c>
      <c r="O49" s="242" t="s">
        <v>427</v>
      </c>
      <c r="P49" s="242" t="s">
        <v>427</v>
      </c>
      <c r="Q49" s="242" t="s">
        <v>428</v>
      </c>
      <c r="R49" s="242" t="s">
        <v>427</v>
      </c>
      <c r="S49" s="242" t="s">
        <v>427</v>
      </c>
      <c r="T49" s="242" t="s">
        <v>427</v>
      </c>
      <c r="U49" s="242" t="s">
        <v>427</v>
      </c>
      <c r="V49" s="242" t="s">
        <v>427</v>
      </c>
      <c r="W49" s="242" t="s">
        <v>427</v>
      </c>
      <c r="X49" s="242" t="s">
        <v>428</v>
      </c>
      <c r="Y49" s="242" t="s">
        <v>428</v>
      </c>
      <c r="Z49" s="242" t="s">
        <v>427</v>
      </c>
      <c r="AA49" s="242" t="s">
        <v>428</v>
      </c>
      <c r="AB49" s="242"/>
      <c r="AC49" s="242"/>
      <c r="AD49" s="239" t="s">
        <v>487</v>
      </c>
      <c r="AE49" s="239"/>
      <c r="AF49" s="239" t="s">
        <v>580</v>
      </c>
      <c r="AG49" s="227" t="s">
        <v>581</v>
      </c>
      <c r="AH49" s="233" t="s">
        <v>430</v>
      </c>
      <c r="AI49" s="233" t="s">
        <v>427</v>
      </c>
      <c r="AJ49" s="51"/>
      <c r="AK49" s="233" t="s">
        <v>427</v>
      </c>
      <c r="AL49" s="51"/>
      <c r="AM49" s="233" t="s">
        <v>428</v>
      </c>
      <c r="AN49" s="51"/>
      <c r="AO49" s="233" t="s">
        <v>431</v>
      </c>
      <c r="AP49" s="51"/>
      <c r="AQ49" s="233" t="s">
        <v>427</v>
      </c>
      <c r="AR49" s="51"/>
      <c r="AS49" s="233" t="s">
        <v>427</v>
      </c>
      <c r="AT49" s="51"/>
      <c r="AU49" s="233" t="s">
        <v>427</v>
      </c>
      <c r="AV49" s="51"/>
      <c r="AW49" s="236">
        <v>85</v>
      </c>
      <c r="AX49" s="224"/>
      <c r="AY49" s="224"/>
      <c r="AZ49" s="224"/>
      <c r="BA49" s="224"/>
      <c r="BB49" s="224"/>
      <c r="BC49" s="224"/>
      <c r="BD49" s="52"/>
      <c r="BE49" s="224" t="s">
        <v>206</v>
      </c>
      <c r="BF49" s="52"/>
      <c r="BG49" s="224" t="s">
        <v>205</v>
      </c>
      <c r="BH49" s="52"/>
      <c r="BI49" s="224" t="s">
        <v>490</v>
      </c>
      <c r="BJ49" s="263" t="s">
        <v>642</v>
      </c>
      <c r="BK49" s="263" t="s">
        <v>643</v>
      </c>
      <c r="BL49" s="227" t="s">
        <v>582</v>
      </c>
      <c r="BM49" s="230">
        <v>43434</v>
      </c>
      <c r="BN49" s="266" t="s">
        <v>644</v>
      </c>
    </row>
    <row r="50" spans="2:66" ht="30.75" customHeight="1" thickBot="1">
      <c r="B50" s="249"/>
      <c r="C50" s="252"/>
      <c r="D50" s="252"/>
      <c r="E50" s="228"/>
      <c r="F50" s="256"/>
      <c r="G50" s="258"/>
      <c r="H50" s="243"/>
      <c r="I50" s="243"/>
      <c r="J50" s="243"/>
      <c r="K50" s="243"/>
      <c r="L50" s="243"/>
      <c r="M50" s="243"/>
      <c r="N50" s="243"/>
      <c r="O50" s="243"/>
      <c r="P50" s="243"/>
      <c r="Q50" s="243"/>
      <c r="R50" s="243"/>
      <c r="S50" s="243"/>
      <c r="T50" s="243"/>
      <c r="U50" s="243"/>
      <c r="V50" s="243"/>
      <c r="W50" s="243"/>
      <c r="X50" s="243"/>
      <c r="Y50" s="243"/>
      <c r="Z50" s="243"/>
      <c r="AA50" s="243"/>
      <c r="AB50" s="243"/>
      <c r="AC50" s="243"/>
      <c r="AD50" s="240"/>
      <c r="AE50" s="240"/>
      <c r="AF50" s="240"/>
      <c r="AG50" s="228"/>
      <c r="AH50" s="234"/>
      <c r="AI50" s="234"/>
      <c r="AJ50" s="51"/>
      <c r="AK50" s="234"/>
      <c r="AL50" s="51"/>
      <c r="AM50" s="234"/>
      <c r="AN50" s="51"/>
      <c r="AO50" s="234"/>
      <c r="AP50" s="51"/>
      <c r="AQ50" s="234"/>
      <c r="AR50" s="51"/>
      <c r="AS50" s="234"/>
      <c r="AT50" s="51"/>
      <c r="AU50" s="234"/>
      <c r="AV50" s="51"/>
      <c r="AW50" s="237"/>
      <c r="AX50" s="225"/>
      <c r="AY50" s="225"/>
      <c r="AZ50" s="225"/>
      <c r="BA50" s="225"/>
      <c r="BB50" s="225"/>
      <c r="BC50" s="225"/>
      <c r="BD50" s="102"/>
      <c r="BE50" s="225"/>
      <c r="BF50" s="52"/>
      <c r="BG50" s="225"/>
      <c r="BH50" s="102"/>
      <c r="BI50" s="225"/>
      <c r="BJ50" s="264"/>
      <c r="BK50" s="264"/>
      <c r="BL50" s="228"/>
      <c r="BM50" s="231"/>
      <c r="BN50" s="267"/>
    </row>
    <row r="51" spans="2:66" ht="107.25" customHeight="1" thickBot="1">
      <c r="B51" s="250"/>
      <c r="C51" s="253"/>
      <c r="D51" s="253"/>
      <c r="E51" s="229"/>
      <c r="F51" s="257"/>
      <c r="G51" s="259"/>
      <c r="H51" s="244"/>
      <c r="I51" s="244"/>
      <c r="J51" s="244"/>
      <c r="K51" s="244"/>
      <c r="L51" s="244"/>
      <c r="M51" s="244"/>
      <c r="N51" s="244"/>
      <c r="O51" s="244"/>
      <c r="P51" s="244"/>
      <c r="Q51" s="244"/>
      <c r="R51" s="244"/>
      <c r="S51" s="244"/>
      <c r="T51" s="244"/>
      <c r="U51" s="244"/>
      <c r="V51" s="244"/>
      <c r="W51" s="244"/>
      <c r="X51" s="244"/>
      <c r="Y51" s="244"/>
      <c r="Z51" s="244"/>
      <c r="AA51" s="244"/>
      <c r="AB51" s="244"/>
      <c r="AC51" s="244"/>
      <c r="AD51" s="241"/>
      <c r="AE51" s="241"/>
      <c r="AF51" s="241"/>
      <c r="AG51" s="229"/>
      <c r="AH51" s="235"/>
      <c r="AI51" s="235"/>
      <c r="AJ51" s="51"/>
      <c r="AK51" s="235"/>
      <c r="AL51" s="51"/>
      <c r="AM51" s="235"/>
      <c r="AN51" s="51"/>
      <c r="AO51" s="235"/>
      <c r="AP51" s="51"/>
      <c r="AQ51" s="235"/>
      <c r="AR51" s="51"/>
      <c r="AS51" s="235"/>
      <c r="AT51" s="51"/>
      <c r="AU51" s="235"/>
      <c r="AV51" s="51"/>
      <c r="AW51" s="238"/>
      <c r="AX51" s="226"/>
      <c r="AY51" s="226"/>
      <c r="AZ51" s="226"/>
      <c r="BA51" s="226"/>
      <c r="BB51" s="226"/>
      <c r="BC51" s="226"/>
      <c r="BD51" s="120"/>
      <c r="BE51" s="226"/>
      <c r="BF51" s="52"/>
      <c r="BG51" s="226"/>
      <c r="BH51" s="120"/>
      <c r="BI51" s="226"/>
      <c r="BJ51" s="265"/>
      <c r="BK51" s="265"/>
      <c r="BL51" s="229"/>
      <c r="BM51" s="232"/>
      <c r="BN51" s="268"/>
    </row>
    <row r="52" spans="2:66" ht="56.25" customHeight="1" thickBot="1">
      <c r="B52" s="248">
        <v>13</v>
      </c>
      <c r="C52" s="251" t="s">
        <v>583</v>
      </c>
      <c r="D52" s="251" t="s">
        <v>584</v>
      </c>
      <c r="E52" s="254" t="s">
        <v>585</v>
      </c>
      <c r="F52" s="255" t="s">
        <v>222</v>
      </c>
      <c r="G52" s="255" t="s">
        <v>586</v>
      </c>
      <c r="H52" s="242" t="s">
        <v>210</v>
      </c>
      <c r="I52" s="242"/>
      <c r="J52" s="242" t="s">
        <v>427</v>
      </c>
      <c r="K52" s="242" t="s">
        <v>427</v>
      </c>
      <c r="L52" s="242" t="s">
        <v>427</v>
      </c>
      <c r="M52" s="242" t="s">
        <v>427</v>
      </c>
      <c r="N52" s="242" t="s">
        <v>427</v>
      </c>
      <c r="O52" s="242" t="s">
        <v>427</v>
      </c>
      <c r="P52" s="242" t="s">
        <v>427</v>
      </c>
      <c r="Q52" s="242" t="s">
        <v>428</v>
      </c>
      <c r="R52" s="242" t="s">
        <v>427</v>
      </c>
      <c r="S52" s="242" t="s">
        <v>427</v>
      </c>
      <c r="T52" s="242" t="s">
        <v>427</v>
      </c>
      <c r="U52" s="242" t="s">
        <v>427</v>
      </c>
      <c r="V52" s="242" t="s">
        <v>427</v>
      </c>
      <c r="W52" s="242" t="s">
        <v>427</v>
      </c>
      <c r="X52" s="242" t="s">
        <v>428</v>
      </c>
      <c r="Y52" s="242" t="s">
        <v>428</v>
      </c>
      <c r="Z52" s="242" t="s">
        <v>427</v>
      </c>
      <c r="AA52" s="242" t="s">
        <v>428</v>
      </c>
      <c r="AB52" s="242"/>
      <c r="AC52" s="242"/>
      <c r="AD52" s="239" t="s">
        <v>487</v>
      </c>
      <c r="AE52" s="239"/>
      <c r="AF52" s="239" t="s">
        <v>580</v>
      </c>
      <c r="AG52" s="227" t="s">
        <v>587</v>
      </c>
      <c r="AH52" s="233" t="s">
        <v>430</v>
      </c>
      <c r="AI52" s="233" t="s">
        <v>427</v>
      </c>
      <c r="AJ52" s="51"/>
      <c r="AK52" s="233" t="s">
        <v>427</v>
      </c>
      <c r="AL52" s="51"/>
      <c r="AM52" s="233" t="s">
        <v>428</v>
      </c>
      <c r="AN52" s="51"/>
      <c r="AO52" s="233" t="s">
        <v>431</v>
      </c>
      <c r="AP52" s="51"/>
      <c r="AQ52" s="233" t="s">
        <v>427</v>
      </c>
      <c r="AR52" s="51"/>
      <c r="AS52" s="233" t="s">
        <v>427</v>
      </c>
      <c r="AT52" s="51"/>
      <c r="AU52" s="233" t="s">
        <v>427</v>
      </c>
      <c r="AV52" s="51"/>
      <c r="AW52" s="236">
        <v>85</v>
      </c>
      <c r="AX52" s="224"/>
      <c r="AY52" s="224"/>
      <c r="AZ52" s="224"/>
      <c r="BA52" s="224"/>
      <c r="BB52" s="224"/>
      <c r="BC52" s="224"/>
      <c r="BD52" s="52"/>
      <c r="BE52" s="224" t="s">
        <v>588</v>
      </c>
      <c r="BF52" s="52"/>
      <c r="BG52" s="224" t="s">
        <v>205</v>
      </c>
      <c r="BH52" s="52"/>
      <c r="BI52" s="224" t="s">
        <v>490</v>
      </c>
      <c r="BJ52" s="263" t="s">
        <v>647</v>
      </c>
      <c r="BK52" s="263" t="s">
        <v>645</v>
      </c>
      <c r="BL52" s="227" t="s">
        <v>589</v>
      </c>
      <c r="BM52" s="230">
        <v>43434</v>
      </c>
      <c r="BN52" s="266" t="s">
        <v>646</v>
      </c>
    </row>
    <row r="53" spans="2:66" ht="55.5" customHeight="1" thickBot="1">
      <c r="B53" s="249"/>
      <c r="C53" s="252"/>
      <c r="D53" s="252"/>
      <c r="E53" s="228"/>
      <c r="F53" s="256"/>
      <c r="G53" s="258"/>
      <c r="H53" s="243"/>
      <c r="I53" s="243"/>
      <c r="J53" s="243"/>
      <c r="K53" s="243"/>
      <c r="L53" s="243"/>
      <c r="M53" s="243"/>
      <c r="N53" s="243"/>
      <c r="O53" s="243"/>
      <c r="P53" s="243"/>
      <c r="Q53" s="243"/>
      <c r="R53" s="243"/>
      <c r="S53" s="243"/>
      <c r="T53" s="243"/>
      <c r="U53" s="243"/>
      <c r="V53" s="243"/>
      <c r="W53" s="243"/>
      <c r="X53" s="243"/>
      <c r="Y53" s="243"/>
      <c r="Z53" s="243"/>
      <c r="AA53" s="243"/>
      <c r="AB53" s="243"/>
      <c r="AC53" s="243"/>
      <c r="AD53" s="240"/>
      <c r="AE53" s="240"/>
      <c r="AF53" s="240"/>
      <c r="AG53" s="228"/>
      <c r="AH53" s="234"/>
      <c r="AI53" s="234"/>
      <c r="AJ53" s="51"/>
      <c r="AK53" s="234"/>
      <c r="AL53" s="51"/>
      <c r="AM53" s="234"/>
      <c r="AN53" s="51"/>
      <c r="AO53" s="234"/>
      <c r="AP53" s="51"/>
      <c r="AQ53" s="234"/>
      <c r="AR53" s="51"/>
      <c r="AS53" s="234"/>
      <c r="AT53" s="51"/>
      <c r="AU53" s="234"/>
      <c r="AV53" s="51"/>
      <c r="AW53" s="237"/>
      <c r="AX53" s="225"/>
      <c r="AY53" s="225"/>
      <c r="AZ53" s="225"/>
      <c r="BA53" s="225"/>
      <c r="BB53" s="225"/>
      <c r="BC53" s="225"/>
      <c r="BD53" s="102"/>
      <c r="BE53" s="225"/>
      <c r="BF53" s="52"/>
      <c r="BG53" s="225"/>
      <c r="BH53" s="102"/>
      <c r="BI53" s="225"/>
      <c r="BJ53" s="264"/>
      <c r="BK53" s="264"/>
      <c r="BL53" s="228"/>
      <c r="BM53" s="231"/>
      <c r="BN53" s="267"/>
    </row>
    <row r="54" spans="2:66" ht="50.25" customHeight="1" thickBot="1">
      <c r="B54" s="250"/>
      <c r="C54" s="253"/>
      <c r="D54" s="253"/>
      <c r="E54" s="229"/>
      <c r="F54" s="257"/>
      <c r="G54" s="259"/>
      <c r="H54" s="244"/>
      <c r="I54" s="244"/>
      <c r="J54" s="244"/>
      <c r="K54" s="244"/>
      <c r="L54" s="244"/>
      <c r="M54" s="244"/>
      <c r="N54" s="244"/>
      <c r="O54" s="244"/>
      <c r="P54" s="244"/>
      <c r="Q54" s="244"/>
      <c r="R54" s="244"/>
      <c r="S54" s="244"/>
      <c r="T54" s="244"/>
      <c r="U54" s="244"/>
      <c r="V54" s="244"/>
      <c r="W54" s="244"/>
      <c r="X54" s="244"/>
      <c r="Y54" s="244"/>
      <c r="Z54" s="244"/>
      <c r="AA54" s="244"/>
      <c r="AB54" s="244"/>
      <c r="AC54" s="244"/>
      <c r="AD54" s="241"/>
      <c r="AE54" s="241"/>
      <c r="AF54" s="241"/>
      <c r="AG54" s="229"/>
      <c r="AH54" s="235"/>
      <c r="AI54" s="235"/>
      <c r="AJ54" s="51"/>
      <c r="AK54" s="235"/>
      <c r="AL54" s="51"/>
      <c r="AM54" s="235"/>
      <c r="AN54" s="51"/>
      <c r="AO54" s="235"/>
      <c r="AP54" s="51"/>
      <c r="AQ54" s="235"/>
      <c r="AR54" s="51"/>
      <c r="AS54" s="235"/>
      <c r="AT54" s="51"/>
      <c r="AU54" s="235"/>
      <c r="AV54" s="51"/>
      <c r="AW54" s="238"/>
      <c r="AX54" s="226"/>
      <c r="AY54" s="226"/>
      <c r="AZ54" s="226"/>
      <c r="BA54" s="226"/>
      <c r="BB54" s="226"/>
      <c r="BC54" s="226"/>
      <c r="BD54" s="120"/>
      <c r="BE54" s="226"/>
      <c r="BF54" s="52"/>
      <c r="BG54" s="226"/>
      <c r="BH54" s="120"/>
      <c r="BI54" s="226"/>
      <c r="BJ54" s="265"/>
      <c r="BK54" s="265"/>
      <c r="BL54" s="229"/>
      <c r="BM54" s="232"/>
      <c r="BN54" s="268"/>
    </row>
    <row r="55" spans="2:66" ht="63.75" customHeight="1" thickBot="1">
      <c r="B55" s="248">
        <v>14</v>
      </c>
      <c r="C55" s="251" t="s">
        <v>590</v>
      </c>
      <c r="D55" s="251" t="s">
        <v>591</v>
      </c>
      <c r="E55" s="254" t="s">
        <v>592</v>
      </c>
      <c r="F55" s="255" t="s">
        <v>64</v>
      </c>
      <c r="G55" s="255" t="s">
        <v>593</v>
      </c>
      <c r="H55" s="242" t="s">
        <v>206</v>
      </c>
      <c r="I55" s="242"/>
      <c r="J55" s="242" t="s">
        <v>427</v>
      </c>
      <c r="K55" s="242" t="s">
        <v>427</v>
      </c>
      <c r="L55" s="242" t="s">
        <v>427</v>
      </c>
      <c r="M55" s="242" t="s">
        <v>427</v>
      </c>
      <c r="N55" s="242" t="s">
        <v>427</v>
      </c>
      <c r="O55" s="242" t="s">
        <v>427</v>
      </c>
      <c r="P55" s="242" t="s">
        <v>427</v>
      </c>
      <c r="Q55" s="242" t="s">
        <v>428</v>
      </c>
      <c r="R55" s="242" t="s">
        <v>427</v>
      </c>
      <c r="S55" s="242" t="s">
        <v>427</v>
      </c>
      <c r="T55" s="242" t="s">
        <v>427</v>
      </c>
      <c r="U55" s="242" t="s">
        <v>427</v>
      </c>
      <c r="V55" s="242" t="s">
        <v>427</v>
      </c>
      <c r="W55" s="242" t="s">
        <v>427</v>
      </c>
      <c r="X55" s="242" t="s">
        <v>428</v>
      </c>
      <c r="Y55" s="242" t="s">
        <v>428</v>
      </c>
      <c r="Z55" s="242" t="s">
        <v>427</v>
      </c>
      <c r="AA55" s="242" t="s">
        <v>428</v>
      </c>
      <c r="AB55" s="242"/>
      <c r="AC55" s="242"/>
      <c r="AD55" s="239" t="s">
        <v>487</v>
      </c>
      <c r="AE55" s="239"/>
      <c r="AF55" s="239" t="s">
        <v>580</v>
      </c>
      <c r="AG55" s="227" t="s">
        <v>594</v>
      </c>
      <c r="AH55" s="233" t="s">
        <v>430</v>
      </c>
      <c r="AI55" s="233" t="s">
        <v>427</v>
      </c>
      <c r="AJ55" s="51"/>
      <c r="AK55" s="233" t="s">
        <v>427</v>
      </c>
      <c r="AL55" s="51"/>
      <c r="AM55" s="233" t="s">
        <v>428</v>
      </c>
      <c r="AN55" s="51"/>
      <c r="AO55" s="233" t="s">
        <v>431</v>
      </c>
      <c r="AP55" s="51"/>
      <c r="AQ55" s="233" t="s">
        <v>427</v>
      </c>
      <c r="AR55" s="51"/>
      <c r="AS55" s="233" t="s">
        <v>427</v>
      </c>
      <c r="AT55" s="51"/>
      <c r="AU55" s="233" t="s">
        <v>427</v>
      </c>
      <c r="AV55" s="51"/>
      <c r="AW55" s="236">
        <v>85</v>
      </c>
      <c r="AX55" s="224"/>
      <c r="AY55" s="224"/>
      <c r="AZ55" s="224"/>
      <c r="BA55" s="224"/>
      <c r="BB55" s="224"/>
      <c r="BC55" s="224"/>
      <c r="BD55" s="52"/>
      <c r="BE55" s="224" t="s">
        <v>588</v>
      </c>
      <c r="BF55" s="52"/>
      <c r="BG55" s="224" t="s">
        <v>205</v>
      </c>
      <c r="BH55" s="52"/>
      <c r="BI55" s="224" t="s">
        <v>490</v>
      </c>
      <c r="BJ55" s="245" t="s">
        <v>649</v>
      </c>
      <c r="BK55" s="245" t="s">
        <v>648</v>
      </c>
      <c r="BL55" s="227" t="s">
        <v>595</v>
      </c>
      <c r="BM55" s="230">
        <v>43434</v>
      </c>
      <c r="BN55" s="149"/>
    </row>
    <row r="56" spans="2:66" ht="39" customHeight="1" thickBot="1">
      <c r="B56" s="249"/>
      <c r="C56" s="252"/>
      <c r="D56" s="252"/>
      <c r="E56" s="228"/>
      <c r="F56" s="256"/>
      <c r="G56" s="258"/>
      <c r="H56" s="243"/>
      <c r="I56" s="243"/>
      <c r="J56" s="243"/>
      <c r="K56" s="243"/>
      <c r="L56" s="243"/>
      <c r="M56" s="243"/>
      <c r="N56" s="243"/>
      <c r="O56" s="243"/>
      <c r="P56" s="243"/>
      <c r="Q56" s="243"/>
      <c r="R56" s="243"/>
      <c r="S56" s="243"/>
      <c r="T56" s="243"/>
      <c r="U56" s="243"/>
      <c r="V56" s="243"/>
      <c r="W56" s="243"/>
      <c r="X56" s="243"/>
      <c r="Y56" s="243"/>
      <c r="Z56" s="243"/>
      <c r="AA56" s="243"/>
      <c r="AB56" s="243"/>
      <c r="AC56" s="243"/>
      <c r="AD56" s="240"/>
      <c r="AE56" s="240"/>
      <c r="AF56" s="240"/>
      <c r="AG56" s="228"/>
      <c r="AH56" s="234"/>
      <c r="AI56" s="234"/>
      <c r="AJ56" s="51"/>
      <c r="AK56" s="234"/>
      <c r="AL56" s="51"/>
      <c r="AM56" s="234"/>
      <c r="AN56" s="51"/>
      <c r="AO56" s="234"/>
      <c r="AP56" s="51"/>
      <c r="AQ56" s="234"/>
      <c r="AR56" s="51"/>
      <c r="AS56" s="234"/>
      <c r="AT56" s="51"/>
      <c r="AU56" s="234"/>
      <c r="AV56" s="51"/>
      <c r="AW56" s="237"/>
      <c r="AX56" s="225"/>
      <c r="AY56" s="225"/>
      <c r="AZ56" s="225"/>
      <c r="BA56" s="225"/>
      <c r="BB56" s="225"/>
      <c r="BC56" s="225"/>
      <c r="BD56" s="102"/>
      <c r="BE56" s="225"/>
      <c r="BF56" s="52"/>
      <c r="BG56" s="225"/>
      <c r="BH56" s="102"/>
      <c r="BI56" s="225"/>
      <c r="BJ56" s="246"/>
      <c r="BK56" s="246"/>
      <c r="BL56" s="228"/>
      <c r="BM56" s="231"/>
      <c r="BN56" s="150"/>
    </row>
    <row r="57" spans="2:66" ht="50.25" customHeight="1" thickBot="1">
      <c r="B57" s="250"/>
      <c r="C57" s="253"/>
      <c r="D57" s="253"/>
      <c r="E57" s="229"/>
      <c r="F57" s="257"/>
      <c r="G57" s="259"/>
      <c r="H57" s="244"/>
      <c r="I57" s="244"/>
      <c r="J57" s="244"/>
      <c r="K57" s="244"/>
      <c r="L57" s="244"/>
      <c r="M57" s="244"/>
      <c r="N57" s="244"/>
      <c r="O57" s="244"/>
      <c r="P57" s="244"/>
      <c r="Q57" s="244"/>
      <c r="R57" s="244"/>
      <c r="S57" s="244"/>
      <c r="T57" s="244"/>
      <c r="U57" s="244"/>
      <c r="V57" s="244"/>
      <c r="W57" s="244"/>
      <c r="X57" s="244"/>
      <c r="Y57" s="244"/>
      <c r="Z57" s="244"/>
      <c r="AA57" s="244"/>
      <c r="AB57" s="244"/>
      <c r="AC57" s="244"/>
      <c r="AD57" s="241"/>
      <c r="AE57" s="241"/>
      <c r="AF57" s="241"/>
      <c r="AG57" s="229"/>
      <c r="AH57" s="235"/>
      <c r="AI57" s="235"/>
      <c r="AJ57" s="51"/>
      <c r="AK57" s="235"/>
      <c r="AL57" s="51"/>
      <c r="AM57" s="235"/>
      <c r="AN57" s="51"/>
      <c r="AO57" s="235"/>
      <c r="AP57" s="51"/>
      <c r="AQ57" s="235"/>
      <c r="AR57" s="51"/>
      <c r="AS57" s="235"/>
      <c r="AT57" s="51"/>
      <c r="AU57" s="235"/>
      <c r="AV57" s="51"/>
      <c r="AW57" s="238"/>
      <c r="AX57" s="226"/>
      <c r="AY57" s="226"/>
      <c r="AZ57" s="226"/>
      <c r="BA57" s="226"/>
      <c r="BB57" s="226"/>
      <c r="BC57" s="226"/>
      <c r="BD57" s="120"/>
      <c r="BE57" s="226"/>
      <c r="BF57" s="52"/>
      <c r="BG57" s="226"/>
      <c r="BH57" s="120"/>
      <c r="BI57" s="226"/>
      <c r="BJ57" s="247"/>
      <c r="BK57" s="247"/>
      <c r="BL57" s="229"/>
      <c r="BM57" s="232"/>
      <c r="BN57" s="151"/>
    </row>
    <row r="58" spans="2:66" ht="43.5" customHeight="1" thickBot="1">
      <c r="B58" s="248">
        <v>15</v>
      </c>
      <c r="C58" s="251" t="s">
        <v>596</v>
      </c>
      <c r="D58" s="251" t="s">
        <v>597</v>
      </c>
      <c r="E58" s="254" t="s">
        <v>598</v>
      </c>
      <c r="F58" s="255" t="s">
        <v>64</v>
      </c>
      <c r="G58" s="255" t="s">
        <v>599</v>
      </c>
      <c r="H58" s="260" t="s">
        <v>206</v>
      </c>
      <c r="I58" s="242"/>
      <c r="J58" s="242" t="s">
        <v>427</v>
      </c>
      <c r="K58" s="242" t="s">
        <v>427</v>
      </c>
      <c r="L58" s="242" t="s">
        <v>427</v>
      </c>
      <c r="M58" s="242" t="s">
        <v>427</v>
      </c>
      <c r="N58" s="242" t="s">
        <v>427</v>
      </c>
      <c r="O58" s="242" t="s">
        <v>427</v>
      </c>
      <c r="P58" s="242" t="s">
        <v>427</v>
      </c>
      <c r="Q58" s="242" t="s">
        <v>428</v>
      </c>
      <c r="R58" s="242" t="s">
        <v>427</v>
      </c>
      <c r="S58" s="242" t="s">
        <v>427</v>
      </c>
      <c r="T58" s="242" t="s">
        <v>427</v>
      </c>
      <c r="U58" s="242" t="s">
        <v>427</v>
      </c>
      <c r="V58" s="242" t="s">
        <v>427</v>
      </c>
      <c r="W58" s="242" t="s">
        <v>427</v>
      </c>
      <c r="X58" s="242" t="s">
        <v>428</v>
      </c>
      <c r="Y58" s="242" t="s">
        <v>428</v>
      </c>
      <c r="Z58" s="242" t="s">
        <v>427</v>
      </c>
      <c r="AA58" s="242" t="s">
        <v>428</v>
      </c>
      <c r="AB58" s="242"/>
      <c r="AC58" s="242"/>
      <c r="AD58" s="239" t="s">
        <v>487</v>
      </c>
      <c r="AE58" s="239"/>
      <c r="AF58" s="239" t="s">
        <v>580</v>
      </c>
      <c r="AG58" s="227" t="s">
        <v>600</v>
      </c>
      <c r="AH58" s="233" t="s">
        <v>430</v>
      </c>
      <c r="AI58" s="233" t="s">
        <v>427</v>
      </c>
      <c r="AJ58" s="51"/>
      <c r="AK58" s="233" t="s">
        <v>427</v>
      </c>
      <c r="AL58" s="51"/>
      <c r="AM58" s="233" t="s">
        <v>428</v>
      </c>
      <c r="AN58" s="51"/>
      <c r="AO58" s="233" t="s">
        <v>431</v>
      </c>
      <c r="AP58" s="51"/>
      <c r="AQ58" s="233" t="s">
        <v>427</v>
      </c>
      <c r="AR58" s="51"/>
      <c r="AS58" s="233" t="s">
        <v>427</v>
      </c>
      <c r="AT58" s="51"/>
      <c r="AU58" s="233" t="s">
        <v>427</v>
      </c>
      <c r="AV58" s="51"/>
      <c r="AW58" s="236">
        <v>85</v>
      </c>
      <c r="AX58" s="224"/>
      <c r="AY58" s="224"/>
      <c r="AZ58" s="224"/>
      <c r="BA58" s="224"/>
      <c r="BB58" s="224"/>
      <c r="BC58" s="224"/>
      <c r="BD58" s="52"/>
      <c r="BE58" s="224" t="s">
        <v>588</v>
      </c>
      <c r="BF58" s="52"/>
      <c r="BG58" s="224" t="s">
        <v>205</v>
      </c>
      <c r="BH58" s="52"/>
      <c r="BI58" s="224" t="s">
        <v>490</v>
      </c>
      <c r="BJ58" s="245" t="s">
        <v>601</v>
      </c>
      <c r="BK58" s="245" t="s">
        <v>602</v>
      </c>
      <c r="BL58" s="227" t="s">
        <v>595</v>
      </c>
      <c r="BM58" s="230">
        <v>43434</v>
      </c>
      <c r="BN58" s="221" t="s">
        <v>603</v>
      </c>
    </row>
    <row r="59" spans="2:66" ht="63.75" customHeight="1" thickBot="1">
      <c r="B59" s="249"/>
      <c r="C59" s="252"/>
      <c r="D59" s="252"/>
      <c r="E59" s="228"/>
      <c r="F59" s="256"/>
      <c r="G59" s="258"/>
      <c r="H59" s="261"/>
      <c r="I59" s="243"/>
      <c r="J59" s="243"/>
      <c r="K59" s="243"/>
      <c r="L59" s="243"/>
      <c r="M59" s="243"/>
      <c r="N59" s="243"/>
      <c r="O59" s="243"/>
      <c r="P59" s="243"/>
      <c r="Q59" s="243"/>
      <c r="R59" s="243"/>
      <c r="S59" s="243"/>
      <c r="T59" s="243"/>
      <c r="U59" s="243"/>
      <c r="V59" s="243"/>
      <c r="W59" s="243"/>
      <c r="X59" s="243"/>
      <c r="Y59" s="243"/>
      <c r="Z59" s="243"/>
      <c r="AA59" s="243"/>
      <c r="AB59" s="243"/>
      <c r="AC59" s="243"/>
      <c r="AD59" s="240"/>
      <c r="AE59" s="240"/>
      <c r="AF59" s="240"/>
      <c r="AG59" s="228"/>
      <c r="AH59" s="234"/>
      <c r="AI59" s="234"/>
      <c r="AJ59" s="51"/>
      <c r="AK59" s="234"/>
      <c r="AL59" s="51"/>
      <c r="AM59" s="234"/>
      <c r="AN59" s="51"/>
      <c r="AO59" s="234"/>
      <c r="AP59" s="51"/>
      <c r="AQ59" s="234"/>
      <c r="AR59" s="51"/>
      <c r="AS59" s="234"/>
      <c r="AT59" s="51"/>
      <c r="AU59" s="234"/>
      <c r="AV59" s="51"/>
      <c r="AW59" s="237"/>
      <c r="AX59" s="225"/>
      <c r="AY59" s="225"/>
      <c r="AZ59" s="225"/>
      <c r="BA59" s="225"/>
      <c r="BB59" s="225"/>
      <c r="BC59" s="225"/>
      <c r="BD59" s="102"/>
      <c r="BE59" s="225"/>
      <c r="BF59" s="52"/>
      <c r="BG59" s="225"/>
      <c r="BH59" s="102"/>
      <c r="BI59" s="225"/>
      <c r="BJ59" s="246"/>
      <c r="BK59" s="246"/>
      <c r="BL59" s="228"/>
      <c r="BM59" s="231"/>
      <c r="BN59" s="222"/>
    </row>
    <row r="60" spans="2:66" ht="59.25" customHeight="1" thickBot="1">
      <c r="B60" s="250"/>
      <c r="C60" s="253"/>
      <c r="D60" s="253"/>
      <c r="E60" s="229"/>
      <c r="F60" s="257"/>
      <c r="G60" s="259"/>
      <c r="H60" s="262"/>
      <c r="I60" s="244"/>
      <c r="J60" s="244"/>
      <c r="K60" s="244"/>
      <c r="L60" s="244"/>
      <c r="M60" s="244"/>
      <c r="N60" s="244"/>
      <c r="O60" s="244"/>
      <c r="P60" s="244"/>
      <c r="Q60" s="244"/>
      <c r="R60" s="244"/>
      <c r="S60" s="244"/>
      <c r="T60" s="244"/>
      <c r="U60" s="244"/>
      <c r="V60" s="244"/>
      <c r="W60" s="244"/>
      <c r="X60" s="244"/>
      <c r="Y60" s="244"/>
      <c r="Z60" s="244"/>
      <c r="AA60" s="244"/>
      <c r="AB60" s="244"/>
      <c r="AC60" s="244"/>
      <c r="AD60" s="241"/>
      <c r="AE60" s="241"/>
      <c r="AF60" s="241"/>
      <c r="AG60" s="229"/>
      <c r="AH60" s="235"/>
      <c r="AI60" s="235"/>
      <c r="AJ60" s="51"/>
      <c r="AK60" s="235"/>
      <c r="AL60" s="51"/>
      <c r="AM60" s="235"/>
      <c r="AN60" s="51"/>
      <c r="AO60" s="235"/>
      <c r="AP60" s="51"/>
      <c r="AQ60" s="235"/>
      <c r="AR60" s="51"/>
      <c r="AS60" s="235"/>
      <c r="AT60" s="51"/>
      <c r="AU60" s="235"/>
      <c r="AV60" s="51"/>
      <c r="AW60" s="238"/>
      <c r="AX60" s="226"/>
      <c r="AY60" s="226"/>
      <c r="AZ60" s="226"/>
      <c r="BA60" s="226"/>
      <c r="BB60" s="226"/>
      <c r="BC60" s="226"/>
      <c r="BD60" s="120"/>
      <c r="BE60" s="226"/>
      <c r="BF60" s="52"/>
      <c r="BG60" s="226"/>
      <c r="BH60" s="120"/>
      <c r="BI60" s="226"/>
      <c r="BJ60" s="247"/>
      <c r="BK60" s="247"/>
      <c r="BL60" s="229"/>
      <c r="BM60" s="232"/>
      <c r="BN60" s="223"/>
    </row>
    <row r="61" spans="2:66" ht="28.5" customHeight="1" thickBot="1">
      <c r="B61" s="248">
        <v>16</v>
      </c>
      <c r="C61" s="251" t="s">
        <v>604</v>
      </c>
      <c r="D61" s="251" t="s">
        <v>605</v>
      </c>
      <c r="E61" s="254" t="s">
        <v>606</v>
      </c>
      <c r="F61" s="255" t="s">
        <v>209</v>
      </c>
      <c r="G61" s="255" t="s">
        <v>607</v>
      </c>
      <c r="H61" s="242" t="s">
        <v>677</v>
      </c>
      <c r="I61" s="242"/>
      <c r="J61" s="242" t="s">
        <v>427</v>
      </c>
      <c r="K61" s="242" t="s">
        <v>427</v>
      </c>
      <c r="L61" s="242" t="s">
        <v>427</v>
      </c>
      <c r="M61" s="242" t="s">
        <v>427</v>
      </c>
      <c r="N61" s="242" t="s">
        <v>427</v>
      </c>
      <c r="O61" s="242" t="s">
        <v>427</v>
      </c>
      <c r="P61" s="242" t="s">
        <v>427</v>
      </c>
      <c r="Q61" s="242" t="s">
        <v>428</v>
      </c>
      <c r="R61" s="242" t="s">
        <v>427</v>
      </c>
      <c r="S61" s="242" t="s">
        <v>427</v>
      </c>
      <c r="T61" s="242" t="s">
        <v>427</v>
      </c>
      <c r="U61" s="242" t="s">
        <v>427</v>
      </c>
      <c r="V61" s="242" t="s">
        <v>427</v>
      </c>
      <c r="W61" s="242" t="s">
        <v>427</v>
      </c>
      <c r="X61" s="242" t="s">
        <v>428</v>
      </c>
      <c r="Y61" s="242" t="s">
        <v>428</v>
      </c>
      <c r="Z61" s="242" t="s">
        <v>427</v>
      </c>
      <c r="AA61" s="242" t="s">
        <v>428</v>
      </c>
      <c r="AB61" s="242"/>
      <c r="AC61" s="242"/>
      <c r="AD61" s="239" t="s">
        <v>487</v>
      </c>
      <c r="AE61" s="239"/>
      <c r="AF61" s="239" t="s">
        <v>580</v>
      </c>
      <c r="AG61" s="227" t="s">
        <v>608</v>
      </c>
      <c r="AH61" s="233" t="s">
        <v>430</v>
      </c>
      <c r="AI61" s="233" t="s">
        <v>427</v>
      </c>
      <c r="AJ61" s="51"/>
      <c r="AK61" s="233" t="s">
        <v>427</v>
      </c>
      <c r="AL61" s="51"/>
      <c r="AM61" s="233" t="s">
        <v>428</v>
      </c>
      <c r="AN61" s="51"/>
      <c r="AO61" s="233" t="s">
        <v>431</v>
      </c>
      <c r="AP61" s="51"/>
      <c r="AQ61" s="233" t="s">
        <v>427</v>
      </c>
      <c r="AR61" s="51"/>
      <c r="AS61" s="233" t="s">
        <v>427</v>
      </c>
      <c r="AT61" s="51"/>
      <c r="AU61" s="233" t="s">
        <v>427</v>
      </c>
      <c r="AV61" s="51"/>
      <c r="AW61" s="236">
        <v>85</v>
      </c>
      <c r="AX61" s="224"/>
      <c r="AY61" s="224"/>
      <c r="AZ61" s="224"/>
      <c r="BA61" s="224"/>
      <c r="BB61" s="224"/>
      <c r="BC61" s="224"/>
      <c r="BD61" s="52"/>
      <c r="BE61" s="224" t="s">
        <v>588</v>
      </c>
      <c r="BF61" s="52"/>
      <c r="BG61" s="224" t="s">
        <v>205</v>
      </c>
      <c r="BH61" s="52"/>
      <c r="BI61" s="224" t="s">
        <v>490</v>
      </c>
      <c r="BJ61" s="227" t="s">
        <v>609</v>
      </c>
      <c r="BK61" s="227" t="s">
        <v>610</v>
      </c>
      <c r="BL61" s="227" t="s">
        <v>611</v>
      </c>
      <c r="BM61" s="230">
        <v>43434</v>
      </c>
      <c r="BN61" s="221" t="s">
        <v>612</v>
      </c>
    </row>
    <row r="62" spans="2:66" ht="28.5" customHeight="1" thickBot="1">
      <c r="B62" s="249"/>
      <c r="C62" s="252"/>
      <c r="D62" s="252"/>
      <c r="E62" s="228"/>
      <c r="F62" s="256"/>
      <c r="G62" s="258"/>
      <c r="H62" s="243"/>
      <c r="I62" s="243"/>
      <c r="J62" s="243"/>
      <c r="K62" s="243"/>
      <c r="L62" s="243"/>
      <c r="M62" s="243"/>
      <c r="N62" s="243"/>
      <c r="O62" s="243"/>
      <c r="P62" s="243"/>
      <c r="Q62" s="243"/>
      <c r="R62" s="243"/>
      <c r="S62" s="243"/>
      <c r="T62" s="243"/>
      <c r="U62" s="243"/>
      <c r="V62" s="243"/>
      <c r="W62" s="243"/>
      <c r="X62" s="243"/>
      <c r="Y62" s="243"/>
      <c r="Z62" s="243"/>
      <c r="AA62" s="243"/>
      <c r="AB62" s="243"/>
      <c r="AC62" s="243"/>
      <c r="AD62" s="240"/>
      <c r="AE62" s="240"/>
      <c r="AF62" s="240"/>
      <c r="AG62" s="228"/>
      <c r="AH62" s="234"/>
      <c r="AI62" s="234"/>
      <c r="AJ62" s="51"/>
      <c r="AK62" s="234"/>
      <c r="AL62" s="51"/>
      <c r="AM62" s="234"/>
      <c r="AN62" s="51"/>
      <c r="AO62" s="234"/>
      <c r="AP62" s="51"/>
      <c r="AQ62" s="234"/>
      <c r="AR62" s="51"/>
      <c r="AS62" s="234"/>
      <c r="AT62" s="51"/>
      <c r="AU62" s="234"/>
      <c r="AV62" s="51"/>
      <c r="AW62" s="237"/>
      <c r="AX62" s="225"/>
      <c r="AY62" s="225"/>
      <c r="AZ62" s="225"/>
      <c r="BA62" s="225"/>
      <c r="BB62" s="225"/>
      <c r="BC62" s="225"/>
      <c r="BD62" s="102"/>
      <c r="BE62" s="225"/>
      <c r="BF62" s="52"/>
      <c r="BG62" s="225"/>
      <c r="BH62" s="102"/>
      <c r="BI62" s="225"/>
      <c r="BJ62" s="228"/>
      <c r="BK62" s="228"/>
      <c r="BL62" s="228"/>
      <c r="BM62" s="231"/>
      <c r="BN62" s="222"/>
    </row>
    <row r="63" spans="2:66" ht="28.5" customHeight="1" thickBot="1">
      <c r="B63" s="250"/>
      <c r="C63" s="253"/>
      <c r="D63" s="253"/>
      <c r="E63" s="229"/>
      <c r="F63" s="257"/>
      <c r="G63" s="259"/>
      <c r="H63" s="244"/>
      <c r="I63" s="244"/>
      <c r="J63" s="244"/>
      <c r="K63" s="244"/>
      <c r="L63" s="244"/>
      <c r="M63" s="244"/>
      <c r="N63" s="244"/>
      <c r="O63" s="244"/>
      <c r="P63" s="244"/>
      <c r="Q63" s="244"/>
      <c r="R63" s="244"/>
      <c r="S63" s="244"/>
      <c r="T63" s="244"/>
      <c r="U63" s="244"/>
      <c r="V63" s="244"/>
      <c r="W63" s="244"/>
      <c r="X63" s="244"/>
      <c r="Y63" s="244"/>
      <c r="Z63" s="244"/>
      <c r="AA63" s="244"/>
      <c r="AB63" s="244"/>
      <c r="AC63" s="244"/>
      <c r="AD63" s="241"/>
      <c r="AE63" s="241"/>
      <c r="AF63" s="241"/>
      <c r="AG63" s="229"/>
      <c r="AH63" s="235"/>
      <c r="AI63" s="235"/>
      <c r="AJ63" s="51"/>
      <c r="AK63" s="235"/>
      <c r="AL63" s="51"/>
      <c r="AM63" s="235"/>
      <c r="AN63" s="51"/>
      <c r="AO63" s="235"/>
      <c r="AP63" s="51"/>
      <c r="AQ63" s="235"/>
      <c r="AR63" s="51"/>
      <c r="AS63" s="235"/>
      <c r="AT63" s="51"/>
      <c r="AU63" s="235"/>
      <c r="AV63" s="51"/>
      <c r="AW63" s="238"/>
      <c r="AX63" s="226"/>
      <c r="AY63" s="226"/>
      <c r="AZ63" s="226"/>
      <c r="BA63" s="226"/>
      <c r="BB63" s="226"/>
      <c r="BC63" s="226"/>
      <c r="BD63" s="120"/>
      <c r="BE63" s="226"/>
      <c r="BF63" s="52"/>
      <c r="BG63" s="226"/>
      <c r="BH63" s="120"/>
      <c r="BI63" s="226"/>
      <c r="BJ63" s="229"/>
      <c r="BK63" s="229"/>
      <c r="BL63" s="229"/>
      <c r="BM63" s="232"/>
      <c r="BN63" s="223"/>
    </row>
    <row r="64" spans="2:66">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row>
    <row r="65" spans="5:33">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row>
    <row r="66" spans="5:33">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row>
    <row r="67" spans="5:33">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row>
  </sheetData>
  <sheetProtection formatCells="0" formatColumns="0" formatRows="0" insertColumns="0" insertRows="0" insertHyperlinks="0" deleteRows="0" sort="0" autoFilter="0" pivotTables="0"/>
  <mergeCells count="802">
    <mergeCell ref="H8:H9"/>
    <mergeCell ref="J8:AA8"/>
    <mergeCell ref="AD8:AD9"/>
    <mergeCell ref="AF8:AF9"/>
    <mergeCell ref="AX7:AX9"/>
    <mergeCell ref="B2:C5"/>
    <mergeCell ref="D2:F3"/>
    <mergeCell ref="D4:F5"/>
    <mergeCell ref="G4:G5"/>
    <mergeCell ref="B7:B9"/>
    <mergeCell ref="C7:C9"/>
    <mergeCell ref="D7:D9"/>
    <mergeCell ref="E7:E9"/>
    <mergeCell ref="F7:F9"/>
    <mergeCell ref="G7:G9"/>
    <mergeCell ref="AR7:AR9"/>
    <mergeCell ref="AS7:AS9"/>
    <mergeCell ref="AW7:AW9"/>
    <mergeCell ref="AL7:AL9"/>
    <mergeCell ref="AM7:AM9"/>
    <mergeCell ref="AN7:AN9"/>
    <mergeCell ref="AO7:AO9"/>
    <mergeCell ref="AP7:AP9"/>
    <mergeCell ref="AQ7:AQ9"/>
    <mergeCell ref="BD7:BI8"/>
    <mergeCell ref="BJ7:BN8"/>
    <mergeCell ref="AY7:AY9"/>
    <mergeCell ref="AZ7:AZ9"/>
    <mergeCell ref="BA7:BA9"/>
    <mergeCell ref="BB7:BB9"/>
    <mergeCell ref="BC7:BC9"/>
    <mergeCell ref="M10:M15"/>
    <mergeCell ref="N10:N15"/>
    <mergeCell ref="O10:O15"/>
    <mergeCell ref="Y10:Y15"/>
    <mergeCell ref="Z10:Z15"/>
    <mergeCell ref="AA10:AA15"/>
    <mergeCell ref="AT7:AT9"/>
    <mergeCell ref="AU7:AU9"/>
    <mergeCell ref="AV7:AV9"/>
    <mergeCell ref="H7:AF7"/>
    <mergeCell ref="AG7:AG9"/>
    <mergeCell ref="AH7:AH9"/>
    <mergeCell ref="AI7:AI9"/>
    <mergeCell ref="AJ7:AJ9"/>
    <mergeCell ref="AK7:AK9"/>
    <mergeCell ref="B10:B15"/>
    <mergeCell ref="C10:C15"/>
    <mergeCell ref="D10:D15"/>
    <mergeCell ref="G10:G15"/>
    <mergeCell ref="H10:H15"/>
    <mergeCell ref="I10:I15"/>
    <mergeCell ref="V10:V15"/>
    <mergeCell ref="W10:W15"/>
    <mergeCell ref="X10:X15"/>
    <mergeCell ref="P10:P15"/>
    <mergeCell ref="Q10:Q15"/>
    <mergeCell ref="R10:R15"/>
    <mergeCell ref="S10:S15"/>
    <mergeCell ref="T10:T15"/>
    <mergeCell ref="U10:U15"/>
    <mergeCell ref="J10:J15"/>
    <mergeCell ref="K10:K15"/>
    <mergeCell ref="L10:L15"/>
    <mergeCell ref="AY10:AY15"/>
    <mergeCell ref="AZ10:AZ15"/>
    <mergeCell ref="BA10:BA15"/>
    <mergeCell ref="BB10:BB15"/>
    <mergeCell ref="BC10:BC15"/>
    <mergeCell ref="BE10:BE15"/>
    <mergeCell ref="AB10:AB15"/>
    <mergeCell ref="AC10:AC15"/>
    <mergeCell ref="AD10:AD15"/>
    <mergeCell ref="AE10:AE15"/>
    <mergeCell ref="AF10:AF15"/>
    <mergeCell ref="AX10:AX15"/>
    <mergeCell ref="AQ14:AQ15"/>
    <mergeCell ref="AS14:AS15"/>
    <mergeCell ref="AU14:AU15"/>
    <mergeCell ref="AW14:AW15"/>
    <mergeCell ref="AM14:AM15"/>
    <mergeCell ref="AO14:AO15"/>
    <mergeCell ref="M16:M20"/>
    <mergeCell ref="N16:N20"/>
    <mergeCell ref="O16:O20"/>
    <mergeCell ref="P16:P20"/>
    <mergeCell ref="Q16:Q20"/>
    <mergeCell ref="R16:R20"/>
    <mergeCell ref="BJ14:BJ15"/>
    <mergeCell ref="B16:B20"/>
    <mergeCell ref="C16:C20"/>
    <mergeCell ref="D16:D20"/>
    <mergeCell ref="G16:G20"/>
    <mergeCell ref="H16:H20"/>
    <mergeCell ref="I16:I20"/>
    <mergeCell ref="J16:J20"/>
    <mergeCell ref="K16:K20"/>
    <mergeCell ref="L16:L20"/>
    <mergeCell ref="BG10:BG15"/>
    <mergeCell ref="BI10:BI15"/>
    <mergeCell ref="E14:E15"/>
    <mergeCell ref="F14:F15"/>
    <mergeCell ref="AG14:AG15"/>
    <mergeCell ref="AH14:AH15"/>
    <mergeCell ref="AI14:AI15"/>
    <mergeCell ref="AK14:AK15"/>
    <mergeCell ref="Y16:Y20"/>
    <mergeCell ref="Z16:Z20"/>
    <mergeCell ref="AA16:AA20"/>
    <mergeCell ref="AB16:AB20"/>
    <mergeCell ref="AC16:AC20"/>
    <mergeCell ref="AD16:AD20"/>
    <mergeCell ref="S16:S20"/>
    <mergeCell ref="T16:T20"/>
    <mergeCell ref="U16:U20"/>
    <mergeCell ref="V16:V20"/>
    <mergeCell ref="W16:W20"/>
    <mergeCell ref="X16:X20"/>
    <mergeCell ref="AK17:AK18"/>
    <mergeCell ref="AM17:AM18"/>
    <mergeCell ref="AE16:AE20"/>
    <mergeCell ref="AF16:AF20"/>
    <mergeCell ref="AX16:AX20"/>
    <mergeCell ref="AY16:AY20"/>
    <mergeCell ref="AZ16:AZ20"/>
    <mergeCell ref="BA16:BA20"/>
    <mergeCell ref="AO17:AO18"/>
    <mergeCell ref="AQ17:AQ18"/>
    <mergeCell ref="AS17:AS18"/>
    <mergeCell ref="AU17:AU18"/>
    <mergeCell ref="L21:L23"/>
    <mergeCell ref="M21:M23"/>
    <mergeCell ref="N21:N23"/>
    <mergeCell ref="O21:O23"/>
    <mergeCell ref="P21:P23"/>
    <mergeCell ref="Q21:Q23"/>
    <mergeCell ref="AW17:AW18"/>
    <mergeCell ref="BJ17:BJ18"/>
    <mergeCell ref="B21:B23"/>
    <mergeCell ref="C21:C23"/>
    <mergeCell ref="D21:D23"/>
    <mergeCell ref="G21:G23"/>
    <mergeCell ref="H21:H23"/>
    <mergeCell ref="I21:I23"/>
    <mergeCell ref="J21:J23"/>
    <mergeCell ref="K21:K23"/>
    <mergeCell ref="BB16:BB20"/>
    <mergeCell ref="BC16:BC20"/>
    <mergeCell ref="BE16:BE20"/>
    <mergeCell ref="BG16:BG20"/>
    <mergeCell ref="BI16:BI20"/>
    <mergeCell ref="AG17:AG18"/>
    <mergeCell ref="AH17:AH18"/>
    <mergeCell ref="AI17:AI18"/>
    <mergeCell ref="X21:X23"/>
    <mergeCell ref="Y21:Y23"/>
    <mergeCell ref="Z21:Z23"/>
    <mergeCell ref="AA21:AA23"/>
    <mergeCell ref="AB21:AB23"/>
    <mergeCell ref="AC21:AC23"/>
    <mergeCell ref="R21:R23"/>
    <mergeCell ref="S21:S23"/>
    <mergeCell ref="T21:T23"/>
    <mergeCell ref="U21:U23"/>
    <mergeCell ref="V21:V23"/>
    <mergeCell ref="W21:W23"/>
    <mergeCell ref="BA21:BA23"/>
    <mergeCell ref="BB21:BB23"/>
    <mergeCell ref="BC21:BC23"/>
    <mergeCell ref="BE21:BE23"/>
    <mergeCell ref="BG21:BG23"/>
    <mergeCell ref="BI21:BI23"/>
    <mergeCell ref="AD21:AD23"/>
    <mergeCell ref="AE21:AE23"/>
    <mergeCell ref="AF21:AF23"/>
    <mergeCell ref="AX21:AX23"/>
    <mergeCell ref="AY21:AY23"/>
    <mergeCell ref="AZ21:AZ23"/>
    <mergeCell ref="H24:H27"/>
    <mergeCell ref="J24:J27"/>
    <mergeCell ref="K24:K27"/>
    <mergeCell ref="L24:L27"/>
    <mergeCell ref="M24:M27"/>
    <mergeCell ref="N24:N27"/>
    <mergeCell ref="B24:B27"/>
    <mergeCell ref="C24:C27"/>
    <mergeCell ref="D24:D27"/>
    <mergeCell ref="E24:E27"/>
    <mergeCell ref="F24:F27"/>
    <mergeCell ref="G24:G27"/>
    <mergeCell ref="U24:U27"/>
    <mergeCell ref="V24:V27"/>
    <mergeCell ref="W24:W27"/>
    <mergeCell ref="X24:X27"/>
    <mergeCell ref="Y24:Y27"/>
    <mergeCell ref="Z24:Z27"/>
    <mergeCell ref="O24:O27"/>
    <mergeCell ref="P24:P27"/>
    <mergeCell ref="Q24:Q27"/>
    <mergeCell ref="R24:R27"/>
    <mergeCell ref="S24:S27"/>
    <mergeCell ref="T24:T27"/>
    <mergeCell ref="AO24:AO27"/>
    <mergeCell ref="AQ24:AQ27"/>
    <mergeCell ref="AS24:AS27"/>
    <mergeCell ref="AU24:AU27"/>
    <mergeCell ref="AA24:AA27"/>
    <mergeCell ref="AD24:AD27"/>
    <mergeCell ref="AF24:AF27"/>
    <mergeCell ref="AG24:AG27"/>
    <mergeCell ref="AH24:AH27"/>
    <mergeCell ref="AI24:AI27"/>
    <mergeCell ref="K28:K31"/>
    <mergeCell ref="L28:L31"/>
    <mergeCell ref="M28:M31"/>
    <mergeCell ref="N28:N31"/>
    <mergeCell ref="O28:O31"/>
    <mergeCell ref="P28:P31"/>
    <mergeCell ref="BL24:BL27"/>
    <mergeCell ref="BM24:BM27"/>
    <mergeCell ref="B28:B31"/>
    <mergeCell ref="C28:C31"/>
    <mergeCell ref="D28:D31"/>
    <mergeCell ref="F28:F31"/>
    <mergeCell ref="G28:G31"/>
    <mergeCell ref="H28:H31"/>
    <mergeCell ref="I28:I31"/>
    <mergeCell ref="J28:J31"/>
    <mergeCell ref="AW24:AW27"/>
    <mergeCell ref="BE24:BE27"/>
    <mergeCell ref="BG24:BG27"/>
    <mergeCell ref="BI24:BI27"/>
    <mergeCell ref="BJ24:BJ27"/>
    <mergeCell ref="BK24:BK27"/>
    <mergeCell ref="AK24:AK27"/>
    <mergeCell ref="AM24:AM27"/>
    <mergeCell ref="W28:W31"/>
    <mergeCell ref="X28:X31"/>
    <mergeCell ref="Y28:Y31"/>
    <mergeCell ref="Z28:Z31"/>
    <mergeCell ref="AA28:AA31"/>
    <mergeCell ref="AB28:AB31"/>
    <mergeCell ref="Q28:Q31"/>
    <mergeCell ref="R28:R31"/>
    <mergeCell ref="S28:S31"/>
    <mergeCell ref="T28:T31"/>
    <mergeCell ref="U28:U31"/>
    <mergeCell ref="V28:V31"/>
    <mergeCell ref="BL30:BL31"/>
    <mergeCell ref="BM30:BM31"/>
    <mergeCell ref="AZ28:AZ31"/>
    <mergeCell ref="BA28:BA31"/>
    <mergeCell ref="BB28:BB31"/>
    <mergeCell ref="BC28:BC31"/>
    <mergeCell ref="BE28:BE31"/>
    <mergeCell ref="BG28:BG31"/>
    <mergeCell ref="AC28:AC31"/>
    <mergeCell ref="AD28:AD31"/>
    <mergeCell ref="AE28:AE31"/>
    <mergeCell ref="AF28:AF31"/>
    <mergeCell ref="AX28:AX31"/>
    <mergeCell ref="AY28:AY31"/>
    <mergeCell ref="AG30:AG31"/>
    <mergeCell ref="AH30:AH31"/>
    <mergeCell ref="AI30:AI31"/>
    <mergeCell ref="AK30:AK31"/>
    <mergeCell ref="BN30:BN31"/>
    <mergeCell ref="B32:B34"/>
    <mergeCell ref="C32:C34"/>
    <mergeCell ref="D32:D34"/>
    <mergeCell ref="E32:E34"/>
    <mergeCell ref="F32:F34"/>
    <mergeCell ref="G32:G34"/>
    <mergeCell ref="H32:H34"/>
    <mergeCell ref="I32:I34"/>
    <mergeCell ref="J32:J34"/>
    <mergeCell ref="AM30:AM31"/>
    <mergeCell ref="AO30:AO31"/>
    <mergeCell ref="AQ30:AQ31"/>
    <mergeCell ref="AS30:AS31"/>
    <mergeCell ref="AU30:AU31"/>
    <mergeCell ref="AW30:AW31"/>
    <mergeCell ref="BI28:BI31"/>
    <mergeCell ref="BJ28:BJ29"/>
    <mergeCell ref="BK28:BK29"/>
    <mergeCell ref="BL28:BL29"/>
    <mergeCell ref="BM28:BM29"/>
    <mergeCell ref="BN28:BN29"/>
    <mergeCell ref="BJ30:BJ31"/>
    <mergeCell ref="BK30:BK31"/>
    <mergeCell ref="T32:T34"/>
    <mergeCell ref="U32:U34"/>
    <mergeCell ref="V32:V34"/>
    <mergeCell ref="K32:K34"/>
    <mergeCell ref="L32:L34"/>
    <mergeCell ref="M32:M34"/>
    <mergeCell ref="N32:N34"/>
    <mergeCell ref="O32:O34"/>
    <mergeCell ref="P32:P34"/>
    <mergeCell ref="BL32:BL33"/>
    <mergeCell ref="BM32:BM33"/>
    <mergeCell ref="BN32:BN33"/>
    <mergeCell ref="AZ32:AZ34"/>
    <mergeCell ref="BA32:BA34"/>
    <mergeCell ref="BB32:BB34"/>
    <mergeCell ref="BC32:BC34"/>
    <mergeCell ref="BE32:BE34"/>
    <mergeCell ref="BG32:BG34"/>
    <mergeCell ref="B35:B38"/>
    <mergeCell ref="C35:C38"/>
    <mergeCell ref="D35:D38"/>
    <mergeCell ref="G35:G38"/>
    <mergeCell ref="H35:H38"/>
    <mergeCell ref="I35:I38"/>
    <mergeCell ref="BI32:BI34"/>
    <mergeCell ref="BJ32:BJ33"/>
    <mergeCell ref="BK32:BK33"/>
    <mergeCell ref="AC32:AC34"/>
    <mergeCell ref="AD32:AD34"/>
    <mergeCell ref="AE32:AE34"/>
    <mergeCell ref="AF32:AF34"/>
    <mergeCell ref="AX32:AX34"/>
    <mergeCell ref="AY32:AY34"/>
    <mergeCell ref="W32:W34"/>
    <mergeCell ref="X32:X34"/>
    <mergeCell ref="Y32:Y34"/>
    <mergeCell ref="Z32:Z34"/>
    <mergeCell ref="AA32:AA34"/>
    <mergeCell ref="AB32:AB34"/>
    <mergeCell ref="Q32:Q34"/>
    <mergeCell ref="R32:R34"/>
    <mergeCell ref="S32:S34"/>
    <mergeCell ref="P35:P38"/>
    <mergeCell ref="Q35:Q38"/>
    <mergeCell ref="R35:R38"/>
    <mergeCell ref="S35:S38"/>
    <mergeCell ref="T35:T38"/>
    <mergeCell ref="U35:U38"/>
    <mergeCell ref="J35:J38"/>
    <mergeCell ref="K35:K38"/>
    <mergeCell ref="L35:L38"/>
    <mergeCell ref="M35:M38"/>
    <mergeCell ref="N35:N38"/>
    <mergeCell ref="O35:O38"/>
    <mergeCell ref="AD35:AD38"/>
    <mergeCell ref="AE35:AE38"/>
    <mergeCell ref="AF35:AF38"/>
    <mergeCell ref="AX35:AX38"/>
    <mergeCell ref="V35:V38"/>
    <mergeCell ref="W35:W38"/>
    <mergeCell ref="X35:X38"/>
    <mergeCell ref="Y35:Y38"/>
    <mergeCell ref="Z35:Z38"/>
    <mergeCell ref="AA35:AA38"/>
    <mergeCell ref="K39:K41"/>
    <mergeCell ref="L39:L41"/>
    <mergeCell ref="M39:M41"/>
    <mergeCell ref="N39:N41"/>
    <mergeCell ref="O39:O41"/>
    <mergeCell ref="P39:P41"/>
    <mergeCell ref="BG35:BG38"/>
    <mergeCell ref="BI35:BI38"/>
    <mergeCell ref="B39:B41"/>
    <mergeCell ref="C39:C41"/>
    <mergeCell ref="D39:D41"/>
    <mergeCell ref="F39:F41"/>
    <mergeCell ref="G39:G41"/>
    <mergeCell ref="H39:H41"/>
    <mergeCell ref="I39:I41"/>
    <mergeCell ref="J39:J41"/>
    <mergeCell ref="AY35:AY38"/>
    <mergeCell ref="AZ35:AZ38"/>
    <mergeCell ref="BA35:BA38"/>
    <mergeCell ref="BB35:BB38"/>
    <mergeCell ref="BC35:BC38"/>
    <mergeCell ref="BE35:BE38"/>
    <mergeCell ref="AB35:AB38"/>
    <mergeCell ref="AC35:AC38"/>
    <mergeCell ref="B42:B44"/>
    <mergeCell ref="C42:C44"/>
    <mergeCell ref="D42:D44"/>
    <mergeCell ref="E42:E44"/>
    <mergeCell ref="F42:F44"/>
    <mergeCell ref="G42:G44"/>
    <mergeCell ref="BB39:BB41"/>
    <mergeCell ref="BC39:BC41"/>
    <mergeCell ref="BE39:BE41"/>
    <mergeCell ref="AU39:AU40"/>
    <mergeCell ref="AW39:AW40"/>
    <mergeCell ref="AX39:AX41"/>
    <mergeCell ref="AY39:AY41"/>
    <mergeCell ref="AZ39:AZ41"/>
    <mergeCell ref="BA39:BA41"/>
    <mergeCell ref="AI39:AI40"/>
    <mergeCell ref="AK39:AK40"/>
    <mergeCell ref="AM39:AM40"/>
    <mergeCell ref="AO39:AO40"/>
    <mergeCell ref="AQ39:AQ40"/>
    <mergeCell ref="S39:S41"/>
    <mergeCell ref="T39:T41"/>
    <mergeCell ref="U39:U41"/>
    <mergeCell ref="V39:V41"/>
    <mergeCell ref="W39:W41"/>
    <mergeCell ref="X39:X41"/>
    <mergeCell ref="Y39:Y41"/>
    <mergeCell ref="Z39:Z41"/>
    <mergeCell ref="AA39:AA41"/>
    <mergeCell ref="AB39:AB41"/>
    <mergeCell ref="Q39:Q41"/>
    <mergeCell ref="R39:R41"/>
    <mergeCell ref="BN39:BN40"/>
    <mergeCell ref="BG39:BG41"/>
    <mergeCell ref="BI39:BI41"/>
    <mergeCell ref="BJ39:BJ40"/>
    <mergeCell ref="BK39:BK40"/>
    <mergeCell ref="BL39:BL40"/>
    <mergeCell ref="BM39:BM40"/>
    <mergeCell ref="AS39:AS40"/>
    <mergeCell ref="AC39:AC41"/>
    <mergeCell ref="AD39:AD41"/>
    <mergeCell ref="AE39:AE41"/>
    <mergeCell ref="AF39:AF41"/>
    <mergeCell ref="AG39:AG40"/>
    <mergeCell ref="AH39:AH40"/>
    <mergeCell ref="N42:N44"/>
    <mergeCell ref="O42:O44"/>
    <mergeCell ref="P42:P44"/>
    <mergeCell ref="Q42:Q44"/>
    <mergeCell ref="R42:R44"/>
    <mergeCell ref="S42:S44"/>
    <mergeCell ref="H42:H44"/>
    <mergeCell ref="I42:I44"/>
    <mergeCell ref="J42:J44"/>
    <mergeCell ref="K42:K44"/>
    <mergeCell ref="L42:L44"/>
    <mergeCell ref="M42:M44"/>
    <mergeCell ref="Z42:Z44"/>
    <mergeCell ref="AA42:AA44"/>
    <mergeCell ref="AB42:AB44"/>
    <mergeCell ref="AC42:AC44"/>
    <mergeCell ref="AD42:AD44"/>
    <mergeCell ref="AE42:AE44"/>
    <mergeCell ref="T42:T44"/>
    <mergeCell ref="U42:U44"/>
    <mergeCell ref="V42:V44"/>
    <mergeCell ref="W42:W44"/>
    <mergeCell ref="X42:X44"/>
    <mergeCell ref="Y42:Y44"/>
    <mergeCell ref="AS42:AS43"/>
    <mergeCell ref="AU42:AU43"/>
    <mergeCell ref="AW42:AW43"/>
    <mergeCell ref="AX42:AX44"/>
    <mergeCell ref="AF42:AF44"/>
    <mergeCell ref="AG42:AG44"/>
    <mergeCell ref="AH42:AH43"/>
    <mergeCell ref="AI42:AI43"/>
    <mergeCell ref="AK42:AK43"/>
    <mergeCell ref="AM42:AM43"/>
    <mergeCell ref="BN42:BN43"/>
    <mergeCell ref="B46:B48"/>
    <mergeCell ref="C46:C48"/>
    <mergeCell ref="D46:D48"/>
    <mergeCell ref="E46:E48"/>
    <mergeCell ref="F46:F48"/>
    <mergeCell ref="G46:G48"/>
    <mergeCell ref="H46:H48"/>
    <mergeCell ref="I46:I48"/>
    <mergeCell ref="J46:J48"/>
    <mergeCell ref="BG42:BG44"/>
    <mergeCell ref="BI42:BI44"/>
    <mergeCell ref="BJ42:BJ44"/>
    <mergeCell ref="BK42:BK44"/>
    <mergeCell ref="BL42:BL44"/>
    <mergeCell ref="BM42:BM44"/>
    <mergeCell ref="AY42:AY44"/>
    <mergeCell ref="AZ42:AZ44"/>
    <mergeCell ref="BA42:BA44"/>
    <mergeCell ref="BB42:BB44"/>
    <mergeCell ref="BC42:BC44"/>
    <mergeCell ref="BE42:BE44"/>
    <mergeCell ref="AO42:AO43"/>
    <mergeCell ref="AQ42:AQ43"/>
    <mergeCell ref="S46:S48"/>
    <mergeCell ref="T46:T48"/>
    <mergeCell ref="U46:U48"/>
    <mergeCell ref="V46:V48"/>
    <mergeCell ref="K46:K48"/>
    <mergeCell ref="L46:L48"/>
    <mergeCell ref="M46:M48"/>
    <mergeCell ref="N46:N48"/>
    <mergeCell ref="O46:O48"/>
    <mergeCell ref="P46:P48"/>
    <mergeCell ref="BN46:BN48"/>
    <mergeCell ref="B49:B51"/>
    <mergeCell ref="C49:C51"/>
    <mergeCell ref="D49:D51"/>
    <mergeCell ref="E49:E51"/>
    <mergeCell ref="F49:F51"/>
    <mergeCell ref="G49:G51"/>
    <mergeCell ref="BB46:BB48"/>
    <mergeCell ref="BC46:BC48"/>
    <mergeCell ref="BE46:BE48"/>
    <mergeCell ref="BG46:BG48"/>
    <mergeCell ref="BI46:BI48"/>
    <mergeCell ref="BJ46:BJ48"/>
    <mergeCell ref="AU46:AU47"/>
    <mergeCell ref="AW46:AW47"/>
    <mergeCell ref="AX46:AX48"/>
    <mergeCell ref="AY46:AY48"/>
    <mergeCell ref="AZ46:AZ48"/>
    <mergeCell ref="BA46:BA48"/>
    <mergeCell ref="AI46:AI47"/>
    <mergeCell ref="AK46:AK47"/>
    <mergeCell ref="AM46:AM47"/>
    <mergeCell ref="AO46:AO47"/>
    <mergeCell ref="AQ46:AQ47"/>
    <mergeCell ref="H49:H51"/>
    <mergeCell ref="I49:I51"/>
    <mergeCell ref="J49:J51"/>
    <mergeCell ref="K49:K51"/>
    <mergeCell ref="L49:L51"/>
    <mergeCell ref="M49:M51"/>
    <mergeCell ref="BK46:BK48"/>
    <mergeCell ref="BL46:BL48"/>
    <mergeCell ref="BM46:BM48"/>
    <mergeCell ref="AS46:AS47"/>
    <mergeCell ref="AC46:AC48"/>
    <mergeCell ref="AD46:AD48"/>
    <mergeCell ref="AE46:AE48"/>
    <mergeCell ref="AF46:AF48"/>
    <mergeCell ref="AG46:AG48"/>
    <mergeCell ref="AH46:AH47"/>
    <mergeCell ref="W46:W48"/>
    <mergeCell ref="X46:X48"/>
    <mergeCell ref="Y46:Y48"/>
    <mergeCell ref="Z46:Z48"/>
    <mergeCell ref="AA46:AA48"/>
    <mergeCell ref="AB46:AB48"/>
    <mergeCell ref="Q46:Q48"/>
    <mergeCell ref="R46:R48"/>
    <mergeCell ref="T49:T51"/>
    <mergeCell ref="U49:U51"/>
    <mergeCell ref="V49:V51"/>
    <mergeCell ref="W49:W51"/>
    <mergeCell ref="X49:X51"/>
    <mergeCell ref="Y49:Y51"/>
    <mergeCell ref="N49:N51"/>
    <mergeCell ref="O49:O51"/>
    <mergeCell ref="P49:P51"/>
    <mergeCell ref="Q49:Q51"/>
    <mergeCell ref="R49:R51"/>
    <mergeCell ref="S49:S51"/>
    <mergeCell ref="AF49:AF51"/>
    <mergeCell ref="AG49:AG51"/>
    <mergeCell ref="AH49:AH51"/>
    <mergeCell ref="AI49:AI51"/>
    <mergeCell ref="AK49:AK51"/>
    <mergeCell ref="AM49:AM51"/>
    <mergeCell ref="Z49:Z51"/>
    <mergeCell ref="AA49:AA51"/>
    <mergeCell ref="AB49:AB51"/>
    <mergeCell ref="AC49:AC51"/>
    <mergeCell ref="AD49:AD51"/>
    <mergeCell ref="AE49:AE51"/>
    <mergeCell ref="BA49:BA51"/>
    <mergeCell ref="BB49:BB51"/>
    <mergeCell ref="BC49:BC51"/>
    <mergeCell ref="BE49:BE51"/>
    <mergeCell ref="AO49:AO51"/>
    <mergeCell ref="AQ49:AQ51"/>
    <mergeCell ref="AS49:AS51"/>
    <mergeCell ref="AU49:AU51"/>
    <mergeCell ref="AW49:AW51"/>
    <mergeCell ref="AX49:AX51"/>
    <mergeCell ref="K52:K54"/>
    <mergeCell ref="L52:L54"/>
    <mergeCell ref="M52:M54"/>
    <mergeCell ref="N52:N54"/>
    <mergeCell ref="O52:O54"/>
    <mergeCell ref="P52:P54"/>
    <mergeCell ref="BN49:BN51"/>
    <mergeCell ref="B52:B54"/>
    <mergeCell ref="C52:C54"/>
    <mergeCell ref="D52:D54"/>
    <mergeCell ref="E52:E54"/>
    <mergeCell ref="F52:F54"/>
    <mergeCell ref="G52:G54"/>
    <mergeCell ref="H52:H54"/>
    <mergeCell ref="I52:I54"/>
    <mergeCell ref="J52:J54"/>
    <mergeCell ref="BG49:BG51"/>
    <mergeCell ref="BI49:BI51"/>
    <mergeCell ref="BJ49:BJ51"/>
    <mergeCell ref="BK49:BK51"/>
    <mergeCell ref="BL49:BL51"/>
    <mergeCell ref="BM49:BM51"/>
    <mergeCell ref="AY49:AY51"/>
    <mergeCell ref="AZ49:AZ51"/>
    <mergeCell ref="BN52:BN54"/>
    <mergeCell ref="B55:B57"/>
    <mergeCell ref="C55:C57"/>
    <mergeCell ref="D55:D57"/>
    <mergeCell ref="E55:E57"/>
    <mergeCell ref="F55:F57"/>
    <mergeCell ref="G55:G57"/>
    <mergeCell ref="BB52:BB54"/>
    <mergeCell ref="BC52:BC54"/>
    <mergeCell ref="BE52:BE54"/>
    <mergeCell ref="BG52:BG54"/>
    <mergeCell ref="BI52:BI54"/>
    <mergeCell ref="BK52:BK54"/>
    <mergeCell ref="AU52:AU54"/>
    <mergeCell ref="AW52:AW54"/>
    <mergeCell ref="AX52:AX54"/>
    <mergeCell ref="AY52:AY54"/>
    <mergeCell ref="AZ52:AZ54"/>
    <mergeCell ref="BA52:BA54"/>
    <mergeCell ref="AI52:AI54"/>
    <mergeCell ref="AK52:AK54"/>
    <mergeCell ref="AM52:AM54"/>
    <mergeCell ref="AO52:AO54"/>
    <mergeCell ref="AQ52:AQ54"/>
    <mergeCell ref="W52:W54"/>
    <mergeCell ref="X52:X54"/>
    <mergeCell ref="Y52:Y54"/>
    <mergeCell ref="Z52:Z54"/>
    <mergeCell ref="AA52:AA54"/>
    <mergeCell ref="AB52:AB54"/>
    <mergeCell ref="Q52:Q54"/>
    <mergeCell ref="R52:R54"/>
    <mergeCell ref="T55:T57"/>
    <mergeCell ref="S52:S54"/>
    <mergeCell ref="T52:T54"/>
    <mergeCell ref="U52:U54"/>
    <mergeCell ref="V52:V54"/>
    <mergeCell ref="Z55:Z57"/>
    <mergeCell ref="AA55:AA57"/>
    <mergeCell ref="AB55:AB57"/>
    <mergeCell ref="BL52:BL54"/>
    <mergeCell ref="BM52:BM54"/>
    <mergeCell ref="AS52:AS54"/>
    <mergeCell ref="AC52:AC54"/>
    <mergeCell ref="AD52:AD54"/>
    <mergeCell ref="AE52:AE54"/>
    <mergeCell ref="AF52:AF54"/>
    <mergeCell ref="AG52:AG54"/>
    <mergeCell ref="AH52:AH54"/>
    <mergeCell ref="BJ52:BJ54"/>
    <mergeCell ref="N55:N57"/>
    <mergeCell ref="O55:O57"/>
    <mergeCell ref="P55:P57"/>
    <mergeCell ref="Q55:Q57"/>
    <mergeCell ref="R55:R57"/>
    <mergeCell ref="S55:S57"/>
    <mergeCell ref="H55:H57"/>
    <mergeCell ref="I55:I57"/>
    <mergeCell ref="J55:J57"/>
    <mergeCell ref="K55:K57"/>
    <mergeCell ref="L55:L57"/>
    <mergeCell ref="M55:M57"/>
    <mergeCell ref="AC55:AC57"/>
    <mergeCell ref="AD55:AD57"/>
    <mergeCell ref="AE55:AE57"/>
    <mergeCell ref="U55:U57"/>
    <mergeCell ref="V55:V57"/>
    <mergeCell ref="W55:W57"/>
    <mergeCell ref="X55:X57"/>
    <mergeCell ref="Y55:Y57"/>
    <mergeCell ref="AO55:AO57"/>
    <mergeCell ref="AQ55:AQ57"/>
    <mergeCell ref="AS55:AS57"/>
    <mergeCell ref="AU55:AU57"/>
    <mergeCell ref="AW55:AW57"/>
    <mergeCell ref="AX55:AX57"/>
    <mergeCell ref="AF55:AF57"/>
    <mergeCell ref="AG55:AG57"/>
    <mergeCell ref="AH55:AH57"/>
    <mergeCell ref="AI55:AI57"/>
    <mergeCell ref="AK55:AK57"/>
    <mergeCell ref="AM55:AM57"/>
    <mergeCell ref="BG55:BG57"/>
    <mergeCell ref="BI55:BI57"/>
    <mergeCell ref="BJ55:BJ57"/>
    <mergeCell ref="BK55:BK57"/>
    <mergeCell ref="BL55:BL57"/>
    <mergeCell ref="BM55:BM57"/>
    <mergeCell ref="AY55:AY57"/>
    <mergeCell ref="AZ55:AZ57"/>
    <mergeCell ref="BA55:BA57"/>
    <mergeCell ref="BB55:BB57"/>
    <mergeCell ref="BC55:BC57"/>
    <mergeCell ref="BE55:BE57"/>
    <mergeCell ref="K58:K60"/>
    <mergeCell ref="L58:L60"/>
    <mergeCell ref="M58:M60"/>
    <mergeCell ref="N58:N60"/>
    <mergeCell ref="O58:O60"/>
    <mergeCell ref="P58:P60"/>
    <mergeCell ref="B58:B60"/>
    <mergeCell ref="C58:C60"/>
    <mergeCell ref="D58:D60"/>
    <mergeCell ref="E58:E60"/>
    <mergeCell ref="F58:F60"/>
    <mergeCell ref="G58:G60"/>
    <mergeCell ref="H58:H60"/>
    <mergeCell ref="I58:I60"/>
    <mergeCell ref="J58:J60"/>
    <mergeCell ref="W58:W60"/>
    <mergeCell ref="X58:X60"/>
    <mergeCell ref="Y58:Y60"/>
    <mergeCell ref="Z58:Z60"/>
    <mergeCell ref="AA58:AA60"/>
    <mergeCell ref="AB58:AB60"/>
    <mergeCell ref="Q58:Q60"/>
    <mergeCell ref="R58:R60"/>
    <mergeCell ref="S58:S60"/>
    <mergeCell ref="T58:T60"/>
    <mergeCell ref="U58:U60"/>
    <mergeCell ref="V58:V60"/>
    <mergeCell ref="AM58:AM60"/>
    <mergeCell ref="AO58:AO60"/>
    <mergeCell ref="AQ58:AQ60"/>
    <mergeCell ref="AS58:AS60"/>
    <mergeCell ref="AC58:AC60"/>
    <mergeCell ref="AD58:AD60"/>
    <mergeCell ref="AE58:AE60"/>
    <mergeCell ref="AF58:AF60"/>
    <mergeCell ref="AG58:AG60"/>
    <mergeCell ref="AH58:AH60"/>
    <mergeCell ref="BK58:BK60"/>
    <mergeCell ref="BL58:BL60"/>
    <mergeCell ref="BM58:BM60"/>
    <mergeCell ref="BN58:BN60"/>
    <mergeCell ref="B61:B63"/>
    <mergeCell ref="C61:C63"/>
    <mergeCell ref="D61:D63"/>
    <mergeCell ref="E61:E63"/>
    <mergeCell ref="F61:F63"/>
    <mergeCell ref="G61:G63"/>
    <mergeCell ref="BB58:BB60"/>
    <mergeCell ref="BC58:BC60"/>
    <mergeCell ref="BE58:BE60"/>
    <mergeCell ref="BG58:BG60"/>
    <mergeCell ref="BI58:BI60"/>
    <mergeCell ref="BJ58:BJ60"/>
    <mergeCell ref="AU58:AU60"/>
    <mergeCell ref="AW58:AW60"/>
    <mergeCell ref="AX58:AX60"/>
    <mergeCell ref="AY58:AY60"/>
    <mergeCell ref="AZ58:AZ60"/>
    <mergeCell ref="BA58:BA60"/>
    <mergeCell ref="AI58:AI60"/>
    <mergeCell ref="AK58:AK60"/>
    <mergeCell ref="N61:N63"/>
    <mergeCell ref="O61:O63"/>
    <mergeCell ref="P61:P63"/>
    <mergeCell ref="Q61:Q63"/>
    <mergeCell ref="R61:R63"/>
    <mergeCell ref="S61:S63"/>
    <mergeCell ref="H61:H63"/>
    <mergeCell ref="I61:I63"/>
    <mergeCell ref="J61:J63"/>
    <mergeCell ref="K61:K63"/>
    <mergeCell ref="L61:L63"/>
    <mergeCell ref="M61:M63"/>
    <mergeCell ref="Z61:Z63"/>
    <mergeCell ref="AA61:AA63"/>
    <mergeCell ref="AB61:AB63"/>
    <mergeCell ref="AC61:AC63"/>
    <mergeCell ref="AD61:AD63"/>
    <mergeCell ref="AE61:AE63"/>
    <mergeCell ref="T61:T63"/>
    <mergeCell ref="U61:U63"/>
    <mergeCell ref="V61:V63"/>
    <mergeCell ref="W61:W63"/>
    <mergeCell ref="X61:X63"/>
    <mergeCell ref="Y61:Y63"/>
    <mergeCell ref="AO61:AO63"/>
    <mergeCell ref="AQ61:AQ63"/>
    <mergeCell ref="AS61:AS63"/>
    <mergeCell ref="AU61:AU63"/>
    <mergeCell ref="AW61:AW63"/>
    <mergeCell ref="AX61:AX63"/>
    <mergeCell ref="AF61:AF63"/>
    <mergeCell ref="AG61:AG63"/>
    <mergeCell ref="AH61:AH63"/>
    <mergeCell ref="AI61:AI63"/>
    <mergeCell ref="AK61:AK63"/>
    <mergeCell ref="AM61:AM63"/>
    <mergeCell ref="BN61:BN63"/>
    <mergeCell ref="BG61:BG63"/>
    <mergeCell ref="BI61:BI63"/>
    <mergeCell ref="BJ61:BJ63"/>
    <mergeCell ref="BK61:BK63"/>
    <mergeCell ref="BL61:BL63"/>
    <mergeCell ref="BM61:BM63"/>
    <mergeCell ref="AY61:AY63"/>
    <mergeCell ref="AZ61:AZ63"/>
    <mergeCell ref="BA61:BA63"/>
    <mergeCell ref="BB61:BB63"/>
    <mergeCell ref="BC61:BC63"/>
    <mergeCell ref="BE61:BE63"/>
  </mergeCells>
  <conditionalFormatting sqref="AF10 AF16:AF23 BI10:BI24 BI35:BI41 AF35:AF41 AF28:AF31 BI28:BI31">
    <cfRule type="containsText" dxfId="95" priority="95" operator="containsText" text="baja">
      <formula>NOT(ISERROR(SEARCH("baja",AF10)))</formula>
    </cfRule>
    <cfRule type="containsText" dxfId="94" priority="96" operator="containsText" text="Alta">
      <formula>NOT(ISERROR(SEARCH("Alta",AF10)))</formula>
    </cfRule>
  </conditionalFormatting>
  <conditionalFormatting sqref="AF10 AF16:AF23 BI10:BI24 BI35:BI41 AF35:AF41 AF28:AF31 BI28:BI31">
    <cfRule type="containsText" dxfId="93" priority="93" operator="containsText" text="Moderada">
      <formula>NOT(ISERROR(SEARCH("Moderada",AF10)))</formula>
    </cfRule>
    <cfRule type="containsText" dxfId="92" priority="94" operator="containsText" text="Extrema">
      <formula>NOT(ISERROR(SEARCH("Extrema",AF10)))</formula>
    </cfRule>
  </conditionalFormatting>
  <conditionalFormatting sqref="AW10:AW17 AW35:AW36 AW19:AW24 BB10:BB31 AX10:AZ31 AW38:AW41 AX35:AZ41 BB35:BB41 AW28:AW30">
    <cfRule type="cellIs" dxfId="91" priority="89" operator="between">
      <formula>76</formula>
      <formula>100</formula>
    </cfRule>
    <cfRule type="cellIs" dxfId="90" priority="90" operator="between">
      <formula>1</formula>
      <formula>50</formula>
    </cfRule>
    <cfRule type="cellIs" dxfId="89" priority="91" operator="between">
      <formula>50</formula>
      <formula>75</formula>
    </cfRule>
    <cfRule type="cellIs" dxfId="88" priority="92" operator="between">
      <formula>0</formula>
      <formula>0</formula>
    </cfRule>
  </conditionalFormatting>
  <conditionalFormatting sqref="AW37">
    <cfRule type="cellIs" dxfId="87" priority="85" operator="between">
      <formula>76</formula>
      <formula>100</formula>
    </cfRule>
    <cfRule type="cellIs" dxfId="86" priority="86" operator="between">
      <formula>1</formula>
      <formula>50</formula>
    </cfRule>
    <cfRule type="cellIs" dxfId="85" priority="87" operator="between">
      <formula>50</formula>
      <formula>75</formula>
    </cfRule>
    <cfRule type="cellIs" dxfId="84" priority="88" operator="between">
      <formula>0</formula>
      <formula>0</formula>
    </cfRule>
  </conditionalFormatting>
  <conditionalFormatting sqref="BI32:BI34 AF32:AF34">
    <cfRule type="containsText" dxfId="83" priority="83" operator="containsText" text="baja">
      <formula>NOT(ISERROR(SEARCH("baja",AF32)))</formula>
    </cfRule>
    <cfRule type="containsText" dxfId="82" priority="84" operator="containsText" text="Alta">
      <formula>NOT(ISERROR(SEARCH("Alta",AF32)))</formula>
    </cfRule>
  </conditionalFormatting>
  <conditionalFormatting sqref="BI32:BI34 AF32:AF34">
    <cfRule type="containsText" dxfId="81" priority="81" operator="containsText" text="Moderada">
      <formula>NOT(ISERROR(SEARCH("Moderada",AF32)))</formula>
    </cfRule>
    <cfRule type="containsText" dxfId="80" priority="82" operator="containsText" text="Extrema">
      <formula>NOT(ISERROR(SEARCH("Extrema",AF32)))</formula>
    </cfRule>
  </conditionalFormatting>
  <conditionalFormatting sqref="AW32:AZ34 BB32:BB34">
    <cfRule type="cellIs" dxfId="79" priority="77" operator="between">
      <formula>76</formula>
      <formula>100</formula>
    </cfRule>
    <cfRule type="cellIs" dxfId="78" priority="78" operator="between">
      <formula>1</formula>
      <formula>50</formula>
    </cfRule>
    <cfRule type="cellIs" dxfId="77" priority="79" operator="between">
      <formula>50</formula>
      <formula>75</formula>
    </cfRule>
    <cfRule type="cellIs" dxfId="76" priority="80" operator="between">
      <formula>0</formula>
      <formula>0</formula>
    </cfRule>
  </conditionalFormatting>
  <conditionalFormatting sqref="BI42:BI45 AF42:AF45">
    <cfRule type="containsText" dxfId="75" priority="75" operator="containsText" text="baja">
      <formula>NOT(ISERROR(SEARCH("baja",AF42)))</formula>
    </cfRule>
    <cfRule type="containsText" dxfId="74" priority="76" operator="containsText" text="Alta">
      <formula>NOT(ISERROR(SEARCH("Alta",AF42)))</formula>
    </cfRule>
  </conditionalFormatting>
  <conditionalFormatting sqref="BI42:BI45 AF42:AF45">
    <cfRule type="containsText" dxfId="73" priority="73" operator="containsText" text="Moderada">
      <formula>NOT(ISERROR(SEARCH("Moderada",AF42)))</formula>
    </cfRule>
    <cfRule type="containsText" dxfId="72" priority="74" operator="containsText" text="Extrema">
      <formula>NOT(ISERROR(SEARCH("Extrema",AF42)))</formula>
    </cfRule>
  </conditionalFormatting>
  <conditionalFormatting sqref="AW42:AZ45 BB42:BB45">
    <cfRule type="cellIs" dxfId="71" priority="69" operator="between">
      <formula>76</formula>
      <formula>100</formula>
    </cfRule>
    <cfRule type="cellIs" dxfId="70" priority="70" operator="between">
      <formula>1</formula>
      <formula>50</formula>
    </cfRule>
    <cfRule type="cellIs" dxfId="69" priority="71" operator="between">
      <formula>50</formula>
      <formula>75</formula>
    </cfRule>
    <cfRule type="cellIs" dxfId="68" priority="72" operator="between">
      <formula>0</formula>
      <formula>0</formula>
    </cfRule>
  </conditionalFormatting>
  <conditionalFormatting sqref="AW46:AZ48 BB46:BB48">
    <cfRule type="cellIs" dxfId="67" priority="61" operator="between">
      <formula>76</formula>
      <formula>100</formula>
    </cfRule>
    <cfRule type="cellIs" dxfId="66" priority="62" operator="between">
      <formula>1</formula>
      <formula>50</formula>
    </cfRule>
    <cfRule type="cellIs" dxfId="65" priority="63" operator="between">
      <formula>50</formula>
      <formula>75</formula>
    </cfRule>
    <cfRule type="cellIs" dxfId="64" priority="64" operator="between">
      <formula>0</formula>
      <formula>0</formula>
    </cfRule>
  </conditionalFormatting>
  <conditionalFormatting sqref="BI46:BI48 AF46:AF48">
    <cfRule type="containsText" dxfId="63" priority="67" operator="containsText" text="baja">
      <formula>NOT(ISERROR(SEARCH("baja",AF46)))</formula>
    </cfRule>
    <cfRule type="containsText" dxfId="62" priority="68" operator="containsText" text="Alta">
      <formula>NOT(ISERROR(SEARCH("Alta",AF46)))</formula>
    </cfRule>
  </conditionalFormatting>
  <conditionalFormatting sqref="BI46:BI48 AF46:AF48">
    <cfRule type="containsText" dxfId="61" priority="65" operator="containsText" text="Moderada">
      <formula>NOT(ISERROR(SEARCH("Moderada",AF46)))</formula>
    </cfRule>
    <cfRule type="containsText" dxfId="60" priority="66" operator="containsText" text="Extrema">
      <formula>NOT(ISERROR(SEARCH("Extrema",AF46)))</formula>
    </cfRule>
  </conditionalFormatting>
  <conditionalFormatting sqref="AW49:AZ49 BB49:BB51 AX50:AZ51">
    <cfRule type="cellIs" dxfId="59" priority="53" operator="between">
      <formula>76</formula>
      <formula>100</formula>
    </cfRule>
    <cfRule type="cellIs" dxfId="58" priority="54" operator="between">
      <formula>1</formula>
      <formula>50</formula>
    </cfRule>
    <cfRule type="cellIs" dxfId="57" priority="55" operator="between">
      <formula>50</formula>
      <formula>75</formula>
    </cfRule>
    <cfRule type="cellIs" dxfId="56" priority="56" operator="between">
      <formula>0</formula>
      <formula>0</formula>
    </cfRule>
  </conditionalFormatting>
  <conditionalFormatting sqref="BI49:BI51 AF49:AF51">
    <cfRule type="containsText" dxfId="55" priority="59" operator="containsText" text="baja">
      <formula>NOT(ISERROR(SEARCH("baja",AF49)))</formula>
    </cfRule>
    <cfRule type="containsText" dxfId="54" priority="60" operator="containsText" text="Alta">
      <formula>NOT(ISERROR(SEARCH("Alta",AF49)))</formula>
    </cfRule>
  </conditionalFormatting>
  <conditionalFormatting sqref="BI49:BI51 AF49:AF51">
    <cfRule type="containsText" dxfId="53" priority="57" operator="containsText" text="Moderada">
      <formula>NOT(ISERROR(SEARCH("Moderada",AF49)))</formula>
    </cfRule>
    <cfRule type="containsText" dxfId="52" priority="58" operator="containsText" text="Extrema">
      <formula>NOT(ISERROR(SEARCH("Extrema",AF49)))</formula>
    </cfRule>
  </conditionalFormatting>
  <conditionalFormatting sqref="AW52:AZ52 BB52:BB54 AX53:AZ54">
    <cfRule type="cellIs" dxfId="51" priority="45" operator="between">
      <formula>76</formula>
      <formula>100</formula>
    </cfRule>
    <cfRule type="cellIs" dxfId="50" priority="46" operator="between">
      <formula>1</formula>
      <formula>50</formula>
    </cfRule>
    <cfRule type="cellIs" dxfId="49" priority="47" operator="between">
      <formula>50</formula>
      <formula>75</formula>
    </cfRule>
    <cfRule type="cellIs" dxfId="48" priority="48" operator="between">
      <formula>0</formula>
      <formula>0</formula>
    </cfRule>
  </conditionalFormatting>
  <conditionalFormatting sqref="AF52:AF54">
    <cfRule type="containsText" dxfId="47" priority="51" operator="containsText" text="baja">
      <formula>NOT(ISERROR(SEARCH("baja",AF52)))</formula>
    </cfRule>
    <cfRule type="containsText" dxfId="46" priority="52" operator="containsText" text="Alta">
      <formula>NOT(ISERROR(SEARCH("Alta",AF52)))</formula>
    </cfRule>
  </conditionalFormatting>
  <conditionalFormatting sqref="AF52:AF54">
    <cfRule type="containsText" dxfId="45" priority="49" operator="containsText" text="Moderada">
      <formula>NOT(ISERROR(SEARCH("Moderada",AF52)))</formula>
    </cfRule>
    <cfRule type="containsText" dxfId="44" priority="50" operator="containsText" text="Extrema">
      <formula>NOT(ISERROR(SEARCH("Extrema",AF52)))</formula>
    </cfRule>
  </conditionalFormatting>
  <conditionalFormatting sqref="AW58:AZ58 BB58:BB60 AX59:AZ60">
    <cfRule type="cellIs" dxfId="43" priority="17" operator="between">
      <formula>76</formula>
      <formula>100</formula>
    </cfRule>
    <cfRule type="cellIs" dxfId="42" priority="18" operator="between">
      <formula>1</formula>
      <formula>50</formula>
    </cfRule>
    <cfRule type="cellIs" dxfId="41" priority="19" operator="between">
      <formula>50</formula>
      <formula>75</formula>
    </cfRule>
    <cfRule type="cellIs" dxfId="40" priority="20" operator="between">
      <formula>0</formula>
      <formula>0</formula>
    </cfRule>
  </conditionalFormatting>
  <conditionalFormatting sqref="AF55:AF57">
    <cfRule type="containsText" dxfId="39" priority="43" operator="containsText" text="baja">
      <formula>NOT(ISERROR(SEARCH("baja",AF55)))</formula>
    </cfRule>
    <cfRule type="containsText" dxfId="38" priority="44" operator="containsText" text="Alta">
      <formula>NOT(ISERROR(SEARCH("Alta",AF55)))</formula>
    </cfRule>
  </conditionalFormatting>
  <conditionalFormatting sqref="AF55:AF57">
    <cfRule type="containsText" dxfId="37" priority="41" operator="containsText" text="Moderada">
      <formula>NOT(ISERROR(SEARCH("Moderada",AF55)))</formula>
    </cfRule>
    <cfRule type="containsText" dxfId="36" priority="42" operator="containsText" text="Extrema">
      <formula>NOT(ISERROR(SEARCH("Extrema",AF55)))</formula>
    </cfRule>
  </conditionalFormatting>
  <conditionalFormatting sqref="AF58:AF60">
    <cfRule type="containsText" dxfId="35" priority="39" operator="containsText" text="baja">
      <formula>NOT(ISERROR(SEARCH("baja",AF58)))</formula>
    </cfRule>
    <cfRule type="containsText" dxfId="34" priority="40" operator="containsText" text="Alta">
      <formula>NOT(ISERROR(SEARCH("Alta",AF58)))</formula>
    </cfRule>
  </conditionalFormatting>
  <conditionalFormatting sqref="AF58:AF60">
    <cfRule type="containsText" dxfId="33" priority="37" operator="containsText" text="Moderada">
      <formula>NOT(ISERROR(SEARCH("Moderada",AF58)))</formula>
    </cfRule>
    <cfRule type="containsText" dxfId="32" priority="38" operator="containsText" text="Extrema">
      <formula>NOT(ISERROR(SEARCH("Extrema",AF58)))</formula>
    </cfRule>
  </conditionalFormatting>
  <conditionalFormatting sqref="AF24">
    <cfRule type="containsText" dxfId="31" priority="35" operator="containsText" text="baja">
      <formula>NOT(ISERROR(SEARCH("baja",AF24)))</formula>
    </cfRule>
    <cfRule type="containsText" dxfId="30" priority="36" operator="containsText" text="Alta">
      <formula>NOT(ISERROR(SEARCH("Alta",AF24)))</formula>
    </cfRule>
  </conditionalFormatting>
  <conditionalFormatting sqref="AF24">
    <cfRule type="containsText" dxfId="29" priority="33" operator="containsText" text="Moderada">
      <formula>NOT(ISERROR(SEARCH("Moderada",AF24)))</formula>
    </cfRule>
    <cfRule type="containsText" dxfId="28" priority="34" operator="containsText" text="Extrema">
      <formula>NOT(ISERROR(SEARCH("Extrema",AF24)))</formula>
    </cfRule>
  </conditionalFormatting>
  <conditionalFormatting sqref="BI52:BI54">
    <cfRule type="containsText" dxfId="27" priority="31" operator="containsText" text="baja">
      <formula>NOT(ISERROR(SEARCH("baja",BI52)))</formula>
    </cfRule>
    <cfRule type="containsText" dxfId="26" priority="32" operator="containsText" text="Alta">
      <formula>NOT(ISERROR(SEARCH("Alta",BI52)))</formula>
    </cfRule>
  </conditionalFormatting>
  <conditionalFormatting sqref="BI52:BI54">
    <cfRule type="containsText" dxfId="25" priority="29" operator="containsText" text="Moderada">
      <formula>NOT(ISERROR(SEARCH("Moderada",BI52)))</formula>
    </cfRule>
    <cfRule type="containsText" dxfId="24" priority="30" operator="containsText" text="Extrema">
      <formula>NOT(ISERROR(SEARCH("Extrema",BI52)))</formula>
    </cfRule>
  </conditionalFormatting>
  <conditionalFormatting sqref="AW55:AZ55 BB55:BB57 AX56:AZ57">
    <cfRule type="cellIs" dxfId="23" priority="25" operator="between">
      <formula>76</formula>
      <formula>100</formula>
    </cfRule>
    <cfRule type="cellIs" dxfId="22" priority="26" operator="between">
      <formula>1</formula>
      <formula>50</formula>
    </cfRule>
    <cfRule type="cellIs" dxfId="21" priority="27" operator="between">
      <formula>50</formula>
      <formula>75</formula>
    </cfRule>
    <cfRule type="cellIs" dxfId="20" priority="28" operator="between">
      <formula>0</formula>
      <formula>0</formula>
    </cfRule>
  </conditionalFormatting>
  <conditionalFormatting sqref="BI55:BI57">
    <cfRule type="containsText" dxfId="19" priority="23" operator="containsText" text="baja">
      <formula>NOT(ISERROR(SEARCH("baja",BI55)))</formula>
    </cfRule>
    <cfRule type="containsText" dxfId="18" priority="24" operator="containsText" text="Alta">
      <formula>NOT(ISERROR(SEARCH("Alta",BI55)))</formula>
    </cfRule>
  </conditionalFormatting>
  <conditionalFormatting sqref="BI55:BI57">
    <cfRule type="containsText" dxfId="17" priority="21" operator="containsText" text="Moderada">
      <formula>NOT(ISERROR(SEARCH("Moderada",BI55)))</formula>
    </cfRule>
    <cfRule type="containsText" dxfId="16" priority="22" operator="containsText" text="Extrema">
      <formula>NOT(ISERROR(SEARCH("Extrema",BI55)))</formula>
    </cfRule>
  </conditionalFormatting>
  <conditionalFormatting sqref="BI58:BI60">
    <cfRule type="containsText" dxfId="15" priority="15" operator="containsText" text="baja">
      <formula>NOT(ISERROR(SEARCH("baja",BI58)))</formula>
    </cfRule>
    <cfRule type="containsText" dxfId="14" priority="16" operator="containsText" text="Alta">
      <formula>NOT(ISERROR(SEARCH("Alta",BI58)))</formula>
    </cfRule>
  </conditionalFormatting>
  <conditionalFormatting sqref="BI58:BI60">
    <cfRule type="containsText" dxfId="13" priority="13" operator="containsText" text="Moderada">
      <formula>NOT(ISERROR(SEARCH("Moderada",BI58)))</formula>
    </cfRule>
    <cfRule type="containsText" dxfId="12" priority="14" operator="containsText" text="Extrema">
      <formula>NOT(ISERROR(SEARCH("Extrema",BI58)))</formula>
    </cfRule>
  </conditionalFormatting>
  <conditionalFormatting sqref="AF61:AF63">
    <cfRule type="containsText" dxfId="11" priority="11" operator="containsText" text="baja">
      <formula>NOT(ISERROR(SEARCH("baja",AF61)))</formula>
    </cfRule>
    <cfRule type="containsText" dxfId="10" priority="12" operator="containsText" text="Alta">
      <formula>NOT(ISERROR(SEARCH("Alta",AF61)))</formula>
    </cfRule>
  </conditionalFormatting>
  <conditionalFormatting sqref="AF61:AF63">
    <cfRule type="containsText" dxfId="9" priority="9" operator="containsText" text="Moderada">
      <formula>NOT(ISERROR(SEARCH("Moderada",AF61)))</formula>
    </cfRule>
    <cfRule type="containsText" dxfId="8" priority="10" operator="containsText" text="Extrema">
      <formula>NOT(ISERROR(SEARCH("Extrema",AF61)))</formula>
    </cfRule>
  </conditionalFormatting>
  <conditionalFormatting sqref="AW61:AZ61 BB61:BB63 AX62:AZ63">
    <cfRule type="cellIs" dxfId="7" priority="5" operator="between">
      <formula>76</formula>
      <formula>100</formula>
    </cfRule>
    <cfRule type="cellIs" dxfId="6" priority="6" operator="between">
      <formula>1</formula>
      <formula>50</formula>
    </cfRule>
    <cfRule type="cellIs" dxfId="5" priority="7" operator="between">
      <formula>50</formula>
      <formula>75</formula>
    </cfRule>
    <cfRule type="cellIs" dxfId="4" priority="8" operator="between">
      <formula>0</formula>
      <formula>0</formula>
    </cfRule>
  </conditionalFormatting>
  <conditionalFormatting sqref="BI61:BI63">
    <cfRule type="containsText" dxfId="3" priority="3" operator="containsText" text="baja">
      <formula>NOT(ISERROR(SEARCH("baja",BI61)))</formula>
    </cfRule>
    <cfRule type="containsText" dxfId="2" priority="4" operator="containsText" text="Alta">
      <formula>NOT(ISERROR(SEARCH("Alta",BI61)))</formula>
    </cfRule>
  </conditionalFormatting>
  <conditionalFormatting sqref="BI61:BI63">
    <cfRule type="containsText" dxfId="1" priority="1" operator="containsText" text="Moderada">
      <formula>NOT(ISERROR(SEARCH("Moderada",BI61)))</formula>
    </cfRule>
    <cfRule type="containsText" dxfId="0" priority="2" operator="containsText" text="Extrema">
      <formula>NOT(ISERROR(SEARCH("Extrema",BI61)))</formula>
    </cfRule>
  </conditionalFormatting>
  <dataValidations count="3">
    <dataValidation type="list" allowBlank="1" showInputMessage="1" showErrorMessage="1" sqref="H10:H24 H28:H63" xr:uid="{00000000-0002-0000-0100-000000000000}">
      <formula1>Posibilidad</formula1>
    </dataValidation>
    <dataValidation type="list" allowBlank="1" showInputMessage="1" showErrorMessage="1" sqref="AH10:AH14 AH16:AH17 AS24 AH41:AH42 AH32:AH39 AH44:AH46 AH48:AH49 AU24 AH52 AH55 AH19:AH24 AH28:AH30 AI24 AK24 AM24 AO24 AQ24 AH58 AH61" xr:uid="{00000000-0002-0000-0100-000001000000}">
      <formula1>ControlTipo</formula1>
    </dataValidation>
    <dataValidation type="list" allowBlank="1" showInputMessage="1" showErrorMessage="1" sqref="AI10:AI14 AQ41:AQ42 AM41:AM42 AI41:AI42 AK41:AK42 AS41:AS42 AO41:AO42 AU10:AU17 AI16:AI17 AK10:AK17 AM10:AM17 AO10:AO17 AQ10:AQ17 AS10:AS17 AU41:AU42 AM28:AM30 AS28:AS30 AO28:AO30 AK28:AK30 AU28:AU30 AI28:AI30 AQ28:AQ30 AI55 AO32:AO39 AS32:AS39 AK32:AK39 AI32:AI39 AM32:AM39 AQ32:AQ39 AU32:AU39 AQ44:AQ46 AM44:AM46 AI44:AI46 AK44:AK46 AS44:AS46 AO44:AO46 AU44:AU46 AQ48:AQ49 AM48:AM49 AI48:AI49 AK48:AK49 AS48:AS49 AO48:AO49 AU48:AU49 AO52 AK52 J10:AA63 AI52 AQ52 AM52 AS52 AK19:AK23 AM19:AM23 AU52 AO19:AO23 AQ19:AQ23 AS19:AS23 AU19:AU23 AQ55 AM55 AS55 AU55 AD24 AI19:AI23 AO55 AK55 AI58 AQ58 AM58 AS58 AU58 AO58 AK58 AI61 AQ61 AM61 AS61 AU61 AO61 AK61" xr:uid="{00000000-0002-0000-0100-000002000000}">
      <formula1>SiNo</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1"/>
  <sheetViews>
    <sheetView topLeftCell="A28" zoomScale="90" zoomScaleNormal="90" workbookViewId="0">
      <selection activeCell="G32" sqref="G32"/>
    </sheetView>
  </sheetViews>
  <sheetFormatPr baseColWidth="10" defaultColWidth="8.83203125" defaultRowHeight="13"/>
  <cols>
    <col min="1" max="1" width="11.5" style="30" customWidth="1"/>
    <col min="2" max="2" width="7" style="30" customWidth="1"/>
    <col min="3" max="3" width="1.33203125" style="30" customWidth="1"/>
    <col min="4" max="4" width="17.6640625" style="30" customWidth="1"/>
    <col min="5" max="5" width="10.83203125" style="30" customWidth="1"/>
    <col min="6" max="7" width="16.6640625" style="30" customWidth="1"/>
    <col min="8" max="8" width="8.83203125" style="30" customWidth="1"/>
    <col min="9" max="9" width="8.1640625" style="30" customWidth="1"/>
    <col min="10" max="10" width="4" style="30" customWidth="1"/>
    <col min="11" max="11" width="9.33203125" style="30" customWidth="1"/>
    <col min="12" max="12" width="5" style="30" customWidth="1"/>
    <col min="13" max="13" width="8.6640625" style="30" customWidth="1"/>
    <col min="14" max="14" width="12.33203125" style="30" customWidth="1"/>
    <col min="15" max="15" width="9.1640625" style="30" customWidth="1"/>
    <col min="16" max="16" width="4.83203125" style="30" customWidth="1"/>
    <col min="17" max="17" width="17" style="30" customWidth="1"/>
    <col min="18" max="255" width="8.83203125" style="30"/>
    <col min="256" max="256" width="16.6640625" style="30" customWidth="1"/>
    <col min="257" max="257" width="8.83203125" style="30" customWidth="1"/>
    <col min="258" max="258" width="1.33203125" style="30" customWidth="1"/>
    <col min="259" max="259" width="25.33203125" style="30" customWidth="1"/>
    <col min="260" max="260" width="10.83203125" style="30" customWidth="1"/>
    <col min="261" max="262" width="16.6640625" style="30" customWidth="1"/>
    <col min="263" max="263" width="8.83203125" style="30" customWidth="1"/>
    <col min="264" max="264" width="11.83203125" style="30" customWidth="1"/>
    <col min="265" max="265" width="4" style="30" customWidth="1"/>
    <col min="266" max="266" width="11.83203125" style="30" customWidth="1"/>
    <col min="267" max="267" width="5" style="30" customWidth="1"/>
    <col min="268" max="268" width="11.6640625" style="30" customWidth="1"/>
    <col min="269" max="269" width="12.33203125" style="30" customWidth="1"/>
    <col min="270" max="270" width="9.1640625" style="30" customWidth="1"/>
    <col min="271" max="271" width="16" style="30" customWidth="1"/>
    <col min="272" max="272" width="17" style="30" customWidth="1"/>
    <col min="273" max="511" width="8.83203125" style="30"/>
    <col min="512" max="512" width="16.6640625" style="30" customWidth="1"/>
    <col min="513" max="513" width="8.83203125" style="30" customWidth="1"/>
    <col min="514" max="514" width="1.33203125" style="30" customWidth="1"/>
    <col min="515" max="515" width="25.33203125" style="30" customWidth="1"/>
    <col min="516" max="516" width="10.83203125" style="30" customWidth="1"/>
    <col min="517" max="518" width="16.6640625" style="30" customWidth="1"/>
    <col min="519" max="519" width="8.83203125" style="30" customWidth="1"/>
    <col min="520" max="520" width="11.83203125" style="30" customWidth="1"/>
    <col min="521" max="521" width="4" style="30" customWidth="1"/>
    <col min="522" max="522" width="11.83203125" style="30" customWidth="1"/>
    <col min="523" max="523" width="5" style="30" customWidth="1"/>
    <col min="524" max="524" width="11.6640625" style="30" customWidth="1"/>
    <col min="525" max="525" width="12.33203125" style="30" customWidth="1"/>
    <col min="526" max="526" width="9.1640625" style="30" customWidth="1"/>
    <col min="527" max="527" width="16" style="30" customWidth="1"/>
    <col min="528" max="528" width="17" style="30" customWidth="1"/>
    <col min="529" max="767" width="8.83203125" style="30"/>
    <col min="768" max="768" width="16.6640625" style="30" customWidth="1"/>
    <col min="769" max="769" width="8.83203125" style="30" customWidth="1"/>
    <col min="770" max="770" width="1.33203125" style="30" customWidth="1"/>
    <col min="771" max="771" width="25.33203125" style="30" customWidth="1"/>
    <col min="772" max="772" width="10.83203125" style="30" customWidth="1"/>
    <col min="773" max="774" width="16.6640625" style="30" customWidth="1"/>
    <col min="775" max="775" width="8.83203125" style="30" customWidth="1"/>
    <col min="776" max="776" width="11.83203125" style="30" customWidth="1"/>
    <col min="777" max="777" width="4" style="30" customWidth="1"/>
    <col min="778" max="778" width="11.83203125" style="30" customWidth="1"/>
    <col min="779" max="779" width="5" style="30" customWidth="1"/>
    <col min="780" max="780" width="11.6640625" style="30" customWidth="1"/>
    <col min="781" max="781" width="12.33203125" style="30" customWidth="1"/>
    <col min="782" max="782" width="9.1640625" style="30" customWidth="1"/>
    <col min="783" max="783" width="16" style="30" customWidth="1"/>
    <col min="784" max="784" width="17" style="30" customWidth="1"/>
    <col min="785" max="1023" width="8.83203125" style="30"/>
    <col min="1024" max="1024" width="16.6640625" style="30" customWidth="1"/>
    <col min="1025" max="1025" width="8.83203125" style="30" customWidth="1"/>
    <col min="1026" max="1026" width="1.33203125" style="30" customWidth="1"/>
    <col min="1027" max="1027" width="25.33203125" style="30" customWidth="1"/>
    <col min="1028" max="1028" width="10.83203125" style="30" customWidth="1"/>
    <col min="1029" max="1030" width="16.6640625" style="30" customWidth="1"/>
    <col min="1031" max="1031" width="8.83203125" style="30" customWidth="1"/>
    <col min="1032" max="1032" width="11.83203125" style="30" customWidth="1"/>
    <col min="1033" max="1033" width="4" style="30" customWidth="1"/>
    <col min="1034" max="1034" width="11.83203125" style="30" customWidth="1"/>
    <col min="1035" max="1035" width="5" style="30" customWidth="1"/>
    <col min="1036" max="1036" width="11.6640625" style="30" customWidth="1"/>
    <col min="1037" max="1037" width="12.33203125" style="30" customWidth="1"/>
    <col min="1038" max="1038" width="9.1640625" style="30" customWidth="1"/>
    <col min="1039" max="1039" width="16" style="30" customWidth="1"/>
    <col min="1040" max="1040" width="17" style="30" customWidth="1"/>
    <col min="1041" max="1279" width="8.83203125" style="30"/>
    <col min="1280" max="1280" width="16.6640625" style="30" customWidth="1"/>
    <col min="1281" max="1281" width="8.83203125" style="30" customWidth="1"/>
    <col min="1282" max="1282" width="1.33203125" style="30" customWidth="1"/>
    <col min="1283" max="1283" width="25.33203125" style="30" customWidth="1"/>
    <col min="1284" max="1284" width="10.83203125" style="30" customWidth="1"/>
    <col min="1285" max="1286" width="16.6640625" style="30" customWidth="1"/>
    <col min="1287" max="1287" width="8.83203125" style="30" customWidth="1"/>
    <col min="1288" max="1288" width="11.83203125" style="30" customWidth="1"/>
    <col min="1289" max="1289" width="4" style="30" customWidth="1"/>
    <col min="1290" max="1290" width="11.83203125" style="30" customWidth="1"/>
    <col min="1291" max="1291" width="5" style="30" customWidth="1"/>
    <col min="1292" max="1292" width="11.6640625" style="30" customWidth="1"/>
    <col min="1293" max="1293" width="12.33203125" style="30" customWidth="1"/>
    <col min="1294" max="1294" width="9.1640625" style="30" customWidth="1"/>
    <col min="1295" max="1295" width="16" style="30" customWidth="1"/>
    <col min="1296" max="1296" width="17" style="30" customWidth="1"/>
    <col min="1297" max="1535" width="8.83203125" style="30"/>
    <col min="1536" max="1536" width="16.6640625" style="30" customWidth="1"/>
    <col min="1537" max="1537" width="8.83203125" style="30" customWidth="1"/>
    <col min="1538" max="1538" width="1.33203125" style="30" customWidth="1"/>
    <col min="1539" max="1539" width="25.33203125" style="30" customWidth="1"/>
    <col min="1540" max="1540" width="10.83203125" style="30" customWidth="1"/>
    <col min="1541" max="1542" width="16.6640625" style="30" customWidth="1"/>
    <col min="1543" max="1543" width="8.83203125" style="30" customWidth="1"/>
    <col min="1544" max="1544" width="11.83203125" style="30" customWidth="1"/>
    <col min="1545" max="1545" width="4" style="30" customWidth="1"/>
    <col min="1546" max="1546" width="11.83203125" style="30" customWidth="1"/>
    <col min="1547" max="1547" width="5" style="30" customWidth="1"/>
    <col min="1548" max="1548" width="11.6640625" style="30" customWidth="1"/>
    <col min="1549" max="1549" width="12.33203125" style="30" customWidth="1"/>
    <col min="1550" max="1550" width="9.1640625" style="30" customWidth="1"/>
    <col min="1551" max="1551" width="16" style="30" customWidth="1"/>
    <col min="1552" max="1552" width="17" style="30" customWidth="1"/>
    <col min="1553" max="1791" width="8.83203125" style="30"/>
    <col min="1792" max="1792" width="16.6640625" style="30" customWidth="1"/>
    <col min="1793" max="1793" width="8.83203125" style="30" customWidth="1"/>
    <col min="1794" max="1794" width="1.33203125" style="30" customWidth="1"/>
    <col min="1795" max="1795" width="25.33203125" style="30" customWidth="1"/>
    <col min="1796" max="1796" width="10.83203125" style="30" customWidth="1"/>
    <col min="1797" max="1798" width="16.6640625" style="30" customWidth="1"/>
    <col min="1799" max="1799" width="8.83203125" style="30" customWidth="1"/>
    <col min="1800" max="1800" width="11.83203125" style="30" customWidth="1"/>
    <col min="1801" max="1801" width="4" style="30" customWidth="1"/>
    <col min="1802" max="1802" width="11.83203125" style="30" customWidth="1"/>
    <col min="1803" max="1803" width="5" style="30" customWidth="1"/>
    <col min="1804" max="1804" width="11.6640625" style="30" customWidth="1"/>
    <col min="1805" max="1805" width="12.33203125" style="30" customWidth="1"/>
    <col min="1806" max="1806" width="9.1640625" style="30" customWidth="1"/>
    <col min="1807" max="1807" width="16" style="30" customWidth="1"/>
    <col min="1808" max="1808" width="17" style="30" customWidth="1"/>
    <col min="1809" max="2047" width="8.83203125" style="30"/>
    <col min="2048" max="2048" width="16.6640625" style="30" customWidth="1"/>
    <col min="2049" max="2049" width="8.83203125" style="30" customWidth="1"/>
    <col min="2050" max="2050" width="1.33203125" style="30" customWidth="1"/>
    <col min="2051" max="2051" width="25.33203125" style="30" customWidth="1"/>
    <col min="2052" max="2052" width="10.83203125" style="30" customWidth="1"/>
    <col min="2053" max="2054" width="16.6640625" style="30" customWidth="1"/>
    <col min="2055" max="2055" width="8.83203125" style="30" customWidth="1"/>
    <col min="2056" max="2056" width="11.83203125" style="30" customWidth="1"/>
    <col min="2057" max="2057" width="4" style="30" customWidth="1"/>
    <col min="2058" max="2058" width="11.83203125" style="30" customWidth="1"/>
    <col min="2059" max="2059" width="5" style="30" customWidth="1"/>
    <col min="2060" max="2060" width="11.6640625" style="30" customWidth="1"/>
    <col min="2061" max="2061" width="12.33203125" style="30" customWidth="1"/>
    <col min="2062" max="2062" width="9.1640625" style="30" customWidth="1"/>
    <col min="2063" max="2063" width="16" style="30" customWidth="1"/>
    <col min="2064" max="2064" width="17" style="30" customWidth="1"/>
    <col min="2065" max="2303" width="8.83203125" style="30"/>
    <col min="2304" max="2304" width="16.6640625" style="30" customWidth="1"/>
    <col min="2305" max="2305" width="8.83203125" style="30" customWidth="1"/>
    <col min="2306" max="2306" width="1.33203125" style="30" customWidth="1"/>
    <col min="2307" max="2307" width="25.33203125" style="30" customWidth="1"/>
    <col min="2308" max="2308" width="10.83203125" style="30" customWidth="1"/>
    <col min="2309" max="2310" width="16.6640625" style="30" customWidth="1"/>
    <col min="2311" max="2311" width="8.83203125" style="30" customWidth="1"/>
    <col min="2312" max="2312" width="11.83203125" style="30" customWidth="1"/>
    <col min="2313" max="2313" width="4" style="30" customWidth="1"/>
    <col min="2314" max="2314" width="11.83203125" style="30" customWidth="1"/>
    <col min="2315" max="2315" width="5" style="30" customWidth="1"/>
    <col min="2316" max="2316" width="11.6640625" style="30" customWidth="1"/>
    <col min="2317" max="2317" width="12.33203125" style="30" customWidth="1"/>
    <col min="2318" max="2318" width="9.1640625" style="30" customWidth="1"/>
    <col min="2319" max="2319" width="16" style="30" customWidth="1"/>
    <col min="2320" max="2320" width="17" style="30" customWidth="1"/>
    <col min="2321" max="2559" width="8.83203125" style="30"/>
    <col min="2560" max="2560" width="16.6640625" style="30" customWidth="1"/>
    <col min="2561" max="2561" width="8.83203125" style="30" customWidth="1"/>
    <col min="2562" max="2562" width="1.33203125" style="30" customWidth="1"/>
    <col min="2563" max="2563" width="25.33203125" style="30" customWidth="1"/>
    <col min="2564" max="2564" width="10.83203125" style="30" customWidth="1"/>
    <col min="2565" max="2566" width="16.6640625" style="30" customWidth="1"/>
    <col min="2567" max="2567" width="8.83203125" style="30" customWidth="1"/>
    <col min="2568" max="2568" width="11.83203125" style="30" customWidth="1"/>
    <col min="2569" max="2569" width="4" style="30" customWidth="1"/>
    <col min="2570" max="2570" width="11.83203125" style="30" customWidth="1"/>
    <col min="2571" max="2571" width="5" style="30" customWidth="1"/>
    <col min="2572" max="2572" width="11.6640625" style="30" customWidth="1"/>
    <col min="2573" max="2573" width="12.33203125" style="30" customWidth="1"/>
    <col min="2574" max="2574" width="9.1640625" style="30" customWidth="1"/>
    <col min="2575" max="2575" width="16" style="30" customWidth="1"/>
    <col min="2576" max="2576" width="17" style="30" customWidth="1"/>
    <col min="2577" max="2815" width="8.83203125" style="30"/>
    <col min="2816" max="2816" width="16.6640625" style="30" customWidth="1"/>
    <col min="2817" max="2817" width="8.83203125" style="30" customWidth="1"/>
    <col min="2818" max="2818" width="1.33203125" style="30" customWidth="1"/>
    <col min="2819" max="2819" width="25.33203125" style="30" customWidth="1"/>
    <col min="2820" max="2820" width="10.83203125" style="30" customWidth="1"/>
    <col min="2821" max="2822" width="16.6640625" style="30" customWidth="1"/>
    <col min="2823" max="2823" width="8.83203125" style="30" customWidth="1"/>
    <col min="2824" max="2824" width="11.83203125" style="30" customWidth="1"/>
    <col min="2825" max="2825" width="4" style="30" customWidth="1"/>
    <col min="2826" max="2826" width="11.83203125" style="30" customWidth="1"/>
    <col min="2827" max="2827" width="5" style="30" customWidth="1"/>
    <col min="2828" max="2828" width="11.6640625" style="30" customWidth="1"/>
    <col min="2829" max="2829" width="12.33203125" style="30" customWidth="1"/>
    <col min="2830" max="2830" width="9.1640625" style="30" customWidth="1"/>
    <col min="2831" max="2831" width="16" style="30" customWidth="1"/>
    <col min="2832" max="2832" width="17" style="30" customWidth="1"/>
    <col min="2833" max="3071" width="8.83203125" style="30"/>
    <col min="3072" max="3072" width="16.6640625" style="30" customWidth="1"/>
    <col min="3073" max="3073" width="8.83203125" style="30" customWidth="1"/>
    <col min="3074" max="3074" width="1.33203125" style="30" customWidth="1"/>
    <col min="3075" max="3075" width="25.33203125" style="30" customWidth="1"/>
    <col min="3076" max="3076" width="10.83203125" style="30" customWidth="1"/>
    <col min="3077" max="3078" width="16.6640625" style="30" customWidth="1"/>
    <col min="3079" max="3079" width="8.83203125" style="30" customWidth="1"/>
    <col min="3080" max="3080" width="11.83203125" style="30" customWidth="1"/>
    <col min="3081" max="3081" width="4" style="30" customWidth="1"/>
    <col min="3082" max="3082" width="11.83203125" style="30" customWidth="1"/>
    <col min="3083" max="3083" width="5" style="30" customWidth="1"/>
    <col min="3084" max="3084" width="11.6640625" style="30" customWidth="1"/>
    <col min="3085" max="3085" width="12.33203125" style="30" customWidth="1"/>
    <col min="3086" max="3086" width="9.1640625" style="30" customWidth="1"/>
    <col min="3087" max="3087" width="16" style="30" customWidth="1"/>
    <col min="3088" max="3088" width="17" style="30" customWidth="1"/>
    <col min="3089" max="3327" width="8.83203125" style="30"/>
    <col min="3328" max="3328" width="16.6640625" style="30" customWidth="1"/>
    <col min="3329" max="3329" width="8.83203125" style="30" customWidth="1"/>
    <col min="3330" max="3330" width="1.33203125" style="30" customWidth="1"/>
    <col min="3331" max="3331" width="25.33203125" style="30" customWidth="1"/>
    <col min="3332" max="3332" width="10.83203125" style="30" customWidth="1"/>
    <col min="3333" max="3334" width="16.6640625" style="30" customWidth="1"/>
    <col min="3335" max="3335" width="8.83203125" style="30" customWidth="1"/>
    <col min="3336" max="3336" width="11.83203125" style="30" customWidth="1"/>
    <col min="3337" max="3337" width="4" style="30" customWidth="1"/>
    <col min="3338" max="3338" width="11.83203125" style="30" customWidth="1"/>
    <col min="3339" max="3339" width="5" style="30" customWidth="1"/>
    <col min="3340" max="3340" width="11.6640625" style="30" customWidth="1"/>
    <col min="3341" max="3341" width="12.33203125" style="30" customWidth="1"/>
    <col min="3342" max="3342" width="9.1640625" style="30" customWidth="1"/>
    <col min="3343" max="3343" width="16" style="30" customWidth="1"/>
    <col min="3344" max="3344" width="17" style="30" customWidth="1"/>
    <col min="3345" max="3583" width="8.83203125" style="30"/>
    <col min="3584" max="3584" width="16.6640625" style="30" customWidth="1"/>
    <col min="3585" max="3585" width="8.83203125" style="30" customWidth="1"/>
    <col min="3586" max="3586" width="1.33203125" style="30" customWidth="1"/>
    <col min="3587" max="3587" width="25.33203125" style="30" customWidth="1"/>
    <col min="3588" max="3588" width="10.83203125" style="30" customWidth="1"/>
    <col min="3589" max="3590" width="16.6640625" style="30" customWidth="1"/>
    <col min="3591" max="3591" width="8.83203125" style="30" customWidth="1"/>
    <col min="3592" max="3592" width="11.83203125" style="30" customWidth="1"/>
    <col min="3593" max="3593" width="4" style="30" customWidth="1"/>
    <col min="3594" max="3594" width="11.83203125" style="30" customWidth="1"/>
    <col min="3595" max="3595" width="5" style="30" customWidth="1"/>
    <col min="3596" max="3596" width="11.6640625" style="30" customWidth="1"/>
    <col min="3597" max="3597" width="12.33203125" style="30" customWidth="1"/>
    <col min="3598" max="3598" width="9.1640625" style="30" customWidth="1"/>
    <col min="3599" max="3599" width="16" style="30" customWidth="1"/>
    <col min="3600" max="3600" width="17" style="30" customWidth="1"/>
    <col min="3601" max="3839" width="8.83203125" style="30"/>
    <col min="3840" max="3840" width="16.6640625" style="30" customWidth="1"/>
    <col min="3841" max="3841" width="8.83203125" style="30" customWidth="1"/>
    <col min="3842" max="3842" width="1.33203125" style="30" customWidth="1"/>
    <col min="3843" max="3843" width="25.33203125" style="30" customWidth="1"/>
    <col min="3844" max="3844" width="10.83203125" style="30" customWidth="1"/>
    <col min="3845" max="3846" width="16.6640625" style="30" customWidth="1"/>
    <col min="3847" max="3847" width="8.83203125" style="30" customWidth="1"/>
    <col min="3848" max="3848" width="11.83203125" style="30" customWidth="1"/>
    <col min="3849" max="3849" width="4" style="30" customWidth="1"/>
    <col min="3850" max="3850" width="11.83203125" style="30" customWidth="1"/>
    <col min="3851" max="3851" width="5" style="30" customWidth="1"/>
    <col min="3852" max="3852" width="11.6640625" style="30" customWidth="1"/>
    <col min="3853" max="3853" width="12.33203125" style="30" customWidth="1"/>
    <col min="3854" max="3854" width="9.1640625" style="30" customWidth="1"/>
    <col min="3855" max="3855" width="16" style="30" customWidth="1"/>
    <col min="3856" max="3856" width="17" style="30" customWidth="1"/>
    <col min="3857" max="4095" width="8.83203125" style="30"/>
    <col min="4096" max="4096" width="16.6640625" style="30" customWidth="1"/>
    <col min="4097" max="4097" width="8.83203125" style="30" customWidth="1"/>
    <col min="4098" max="4098" width="1.33203125" style="30" customWidth="1"/>
    <col min="4099" max="4099" width="25.33203125" style="30" customWidth="1"/>
    <col min="4100" max="4100" width="10.83203125" style="30" customWidth="1"/>
    <col min="4101" max="4102" width="16.6640625" style="30" customWidth="1"/>
    <col min="4103" max="4103" width="8.83203125" style="30" customWidth="1"/>
    <col min="4104" max="4104" width="11.83203125" style="30" customWidth="1"/>
    <col min="4105" max="4105" width="4" style="30" customWidth="1"/>
    <col min="4106" max="4106" width="11.83203125" style="30" customWidth="1"/>
    <col min="4107" max="4107" width="5" style="30" customWidth="1"/>
    <col min="4108" max="4108" width="11.6640625" style="30" customWidth="1"/>
    <col min="4109" max="4109" width="12.33203125" style="30" customWidth="1"/>
    <col min="4110" max="4110" width="9.1640625" style="30" customWidth="1"/>
    <col min="4111" max="4111" width="16" style="30" customWidth="1"/>
    <col min="4112" max="4112" width="17" style="30" customWidth="1"/>
    <col min="4113" max="4351" width="8.83203125" style="30"/>
    <col min="4352" max="4352" width="16.6640625" style="30" customWidth="1"/>
    <col min="4353" max="4353" width="8.83203125" style="30" customWidth="1"/>
    <col min="4354" max="4354" width="1.33203125" style="30" customWidth="1"/>
    <col min="4355" max="4355" width="25.33203125" style="30" customWidth="1"/>
    <col min="4356" max="4356" width="10.83203125" style="30" customWidth="1"/>
    <col min="4357" max="4358" width="16.6640625" style="30" customWidth="1"/>
    <col min="4359" max="4359" width="8.83203125" style="30" customWidth="1"/>
    <col min="4360" max="4360" width="11.83203125" style="30" customWidth="1"/>
    <col min="4361" max="4361" width="4" style="30" customWidth="1"/>
    <col min="4362" max="4362" width="11.83203125" style="30" customWidth="1"/>
    <col min="4363" max="4363" width="5" style="30" customWidth="1"/>
    <col min="4364" max="4364" width="11.6640625" style="30" customWidth="1"/>
    <col min="4365" max="4365" width="12.33203125" style="30" customWidth="1"/>
    <col min="4366" max="4366" width="9.1640625" style="30" customWidth="1"/>
    <col min="4367" max="4367" width="16" style="30" customWidth="1"/>
    <col min="4368" max="4368" width="17" style="30" customWidth="1"/>
    <col min="4369" max="4607" width="8.83203125" style="30"/>
    <col min="4608" max="4608" width="16.6640625" style="30" customWidth="1"/>
    <col min="4609" max="4609" width="8.83203125" style="30" customWidth="1"/>
    <col min="4610" max="4610" width="1.33203125" style="30" customWidth="1"/>
    <col min="4611" max="4611" width="25.33203125" style="30" customWidth="1"/>
    <col min="4612" max="4612" width="10.83203125" style="30" customWidth="1"/>
    <col min="4613" max="4614" width="16.6640625" style="30" customWidth="1"/>
    <col min="4615" max="4615" width="8.83203125" style="30" customWidth="1"/>
    <col min="4616" max="4616" width="11.83203125" style="30" customWidth="1"/>
    <col min="4617" max="4617" width="4" style="30" customWidth="1"/>
    <col min="4618" max="4618" width="11.83203125" style="30" customWidth="1"/>
    <col min="4619" max="4619" width="5" style="30" customWidth="1"/>
    <col min="4620" max="4620" width="11.6640625" style="30" customWidth="1"/>
    <col min="4621" max="4621" width="12.33203125" style="30" customWidth="1"/>
    <col min="4622" max="4622" width="9.1640625" style="30" customWidth="1"/>
    <col min="4623" max="4623" width="16" style="30" customWidth="1"/>
    <col min="4624" max="4624" width="17" style="30" customWidth="1"/>
    <col min="4625" max="4863" width="8.83203125" style="30"/>
    <col min="4864" max="4864" width="16.6640625" style="30" customWidth="1"/>
    <col min="4865" max="4865" width="8.83203125" style="30" customWidth="1"/>
    <col min="4866" max="4866" width="1.33203125" style="30" customWidth="1"/>
    <col min="4867" max="4867" width="25.33203125" style="30" customWidth="1"/>
    <col min="4868" max="4868" width="10.83203125" style="30" customWidth="1"/>
    <col min="4869" max="4870" width="16.6640625" style="30" customWidth="1"/>
    <col min="4871" max="4871" width="8.83203125" style="30" customWidth="1"/>
    <col min="4872" max="4872" width="11.83203125" style="30" customWidth="1"/>
    <col min="4873" max="4873" width="4" style="30" customWidth="1"/>
    <col min="4874" max="4874" width="11.83203125" style="30" customWidth="1"/>
    <col min="4875" max="4875" width="5" style="30" customWidth="1"/>
    <col min="4876" max="4876" width="11.6640625" style="30" customWidth="1"/>
    <col min="4877" max="4877" width="12.33203125" style="30" customWidth="1"/>
    <col min="4878" max="4878" width="9.1640625" style="30" customWidth="1"/>
    <col min="4879" max="4879" width="16" style="30" customWidth="1"/>
    <col min="4880" max="4880" width="17" style="30" customWidth="1"/>
    <col min="4881" max="5119" width="8.83203125" style="30"/>
    <col min="5120" max="5120" width="16.6640625" style="30" customWidth="1"/>
    <col min="5121" max="5121" width="8.83203125" style="30" customWidth="1"/>
    <col min="5122" max="5122" width="1.33203125" style="30" customWidth="1"/>
    <col min="5123" max="5123" width="25.33203125" style="30" customWidth="1"/>
    <col min="5124" max="5124" width="10.83203125" style="30" customWidth="1"/>
    <col min="5125" max="5126" width="16.6640625" style="30" customWidth="1"/>
    <col min="5127" max="5127" width="8.83203125" style="30" customWidth="1"/>
    <col min="5128" max="5128" width="11.83203125" style="30" customWidth="1"/>
    <col min="5129" max="5129" width="4" style="30" customWidth="1"/>
    <col min="5130" max="5130" width="11.83203125" style="30" customWidth="1"/>
    <col min="5131" max="5131" width="5" style="30" customWidth="1"/>
    <col min="5132" max="5132" width="11.6640625" style="30" customWidth="1"/>
    <col min="5133" max="5133" width="12.33203125" style="30" customWidth="1"/>
    <col min="5134" max="5134" width="9.1640625" style="30" customWidth="1"/>
    <col min="5135" max="5135" width="16" style="30" customWidth="1"/>
    <col min="5136" max="5136" width="17" style="30" customWidth="1"/>
    <col min="5137" max="5375" width="8.83203125" style="30"/>
    <col min="5376" max="5376" width="16.6640625" style="30" customWidth="1"/>
    <col min="5377" max="5377" width="8.83203125" style="30" customWidth="1"/>
    <col min="5378" max="5378" width="1.33203125" style="30" customWidth="1"/>
    <col min="5379" max="5379" width="25.33203125" style="30" customWidth="1"/>
    <col min="5380" max="5380" width="10.83203125" style="30" customWidth="1"/>
    <col min="5381" max="5382" width="16.6640625" style="30" customWidth="1"/>
    <col min="5383" max="5383" width="8.83203125" style="30" customWidth="1"/>
    <col min="5384" max="5384" width="11.83203125" style="30" customWidth="1"/>
    <col min="5385" max="5385" width="4" style="30" customWidth="1"/>
    <col min="5386" max="5386" width="11.83203125" style="30" customWidth="1"/>
    <col min="5387" max="5387" width="5" style="30" customWidth="1"/>
    <col min="5388" max="5388" width="11.6640625" style="30" customWidth="1"/>
    <col min="5389" max="5389" width="12.33203125" style="30" customWidth="1"/>
    <col min="5390" max="5390" width="9.1640625" style="30" customWidth="1"/>
    <col min="5391" max="5391" width="16" style="30" customWidth="1"/>
    <col min="5392" max="5392" width="17" style="30" customWidth="1"/>
    <col min="5393" max="5631" width="8.83203125" style="30"/>
    <col min="5632" max="5632" width="16.6640625" style="30" customWidth="1"/>
    <col min="5633" max="5633" width="8.83203125" style="30" customWidth="1"/>
    <col min="5634" max="5634" width="1.33203125" style="30" customWidth="1"/>
    <col min="5635" max="5635" width="25.33203125" style="30" customWidth="1"/>
    <col min="5636" max="5636" width="10.83203125" style="30" customWidth="1"/>
    <col min="5637" max="5638" width="16.6640625" style="30" customWidth="1"/>
    <col min="5639" max="5639" width="8.83203125" style="30" customWidth="1"/>
    <col min="5640" max="5640" width="11.83203125" style="30" customWidth="1"/>
    <col min="5641" max="5641" width="4" style="30" customWidth="1"/>
    <col min="5642" max="5642" width="11.83203125" style="30" customWidth="1"/>
    <col min="5643" max="5643" width="5" style="30" customWidth="1"/>
    <col min="5644" max="5644" width="11.6640625" style="30" customWidth="1"/>
    <col min="5645" max="5645" width="12.33203125" style="30" customWidth="1"/>
    <col min="5646" max="5646" width="9.1640625" style="30" customWidth="1"/>
    <col min="5647" max="5647" width="16" style="30" customWidth="1"/>
    <col min="5648" max="5648" width="17" style="30" customWidth="1"/>
    <col min="5649" max="5887" width="8.83203125" style="30"/>
    <col min="5888" max="5888" width="16.6640625" style="30" customWidth="1"/>
    <col min="5889" max="5889" width="8.83203125" style="30" customWidth="1"/>
    <col min="5890" max="5890" width="1.33203125" style="30" customWidth="1"/>
    <col min="5891" max="5891" width="25.33203125" style="30" customWidth="1"/>
    <col min="5892" max="5892" width="10.83203125" style="30" customWidth="1"/>
    <col min="5893" max="5894" width="16.6640625" style="30" customWidth="1"/>
    <col min="5895" max="5895" width="8.83203125" style="30" customWidth="1"/>
    <col min="5896" max="5896" width="11.83203125" style="30" customWidth="1"/>
    <col min="5897" max="5897" width="4" style="30" customWidth="1"/>
    <col min="5898" max="5898" width="11.83203125" style="30" customWidth="1"/>
    <col min="5899" max="5899" width="5" style="30" customWidth="1"/>
    <col min="5900" max="5900" width="11.6640625" style="30" customWidth="1"/>
    <col min="5901" max="5901" width="12.33203125" style="30" customWidth="1"/>
    <col min="5902" max="5902" width="9.1640625" style="30" customWidth="1"/>
    <col min="5903" max="5903" width="16" style="30" customWidth="1"/>
    <col min="5904" max="5904" width="17" style="30" customWidth="1"/>
    <col min="5905" max="6143" width="8.83203125" style="30"/>
    <col min="6144" max="6144" width="16.6640625" style="30" customWidth="1"/>
    <col min="6145" max="6145" width="8.83203125" style="30" customWidth="1"/>
    <col min="6146" max="6146" width="1.33203125" style="30" customWidth="1"/>
    <col min="6147" max="6147" width="25.33203125" style="30" customWidth="1"/>
    <col min="6148" max="6148" width="10.83203125" style="30" customWidth="1"/>
    <col min="6149" max="6150" width="16.6640625" style="30" customWidth="1"/>
    <col min="6151" max="6151" width="8.83203125" style="30" customWidth="1"/>
    <col min="6152" max="6152" width="11.83203125" style="30" customWidth="1"/>
    <col min="6153" max="6153" width="4" style="30" customWidth="1"/>
    <col min="6154" max="6154" width="11.83203125" style="30" customWidth="1"/>
    <col min="6155" max="6155" width="5" style="30" customWidth="1"/>
    <col min="6156" max="6156" width="11.6640625" style="30" customWidth="1"/>
    <col min="6157" max="6157" width="12.33203125" style="30" customWidth="1"/>
    <col min="6158" max="6158" width="9.1640625" style="30" customWidth="1"/>
    <col min="6159" max="6159" width="16" style="30" customWidth="1"/>
    <col min="6160" max="6160" width="17" style="30" customWidth="1"/>
    <col min="6161" max="6399" width="8.83203125" style="30"/>
    <col min="6400" max="6400" width="16.6640625" style="30" customWidth="1"/>
    <col min="6401" max="6401" width="8.83203125" style="30" customWidth="1"/>
    <col min="6402" max="6402" width="1.33203125" style="30" customWidth="1"/>
    <col min="6403" max="6403" width="25.33203125" style="30" customWidth="1"/>
    <col min="6404" max="6404" width="10.83203125" style="30" customWidth="1"/>
    <col min="6405" max="6406" width="16.6640625" style="30" customWidth="1"/>
    <col min="6407" max="6407" width="8.83203125" style="30" customWidth="1"/>
    <col min="6408" max="6408" width="11.83203125" style="30" customWidth="1"/>
    <col min="6409" max="6409" width="4" style="30" customWidth="1"/>
    <col min="6410" max="6410" width="11.83203125" style="30" customWidth="1"/>
    <col min="6411" max="6411" width="5" style="30" customWidth="1"/>
    <col min="6412" max="6412" width="11.6640625" style="30" customWidth="1"/>
    <col min="6413" max="6413" width="12.33203125" style="30" customWidth="1"/>
    <col min="6414" max="6414" width="9.1640625" style="30" customWidth="1"/>
    <col min="6415" max="6415" width="16" style="30" customWidth="1"/>
    <col min="6416" max="6416" width="17" style="30" customWidth="1"/>
    <col min="6417" max="6655" width="8.83203125" style="30"/>
    <col min="6656" max="6656" width="16.6640625" style="30" customWidth="1"/>
    <col min="6657" max="6657" width="8.83203125" style="30" customWidth="1"/>
    <col min="6658" max="6658" width="1.33203125" style="30" customWidth="1"/>
    <col min="6659" max="6659" width="25.33203125" style="30" customWidth="1"/>
    <col min="6660" max="6660" width="10.83203125" style="30" customWidth="1"/>
    <col min="6661" max="6662" width="16.6640625" style="30" customWidth="1"/>
    <col min="6663" max="6663" width="8.83203125" style="30" customWidth="1"/>
    <col min="6664" max="6664" width="11.83203125" style="30" customWidth="1"/>
    <col min="6665" max="6665" width="4" style="30" customWidth="1"/>
    <col min="6666" max="6666" width="11.83203125" style="30" customWidth="1"/>
    <col min="6667" max="6667" width="5" style="30" customWidth="1"/>
    <col min="6668" max="6668" width="11.6640625" style="30" customWidth="1"/>
    <col min="6669" max="6669" width="12.33203125" style="30" customWidth="1"/>
    <col min="6670" max="6670" width="9.1640625" style="30" customWidth="1"/>
    <col min="6671" max="6671" width="16" style="30" customWidth="1"/>
    <col min="6672" max="6672" width="17" style="30" customWidth="1"/>
    <col min="6673" max="6911" width="8.83203125" style="30"/>
    <col min="6912" max="6912" width="16.6640625" style="30" customWidth="1"/>
    <col min="6913" max="6913" width="8.83203125" style="30" customWidth="1"/>
    <col min="6914" max="6914" width="1.33203125" style="30" customWidth="1"/>
    <col min="6915" max="6915" width="25.33203125" style="30" customWidth="1"/>
    <col min="6916" max="6916" width="10.83203125" style="30" customWidth="1"/>
    <col min="6917" max="6918" width="16.6640625" style="30" customWidth="1"/>
    <col min="6919" max="6919" width="8.83203125" style="30" customWidth="1"/>
    <col min="6920" max="6920" width="11.83203125" style="30" customWidth="1"/>
    <col min="6921" max="6921" width="4" style="30" customWidth="1"/>
    <col min="6922" max="6922" width="11.83203125" style="30" customWidth="1"/>
    <col min="6923" max="6923" width="5" style="30" customWidth="1"/>
    <col min="6924" max="6924" width="11.6640625" style="30" customWidth="1"/>
    <col min="6925" max="6925" width="12.33203125" style="30" customWidth="1"/>
    <col min="6926" max="6926" width="9.1640625" style="30" customWidth="1"/>
    <col min="6927" max="6927" width="16" style="30" customWidth="1"/>
    <col min="6928" max="6928" width="17" style="30" customWidth="1"/>
    <col min="6929" max="7167" width="8.83203125" style="30"/>
    <col min="7168" max="7168" width="16.6640625" style="30" customWidth="1"/>
    <col min="7169" max="7169" width="8.83203125" style="30" customWidth="1"/>
    <col min="7170" max="7170" width="1.33203125" style="30" customWidth="1"/>
    <col min="7171" max="7171" width="25.33203125" style="30" customWidth="1"/>
    <col min="7172" max="7172" width="10.83203125" style="30" customWidth="1"/>
    <col min="7173" max="7174" width="16.6640625" style="30" customWidth="1"/>
    <col min="7175" max="7175" width="8.83203125" style="30" customWidth="1"/>
    <col min="7176" max="7176" width="11.83203125" style="30" customWidth="1"/>
    <col min="7177" max="7177" width="4" style="30" customWidth="1"/>
    <col min="7178" max="7178" width="11.83203125" style="30" customWidth="1"/>
    <col min="7179" max="7179" width="5" style="30" customWidth="1"/>
    <col min="7180" max="7180" width="11.6640625" style="30" customWidth="1"/>
    <col min="7181" max="7181" width="12.33203125" style="30" customWidth="1"/>
    <col min="7182" max="7182" width="9.1640625" style="30" customWidth="1"/>
    <col min="7183" max="7183" width="16" style="30" customWidth="1"/>
    <col min="7184" max="7184" width="17" style="30" customWidth="1"/>
    <col min="7185" max="7423" width="8.83203125" style="30"/>
    <col min="7424" max="7424" width="16.6640625" style="30" customWidth="1"/>
    <col min="7425" max="7425" width="8.83203125" style="30" customWidth="1"/>
    <col min="7426" max="7426" width="1.33203125" style="30" customWidth="1"/>
    <col min="7427" max="7427" width="25.33203125" style="30" customWidth="1"/>
    <col min="7428" max="7428" width="10.83203125" style="30" customWidth="1"/>
    <col min="7429" max="7430" width="16.6640625" style="30" customWidth="1"/>
    <col min="7431" max="7431" width="8.83203125" style="30" customWidth="1"/>
    <col min="7432" max="7432" width="11.83203125" style="30" customWidth="1"/>
    <col min="7433" max="7433" width="4" style="30" customWidth="1"/>
    <col min="7434" max="7434" width="11.83203125" style="30" customWidth="1"/>
    <col min="7435" max="7435" width="5" style="30" customWidth="1"/>
    <col min="7436" max="7436" width="11.6640625" style="30" customWidth="1"/>
    <col min="7437" max="7437" width="12.33203125" style="30" customWidth="1"/>
    <col min="7438" max="7438" width="9.1640625" style="30" customWidth="1"/>
    <col min="7439" max="7439" width="16" style="30" customWidth="1"/>
    <col min="7440" max="7440" width="17" style="30" customWidth="1"/>
    <col min="7441" max="7679" width="8.83203125" style="30"/>
    <col min="7680" max="7680" width="16.6640625" style="30" customWidth="1"/>
    <col min="7681" max="7681" width="8.83203125" style="30" customWidth="1"/>
    <col min="7682" max="7682" width="1.33203125" style="30" customWidth="1"/>
    <col min="7683" max="7683" width="25.33203125" style="30" customWidth="1"/>
    <col min="7684" max="7684" width="10.83203125" style="30" customWidth="1"/>
    <col min="7685" max="7686" width="16.6640625" style="30" customWidth="1"/>
    <col min="7687" max="7687" width="8.83203125" style="30" customWidth="1"/>
    <col min="7688" max="7688" width="11.83203125" style="30" customWidth="1"/>
    <col min="7689" max="7689" width="4" style="30" customWidth="1"/>
    <col min="7690" max="7690" width="11.83203125" style="30" customWidth="1"/>
    <col min="7691" max="7691" width="5" style="30" customWidth="1"/>
    <col min="7692" max="7692" width="11.6640625" style="30" customWidth="1"/>
    <col min="7693" max="7693" width="12.33203125" style="30" customWidth="1"/>
    <col min="7694" max="7694" width="9.1640625" style="30" customWidth="1"/>
    <col min="7695" max="7695" width="16" style="30" customWidth="1"/>
    <col min="7696" max="7696" width="17" style="30" customWidth="1"/>
    <col min="7697" max="7935" width="8.83203125" style="30"/>
    <col min="7936" max="7936" width="16.6640625" style="30" customWidth="1"/>
    <col min="7937" max="7937" width="8.83203125" style="30" customWidth="1"/>
    <col min="7938" max="7938" width="1.33203125" style="30" customWidth="1"/>
    <col min="7939" max="7939" width="25.33203125" style="30" customWidth="1"/>
    <col min="7940" max="7940" width="10.83203125" style="30" customWidth="1"/>
    <col min="7941" max="7942" width="16.6640625" style="30" customWidth="1"/>
    <col min="7943" max="7943" width="8.83203125" style="30" customWidth="1"/>
    <col min="7944" max="7944" width="11.83203125" style="30" customWidth="1"/>
    <col min="7945" max="7945" width="4" style="30" customWidth="1"/>
    <col min="7946" max="7946" width="11.83203125" style="30" customWidth="1"/>
    <col min="7947" max="7947" width="5" style="30" customWidth="1"/>
    <col min="7948" max="7948" width="11.6640625" style="30" customWidth="1"/>
    <col min="7949" max="7949" width="12.33203125" style="30" customWidth="1"/>
    <col min="7950" max="7950" width="9.1640625" style="30" customWidth="1"/>
    <col min="7951" max="7951" width="16" style="30" customWidth="1"/>
    <col min="7952" max="7952" width="17" style="30" customWidth="1"/>
    <col min="7953" max="8191" width="8.83203125" style="30"/>
    <col min="8192" max="8192" width="16.6640625" style="30" customWidth="1"/>
    <col min="8193" max="8193" width="8.83203125" style="30" customWidth="1"/>
    <col min="8194" max="8194" width="1.33203125" style="30" customWidth="1"/>
    <col min="8195" max="8195" width="25.33203125" style="30" customWidth="1"/>
    <col min="8196" max="8196" width="10.83203125" style="30" customWidth="1"/>
    <col min="8197" max="8198" width="16.6640625" style="30" customWidth="1"/>
    <col min="8199" max="8199" width="8.83203125" style="30" customWidth="1"/>
    <col min="8200" max="8200" width="11.83203125" style="30" customWidth="1"/>
    <col min="8201" max="8201" width="4" style="30" customWidth="1"/>
    <col min="8202" max="8202" width="11.83203125" style="30" customWidth="1"/>
    <col min="8203" max="8203" width="5" style="30" customWidth="1"/>
    <col min="8204" max="8204" width="11.6640625" style="30" customWidth="1"/>
    <col min="8205" max="8205" width="12.33203125" style="30" customWidth="1"/>
    <col min="8206" max="8206" width="9.1640625" style="30" customWidth="1"/>
    <col min="8207" max="8207" width="16" style="30" customWidth="1"/>
    <col min="8208" max="8208" width="17" style="30" customWidth="1"/>
    <col min="8209" max="8447" width="8.83203125" style="30"/>
    <col min="8448" max="8448" width="16.6640625" style="30" customWidth="1"/>
    <col min="8449" max="8449" width="8.83203125" style="30" customWidth="1"/>
    <col min="8450" max="8450" width="1.33203125" style="30" customWidth="1"/>
    <col min="8451" max="8451" width="25.33203125" style="30" customWidth="1"/>
    <col min="8452" max="8452" width="10.83203125" style="30" customWidth="1"/>
    <col min="8453" max="8454" width="16.6640625" style="30" customWidth="1"/>
    <col min="8455" max="8455" width="8.83203125" style="30" customWidth="1"/>
    <col min="8456" max="8456" width="11.83203125" style="30" customWidth="1"/>
    <col min="8457" max="8457" width="4" style="30" customWidth="1"/>
    <col min="8458" max="8458" width="11.83203125" style="30" customWidth="1"/>
    <col min="8459" max="8459" width="5" style="30" customWidth="1"/>
    <col min="8460" max="8460" width="11.6640625" style="30" customWidth="1"/>
    <col min="8461" max="8461" width="12.33203125" style="30" customWidth="1"/>
    <col min="8462" max="8462" width="9.1640625" style="30" customWidth="1"/>
    <col min="8463" max="8463" width="16" style="30" customWidth="1"/>
    <col min="8464" max="8464" width="17" style="30" customWidth="1"/>
    <col min="8465" max="8703" width="8.83203125" style="30"/>
    <col min="8704" max="8704" width="16.6640625" style="30" customWidth="1"/>
    <col min="8705" max="8705" width="8.83203125" style="30" customWidth="1"/>
    <col min="8706" max="8706" width="1.33203125" style="30" customWidth="1"/>
    <col min="8707" max="8707" width="25.33203125" style="30" customWidth="1"/>
    <col min="8708" max="8708" width="10.83203125" style="30" customWidth="1"/>
    <col min="8709" max="8710" width="16.6640625" style="30" customWidth="1"/>
    <col min="8711" max="8711" width="8.83203125" style="30" customWidth="1"/>
    <col min="8712" max="8712" width="11.83203125" style="30" customWidth="1"/>
    <col min="8713" max="8713" width="4" style="30" customWidth="1"/>
    <col min="8714" max="8714" width="11.83203125" style="30" customWidth="1"/>
    <col min="8715" max="8715" width="5" style="30" customWidth="1"/>
    <col min="8716" max="8716" width="11.6640625" style="30" customWidth="1"/>
    <col min="8717" max="8717" width="12.33203125" style="30" customWidth="1"/>
    <col min="8718" max="8718" width="9.1640625" style="30" customWidth="1"/>
    <col min="8719" max="8719" width="16" style="30" customWidth="1"/>
    <col min="8720" max="8720" width="17" style="30" customWidth="1"/>
    <col min="8721" max="8959" width="8.83203125" style="30"/>
    <col min="8960" max="8960" width="16.6640625" style="30" customWidth="1"/>
    <col min="8961" max="8961" width="8.83203125" style="30" customWidth="1"/>
    <col min="8962" max="8962" width="1.33203125" style="30" customWidth="1"/>
    <col min="8963" max="8963" width="25.33203125" style="30" customWidth="1"/>
    <col min="8964" max="8964" width="10.83203125" style="30" customWidth="1"/>
    <col min="8965" max="8966" width="16.6640625" style="30" customWidth="1"/>
    <col min="8967" max="8967" width="8.83203125" style="30" customWidth="1"/>
    <col min="8968" max="8968" width="11.83203125" style="30" customWidth="1"/>
    <col min="8969" max="8969" width="4" style="30" customWidth="1"/>
    <col min="8970" max="8970" width="11.83203125" style="30" customWidth="1"/>
    <col min="8971" max="8971" width="5" style="30" customWidth="1"/>
    <col min="8972" max="8972" width="11.6640625" style="30" customWidth="1"/>
    <col min="8973" max="8973" width="12.33203125" style="30" customWidth="1"/>
    <col min="8974" max="8974" width="9.1640625" style="30" customWidth="1"/>
    <col min="8975" max="8975" width="16" style="30" customWidth="1"/>
    <col min="8976" max="8976" width="17" style="30" customWidth="1"/>
    <col min="8977" max="9215" width="8.83203125" style="30"/>
    <col min="9216" max="9216" width="16.6640625" style="30" customWidth="1"/>
    <col min="9217" max="9217" width="8.83203125" style="30" customWidth="1"/>
    <col min="9218" max="9218" width="1.33203125" style="30" customWidth="1"/>
    <col min="9219" max="9219" width="25.33203125" style="30" customWidth="1"/>
    <col min="9220" max="9220" width="10.83203125" style="30" customWidth="1"/>
    <col min="9221" max="9222" width="16.6640625" style="30" customWidth="1"/>
    <col min="9223" max="9223" width="8.83203125" style="30" customWidth="1"/>
    <col min="9224" max="9224" width="11.83203125" style="30" customWidth="1"/>
    <col min="9225" max="9225" width="4" style="30" customWidth="1"/>
    <col min="9226" max="9226" width="11.83203125" style="30" customWidth="1"/>
    <col min="9227" max="9227" width="5" style="30" customWidth="1"/>
    <col min="9228" max="9228" width="11.6640625" style="30" customWidth="1"/>
    <col min="9229" max="9229" width="12.33203125" style="30" customWidth="1"/>
    <col min="9230" max="9230" width="9.1640625" style="30" customWidth="1"/>
    <col min="9231" max="9231" width="16" style="30" customWidth="1"/>
    <col min="9232" max="9232" width="17" style="30" customWidth="1"/>
    <col min="9233" max="9471" width="8.83203125" style="30"/>
    <col min="9472" max="9472" width="16.6640625" style="30" customWidth="1"/>
    <col min="9473" max="9473" width="8.83203125" style="30" customWidth="1"/>
    <col min="9474" max="9474" width="1.33203125" style="30" customWidth="1"/>
    <col min="9475" max="9475" width="25.33203125" style="30" customWidth="1"/>
    <col min="9476" max="9476" width="10.83203125" style="30" customWidth="1"/>
    <col min="9477" max="9478" width="16.6640625" style="30" customWidth="1"/>
    <col min="9479" max="9479" width="8.83203125" style="30" customWidth="1"/>
    <col min="9480" max="9480" width="11.83203125" style="30" customWidth="1"/>
    <col min="9481" max="9481" width="4" style="30" customWidth="1"/>
    <col min="9482" max="9482" width="11.83203125" style="30" customWidth="1"/>
    <col min="9483" max="9483" width="5" style="30" customWidth="1"/>
    <col min="9484" max="9484" width="11.6640625" style="30" customWidth="1"/>
    <col min="9485" max="9485" width="12.33203125" style="30" customWidth="1"/>
    <col min="9486" max="9486" width="9.1640625" style="30" customWidth="1"/>
    <col min="9487" max="9487" width="16" style="30" customWidth="1"/>
    <col min="9488" max="9488" width="17" style="30" customWidth="1"/>
    <col min="9489" max="9727" width="8.83203125" style="30"/>
    <col min="9728" max="9728" width="16.6640625" style="30" customWidth="1"/>
    <col min="9729" max="9729" width="8.83203125" style="30" customWidth="1"/>
    <col min="9730" max="9730" width="1.33203125" style="30" customWidth="1"/>
    <col min="9731" max="9731" width="25.33203125" style="30" customWidth="1"/>
    <col min="9732" max="9732" width="10.83203125" style="30" customWidth="1"/>
    <col min="9733" max="9734" width="16.6640625" style="30" customWidth="1"/>
    <col min="9735" max="9735" width="8.83203125" style="30" customWidth="1"/>
    <col min="9736" max="9736" width="11.83203125" style="30" customWidth="1"/>
    <col min="9737" max="9737" width="4" style="30" customWidth="1"/>
    <col min="9738" max="9738" width="11.83203125" style="30" customWidth="1"/>
    <col min="9739" max="9739" width="5" style="30" customWidth="1"/>
    <col min="9740" max="9740" width="11.6640625" style="30" customWidth="1"/>
    <col min="9741" max="9741" width="12.33203125" style="30" customWidth="1"/>
    <col min="9742" max="9742" width="9.1640625" style="30" customWidth="1"/>
    <col min="9743" max="9743" width="16" style="30" customWidth="1"/>
    <col min="9744" max="9744" width="17" style="30" customWidth="1"/>
    <col min="9745" max="9983" width="8.83203125" style="30"/>
    <col min="9984" max="9984" width="16.6640625" style="30" customWidth="1"/>
    <col min="9985" max="9985" width="8.83203125" style="30" customWidth="1"/>
    <col min="9986" max="9986" width="1.33203125" style="30" customWidth="1"/>
    <col min="9987" max="9987" width="25.33203125" style="30" customWidth="1"/>
    <col min="9988" max="9988" width="10.83203125" style="30" customWidth="1"/>
    <col min="9989" max="9990" width="16.6640625" style="30" customWidth="1"/>
    <col min="9991" max="9991" width="8.83203125" style="30" customWidth="1"/>
    <col min="9992" max="9992" width="11.83203125" style="30" customWidth="1"/>
    <col min="9993" max="9993" width="4" style="30" customWidth="1"/>
    <col min="9994" max="9994" width="11.83203125" style="30" customWidth="1"/>
    <col min="9995" max="9995" width="5" style="30" customWidth="1"/>
    <col min="9996" max="9996" width="11.6640625" style="30" customWidth="1"/>
    <col min="9997" max="9997" width="12.33203125" style="30" customWidth="1"/>
    <col min="9998" max="9998" width="9.1640625" style="30" customWidth="1"/>
    <col min="9999" max="9999" width="16" style="30" customWidth="1"/>
    <col min="10000" max="10000" width="17" style="30" customWidth="1"/>
    <col min="10001" max="10239" width="8.83203125" style="30"/>
    <col min="10240" max="10240" width="16.6640625" style="30" customWidth="1"/>
    <col min="10241" max="10241" width="8.83203125" style="30" customWidth="1"/>
    <col min="10242" max="10242" width="1.33203125" style="30" customWidth="1"/>
    <col min="10243" max="10243" width="25.33203125" style="30" customWidth="1"/>
    <col min="10244" max="10244" width="10.83203125" style="30" customWidth="1"/>
    <col min="10245" max="10246" width="16.6640625" style="30" customWidth="1"/>
    <col min="10247" max="10247" width="8.83203125" style="30" customWidth="1"/>
    <col min="10248" max="10248" width="11.83203125" style="30" customWidth="1"/>
    <col min="10249" max="10249" width="4" style="30" customWidth="1"/>
    <col min="10250" max="10250" width="11.83203125" style="30" customWidth="1"/>
    <col min="10251" max="10251" width="5" style="30" customWidth="1"/>
    <col min="10252" max="10252" width="11.6640625" style="30" customWidth="1"/>
    <col min="10253" max="10253" width="12.33203125" style="30" customWidth="1"/>
    <col min="10254" max="10254" width="9.1640625" style="30" customWidth="1"/>
    <col min="10255" max="10255" width="16" style="30" customWidth="1"/>
    <col min="10256" max="10256" width="17" style="30" customWidth="1"/>
    <col min="10257" max="10495" width="8.83203125" style="30"/>
    <col min="10496" max="10496" width="16.6640625" style="30" customWidth="1"/>
    <col min="10497" max="10497" width="8.83203125" style="30" customWidth="1"/>
    <col min="10498" max="10498" width="1.33203125" style="30" customWidth="1"/>
    <col min="10499" max="10499" width="25.33203125" style="30" customWidth="1"/>
    <col min="10500" max="10500" width="10.83203125" style="30" customWidth="1"/>
    <col min="10501" max="10502" width="16.6640625" style="30" customWidth="1"/>
    <col min="10503" max="10503" width="8.83203125" style="30" customWidth="1"/>
    <col min="10504" max="10504" width="11.83203125" style="30" customWidth="1"/>
    <col min="10505" max="10505" width="4" style="30" customWidth="1"/>
    <col min="10506" max="10506" width="11.83203125" style="30" customWidth="1"/>
    <col min="10507" max="10507" width="5" style="30" customWidth="1"/>
    <col min="10508" max="10508" width="11.6640625" style="30" customWidth="1"/>
    <col min="10509" max="10509" width="12.33203125" style="30" customWidth="1"/>
    <col min="10510" max="10510" width="9.1640625" style="30" customWidth="1"/>
    <col min="10511" max="10511" width="16" style="30" customWidth="1"/>
    <col min="10512" max="10512" width="17" style="30" customWidth="1"/>
    <col min="10513" max="10751" width="8.83203125" style="30"/>
    <col min="10752" max="10752" width="16.6640625" style="30" customWidth="1"/>
    <col min="10753" max="10753" width="8.83203125" style="30" customWidth="1"/>
    <col min="10754" max="10754" width="1.33203125" style="30" customWidth="1"/>
    <col min="10755" max="10755" width="25.33203125" style="30" customWidth="1"/>
    <col min="10756" max="10756" width="10.83203125" style="30" customWidth="1"/>
    <col min="10757" max="10758" width="16.6640625" style="30" customWidth="1"/>
    <col min="10759" max="10759" width="8.83203125" style="30" customWidth="1"/>
    <col min="10760" max="10760" width="11.83203125" style="30" customWidth="1"/>
    <col min="10761" max="10761" width="4" style="30" customWidth="1"/>
    <col min="10762" max="10762" width="11.83203125" style="30" customWidth="1"/>
    <col min="10763" max="10763" width="5" style="30" customWidth="1"/>
    <col min="10764" max="10764" width="11.6640625" style="30" customWidth="1"/>
    <col min="10765" max="10765" width="12.33203125" style="30" customWidth="1"/>
    <col min="10766" max="10766" width="9.1640625" style="30" customWidth="1"/>
    <col min="10767" max="10767" width="16" style="30" customWidth="1"/>
    <col min="10768" max="10768" width="17" style="30" customWidth="1"/>
    <col min="10769" max="11007" width="8.83203125" style="30"/>
    <col min="11008" max="11008" width="16.6640625" style="30" customWidth="1"/>
    <col min="11009" max="11009" width="8.83203125" style="30" customWidth="1"/>
    <col min="11010" max="11010" width="1.33203125" style="30" customWidth="1"/>
    <col min="11011" max="11011" width="25.33203125" style="30" customWidth="1"/>
    <col min="11012" max="11012" width="10.83203125" style="30" customWidth="1"/>
    <col min="11013" max="11014" width="16.6640625" style="30" customWidth="1"/>
    <col min="11015" max="11015" width="8.83203125" style="30" customWidth="1"/>
    <col min="11016" max="11016" width="11.83203125" style="30" customWidth="1"/>
    <col min="11017" max="11017" width="4" style="30" customWidth="1"/>
    <col min="11018" max="11018" width="11.83203125" style="30" customWidth="1"/>
    <col min="11019" max="11019" width="5" style="30" customWidth="1"/>
    <col min="11020" max="11020" width="11.6640625" style="30" customWidth="1"/>
    <col min="11021" max="11021" width="12.33203125" style="30" customWidth="1"/>
    <col min="11022" max="11022" width="9.1640625" style="30" customWidth="1"/>
    <col min="11023" max="11023" width="16" style="30" customWidth="1"/>
    <col min="11024" max="11024" width="17" style="30" customWidth="1"/>
    <col min="11025" max="11263" width="8.83203125" style="30"/>
    <col min="11264" max="11264" width="16.6640625" style="30" customWidth="1"/>
    <col min="11265" max="11265" width="8.83203125" style="30" customWidth="1"/>
    <col min="11266" max="11266" width="1.33203125" style="30" customWidth="1"/>
    <col min="11267" max="11267" width="25.33203125" style="30" customWidth="1"/>
    <col min="11268" max="11268" width="10.83203125" style="30" customWidth="1"/>
    <col min="11269" max="11270" width="16.6640625" style="30" customWidth="1"/>
    <col min="11271" max="11271" width="8.83203125" style="30" customWidth="1"/>
    <col min="11272" max="11272" width="11.83203125" style="30" customWidth="1"/>
    <col min="11273" max="11273" width="4" style="30" customWidth="1"/>
    <col min="11274" max="11274" width="11.83203125" style="30" customWidth="1"/>
    <col min="11275" max="11275" width="5" style="30" customWidth="1"/>
    <col min="11276" max="11276" width="11.6640625" style="30" customWidth="1"/>
    <col min="11277" max="11277" width="12.33203125" style="30" customWidth="1"/>
    <col min="11278" max="11278" width="9.1640625" style="30" customWidth="1"/>
    <col min="11279" max="11279" width="16" style="30" customWidth="1"/>
    <col min="11280" max="11280" width="17" style="30" customWidth="1"/>
    <col min="11281" max="11519" width="8.83203125" style="30"/>
    <col min="11520" max="11520" width="16.6640625" style="30" customWidth="1"/>
    <col min="11521" max="11521" width="8.83203125" style="30" customWidth="1"/>
    <col min="11522" max="11522" width="1.33203125" style="30" customWidth="1"/>
    <col min="11523" max="11523" width="25.33203125" style="30" customWidth="1"/>
    <col min="11524" max="11524" width="10.83203125" style="30" customWidth="1"/>
    <col min="11525" max="11526" width="16.6640625" style="30" customWidth="1"/>
    <col min="11527" max="11527" width="8.83203125" style="30" customWidth="1"/>
    <col min="11528" max="11528" width="11.83203125" style="30" customWidth="1"/>
    <col min="11529" max="11529" width="4" style="30" customWidth="1"/>
    <col min="11530" max="11530" width="11.83203125" style="30" customWidth="1"/>
    <col min="11531" max="11531" width="5" style="30" customWidth="1"/>
    <col min="11532" max="11532" width="11.6640625" style="30" customWidth="1"/>
    <col min="11533" max="11533" width="12.33203125" style="30" customWidth="1"/>
    <col min="11534" max="11534" width="9.1640625" style="30" customWidth="1"/>
    <col min="11535" max="11535" width="16" style="30" customWidth="1"/>
    <col min="11536" max="11536" width="17" style="30" customWidth="1"/>
    <col min="11537" max="11775" width="8.83203125" style="30"/>
    <col min="11776" max="11776" width="16.6640625" style="30" customWidth="1"/>
    <col min="11777" max="11777" width="8.83203125" style="30" customWidth="1"/>
    <col min="11778" max="11778" width="1.33203125" style="30" customWidth="1"/>
    <col min="11779" max="11779" width="25.33203125" style="30" customWidth="1"/>
    <col min="11780" max="11780" width="10.83203125" style="30" customWidth="1"/>
    <col min="11781" max="11782" width="16.6640625" style="30" customWidth="1"/>
    <col min="11783" max="11783" width="8.83203125" style="30" customWidth="1"/>
    <col min="11784" max="11784" width="11.83203125" style="30" customWidth="1"/>
    <col min="11785" max="11785" width="4" style="30" customWidth="1"/>
    <col min="11786" max="11786" width="11.83203125" style="30" customWidth="1"/>
    <col min="11787" max="11787" width="5" style="30" customWidth="1"/>
    <col min="11788" max="11788" width="11.6640625" style="30" customWidth="1"/>
    <col min="11789" max="11789" width="12.33203125" style="30" customWidth="1"/>
    <col min="11790" max="11790" width="9.1640625" style="30" customWidth="1"/>
    <col min="11791" max="11791" width="16" style="30" customWidth="1"/>
    <col min="11792" max="11792" width="17" style="30" customWidth="1"/>
    <col min="11793" max="12031" width="8.83203125" style="30"/>
    <col min="12032" max="12032" width="16.6640625" style="30" customWidth="1"/>
    <col min="12033" max="12033" width="8.83203125" style="30" customWidth="1"/>
    <col min="12034" max="12034" width="1.33203125" style="30" customWidth="1"/>
    <col min="12035" max="12035" width="25.33203125" style="30" customWidth="1"/>
    <col min="12036" max="12036" width="10.83203125" style="30" customWidth="1"/>
    <col min="12037" max="12038" width="16.6640625" style="30" customWidth="1"/>
    <col min="12039" max="12039" width="8.83203125" style="30" customWidth="1"/>
    <col min="12040" max="12040" width="11.83203125" style="30" customWidth="1"/>
    <col min="12041" max="12041" width="4" style="30" customWidth="1"/>
    <col min="12042" max="12042" width="11.83203125" style="30" customWidth="1"/>
    <col min="12043" max="12043" width="5" style="30" customWidth="1"/>
    <col min="12044" max="12044" width="11.6640625" style="30" customWidth="1"/>
    <col min="12045" max="12045" width="12.33203125" style="30" customWidth="1"/>
    <col min="12046" max="12046" width="9.1640625" style="30" customWidth="1"/>
    <col min="12047" max="12047" width="16" style="30" customWidth="1"/>
    <col min="12048" max="12048" width="17" style="30" customWidth="1"/>
    <col min="12049" max="12287" width="8.83203125" style="30"/>
    <col min="12288" max="12288" width="16.6640625" style="30" customWidth="1"/>
    <col min="12289" max="12289" width="8.83203125" style="30" customWidth="1"/>
    <col min="12290" max="12290" width="1.33203125" style="30" customWidth="1"/>
    <col min="12291" max="12291" width="25.33203125" style="30" customWidth="1"/>
    <col min="12292" max="12292" width="10.83203125" style="30" customWidth="1"/>
    <col min="12293" max="12294" width="16.6640625" style="30" customWidth="1"/>
    <col min="12295" max="12295" width="8.83203125" style="30" customWidth="1"/>
    <col min="12296" max="12296" width="11.83203125" style="30" customWidth="1"/>
    <col min="12297" max="12297" width="4" style="30" customWidth="1"/>
    <col min="12298" max="12298" width="11.83203125" style="30" customWidth="1"/>
    <col min="12299" max="12299" width="5" style="30" customWidth="1"/>
    <col min="12300" max="12300" width="11.6640625" style="30" customWidth="1"/>
    <col min="12301" max="12301" width="12.33203125" style="30" customWidth="1"/>
    <col min="12302" max="12302" width="9.1640625" style="30" customWidth="1"/>
    <col min="12303" max="12303" width="16" style="30" customWidth="1"/>
    <col min="12304" max="12304" width="17" style="30" customWidth="1"/>
    <col min="12305" max="12543" width="8.83203125" style="30"/>
    <col min="12544" max="12544" width="16.6640625" style="30" customWidth="1"/>
    <col min="12545" max="12545" width="8.83203125" style="30" customWidth="1"/>
    <col min="12546" max="12546" width="1.33203125" style="30" customWidth="1"/>
    <col min="12547" max="12547" width="25.33203125" style="30" customWidth="1"/>
    <col min="12548" max="12548" width="10.83203125" style="30" customWidth="1"/>
    <col min="12549" max="12550" width="16.6640625" style="30" customWidth="1"/>
    <col min="12551" max="12551" width="8.83203125" style="30" customWidth="1"/>
    <col min="12552" max="12552" width="11.83203125" style="30" customWidth="1"/>
    <col min="12553" max="12553" width="4" style="30" customWidth="1"/>
    <col min="12554" max="12554" width="11.83203125" style="30" customWidth="1"/>
    <col min="12555" max="12555" width="5" style="30" customWidth="1"/>
    <col min="12556" max="12556" width="11.6640625" style="30" customWidth="1"/>
    <col min="12557" max="12557" width="12.33203125" style="30" customWidth="1"/>
    <col min="12558" max="12558" width="9.1640625" style="30" customWidth="1"/>
    <col min="12559" max="12559" width="16" style="30" customWidth="1"/>
    <col min="12560" max="12560" width="17" style="30" customWidth="1"/>
    <col min="12561" max="12799" width="8.83203125" style="30"/>
    <col min="12800" max="12800" width="16.6640625" style="30" customWidth="1"/>
    <col min="12801" max="12801" width="8.83203125" style="30" customWidth="1"/>
    <col min="12802" max="12802" width="1.33203125" style="30" customWidth="1"/>
    <col min="12803" max="12803" width="25.33203125" style="30" customWidth="1"/>
    <col min="12804" max="12804" width="10.83203125" style="30" customWidth="1"/>
    <col min="12805" max="12806" width="16.6640625" style="30" customWidth="1"/>
    <col min="12807" max="12807" width="8.83203125" style="30" customWidth="1"/>
    <col min="12808" max="12808" width="11.83203125" style="30" customWidth="1"/>
    <col min="12809" max="12809" width="4" style="30" customWidth="1"/>
    <col min="12810" max="12810" width="11.83203125" style="30" customWidth="1"/>
    <col min="12811" max="12811" width="5" style="30" customWidth="1"/>
    <col min="12812" max="12812" width="11.6640625" style="30" customWidth="1"/>
    <col min="12813" max="12813" width="12.33203125" style="30" customWidth="1"/>
    <col min="12814" max="12814" width="9.1640625" style="30" customWidth="1"/>
    <col min="12815" max="12815" width="16" style="30" customWidth="1"/>
    <col min="12816" max="12816" width="17" style="30" customWidth="1"/>
    <col min="12817" max="13055" width="8.83203125" style="30"/>
    <col min="13056" max="13056" width="16.6640625" style="30" customWidth="1"/>
    <col min="13057" max="13057" width="8.83203125" style="30" customWidth="1"/>
    <col min="13058" max="13058" width="1.33203125" style="30" customWidth="1"/>
    <col min="13059" max="13059" width="25.33203125" style="30" customWidth="1"/>
    <col min="13060" max="13060" width="10.83203125" style="30" customWidth="1"/>
    <col min="13061" max="13062" width="16.6640625" style="30" customWidth="1"/>
    <col min="13063" max="13063" width="8.83203125" style="30" customWidth="1"/>
    <col min="13064" max="13064" width="11.83203125" style="30" customWidth="1"/>
    <col min="13065" max="13065" width="4" style="30" customWidth="1"/>
    <col min="13066" max="13066" width="11.83203125" style="30" customWidth="1"/>
    <col min="13067" max="13067" width="5" style="30" customWidth="1"/>
    <col min="13068" max="13068" width="11.6640625" style="30" customWidth="1"/>
    <col min="13069" max="13069" width="12.33203125" style="30" customWidth="1"/>
    <col min="13070" max="13070" width="9.1640625" style="30" customWidth="1"/>
    <col min="13071" max="13071" width="16" style="30" customWidth="1"/>
    <col min="13072" max="13072" width="17" style="30" customWidth="1"/>
    <col min="13073" max="13311" width="8.83203125" style="30"/>
    <col min="13312" max="13312" width="16.6640625" style="30" customWidth="1"/>
    <col min="13313" max="13313" width="8.83203125" style="30" customWidth="1"/>
    <col min="13314" max="13314" width="1.33203125" style="30" customWidth="1"/>
    <col min="13315" max="13315" width="25.33203125" style="30" customWidth="1"/>
    <col min="13316" max="13316" width="10.83203125" style="30" customWidth="1"/>
    <col min="13317" max="13318" width="16.6640625" style="30" customWidth="1"/>
    <col min="13319" max="13319" width="8.83203125" style="30" customWidth="1"/>
    <col min="13320" max="13320" width="11.83203125" style="30" customWidth="1"/>
    <col min="13321" max="13321" width="4" style="30" customWidth="1"/>
    <col min="13322" max="13322" width="11.83203125" style="30" customWidth="1"/>
    <col min="13323" max="13323" width="5" style="30" customWidth="1"/>
    <col min="13324" max="13324" width="11.6640625" style="30" customWidth="1"/>
    <col min="13325" max="13325" width="12.33203125" style="30" customWidth="1"/>
    <col min="13326" max="13326" width="9.1640625" style="30" customWidth="1"/>
    <col min="13327" max="13327" width="16" style="30" customWidth="1"/>
    <col min="13328" max="13328" width="17" style="30" customWidth="1"/>
    <col min="13329" max="13567" width="8.83203125" style="30"/>
    <col min="13568" max="13568" width="16.6640625" style="30" customWidth="1"/>
    <col min="13569" max="13569" width="8.83203125" style="30" customWidth="1"/>
    <col min="13570" max="13570" width="1.33203125" style="30" customWidth="1"/>
    <col min="13571" max="13571" width="25.33203125" style="30" customWidth="1"/>
    <col min="13572" max="13572" width="10.83203125" style="30" customWidth="1"/>
    <col min="13573" max="13574" width="16.6640625" style="30" customWidth="1"/>
    <col min="13575" max="13575" width="8.83203125" style="30" customWidth="1"/>
    <col min="13576" max="13576" width="11.83203125" style="30" customWidth="1"/>
    <col min="13577" max="13577" width="4" style="30" customWidth="1"/>
    <col min="13578" max="13578" width="11.83203125" style="30" customWidth="1"/>
    <col min="13579" max="13579" width="5" style="30" customWidth="1"/>
    <col min="13580" max="13580" width="11.6640625" style="30" customWidth="1"/>
    <col min="13581" max="13581" width="12.33203125" style="30" customWidth="1"/>
    <col min="13582" max="13582" width="9.1640625" style="30" customWidth="1"/>
    <col min="13583" max="13583" width="16" style="30" customWidth="1"/>
    <col min="13584" max="13584" width="17" style="30" customWidth="1"/>
    <col min="13585" max="13823" width="8.83203125" style="30"/>
    <col min="13824" max="13824" width="16.6640625" style="30" customWidth="1"/>
    <col min="13825" max="13825" width="8.83203125" style="30" customWidth="1"/>
    <col min="13826" max="13826" width="1.33203125" style="30" customWidth="1"/>
    <col min="13827" max="13827" width="25.33203125" style="30" customWidth="1"/>
    <col min="13828" max="13828" width="10.83203125" style="30" customWidth="1"/>
    <col min="13829" max="13830" width="16.6640625" style="30" customWidth="1"/>
    <col min="13831" max="13831" width="8.83203125" style="30" customWidth="1"/>
    <col min="13832" max="13832" width="11.83203125" style="30" customWidth="1"/>
    <col min="13833" max="13833" width="4" style="30" customWidth="1"/>
    <col min="13834" max="13834" width="11.83203125" style="30" customWidth="1"/>
    <col min="13835" max="13835" width="5" style="30" customWidth="1"/>
    <col min="13836" max="13836" width="11.6640625" style="30" customWidth="1"/>
    <col min="13837" max="13837" width="12.33203125" style="30" customWidth="1"/>
    <col min="13838" max="13838" width="9.1640625" style="30" customWidth="1"/>
    <col min="13839" max="13839" width="16" style="30" customWidth="1"/>
    <col min="13840" max="13840" width="17" style="30" customWidth="1"/>
    <col min="13841" max="14079" width="8.83203125" style="30"/>
    <col min="14080" max="14080" width="16.6640625" style="30" customWidth="1"/>
    <col min="14081" max="14081" width="8.83203125" style="30" customWidth="1"/>
    <col min="14082" max="14082" width="1.33203125" style="30" customWidth="1"/>
    <col min="14083" max="14083" width="25.33203125" style="30" customWidth="1"/>
    <col min="14084" max="14084" width="10.83203125" style="30" customWidth="1"/>
    <col min="14085" max="14086" width="16.6640625" style="30" customWidth="1"/>
    <col min="14087" max="14087" width="8.83203125" style="30" customWidth="1"/>
    <col min="14088" max="14088" width="11.83203125" style="30" customWidth="1"/>
    <col min="14089" max="14089" width="4" style="30" customWidth="1"/>
    <col min="14090" max="14090" width="11.83203125" style="30" customWidth="1"/>
    <col min="14091" max="14091" width="5" style="30" customWidth="1"/>
    <col min="14092" max="14092" width="11.6640625" style="30" customWidth="1"/>
    <col min="14093" max="14093" width="12.33203125" style="30" customWidth="1"/>
    <col min="14094" max="14094" width="9.1640625" style="30" customWidth="1"/>
    <col min="14095" max="14095" width="16" style="30" customWidth="1"/>
    <col min="14096" max="14096" width="17" style="30" customWidth="1"/>
    <col min="14097" max="14335" width="8.83203125" style="30"/>
    <col min="14336" max="14336" width="16.6640625" style="30" customWidth="1"/>
    <col min="14337" max="14337" width="8.83203125" style="30" customWidth="1"/>
    <col min="14338" max="14338" width="1.33203125" style="30" customWidth="1"/>
    <col min="14339" max="14339" width="25.33203125" style="30" customWidth="1"/>
    <col min="14340" max="14340" width="10.83203125" style="30" customWidth="1"/>
    <col min="14341" max="14342" width="16.6640625" style="30" customWidth="1"/>
    <col min="14343" max="14343" width="8.83203125" style="30" customWidth="1"/>
    <col min="14344" max="14344" width="11.83203125" style="30" customWidth="1"/>
    <col min="14345" max="14345" width="4" style="30" customWidth="1"/>
    <col min="14346" max="14346" width="11.83203125" style="30" customWidth="1"/>
    <col min="14347" max="14347" width="5" style="30" customWidth="1"/>
    <col min="14348" max="14348" width="11.6640625" style="30" customWidth="1"/>
    <col min="14349" max="14349" width="12.33203125" style="30" customWidth="1"/>
    <col min="14350" max="14350" width="9.1640625" style="30" customWidth="1"/>
    <col min="14351" max="14351" width="16" style="30" customWidth="1"/>
    <col min="14352" max="14352" width="17" style="30" customWidth="1"/>
    <col min="14353" max="14591" width="8.83203125" style="30"/>
    <col min="14592" max="14592" width="16.6640625" style="30" customWidth="1"/>
    <col min="14593" max="14593" width="8.83203125" style="30" customWidth="1"/>
    <col min="14594" max="14594" width="1.33203125" style="30" customWidth="1"/>
    <col min="14595" max="14595" width="25.33203125" style="30" customWidth="1"/>
    <col min="14596" max="14596" width="10.83203125" style="30" customWidth="1"/>
    <col min="14597" max="14598" width="16.6640625" style="30" customWidth="1"/>
    <col min="14599" max="14599" width="8.83203125" style="30" customWidth="1"/>
    <col min="14600" max="14600" width="11.83203125" style="30" customWidth="1"/>
    <col min="14601" max="14601" width="4" style="30" customWidth="1"/>
    <col min="14602" max="14602" width="11.83203125" style="30" customWidth="1"/>
    <col min="14603" max="14603" width="5" style="30" customWidth="1"/>
    <col min="14604" max="14604" width="11.6640625" style="30" customWidth="1"/>
    <col min="14605" max="14605" width="12.33203125" style="30" customWidth="1"/>
    <col min="14606" max="14606" width="9.1640625" style="30" customWidth="1"/>
    <col min="14607" max="14607" width="16" style="30" customWidth="1"/>
    <col min="14608" max="14608" width="17" style="30" customWidth="1"/>
    <col min="14609" max="14847" width="8.83203125" style="30"/>
    <col min="14848" max="14848" width="16.6640625" style="30" customWidth="1"/>
    <col min="14849" max="14849" width="8.83203125" style="30" customWidth="1"/>
    <col min="14850" max="14850" width="1.33203125" style="30" customWidth="1"/>
    <col min="14851" max="14851" width="25.33203125" style="30" customWidth="1"/>
    <col min="14852" max="14852" width="10.83203125" style="30" customWidth="1"/>
    <col min="14853" max="14854" width="16.6640625" style="30" customWidth="1"/>
    <col min="14855" max="14855" width="8.83203125" style="30" customWidth="1"/>
    <col min="14856" max="14856" width="11.83203125" style="30" customWidth="1"/>
    <col min="14857" max="14857" width="4" style="30" customWidth="1"/>
    <col min="14858" max="14858" width="11.83203125" style="30" customWidth="1"/>
    <col min="14859" max="14859" width="5" style="30" customWidth="1"/>
    <col min="14860" max="14860" width="11.6640625" style="30" customWidth="1"/>
    <col min="14861" max="14861" width="12.33203125" style="30" customWidth="1"/>
    <col min="14862" max="14862" width="9.1640625" style="30" customWidth="1"/>
    <col min="14863" max="14863" width="16" style="30" customWidth="1"/>
    <col min="14864" max="14864" width="17" style="30" customWidth="1"/>
    <col min="14865" max="15103" width="8.83203125" style="30"/>
    <col min="15104" max="15104" width="16.6640625" style="30" customWidth="1"/>
    <col min="15105" max="15105" width="8.83203125" style="30" customWidth="1"/>
    <col min="15106" max="15106" width="1.33203125" style="30" customWidth="1"/>
    <col min="15107" max="15107" width="25.33203125" style="30" customWidth="1"/>
    <col min="15108" max="15108" width="10.83203125" style="30" customWidth="1"/>
    <col min="15109" max="15110" width="16.6640625" style="30" customWidth="1"/>
    <col min="15111" max="15111" width="8.83203125" style="30" customWidth="1"/>
    <col min="15112" max="15112" width="11.83203125" style="30" customWidth="1"/>
    <col min="15113" max="15113" width="4" style="30" customWidth="1"/>
    <col min="15114" max="15114" width="11.83203125" style="30" customWidth="1"/>
    <col min="15115" max="15115" width="5" style="30" customWidth="1"/>
    <col min="15116" max="15116" width="11.6640625" style="30" customWidth="1"/>
    <col min="15117" max="15117" width="12.33203125" style="30" customWidth="1"/>
    <col min="15118" max="15118" width="9.1640625" style="30" customWidth="1"/>
    <col min="15119" max="15119" width="16" style="30" customWidth="1"/>
    <col min="15120" max="15120" width="17" style="30" customWidth="1"/>
    <col min="15121" max="15359" width="8.83203125" style="30"/>
    <col min="15360" max="15360" width="16.6640625" style="30" customWidth="1"/>
    <col min="15361" max="15361" width="8.83203125" style="30" customWidth="1"/>
    <col min="15362" max="15362" width="1.33203125" style="30" customWidth="1"/>
    <col min="15363" max="15363" width="25.33203125" style="30" customWidth="1"/>
    <col min="15364" max="15364" width="10.83203125" style="30" customWidth="1"/>
    <col min="15365" max="15366" width="16.6640625" style="30" customWidth="1"/>
    <col min="15367" max="15367" width="8.83203125" style="30" customWidth="1"/>
    <col min="15368" max="15368" width="11.83203125" style="30" customWidth="1"/>
    <col min="15369" max="15369" width="4" style="30" customWidth="1"/>
    <col min="15370" max="15370" width="11.83203125" style="30" customWidth="1"/>
    <col min="15371" max="15371" width="5" style="30" customWidth="1"/>
    <col min="15372" max="15372" width="11.6640625" style="30" customWidth="1"/>
    <col min="15373" max="15373" width="12.33203125" style="30" customWidth="1"/>
    <col min="15374" max="15374" width="9.1640625" style="30" customWidth="1"/>
    <col min="15375" max="15375" width="16" style="30" customWidth="1"/>
    <col min="15376" max="15376" width="17" style="30" customWidth="1"/>
    <col min="15377" max="15615" width="8.83203125" style="30"/>
    <col min="15616" max="15616" width="16.6640625" style="30" customWidth="1"/>
    <col min="15617" max="15617" width="8.83203125" style="30" customWidth="1"/>
    <col min="15618" max="15618" width="1.33203125" style="30" customWidth="1"/>
    <col min="15619" max="15619" width="25.33203125" style="30" customWidth="1"/>
    <col min="15620" max="15620" width="10.83203125" style="30" customWidth="1"/>
    <col min="15621" max="15622" width="16.6640625" style="30" customWidth="1"/>
    <col min="15623" max="15623" width="8.83203125" style="30" customWidth="1"/>
    <col min="15624" max="15624" width="11.83203125" style="30" customWidth="1"/>
    <col min="15625" max="15625" width="4" style="30" customWidth="1"/>
    <col min="15626" max="15626" width="11.83203125" style="30" customWidth="1"/>
    <col min="15627" max="15627" width="5" style="30" customWidth="1"/>
    <col min="15628" max="15628" width="11.6640625" style="30" customWidth="1"/>
    <col min="15629" max="15629" width="12.33203125" style="30" customWidth="1"/>
    <col min="15630" max="15630" width="9.1640625" style="30" customWidth="1"/>
    <col min="15631" max="15631" width="16" style="30" customWidth="1"/>
    <col min="15632" max="15632" width="17" style="30" customWidth="1"/>
    <col min="15633" max="15871" width="8.83203125" style="30"/>
    <col min="15872" max="15872" width="16.6640625" style="30" customWidth="1"/>
    <col min="15873" max="15873" width="8.83203125" style="30" customWidth="1"/>
    <col min="15874" max="15874" width="1.33203125" style="30" customWidth="1"/>
    <col min="15875" max="15875" width="25.33203125" style="30" customWidth="1"/>
    <col min="15876" max="15876" width="10.83203125" style="30" customWidth="1"/>
    <col min="15877" max="15878" width="16.6640625" style="30" customWidth="1"/>
    <col min="15879" max="15879" width="8.83203125" style="30" customWidth="1"/>
    <col min="15880" max="15880" width="11.83203125" style="30" customWidth="1"/>
    <col min="15881" max="15881" width="4" style="30" customWidth="1"/>
    <col min="15882" max="15882" width="11.83203125" style="30" customWidth="1"/>
    <col min="15883" max="15883" width="5" style="30" customWidth="1"/>
    <col min="15884" max="15884" width="11.6640625" style="30" customWidth="1"/>
    <col min="15885" max="15885" width="12.33203125" style="30" customWidth="1"/>
    <col min="15886" max="15886" width="9.1640625" style="30" customWidth="1"/>
    <col min="15887" max="15887" width="16" style="30" customWidth="1"/>
    <col min="15888" max="15888" width="17" style="30" customWidth="1"/>
    <col min="15889" max="16127" width="8.83203125" style="30"/>
    <col min="16128" max="16128" width="16.6640625" style="30" customWidth="1"/>
    <col min="16129" max="16129" width="8.83203125" style="30" customWidth="1"/>
    <col min="16130" max="16130" width="1.33203125" style="30" customWidth="1"/>
    <col min="16131" max="16131" width="25.33203125" style="30" customWidth="1"/>
    <col min="16132" max="16132" width="10.83203125" style="30" customWidth="1"/>
    <col min="16133" max="16134" width="16.6640625" style="30" customWidth="1"/>
    <col min="16135" max="16135" width="8.83203125" style="30" customWidth="1"/>
    <col min="16136" max="16136" width="11.83203125" style="30" customWidth="1"/>
    <col min="16137" max="16137" width="4" style="30" customWidth="1"/>
    <col min="16138" max="16138" width="11.83203125" style="30" customWidth="1"/>
    <col min="16139" max="16139" width="5" style="30" customWidth="1"/>
    <col min="16140" max="16140" width="11.6640625" style="30" customWidth="1"/>
    <col min="16141" max="16141" width="12.33203125" style="30" customWidth="1"/>
    <col min="16142" max="16142" width="9.1640625" style="30" customWidth="1"/>
    <col min="16143" max="16143" width="16" style="30" customWidth="1"/>
    <col min="16144" max="16144" width="17" style="30" customWidth="1"/>
    <col min="16145" max="16384" width="8.83203125" style="30"/>
  </cols>
  <sheetData>
    <row r="1" spans="1:17" ht="15" customHeight="1">
      <c r="A1" s="354"/>
      <c r="B1" s="354"/>
      <c r="C1" s="354"/>
      <c r="D1" s="354"/>
      <c r="E1" s="204" t="s">
        <v>64</v>
      </c>
      <c r="F1" s="204"/>
      <c r="G1" s="204"/>
      <c r="H1" s="204"/>
      <c r="I1" s="204"/>
      <c r="J1" s="204"/>
      <c r="K1" s="204"/>
      <c r="L1" s="204"/>
    </row>
    <row r="2" spans="1:17" ht="15" customHeight="1">
      <c r="A2" s="354"/>
      <c r="B2" s="354"/>
      <c r="C2" s="354"/>
      <c r="D2" s="354"/>
      <c r="E2" s="204"/>
      <c r="F2" s="204"/>
      <c r="G2" s="204"/>
      <c r="H2" s="204"/>
      <c r="I2" s="204"/>
      <c r="J2" s="204"/>
      <c r="K2" s="204"/>
      <c r="L2" s="204"/>
      <c r="M2" s="129" t="s">
        <v>613</v>
      </c>
      <c r="N2" s="130"/>
      <c r="O2" s="135"/>
      <c r="P2" s="136"/>
      <c r="Q2" s="136"/>
    </row>
    <row r="3" spans="1:17" ht="15" customHeight="1">
      <c r="A3" s="354"/>
      <c r="B3" s="354"/>
      <c r="C3" s="354"/>
      <c r="D3" s="354"/>
      <c r="E3" s="204"/>
      <c r="F3" s="204"/>
      <c r="G3" s="204"/>
      <c r="H3" s="204"/>
      <c r="I3" s="204"/>
      <c r="J3" s="204"/>
      <c r="K3" s="204"/>
      <c r="L3" s="204"/>
      <c r="M3" s="129" t="s">
        <v>614</v>
      </c>
      <c r="N3" s="130"/>
    </row>
    <row r="4" spans="1:17" ht="15">
      <c r="A4" s="354"/>
      <c r="B4" s="354"/>
      <c r="C4" s="354"/>
      <c r="D4" s="354"/>
      <c r="E4" s="204" t="s">
        <v>65</v>
      </c>
      <c r="F4" s="204"/>
      <c r="G4" s="204"/>
      <c r="H4" s="204"/>
      <c r="I4" s="204"/>
      <c r="J4" s="204"/>
      <c r="K4" s="204"/>
      <c r="L4" s="204"/>
      <c r="M4" s="131" t="s">
        <v>615</v>
      </c>
      <c r="N4" s="132"/>
    </row>
    <row r="5" spans="1:17" ht="15">
      <c r="A5" s="354"/>
      <c r="B5" s="354"/>
      <c r="C5" s="354"/>
      <c r="D5" s="354"/>
      <c r="E5" s="204"/>
      <c r="F5" s="204"/>
      <c r="G5" s="204"/>
      <c r="H5" s="204"/>
      <c r="I5" s="204"/>
      <c r="J5" s="204"/>
      <c r="K5" s="204"/>
      <c r="L5" s="204"/>
      <c r="M5" s="133"/>
      <c r="N5" s="134"/>
    </row>
    <row r="6" spans="1:17" ht="14.25" customHeight="1">
      <c r="A6" s="355"/>
      <c r="B6" s="355"/>
      <c r="C6" s="355"/>
      <c r="D6" s="355"/>
      <c r="E6" s="204"/>
      <c r="F6" s="204"/>
      <c r="G6" s="204"/>
      <c r="H6" s="204"/>
      <c r="I6" s="204"/>
      <c r="J6" s="204"/>
      <c r="K6" s="204"/>
      <c r="L6" s="204"/>
    </row>
    <row r="7" spans="1:17" ht="25" thickBot="1">
      <c r="A7" s="356" t="s">
        <v>616</v>
      </c>
      <c r="B7" s="357"/>
      <c r="C7" s="357"/>
      <c r="D7" s="357"/>
      <c r="E7" s="357"/>
      <c r="F7" s="357"/>
      <c r="G7" s="357"/>
      <c r="H7" s="357"/>
      <c r="I7" s="357"/>
      <c r="J7" s="357"/>
      <c r="K7" s="357"/>
      <c r="L7" s="357"/>
      <c r="M7" s="357"/>
      <c r="N7" s="357"/>
      <c r="O7" s="357"/>
      <c r="P7" s="357"/>
      <c r="Q7" s="357"/>
    </row>
    <row r="8" spans="1:17" ht="39.75" customHeight="1" thickBot="1">
      <c r="A8" s="362" t="s">
        <v>227</v>
      </c>
      <c r="B8" s="362"/>
      <c r="C8" s="363" t="s">
        <v>228</v>
      </c>
      <c r="D8" s="363"/>
      <c r="E8" s="363"/>
      <c r="F8" s="363"/>
      <c r="G8" s="363"/>
      <c r="H8" s="363"/>
      <c r="I8" s="29"/>
      <c r="J8" s="29"/>
      <c r="K8" s="29"/>
      <c r="L8" s="29"/>
      <c r="M8" s="29"/>
      <c r="N8" s="29"/>
      <c r="O8" s="29"/>
      <c r="P8" s="29"/>
      <c r="Q8" s="29"/>
    </row>
    <row r="9" spans="1:17" ht="9" customHeight="1" thickBot="1">
      <c r="A9" s="29"/>
      <c r="B9" s="29"/>
      <c r="C9" s="29"/>
      <c r="D9" s="29"/>
      <c r="E9" s="29"/>
      <c r="F9" s="29"/>
      <c r="G9" s="29"/>
      <c r="H9" s="29"/>
      <c r="I9" s="29"/>
      <c r="J9" s="29"/>
      <c r="K9" s="362" t="s">
        <v>229</v>
      </c>
      <c r="L9" s="362"/>
      <c r="M9" s="363" t="s">
        <v>230</v>
      </c>
      <c r="N9" s="363"/>
      <c r="O9" s="363"/>
      <c r="P9" s="29"/>
      <c r="Q9" s="29"/>
    </row>
    <row r="10" spans="1:17" ht="16.25" customHeight="1" thickBot="1">
      <c r="A10" s="362" t="s">
        <v>231</v>
      </c>
      <c r="B10" s="362"/>
      <c r="C10" s="363" t="s">
        <v>324</v>
      </c>
      <c r="D10" s="363"/>
      <c r="E10" s="363"/>
      <c r="F10" s="363"/>
      <c r="G10" s="363"/>
      <c r="H10" s="363"/>
      <c r="I10" s="29"/>
      <c r="J10" s="29"/>
      <c r="K10" s="362"/>
      <c r="L10" s="362"/>
      <c r="M10" s="363"/>
      <c r="N10" s="363"/>
      <c r="O10" s="363"/>
      <c r="P10" s="29"/>
      <c r="Q10" s="29"/>
    </row>
    <row r="11" spans="1:17" ht="26.25" customHeight="1" thickBot="1">
      <c r="A11" s="362"/>
      <c r="B11" s="362"/>
      <c r="C11" s="363"/>
      <c r="D11" s="363"/>
      <c r="E11" s="363"/>
      <c r="F11" s="363"/>
      <c r="G11" s="363"/>
      <c r="H11" s="363"/>
      <c r="I11" s="29"/>
      <c r="J11" s="29"/>
      <c r="K11" s="29"/>
      <c r="L11" s="29"/>
      <c r="M11" s="29"/>
      <c r="N11" s="29"/>
      <c r="O11" s="29"/>
      <c r="P11" s="29"/>
      <c r="Q11" s="29"/>
    </row>
    <row r="12" spans="1:17" ht="24" customHeight="1" thickBot="1">
      <c r="A12" s="29"/>
      <c r="B12" s="29"/>
      <c r="C12" s="29"/>
      <c r="D12" s="29"/>
      <c r="E12" s="29"/>
      <c r="F12" s="29"/>
      <c r="G12" s="29"/>
      <c r="H12" s="29"/>
      <c r="I12" s="29"/>
      <c r="J12" s="29"/>
      <c r="K12" s="362" t="s">
        <v>232</v>
      </c>
      <c r="L12" s="362"/>
      <c r="M12" s="363" t="s">
        <v>325</v>
      </c>
      <c r="N12" s="363"/>
      <c r="O12" s="363"/>
      <c r="P12" s="29"/>
      <c r="Q12" s="29"/>
    </row>
    <row r="13" spans="1:17" ht="16.25" customHeight="1" thickBot="1">
      <c r="A13" s="362" t="s">
        <v>233</v>
      </c>
      <c r="B13" s="362"/>
      <c r="C13" s="363" t="s">
        <v>326</v>
      </c>
      <c r="D13" s="363"/>
      <c r="E13" s="363"/>
      <c r="F13" s="363"/>
      <c r="G13" s="363"/>
      <c r="H13" s="363"/>
      <c r="I13" s="29"/>
      <c r="J13" s="29"/>
      <c r="K13" s="362"/>
      <c r="L13" s="362"/>
      <c r="M13" s="363"/>
      <c r="N13" s="363"/>
      <c r="O13" s="363"/>
      <c r="P13" s="29"/>
      <c r="Q13" s="29"/>
    </row>
    <row r="14" spans="1:17" ht="6" customHeight="1" thickBot="1">
      <c r="A14" s="362"/>
      <c r="B14" s="362"/>
      <c r="C14" s="363"/>
      <c r="D14" s="363"/>
      <c r="E14" s="363"/>
      <c r="F14" s="363"/>
      <c r="G14" s="363"/>
      <c r="H14" s="363"/>
      <c r="I14" s="29"/>
      <c r="J14" s="29"/>
      <c r="K14" s="29"/>
      <c r="L14" s="29"/>
      <c r="M14" s="29"/>
      <c r="N14" s="29"/>
      <c r="O14" s="29"/>
      <c r="P14" s="29"/>
      <c r="Q14" s="29"/>
    </row>
    <row r="15" spans="1:17" ht="3" customHeight="1" thickBot="1">
      <c r="A15" s="362"/>
      <c r="B15" s="362"/>
      <c r="C15" s="363"/>
      <c r="D15" s="363"/>
      <c r="E15" s="363"/>
      <c r="F15" s="363"/>
      <c r="G15" s="363"/>
      <c r="H15" s="363"/>
      <c r="I15" s="29"/>
      <c r="J15" s="29"/>
      <c r="K15" s="360" t="s">
        <v>226</v>
      </c>
      <c r="L15" s="360"/>
      <c r="M15" s="360"/>
      <c r="N15" s="360"/>
      <c r="O15" s="360"/>
      <c r="P15" s="29"/>
      <c r="Q15" s="29"/>
    </row>
    <row r="16" spans="1:17" ht="11" customHeight="1" thickBot="1">
      <c r="A16" s="29"/>
      <c r="B16" s="29"/>
      <c r="C16" s="29"/>
      <c r="D16" s="29"/>
      <c r="E16" s="29"/>
      <c r="F16" s="29"/>
      <c r="G16" s="29"/>
      <c r="H16" s="29"/>
      <c r="I16" s="29"/>
      <c r="J16" s="29"/>
      <c r="K16" s="360"/>
      <c r="L16" s="360"/>
      <c r="M16" s="360"/>
      <c r="N16" s="360"/>
      <c r="O16" s="360"/>
      <c r="P16" s="29"/>
      <c r="Q16" s="29"/>
    </row>
    <row r="17" spans="1:17" ht="6" customHeight="1" thickBot="1">
      <c r="A17" s="362" t="s">
        <v>234</v>
      </c>
      <c r="B17" s="362"/>
      <c r="C17" s="363"/>
      <c r="D17" s="363"/>
      <c r="E17" s="363"/>
      <c r="F17" s="363"/>
      <c r="G17" s="363"/>
      <c r="H17" s="363"/>
      <c r="I17" s="29"/>
      <c r="J17" s="29"/>
      <c r="K17" s="360"/>
      <c r="L17" s="360"/>
      <c r="M17" s="360"/>
      <c r="N17" s="360"/>
      <c r="O17" s="360"/>
      <c r="P17" s="29"/>
      <c r="Q17" s="29"/>
    </row>
    <row r="18" spans="1:17" ht="19.25" customHeight="1" thickBot="1">
      <c r="A18" s="362"/>
      <c r="B18" s="362"/>
      <c r="C18" s="363"/>
      <c r="D18" s="363"/>
      <c r="E18" s="363"/>
      <c r="F18" s="363"/>
      <c r="G18" s="363"/>
      <c r="H18" s="363"/>
      <c r="I18" s="29"/>
      <c r="J18" s="29"/>
      <c r="K18" s="29"/>
      <c r="L18" s="29"/>
      <c r="M18" s="29"/>
      <c r="N18" s="29"/>
      <c r="O18" s="29"/>
      <c r="P18" s="29"/>
      <c r="Q18" s="29"/>
    </row>
    <row r="19" spans="1:17" ht="20" customHeight="1" thickBot="1">
      <c r="A19" s="360" t="s">
        <v>226</v>
      </c>
      <c r="B19" s="360"/>
      <c r="C19" s="360"/>
      <c r="D19" s="360"/>
      <c r="E19" s="360"/>
      <c r="F19" s="360"/>
      <c r="G19" s="360"/>
      <c r="H19" s="360"/>
      <c r="I19" s="360"/>
      <c r="J19" s="360"/>
      <c r="K19" s="360"/>
      <c r="L19" s="360"/>
      <c r="M19" s="360"/>
      <c r="N19" s="360"/>
      <c r="O19" s="360"/>
      <c r="P19" s="29"/>
      <c r="Q19" s="29"/>
    </row>
    <row r="20" spans="1:17" ht="42" customHeight="1" thickBot="1">
      <c r="A20" s="361" t="s">
        <v>235</v>
      </c>
      <c r="B20" s="361"/>
      <c r="C20" s="361"/>
      <c r="D20" s="361"/>
      <c r="E20" s="361"/>
      <c r="F20" s="361" t="s">
        <v>327</v>
      </c>
      <c r="G20" s="361"/>
      <c r="H20" s="361"/>
      <c r="I20" s="361"/>
      <c r="J20" s="361"/>
      <c r="K20" s="361"/>
      <c r="L20" s="361"/>
      <c r="M20" s="361"/>
      <c r="N20" s="361" t="s">
        <v>236</v>
      </c>
      <c r="O20" s="361"/>
      <c r="P20" s="361"/>
      <c r="Q20" s="361"/>
    </row>
    <row r="21" spans="1:17" ht="58.25" customHeight="1" thickBot="1">
      <c r="A21" s="31" t="s">
        <v>237</v>
      </c>
      <c r="B21" s="361" t="s">
        <v>238</v>
      </c>
      <c r="C21" s="361"/>
      <c r="D21" s="31" t="s">
        <v>239</v>
      </c>
      <c r="E21" s="31" t="s">
        <v>240</v>
      </c>
      <c r="F21" s="31" t="s">
        <v>241</v>
      </c>
      <c r="G21" s="31" t="s">
        <v>328</v>
      </c>
      <c r="H21" s="361" t="s">
        <v>329</v>
      </c>
      <c r="I21" s="361"/>
      <c r="J21" s="361" t="s">
        <v>242</v>
      </c>
      <c r="K21" s="361"/>
      <c r="L21" s="361" t="s">
        <v>243</v>
      </c>
      <c r="M21" s="361"/>
      <c r="N21" s="31" t="s">
        <v>330</v>
      </c>
      <c r="O21" s="361" t="s">
        <v>331</v>
      </c>
      <c r="P21" s="361"/>
      <c r="Q21" s="31" t="s">
        <v>4</v>
      </c>
    </row>
    <row r="22" spans="1:17" ht="163.5" customHeight="1" thickBot="1">
      <c r="A22" s="32" t="s">
        <v>332</v>
      </c>
      <c r="B22" s="358" t="s">
        <v>333</v>
      </c>
      <c r="C22" s="358"/>
      <c r="D22" s="32" t="s">
        <v>251</v>
      </c>
      <c r="E22" s="32" t="s">
        <v>269</v>
      </c>
      <c r="F22" s="32" t="s">
        <v>252</v>
      </c>
      <c r="G22" s="32" t="s">
        <v>253</v>
      </c>
      <c r="H22" s="358" t="s">
        <v>247</v>
      </c>
      <c r="I22" s="358"/>
      <c r="J22" s="358" t="s">
        <v>334</v>
      </c>
      <c r="K22" s="358"/>
      <c r="L22" s="358" t="s">
        <v>335</v>
      </c>
      <c r="M22" s="358"/>
      <c r="N22" s="33" t="s">
        <v>640</v>
      </c>
      <c r="O22" s="359" t="s">
        <v>318</v>
      </c>
      <c r="P22" s="359"/>
      <c r="Q22" s="32" t="s">
        <v>254</v>
      </c>
    </row>
    <row r="23" spans="1:17" ht="126" customHeight="1" thickBot="1">
      <c r="A23" s="32" t="s">
        <v>332</v>
      </c>
      <c r="B23" s="358" t="s">
        <v>337</v>
      </c>
      <c r="C23" s="358"/>
      <c r="D23" s="32" t="s">
        <v>338</v>
      </c>
      <c r="E23" s="32" t="s">
        <v>269</v>
      </c>
      <c r="F23" s="32" t="s">
        <v>339</v>
      </c>
      <c r="G23" s="32" t="s">
        <v>340</v>
      </c>
      <c r="H23" s="358" t="s">
        <v>341</v>
      </c>
      <c r="I23" s="358"/>
      <c r="J23" s="358" t="s">
        <v>334</v>
      </c>
      <c r="K23" s="358"/>
      <c r="L23" s="358" t="s">
        <v>335</v>
      </c>
      <c r="M23" s="358"/>
      <c r="N23" s="148" t="s">
        <v>640</v>
      </c>
      <c r="O23" s="359" t="s">
        <v>318</v>
      </c>
      <c r="P23" s="359"/>
      <c r="Q23" s="32" t="s">
        <v>342</v>
      </c>
    </row>
    <row r="24" spans="1:17" ht="186" customHeight="1" thickBot="1">
      <c r="A24" s="32" t="s">
        <v>268</v>
      </c>
      <c r="B24" s="358" t="s">
        <v>343</v>
      </c>
      <c r="C24" s="358"/>
      <c r="D24" s="32" t="s">
        <v>344</v>
      </c>
      <c r="E24" s="32" t="s">
        <v>269</v>
      </c>
      <c r="F24" s="32" t="s">
        <v>345</v>
      </c>
      <c r="G24" s="32" t="s">
        <v>270</v>
      </c>
      <c r="H24" s="358" t="s">
        <v>271</v>
      </c>
      <c r="I24" s="358"/>
      <c r="J24" s="358" t="s">
        <v>346</v>
      </c>
      <c r="K24" s="358"/>
      <c r="L24" s="358" t="s">
        <v>347</v>
      </c>
      <c r="M24" s="358"/>
      <c r="N24" s="33" t="s">
        <v>641</v>
      </c>
      <c r="O24" s="359" t="s">
        <v>319</v>
      </c>
      <c r="P24" s="359"/>
      <c r="Q24" s="32" t="s">
        <v>348</v>
      </c>
    </row>
    <row r="25" spans="1:17" ht="127.25" customHeight="1" thickBot="1">
      <c r="A25" s="32" t="s">
        <v>268</v>
      </c>
      <c r="B25" s="358" t="s">
        <v>349</v>
      </c>
      <c r="C25" s="358"/>
      <c r="D25" s="32" t="s">
        <v>350</v>
      </c>
      <c r="E25" s="32" t="s">
        <v>269</v>
      </c>
      <c r="F25" s="32" t="s">
        <v>345</v>
      </c>
      <c r="G25" s="32" t="s">
        <v>270</v>
      </c>
      <c r="H25" s="358" t="s">
        <v>271</v>
      </c>
      <c r="I25" s="358"/>
      <c r="J25" s="358" t="s">
        <v>346</v>
      </c>
      <c r="K25" s="358"/>
      <c r="L25" s="358" t="s">
        <v>347</v>
      </c>
      <c r="M25" s="358"/>
      <c r="N25" s="148" t="s">
        <v>641</v>
      </c>
      <c r="O25" s="359" t="s">
        <v>319</v>
      </c>
      <c r="P25" s="359"/>
      <c r="Q25" s="32" t="s">
        <v>348</v>
      </c>
    </row>
    <row r="26" spans="1:17" ht="205.5" customHeight="1" thickBot="1">
      <c r="A26" s="32" t="s">
        <v>268</v>
      </c>
      <c r="B26" s="358" t="s">
        <v>351</v>
      </c>
      <c r="C26" s="358"/>
      <c r="D26" s="32" t="s">
        <v>352</v>
      </c>
      <c r="E26" s="32" t="s">
        <v>269</v>
      </c>
      <c r="F26" s="32" t="s">
        <v>345</v>
      </c>
      <c r="G26" s="32" t="s">
        <v>270</v>
      </c>
      <c r="H26" s="358" t="s">
        <v>271</v>
      </c>
      <c r="I26" s="358"/>
      <c r="J26" s="358" t="s">
        <v>346</v>
      </c>
      <c r="K26" s="358"/>
      <c r="L26" s="358" t="s">
        <v>347</v>
      </c>
      <c r="M26" s="358"/>
      <c r="N26" s="148" t="s">
        <v>641</v>
      </c>
      <c r="O26" s="359" t="s">
        <v>319</v>
      </c>
      <c r="P26" s="359"/>
      <c r="Q26" s="32" t="s">
        <v>348</v>
      </c>
    </row>
    <row r="27" spans="1:17" ht="123.75" customHeight="1" thickBot="1">
      <c r="A27" s="32" t="s">
        <v>332</v>
      </c>
      <c r="B27" s="358" t="s">
        <v>353</v>
      </c>
      <c r="C27" s="358"/>
      <c r="D27" s="32" t="s">
        <v>354</v>
      </c>
      <c r="E27" s="32" t="s">
        <v>269</v>
      </c>
      <c r="F27" s="32" t="s">
        <v>355</v>
      </c>
      <c r="G27" s="32" t="s">
        <v>356</v>
      </c>
      <c r="H27" s="358" t="s">
        <v>357</v>
      </c>
      <c r="I27" s="358"/>
      <c r="J27" s="358" t="s">
        <v>334</v>
      </c>
      <c r="K27" s="358"/>
      <c r="L27" s="358" t="s">
        <v>335</v>
      </c>
      <c r="M27" s="358"/>
      <c r="N27" s="148" t="s">
        <v>640</v>
      </c>
      <c r="O27" s="359" t="s">
        <v>336</v>
      </c>
      <c r="P27" s="359"/>
      <c r="Q27" s="32" t="s">
        <v>358</v>
      </c>
    </row>
    <row r="28" spans="1:17" ht="120.75" customHeight="1" thickBot="1">
      <c r="A28" s="32" t="s">
        <v>332</v>
      </c>
      <c r="B28" s="358" t="s">
        <v>359</v>
      </c>
      <c r="C28" s="358"/>
      <c r="D28" s="32" t="s">
        <v>360</v>
      </c>
      <c r="E28" s="32" t="s">
        <v>269</v>
      </c>
      <c r="F28" s="32" t="s">
        <v>361</v>
      </c>
      <c r="G28" s="32" t="s">
        <v>356</v>
      </c>
      <c r="H28" s="358" t="s">
        <v>362</v>
      </c>
      <c r="I28" s="358"/>
      <c r="J28" s="358" t="s">
        <v>334</v>
      </c>
      <c r="K28" s="358"/>
      <c r="L28" s="358" t="s">
        <v>335</v>
      </c>
      <c r="M28" s="358"/>
      <c r="N28" s="148" t="s">
        <v>640</v>
      </c>
      <c r="O28" s="359" t="s">
        <v>318</v>
      </c>
      <c r="P28" s="359"/>
      <c r="Q28" s="32" t="s">
        <v>358</v>
      </c>
    </row>
    <row r="29" spans="1:17" ht="153" customHeight="1" thickBot="1">
      <c r="A29" s="32" t="s">
        <v>332</v>
      </c>
      <c r="B29" s="358" t="s">
        <v>363</v>
      </c>
      <c r="C29" s="358"/>
      <c r="D29" s="32" t="s">
        <v>255</v>
      </c>
      <c r="E29" s="32" t="s">
        <v>269</v>
      </c>
      <c r="F29" s="32" t="s">
        <v>256</v>
      </c>
      <c r="G29" s="32" t="s">
        <v>364</v>
      </c>
      <c r="H29" s="358" t="s">
        <v>247</v>
      </c>
      <c r="I29" s="358"/>
      <c r="J29" s="358" t="s">
        <v>334</v>
      </c>
      <c r="K29" s="358"/>
      <c r="L29" s="358" t="s">
        <v>335</v>
      </c>
      <c r="M29" s="358"/>
      <c r="N29" s="148" t="s">
        <v>640</v>
      </c>
      <c r="O29" s="359" t="s">
        <v>318</v>
      </c>
      <c r="P29" s="359"/>
      <c r="Q29" s="32" t="s">
        <v>254</v>
      </c>
    </row>
    <row r="30" spans="1:17" ht="159.75" customHeight="1" thickBot="1">
      <c r="A30" s="32" t="s">
        <v>268</v>
      </c>
      <c r="B30" s="358" t="s">
        <v>365</v>
      </c>
      <c r="C30" s="358"/>
      <c r="D30" s="32" t="s">
        <v>249</v>
      </c>
      <c r="E30" s="32" t="s">
        <v>269</v>
      </c>
      <c r="F30" s="32" t="s">
        <v>245</v>
      </c>
      <c r="G30" s="32" t="s">
        <v>250</v>
      </c>
      <c r="H30" s="358" t="s">
        <v>247</v>
      </c>
      <c r="I30" s="358"/>
      <c r="J30" s="358" t="s">
        <v>334</v>
      </c>
      <c r="K30" s="358"/>
      <c r="L30" s="358" t="s">
        <v>335</v>
      </c>
      <c r="M30" s="358"/>
      <c r="N30" s="148" t="s">
        <v>640</v>
      </c>
      <c r="O30" s="359" t="s">
        <v>318</v>
      </c>
      <c r="P30" s="359"/>
      <c r="Q30" s="32" t="s">
        <v>248</v>
      </c>
    </row>
    <row r="31" spans="1:17" ht="154.5" customHeight="1" thickBot="1">
      <c r="A31" s="32" t="s">
        <v>268</v>
      </c>
      <c r="B31" s="358" t="s">
        <v>366</v>
      </c>
      <c r="C31" s="358"/>
      <c r="D31" s="32" t="s">
        <v>244</v>
      </c>
      <c r="E31" s="32" t="s">
        <v>269</v>
      </c>
      <c r="F31" s="32" t="s">
        <v>245</v>
      </c>
      <c r="G31" s="32" t="s">
        <v>246</v>
      </c>
      <c r="H31" s="358" t="s">
        <v>247</v>
      </c>
      <c r="I31" s="358"/>
      <c r="J31" s="358" t="s">
        <v>334</v>
      </c>
      <c r="K31" s="358"/>
      <c r="L31" s="358" t="s">
        <v>335</v>
      </c>
      <c r="M31" s="358"/>
      <c r="N31" s="148" t="s">
        <v>640</v>
      </c>
      <c r="O31" s="359" t="s">
        <v>318</v>
      </c>
      <c r="P31" s="359"/>
      <c r="Q31" s="32" t="s">
        <v>248</v>
      </c>
    </row>
  </sheetData>
  <mergeCells count="76">
    <mergeCell ref="A8:B8"/>
    <mergeCell ref="C8:H8"/>
    <mergeCell ref="K9:L10"/>
    <mergeCell ref="M9:O10"/>
    <mergeCell ref="A10:B11"/>
    <mergeCell ref="C10:H11"/>
    <mergeCell ref="K12:L13"/>
    <mergeCell ref="M12:O13"/>
    <mergeCell ref="A13:B15"/>
    <mergeCell ref="C13:H15"/>
    <mergeCell ref="K15:O17"/>
    <mergeCell ref="A17:B18"/>
    <mergeCell ref="C17:H18"/>
    <mergeCell ref="A19:O19"/>
    <mergeCell ref="A20:E20"/>
    <mergeCell ref="F20:M20"/>
    <mergeCell ref="N20:Q20"/>
    <mergeCell ref="B21:C21"/>
    <mergeCell ref="H21:I21"/>
    <mergeCell ref="J21:K21"/>
    <mergeCell ref="L21:M21"/>
    <mergeCell ref="O21:P21"/>
    <mergeCell ref="B23:C23"/>
    <mergeCell ref="H23:I23"/>
    <mergeCell ref="J23:K23"/>
    <mergeCell ref="L23:M23"/>
    <mergeCell ref="O23:P23"/>
    <mergeCell ref="B22:C22"/>
    <mergeCell ref="H22:I22"/>
    <mergeCell ref="J22:K22"/>
    <mergeCell ref="L22:M22"/>
    <mergeCell ref="O22:P22"/>
    <mergeCell ref="B25:C25"/>
    <mergeCell ref="H25:I25"/>
    <mergeCell ref="J25:K25"/>
    <mergeCell ref="L25:M25"/>
    <mergeCell ref="O25:P25"/>
    <mergeCell ref="B24:C24"/>
    <mergeCell ref="H24:I24"/>
    <mergeCell ref="J24:K24"/>
    <mergeCell ref="L24:M24"/>
    <mergeCell ref="O24:P24"/>
    <mergeCell ref="J29:K29"/>
    <mergeCell ref="L29:M29"/>
    <mergeCell ref="O29:P29"/>
    <mergeCell ref="B26:C26"/>
    <mergeCell ref="H26:I26"/>
    <mergeCell ref="J26:K26"/>
    <mergeCell ref="L26:M26"/>
    <mergeCell ref="O26:P26"/>
    <mergeCell ref="B27:C27"/>
    <mergeCell ref="H27:I27"/>
    <mergeCell ref="J27:K27"/>
    <mergeCell ref="L27:M27"/>
    <mergeCell ref="O27:P27"/>
    <mergeCell ref="B31:C31"/>
    <mergeCell ref="H31:I31"/>
    <mergeCell ref="J31:K31"/>
    <mergeCell ref="L31:M31"/>
    <mergeCell ref="O31:P31"/>
    <mergeCell ref="A1:D6"/>
    <mergeCell ref="E1:L3"/>
    <mergeCell ref="E4:L6"/>
    <mergeCell ref="A7:Q7"/>
    <mergeCell ref="B30:C30"/>
    <mergeCell ref="H30:I30"/>
    <mergeCell ref="J30:K30"/>
    <mergeCell ref="L30:M30"/>
    <mergeCell ref="O30:P30"/>
    <mergeCell ref="B28:C28"/>
    <mergeCell ref="H28:I28"/>
    <mergeCell ref="J28:K28"/>
    <mergeCell ref="L28:M28"/>
    <mergeCell ref="O28:P28"/>
    <mergeCell ref="B29:C29"/>
    <mergeCell ref="H29:I29"/>
  </mergeCells>
  <pageMargins left="0" right="0" top="0" bottom="0" header="0.51181102362204722" footer="0.51181102362204722"/>
  <pageSetup scale="60" pageOrder="overThenDown"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0"/>
  <sheetViews>
    <sheetView topLeftCell="A5" zoomScaleNormal="100" workbookViewId="0">
      <pane ySplit="5" topLeftCell="A16" activePane="bottomLeft" state="frozen"/>
      <selection activeCell="B5" sqref="B5"/>
      <selection pane="bottomLeft" activeCell="C10" sqref="C10:G20"/>
    </sheetView>
  </sheetViews>
  <sheetFormatPr baseColWidth="10" defaultRowHeight="15"/>
  <cols>
    <col min="1" max="1" width="30.33203125" customWidth="1"/>
    <col min="2" max="2" width="6.1640625" customWidth="1"/>
    <col min="3" max="3" width="32.33203125" customWidth="1"/>
    <col min="4" max="4" width="24" customWidth="1"/>
    <col min="5" max="6" width="18.6640625" style="2" customWidth="1"/>
    <col min="7" max="7" width="20.5" style="2" customWidth="1"/>
    <col min="8" max="8" width="22.1640625" customWidth="1"/>
    <col min="9" max="9" width="27.5" customWidth="1"/>
    <col min="11" max="11" width="12.5" bestFit="1" customWidth="1"/>
  </cols>
  <sheetData>
    <row r="1" spans="1:15" s="3" customFormat="1" ht="21.75" customHeight="1">
      <c r="A1" s="5"/>
      <c r="B1" s="367" t="s">
        <v>64</v>
      </c>
      <c r="C1" s="367"/>
      <c r="D1" s="367"/>
      <c r="E1" s="367"/>
      <c r="F1" s="367"/>
      <c r="G1" s="367"/>
      <c r="H1" s="368" t="s">
        <v>66</v>
      </c>
      <c r="I1" s="369"/>
    </row>
    <row r="2" spans="1:15" s="3" customFormat="1" ht="21.75" customHeight="1">
      <c r="A2" s="5"/>
      <c r="B2" s="367"/>
      <c r="C2" s="367"/>
      <c r="D2" s="367"/>
      <c r="E2" s="367"/>
      <c r="F2" s="367"/>
      <c r="G2" s="367"/>
      <c r="H2" s="368" t="s">
        <v>67</v>
      </c>
      <c r="I2" s="369"/>
    </row>
    <row r="3" spans="1:15" s="3" customFormat="1" ht="21.75" customHeight="1">
      <c r="A3" s="5"/>
      <c r="B3" s="367" t="s">
        <v>65</v>
      </c>
      <c r="C3" s="367"/>
      <c r="D3" s="367"/>
      <c r="E3" s="367"/>
      <c r="F3" s="367"/>
      <c r="G3" s="367"/>
      <c r="H3" s="370" t="s">
        <v>68</v>
      </c>
      <c r="I3" s="371"/>
    </row>
    <row r="4" spans="1:15" s="3" customFormat="1" ht="21.75" customHeight="1">
      <c r="A4" s="5"/>
      <c r="B4" s="367"/>
      <c r="C4" s="367"/>
      <c r="D4" s="367"/>
      <c r="E4" s="367"/>
      <c r="F4" s="367"/>
      <c r="G4" s="367"/>
      <c r="H4" s="372"/>
      <c r="I4" s="373"/>
    </row>
    <row r="5" spans="1:15" s="3" customFormat="1" ht="21.75" customHeight="1">
      <c r="A5" s="374"/>
      <c r="B5" s="205" t="s">
        <v>64</v>
      </c>
      <c r="C5" s="203"/>
      <c r="D5" s="203"/>
      <c r="E5" s="203"/>
      <c r="F5" s="203"/>
      <c r="G5" s="376"/>
      <c r="H5" s="129" t="s">
        <v>66</v>
      </c>
      <c r="I5" s="138"/>
    </row>
    <row r="6" spans="1:15" s="3" customFormat="1" ht="21.75" customHeight="1">
      <c r="A6" s="375"/>
      <c r="B6" s="207"/>
      <c r="C6" s="204"/>
      <c r="D6" s="204"/>
      <c r="E6" s="204"/>
      <c r="F6" s="204"/>
      <c r="G6" s="377"/>
      <c r="H6" s="129" t="s">
        <v>67</v>
      </c>
      <c r="I6" s="138"/>
    </row>
    <row r="7" spans="1:15" s="3" customFormat="1" ht="21.75" customHeight="1" thickBot="1">
      <c r="A7" s="375"/>
      <c r="B7" s="207" t="s">
        <v>65</v>
      </c>
      <c r="C7" s="204"/>
      <c r="D7" s="204"/>
      <c r="E7" s="204"/>
      <c r="F7" s="204"/>
      <c r="G7" s="377"/>
      <c r="H7" s="131" t="s">
        <v>68</v>
      </c>
      <c r="I7" s="159"/>
    </row>
    <row r="8" spans="1:15" ht="21.75" customHeight="1" thickBot="1">
      <c r="A8" s="366" t="s">
        <v>0</v>
      </c>
      <c r="B8" s="366"/>
      <c r="C8" s="366"/>
      <c r="D8" s="366"/>
      <c r="E8" s="366"/>
      <c r="F8" s="366"/>
      <c r="G8" s="366"/>
      <c r="H8" s="366"/>
      <c r="I8" s="366"/>
    </row>
    <row r="9" spans="1:15" ht="45" customHeight="1" thickBot="1">
      <c r="A9" s="160" t="s">
        <v>1</v>
      </c>
      <c r="B9" s="364" t="s">
        <v>2</v>
      </c>
      <c r="C9" s="364"/>
      <c r="D9" s="160" t="s">
        <v>3</v>
      </c>
      <c r="E9" s="160" t="s">
        <v>4</v>
      </c>
      <c r="F9" s="160" t="s">
        <v>76</v>
      </c>
      <c r="G9" s="160" t="s">
        <v>5</v>
      </c>
      <c r="H9" s="160" t="s">
        <v>72</v>
      </c>
      <c r="I9" s="160" t="s">
        <v>69</v>
      </c>
    </row>
    <row r="10" spans="1:15" ht="84" customHeight="1" thickBot="1">
      <c r="A10" s="365" t="s">
        <v>190</v>
      </c>
      <c r="B10" s="161" t="s">
        <v>6</v>
      </c>
      <c r="C10" s="190" t="s">
        <v>191</v>
      </c>
      <c r="D10" s="190" t="s">
        <v>272</v>
      </c>
      <c r="E10" s="190" t="s">
        <v>12</v>
      </c>
      <c r="F10" s="190" t="s">
        <v>273</v>
      </c>
      <c r="G10" s="190" t="s">
        <v>74</v>
      </c>
      <c r="H10" s="160"/>
      <c r="I10" s="160"/>
    </row>
    <row r="11" spans="1:15" ht="61.5" customHeight="1" thickBot="1">
      <c r="A11" s="365"/>
      <c r="B11" s="161" t="s">
        <v>8</v>
      </c>
      <c r="C11" s="163" t="s">
        <v>198</v>
      </c>
      <c r="D11" s="191" t="s">
        <v>199</v>
      </c>
      <c r="E11" s="192" t="s">
        <v>79</v>
      </c>
      <c r="F11" s="191" t="s">
        <v>80</v>
      </c>
      <c r="G11" s="193" t="s">
        <v>622</v>
      </c>
      <c r="H11" s="160"/>
      <c r="I11" s="160"/>
    </row>
    <row r="12" spans="1:15" ht="72.75" customHeight="1" thickBot="1">
      <c r="A12" s="365"/>
      <c r="B12" s="161" t="s">
        <v>9</v>
      </c>
      <c r="C12" s="194" t="s">
        <v>274</v>
      </c>
      <c r="D12" s="190" t="s">
        <v>275</v>
      </c>
      <c r="E12" s="190" t="s">
        <v>12</v>
      </c>
      <c r="F12" s="190" t="s">
        <v>77</v>
      </c>
      <c r="G12" s="190" t="s">
        <v>623</v>
      </c>
      <c r="H12" s="164"/>
      <c r="I12" s="165"/>
    </row>
    <row r="13" spans="1:15" ht="72.75" customHeight="1" thickBot="1">
      <c r="A13" s="365"/>
      <c r="B13" s="161" t="s">
        <v>58</v>
      </c>
      <c r="C13" s="190" t="s">
        <v>259</v>
      </c>
      <c r="D13" s="190" t="s">
        <v>260</v>
      </c>
      <c r="E13" s="190" t="s">
        <v>192</v>
      </c>
      <c r="F13" s="190" t="s">
        <v>193</v>
      </c>
      <c r="G13" s="190" t="s">
        <v>623</v>
      </c>
      <c r="H13" s="165"/>
      <c r="I13" s="165"/>
    </row>
    <row r="14" spans="1:15" ht="114" customHeight="1" thickBot="1">
      <c r="A14" s="365" t="s">
        <v>194</v>
      </c>
      <c r="B14" s="161" t="s">
        <v>10</v>
      </c>
      <c r="C14" s="194" t="s">
        <v>257</v>
      </c>
      <c r="D14" s="190" t="s">
        <v>81</v>
      </c>
      <c r="E14" s="190" t="s">
        <v>273</v>
      </c>
      <c r="F14" s="190" t="s">
        <v>80</v>
      </c>
      <c r="G14" s="190" t="s">
        <v>624</v>
      </c>
      <c r="H14" s="165"/>
      <c r="I14" s="165"/>
    </row>
    <row r="15" spans="1:15" ht="68.25" customHeight="1" thickBot="1">
      <c r="A15" s="365"/>
      <c r="B15" s="161" t="s">
        <v>11</v>
      </c>
      <c r="C15" s="190" t="s">
        <v>195</v>
      </c>
      <c r="D15" s="190" t="s">
        <v>196</v>
      </c>
      <c r="E15" s="190" t="s">
        <v>258</v>
      </c>
      <c r="F15" s="190" t="s">
        <v>197</v>
      </c>
      <c r="G15" s="190" t="s">
        <v>624</v>
      </c>
      <c r="H15" s="165"/>
      <c r="I15" s="165"/>
      <c r="J15" s="6"/>
      <c r="K15" s="6"/>
      <c r="L15" s="6"/>
      <c r="M15" s="6"/>
      <c r="N15" s="6"/>
      <c r="O15" s="6"/>
    </row>
    <row r="16" spans="1:15" ht="65.25" customHeight="1" thickBot="1">
      <c r="A16" s="365"/>
      <c r="B16" s="161" t="s">
        <v>13</v>
      </c>
      <c r="C16" s="190" t="s">
        <v>276</v>
      </c>
      <c r="D16" s="190" t="s">
        <v>277</v>
      </c>
      <c r="E16" s="190" t="s">
        <v>19</v>
      </c>
      <c r="F16" s="190" t="s">
        <v>134</v>
      </c>
      <c r="G16" s="190" t="s">
        <v>7</v>
      </c>
      <c r="H16" s="165"/>
      <c r="I16" s="162"/>
      <c r="J16" s="6"/>
      <c r="K16" s="6"/>
      <c r="L16" s="6"/>
      <c r="M16" s="6"/>
      <c r="N16" s="6"/>
      <c r="O16" s="6"/>
    </row>
    <row r="17" spans="1:15" ht="65.25" customHeight="1" thickBot="1">
      <c r="A17" s="365" t="s">
        <v>70</v>
      </c>
      <c r="B17" s="161" t="s">
        <v>15</v>
      </c>
      <c r="C17" s="190" t="s">
        <v>85</v>
      </c>
      <c r="D17" s="190" t="s">
        <v>86</v>
      </c>
      <c r="E17" s="190" t="s">
        <v>278</v>
      </c>
      <c r="F17" s="190" t="s">
        <v>279</v>
      </c>
      <c r="G17" s="190" t="s">
        <v>84</v>
      </c>
      <c r="H17" s="165"/>
      <c r="I17" s="162"/>
      <c r="J17" s="6"/>
      <c r="K17" s="6"/>
      <c r="L17" s="6"/>
      <c r="M17" s="6"/>
      <c r="N17" s="6"/>
      <c r="O17" s="6"/>
    </row>
    <row r="18" spans="1:15" ht="71" thickBot="1">
      <c r="A18" s="365"/>
      <c r="B18" s="161" t="s">
        <v>33</v>
      </c>
      <c r="C18" s="190" t="s">
        <v>82</v>
      </c>
      <c r="D18" s="190" t="s">
        <v>83</v>
      </c>
      <c r="E18" s="190" t="s">
        <v>280</v>
      </c>
      <c r="F18" s="190" t="s">
        <v>279</v>
      </c>
      <c r="G18" s="190" t="s">
        <v>84</v>
      </c>
      <c r="H18" s="162"/>
      <c r="I18" s="162"/>
    </row>
    <row r="19" spans="1:15" ht="99" thickBot="1">
      <c r="A19" s="365" t="s">
        <v>71</v>
      </c>
      <c r="B19" s="161" t="s">
        <v>16</v>
      </c>
      <c r="C19" s="194" t="s">
        <v>617</v>
      </c>
      <c r="D19" s="190" t="s">
        <v>618</v>
      </c>
      <c r="E19" s="190" t="s">
        <v>78</v>
      </c>
      <c r="F19" s="190" t="s">
        <v>284</v>
      </c>
      <c r="G19" s="190" t="s">
        <v>73</v>
      </c>
      <c r="H19" s="162"/>
      <c r="I19" s="162"/>
    </row>
    <row r="20" spans="1:15" ht="95.25" customHeight="1" thickBot="1">
      <c r="A20" s="365"/>
      <c r="B20" s="161" t="s">
        <v>17</v>
      </c>
      <c r="C20" s="190" t="s">
        <v>75</v>
      </c>
      <c r="D20" s="190" t="s">
        <v>285</v>
      </c>
      <c r="E20" s="190" t="s">
        <v>281</v>
      </c>
      <c r="F20" s="190" t="s">
        <v>282</v>
      </c>
      <c r="G20" s="190" t="s">
        <v>283</v>
      </c>
      <c r="H20" s="162"/>
      <c r="I20" s="162"/>
    </row>
    <row r="21" spans="1:15" ht="16">
      <c r="A21" s="7"/>
    </row>
    <row r="22" spans="1:15" ht="21">
      <c r="A22" s="8"/>
      <c r="I22" s="4"/>
    </row>
    <row r="23" spans="1:15" ht="21">
      <c r="A23" s="8"/>
    </row>
    <row r="24" spans="1:15" ht="21">
      <c r="A24" s="8"/>
    </row>
    <row r="25" spans="1:15" ht="16">
      <c r="A25" s="9"/>
    </row>
    <row r="26" spans="1:15" ht="16">
      <c r="A26" s="9"/>
    </row>
    <row r="27" spans="1:15">
      <c r="A27" s="1"/>
    </row>
    <row r="28" spans="1:15">
      <c r="A28" s="1"/>
    </row>
    <row r="29" spans="1:15">
      <c r="A29" s="1"/>
    </row>
    <row r="30" spans="1:15">
      <c r="A30" s="1"/>
    </row>
  </sheetData>
  <mergeCells count="14">
    <mergeCell ref="A8:I8"/>
    <mergeCell ref="B1:G2"/>
    <mergeCell ref="H1:I1"/>
    <mergeCell ref="H2:I2"/>
    <mergeCell ref="B3:G4"/>
    <mergeCell ref="H3:I4"/>
    <mergeCell ref="A5:A7"/>
    <mergeCell ref="B5:G6"/>
    <mergeCell ref="B7:G7"/>
    <mergeCell ref="B9:C9"/>
    <mergeCell ref="A10:A13"/>
    <mergeCell ref="A14:A16"/>
    <mergeCell ref="A17:A18"/>
    <mergeCell ref="A19:A20"/>
  </mergeCells>
  <pageMargins left="0.70866141732283472" right="0.70866141732283472" top="0.74803149606299213" bottom="0.74803149606299213" header="0.31496062992125984" footer="0.31496062992125984"/>
  <pageSetup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8"/>
  <sheetViews>
    <sheetView workbookViewId="0">
      <selection activeCell="C7" sqref="C7:G18"/>
    </sheetView>
  </sheetViews>
  <sheetFormatPr baseColWidth="10" defaultRowHeight="15"/>
  <cols>
    <col min="1" max="1" width="31" customWidth="1"/>
    <col min="3" max="3" width="38" customWidth="1"/>
    <col min="4" max="4" width="24.5" customWidth="1"/>
    <col min="5" max="5" width="20.83203125" customWidth="1"/>
    <col min="6" max="6" width="32.83203125" customWidth="1"/>
    <col min="7" max="7" width="14.6640625" customWidth="1"/>
  </cols>
  <sheetData>
    <row r="1" spans="1:7" ht="18" customHeight="1" thickBot="1">
      <c r="A1" s="378"/>
      <c r="B1" s="380" t="s">
        <v>64</v>
      </c>
      <c r="C1" s="381"/>
      <c r="D1" s="381"/>
      <c r="E1" s="382"/>
      <c r="F1" s="141" t="s">
        <v>619</v>
      </c>
      <c r="G1" s="144"/>
    </row>
    <row r="2" spans="1:7" ht="16" thickBot="1">
      <c r="A2" s="378"/>
      <c r="B2" s="380"/>
      <c r="C2" s="381"/>
      <c r="D2" s="381"/>
      <c r="E2" s="382"/>
      <c r="F2" s="142" t="s">
        <v>620</v>
      </c>
      <c r="G2" s="145"/>
    </row>
    <row r="3" spans="1:7" ht="18" customHeight="1" thickBot="1">
      <c r="A3" s="378"/>
      <c r="B3" s="380" t="s">
        <v>65</v>
      </c>
      <c r="C3" s="381"/>
      <c r="D3" s="381"/>
      <c r="E3" s="382"/>
      <c r="F3" s="143" t="s">
        <v>621</v>
      </c>
      <c r="G3" s="145"/>
    </row>
    <row r="4" spans="1:7" ht="16" thickBot="1">
      <c r="A4" s="379"/>
      <c r="B4" s="380"/>
      <c r="C4" s="381"/>
      <c r="D4" s="381"/>
      <c r="E4" s="382"/>
      <c r="F4" s="383"/>
      <c r="G4" s="384"/>
    </row>
    <row r="5" spans="1:7" ht="22" thickBot="1">
      <c r="A5" s="386" t="s">
        <v>106</v>
      </c>
      <c r="B5" s="386"/>
      <c r="C5" s="386"/>
      <c r="D5" s="386"/>
      <c r="E5" s="386"/>
      <c r="F5" s="386"/>
      <c r="G5" s="386"/>
    </row>
    <row r="6" spans="1:7" ht="35" thickBot="1">
      <c r="A6" s="166" t="s">
        <v>1</v>
      </c>
      <c r="B6" s="387" t="s">
        <v>2</v>
      </c>
      <c r="C6" s="387"/>
      <c r="D6" s="167" t="s">
        <v>3</v>
      </c>
      <c r="E6" s="166" t="s">
        <v>23</v>
      </c>
      <c r="F6" s="167" t="s">
        <v>180</v>
      </c>
      <c r="G6" s="167" t="s">
        <v>5</v>
      </c>
    </row>
    <row r="7" spans="1:7" ht="112.5" customHeight="1" thickBot="1">
      <c r="A7" s="385" t="s">
        <v>107</v>
      </c>
      <c r="B7" s="168" t="s">
        <v>6</v>
      </c>
      <c r="C7" s="169" t="s">
        <v>286</v>
      </c>
      <c r="D7" s="169" t="s">
        <v>287</v>
      </c>
      <c r="E7" s="170" t="s">
        <v>181</v>
      </c>
      <c r="F7" s="170" t="s">
        <v>288</v>
      </c>
      <c r="G7" s="171" t="s">
        <v>318</v>
      </c>
    </row>
    <row r="8" spans="1:7" ht="121.5" customHeight="1" thickBot="1">
      <c r="A8" s="385"/>
      <c r="B8" s="172" t="s">
        <v>8</v>
      </c>
      <c r="C8" s="170" t="s">
        <v>289</v>
      </c>
      <c r="D8" s="170" t="s">
        <v>290</v>
      </c>
      <c r="E8" s="170" t="s">
        <v>181</v>
      </c>
      <c r="F8" s="170" t="s">
        <v>261</v>
      </c>
      <c r="G8" s="173" t="s">
        <v>291</v>
      </c>
    </row>
    <row r="9" spans="1:7" ht="54" customHeight="1" thickBot="1">
      <c r="A9" s="388" t="s">
        <v>108</v>
      </c>
      <c r="B9" s="172" t="s">
        <v>10</v>
      </c>
      <c r="C9" s="170" t="s">
        <v>109</v>
      </c>
      <c r="D9" s="170" t="s">
        <v>262</v>
      </c>
      <c r="E9" s="170" t="s">
        <v>181</v>
      </c>
      <c r="F9" s="170" t="s">
        <v>79</v>
      </c>
      <c r="G9" s="171" t="s">
        <v>292</v>
      </c>
    </row>
    <row r="10" spans="1:7" ht="90" customHeight="1" thickBot="1">
      <c r="A10" s="388"/>
      <c r="B10" s="174" t="s">
        <v>11</v>
      </c>
      <c r="C10" s="175" t="s">
        <v>182</v>
      </c>
      <c r="D10" s="170" t="s">
        <v>293</v>
      </c>
      <c r="E10" s="170" t="s">
        <v>183</v>
      </c>
      <c r="F10" s="170" t="s">
        <v>184</v>
      </c>
      <c r="G10" s="175" t="s">
        <v>291</v>
      </c>
    </row>
    <row r="11" spans="1:7" ht="78" customHeight="1" thickBot="1">
      <c r="A11" s="388"/>
      <c r="B11" s="174" t="s">
        <v>13</v>
      </c>
      <c r="C11" s="175" t="s">
        <v>185</v>
      </c>
      <c r="D11" s="175" t="s">
        <v>186</v>
      </c>
      <c r="E11" s="175" t="s">
        <v>181</v>
      </c>
      <c r="F11" s="175" t="s">
        <v>263</v>
      </c>
      <c r="G11" s="175" t="s">
        <v>291</v>
      </c>
    </row>
    <row r="12" spans="1:7" ht="78" customHeight="1" thickBot="1">
      <c r="A12" s="388"/>
      <c r="B12" s="174" t="s">
        <v>87</v>
      </c>
      <c r="C12" s="175" t="s">
        <v>652</v>
      </c>
      <c r="D12" s="175" t="s">
        <v>654</v>
      </c>
      <c r="E12" s="170" t="s">
        <v>181</v>
      </c>
      <c r="F12" s="175" t="s">
        <v>181</v>
      </c>
      <c r="G12" s="175" t="s">
        <v>319</v>
      </c>
    </row>
    <row r="13" spans="1:7" ht="90" customHeight="1" thickBot="1">
      <c r="A13" s="388"/>
      <c r="B13" s="172" t="s">
        <v>653</v>
      </c>
      <c r="C13" s="170" t="s">
        <v>294</v>
      </c>
      <c r="D13" s="170" t="s">
        <v>295</v>
      </c>
      <c r="E13" s="170" t="s">
        <v>296</v>
      </c>
      <c r="F13" s="175"/>
      <c r="G13" s="173" t="s">
        <v>297</v>
      </c>
    </row>
    <row r="14" spans="1:7" ht="109.5" customHeight="1" thickBot="1">
      <c r="A14" s="385" t="s">
        <v>110</v>
      </c>
      <c r="B14" s="172" t="s">
        <v>15</v>
      </c>
      <c r="C14" s="170" t="s">
        <v>264</v>
      </c>
      <c r="D14" s="170" t="s">
        <v>298</v>
      </c>
      <c r="E14" s="170" t="s">
        <v>299</v>
      </c>
      <c r="F14" s="170" t="s">
        <v>300</v>
      </c>
      <c r="G14" s="173" t="s">
        <v>291</v>
      </c>
    </row>
    <row r="15" spans="1:7" ht="151" thickBot="1">
      <c r="A15" s="385"/>
      <c r="B15" s="172" t="s">
        <v>33</v>
      </c>
      <c r="C15" s="170" t="s">
        <v>301</v>
      </c>
      <c r="D15" s="170" t="s">
        <v>302</v>
      </c>
      <c r="E15" s="170" t="s">
        <v>303</v>
      </c>
      <c r="F15" s="170"/>
      <c r="G15" s="173" t="s">
        <v>297</v>
      </c>
    </row>
    <row r="16" spans="1:7" ht="79.5" customHeight="1" thickBot="1">
      <c r="A16" s="385" t="s">
        <v>111</v>
      </c>
      <c r="B16" s="172" t="s">
        <v>16</v>
      </c>
      <c r="C16" s="170" t="s">
        <v>306</v>
      </c>
      <c r="D16" s="170" t="s">
        <v>304</v>
      </c>
      <c r="E16" s="170" t="s">
        <v>181</v>
      </c>
      <c r="F16" s="170" t="s">
        <v>305</v>
      </c>
      <c r="G16" s="173" t="s">
        <v>291</v>
      </c>
    </row>
    <row r="17" spans="1:7" ht="60.75" customHeight="1" thickBot="1">
      <c r="A17" s="385"/>
      <c r="B17" s="174" t="s">
        <v>17</v>
      </c>
      <c r="C17" s="175" t="s">
        <v>112</v>
      </c>
      <c r="D17" s="175" t="s">
        <v>187</v>
      </c>
      <c r="E17" s="175" t="s">
        <v>188</v>
      </c>
      <c r="F17" s="175" t="s">
        <v>181</v>
      </c>
      <c r="G17" s="175" t="s">
        <v>134</v>
      </c>
    </row>
    <row r="18" spans="1:7" ht="138.75" customHeight="1" thickBot="1">
      <c r="A18" s="176" t="s">
        <v>113</v>
      </c>
      <c r="B18" s="172" t="s">
        <v>105</v>
      </c>
      <c r="C18" s="170" t="s">
        <v>189</v>
      </c>
      <c r="D18" s="170" t="s">
        <v>307</v>
      </c>
      <c r="E18" s="170" t="s">
        <v>181</v>
      </c>
      <c r="F18" s="170" t="s">
        <v>134</v>
      </c>
      <c r="G18" s="173" t="s">
        <v>291</v>
      </c>
    </row>
  </sheetData>
  <mergeCells count="10">
    <mergeCell ref="A1:A4"/>
    <mergeCell ref="B1:E2"/>
    <mergeCell ref="B3:E4"/>
    <mergeCell ref="F4:G4"/>
    <mergeCell ref="A16:A17"/>
    <mergeCell ref="A5:G5"/>
    <mergeCell ref="B6:C6"/>
    <mergeCell ref="A7:A8"/>
    <mergeCell ref="A14:A15"/>
    <mergeCell ref="A9:A13"/>
  </mergeCells>
  <pageMargins left="0.70866141732283472" right="0.70866141732283472" top="0.74803149606299213" bottom="0.74803149606299213" header="0.31496062992125984" footer="0.31496062992125984"/>
  <pageSetup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I34"/>
  <sheetViews>
    <sheetView topLeftCell="A7" zoomScale="90" zoomScaleNormal="90" workbookViewId="0">
      <pane xSplit="1" ySplit="6" topLeftCell="B13" activePane="bottomRight" state="frozen"/>
      <selection activeCell="A7" sqref="A7"/>
      <selection pane="topRight" activeCell="B7" sqref="B7"/>
      <selection pane="bottomLeft" activeCell="A8" sqref="A8"/>
      <selection pane="bottomRight" activeCell="C30" sqref="C30"/>
    </sheetView>
  </sheetViews>
  <sheetFormatPr baseColWidth="10" defaultRowHeight="15"/>
  <cols>
    <col min="1" max="1" width="33.5" customWidth="1"/>
    <col min="2" max="2" width="8.1640625" customWidth="1"/>
    <col min="3" max="3" width="30.6640625" customWidth="1"/>
    <col min="4" max="4" width="22.1640625" customWidth="1"/>
    <col min="5" max="5" width="23.5" customWidth="1"/>
    <col min="6" max="6" width="20.83203125" customWidth="1"/>
    <col min="7" max="7" width="24.6640625" customWidth="1"/>
    <col min="8" max="8" width="14.5" customWidth="1"/>
    <col min="9" max="9" width="24.83203125" customWidth="1"/>
  </cols>
  <sheetData>
    <row r="1" spans="1:9">
      <c r="A1" s="390"/>
      <c r="B1" s="391"/>
      <c r="C1" s="391"/>
      <c r="D1" s="391"/>
      <c r="E1" s="391"/>
      <c r="F1" s="391"/>
      <c r="G1" s="391"/>
      <c r="H1" s="391"/>
      <c r="I1" s="392"/>
    </row>
    <row r="2" spans="1:9">
      <c r="A2" s="393"/>
      <c r="B2" s="394"/>
      <c r="C2" s="394"/>
      <c r="D2" s="394"/>
      <c r="E2" s="394"/>
      <c r="F2" s="394"/>
      <c r="G2" s="394"/>
      <c r="H2" s="394"/>
      <c r="I2" s="395"/>
    </row>
    <row r="3" spans="1:9">
      <c r="A3" s="393"/>
      <c r="B3" s="394"/>
      <c r="C3" s="394"/>
      <c r="D3" s="394"/>
      <c r="E3" s="394"/>
      <c r="F3" s="394"/>
      <c r="G3" s="394"/>
      <c r="H3" s="394"/>
      <c r="I3" s="395"/>
    </row>
    <row r="4" spans="1:9">
      <c r="A4" s="393"/>
      <c r="B4" s="394"/>
      <c r="C4" s="394"/>
      <c r="D4" s="394"/>
      <c r="E4" s="394"/>
      <c r="F4" s="394"/>
      <c r="G4" s="394"/>
      <c r="H4" s="394"/>
      <c r="I4" s="395"/>
    </row>
    <row r="5" spans="1:9" s="11" customFormat="1" ht="24">
      <c r="A5" s="396" t="s">
        <v>89</v>
      </c>
      <c r="B5" s="397"/>
      <c r="C5" s="397"/>
      <c r="D5" s="397"/>
      <c r="E5" s="397"/>
      <c r="F5" s="397"/>
      <c r="G5" s="397"/>
      <c r="H5" s="397"/>
      <c r="I5" s="398"/>
    </row>
    <row r="6" spans="1:9" ht="20" thickBot="1">
      <c r="A6" s="399" t="s">
        <v>90</v>
      </c>
      <c r="B6" s="400"/>
      <c r="C6" s="400"/>
      <c r="D6" s="400"/>
      <c r="E6" s="400"/>
      <c r="F6" s="400"/>
      <c r="G6" s="400"/>
      <c r="H6" s="400"/>
      <c r="I6" s="401"/>
    </row>
    <row r="7" spans="1:9" ht="18.75" customHeight="1">
      <c r="A7" s="408"/>
      <c r="B7" s="205" t="s">
        <v>64</v>
      </c>
      <c r="C7" s="203"/>
      <c r="D7" s="203"/>
      <c r="E7" s="203"/>
      <c r="F7" s="203"/>
      <c r="G7" s="203"/>
      <c r="H7" s="376"/>
      <c r="I7" s="139" t="s">
        <v>633</v>
      </c>
    </row>
    <row r="8" spans="1:9" ht="18.75" customHeight="1">
      <c r="A8" s="409"/>
      <c r="B8" s="209"/>
      <c r="C8" s="210"/>
      <c r="D8" s="210"/>
      <c r="E8" s="210"/>
      <c r="F8" s="210"/>
      <c r="G8" s="210"/>
      <c r="H8" s="404"/>
      <c r="I8" s="140" t="s">
        <v>634</v>
      </c>
    </row>
    <row r="9" spans="1:9" ht="18.75" customHeight="1">
      <c r="A9" s="409"/>
      <c r="B9" s="205" t="s">
        <v>65</v>
      </c>
      <c r="C9" s="203"/>
      <c r="D9" s="203"/>
      <c r="E9" s="203"/>
      <c r="F9" s="203"/>
      <c r="G9" s="203"/>
      <c r="H9" s="376"/>
      <c r="I9" s="146" t="s">
        <v>635</v>
      </c>
    </row>
    <row r="10" spans="1:9" ht="18.75" customHeight="1">
      <c r="A10" s="409"/>
      <c r="B10" s="209"/>
      <c r="C10" s="210"/>
      <c r="D10" s="210"/>
      <c r="E10" s="210"/>
      <c r="F10" s="210"/>
      <c r="G10" s="210"/>
      <c r="H10" s="404"/>
      <c r="I10" s="147"/>
    </row>
    <row r="11" spans="1:9" ht="32.25" customHeight="1" thickBot="1">
      <c r="A11" s="405" t="s">
        <v>90</v>
      </c>
      <c r="B11" s="406"/>
      <c r="C11" s="406"/>
      <c r="D11" s="406"/>
      <c r="E11" s="406"/>
      <c r="F11" s="406"/>
      <c r="G11" s="406"/>
      <c r="H11" s="406"/>
      <c r="I11" s="407"/>
    </row>
    <row r="12" spans="1:9" ht="66" customHeight="1" thickBot="1">
      <c r="A12" s="12" t="s">
        <v>1</v>
      </c>
      <c r="B12" s="402" t="s">
        <v>2</v>
      </c>
      <c r="C12" s="402"/>
      <c r="D12" s="13" t="s">
        <v>3</v>
      </c>
      <c r="E12" s="13" t="s">
        <v>91</v>
      </c>
      <c r="F12" s="155" t="s">
        <v>23</v>
      </c>
      <c r="G12" s="13" t="s">
        <v>114</v>
      </c>
      <c r="H12" s="13" t="s">
        <v>5</v>
      </c>
      <c r="I12" s="13" t="s">
        <v>92</v>
      </c>
    </row>
    <row r="13" spans="1:9" ht="87.75" customHeight="1" thickBot="1">
      <c r="A13" s="403" t="s">
        <v>93</v>
      </c>
      <c r="B13" s="14" t="s">
        <v>6</v>
      </c>
      <c r="C13" s="16" t="s">
        <v>658</v>
      </c>
      <c r="D13" s="180" t="s">
        <v>116</v>
      </c>
      <c r="E13" s="16" t="s">
        <v>117</v>
      </c>
      <c r="F13" s="16" t="s">
        <v>659</v>
      </c>
      <c r="G13" s="16" t="s">
        <v>118</v>
      </c>
      <c r="H13" s="16" t="s">
        <v>631</v>
      </c>
      <c r="I13" s="17"/>
    </row>
    <row r="14" spans="1:9" ht="58.5" customHeight="1" thickBot="1">
      <c r="A14" s="403"/>
      <c r="B14" s="23" t="s">
        <v>8</v>
      </c>
      <c r="C14" s="24" t="s">
        <v>266</v>
      </c>
      <c r="D14" s="24" t="s">
        <v>119</v>
      </c>
      <c r="E14" s="24" t="s">
        <v>120</v>
      </c>
      <c r="F14" s="24" t="s">
        <v>115</v>
      </c>
      <c r="G14" s="24" t="s">
        <v>121</v>
      </c>
      <c r="H14" s="181" t="s">
        <v>630</v>
      </c>
      <c r="I14" s="18"/>
    </row>
    <row r="15" spans="1:9" ht="78" customHeight="1" thickBot="1">
      <c r="A15" s="403"/>
      <c r="B15" s="23" t="s">
        <v>9</v>
      </c>
      <c r="C15" s="24" t="s">
        <v>122</v>
      </c>
      <c r="D15" s="24" t="s">
        <v>123</v>
      </c>
      <c r="E15" s="24" t="s">
        <v>124</v>
      </c>
      <c r="F15" s="152" t="s">
        <v>125</v>
      </c>
      <c r="G15" s="24" t="s">
        <v>94</v>
      </c>
      <c r="H15" s="27" t="s">
        <v>319</v>
      </c>
      <c r="I15" s="28"/>
    </row>
    <row r="16" spans="1:9" ht="58.5" customHeight="1" thickBot="1">
      <c r="A16" s="403"/>
      <c r="B16" s="23" t="s">
        <v>58</v>
      </c>
      <c r="C16" s="24" t="s">
        <v>265</v>
      </c>
      <c r="D16" s="152" t="s">
        <v>650</v>
      </c>
      <c r="E16" s="24" t="s">
        <v>126</v>
      </c>
      <c r="F16" s="24" t="s">
        <v>127</v>
      </c>
      <c r="G16" s="24" t="s">
        <v>128</v>
      </c>
      <c r="H16" s="182" t="s">
        <v>630</v>
      </c>
      <c r="I16" s="19"/>
    </row>
    <row r="17" spans="1:9" ht="93.75" customHeight="1" thickBot="1">
      <c r="A17" s="403"/>
      <c r="B17" s="26" t="s">
        <v>59</v>
      </c>
      <c r="C17" s="180" t="s">
        <v>651</v>
      </c>
      <c r="D17" s="180" t="s">
        <v>323</v>
      </c>
      <c r="E17" s="180" t="s">
        <v>129</v>
      </c>
      <c r="F17" s="180" t="s">
        <v>96</v>
      </c>
      <c r="G17" s="180" t="s">
        <v>130</v>
      </c>
      <c r="H17" s="27" t="s">
        <v>319</v>
      </c>
      <c r="I17" s="19"/>
    </row>
    <row r="18" spans="1:9" ht="52" thickBot="1">
      <c r="A18" s="403"/>
      <c r="B18" s="153" t="s">
        <v>308</v>
      </c>
      <c r="C18" s="183" t="s">
        <v>131</v>
      </c>
      <c r="D18" s="183" t="s">
        <v>132</v>
      </c>
      <c r="E18" s="183" t="s">
        <v>133</v>
      </c>
      <c r="F18" s="183" t="s">
        <v>97</v>
      </c>
      <c r="G18" s="184"/>
      <c r="H18" s="181" t="s">
        <v>630</v>
      </c>
      <c r="I18" s="19"/>
    </row>
    <row r="19" spans="1:9" ht="66" customHeight="1" thickBot="1">
      <c r="A19" s="403" t="s">
        <v>98</v>
      </c>
      <c r="B19" s="177" t="s">
        <v>10</v>
      </c>
      <c r="C19" s="185" t="s">
        <v>135</v>
      </c>
      <c r="D19" s="185" t="s">
        <v>136</v>
      </c>
      <c r="E19" s="185" t="s">
        <v>137</v>
      </c>
      <c r="F19" s="186" t="s">
        <v>99</v>
      </c>
      <c r="G19" s="186" t="s">
        <v>138</v>
      </c>
      <c r="H19" s="187" t="s">
        <v>267</v>
      </c>
      <c r="I19" s="20"/>
    </row>
    <row r="20" spans="1:9" ht="66" customHeight="1" thickBot="1">
      <c r="A20" s="403"/>
      <c r="B20" s="177" t="s">
        <v>11</v>
      </c>
      <c r="C20" s="185" t="s">
        <v>139</v>
      </c>
      <c r="D20" s="185" t="s">
        <v>140</v>
      </c>
      <c r="E20" s="185" t="s">
        <v>141</v>
      </c>
      <c r="F20" s="186" t="s">
        <v>95</v>
      </c>
      <c r="G20" s="178" t="s">
        <v>309</v>
      </c>
      <c r="H20" s="181" t="s">
        <v>630</v>
      </c>
      <c r="I20" s="20"/>
    </row>
    <row r="21" spans="1:9" ht="66" customHeight="1" thickBot="1">
      <c r="A21" s="403"/>
      <c r="B21" s="177" t="s">
        <v>13</v>
      </c>
      <c r="C21" s="178" t="s">
        <v>142</v>
      </c>
      <c r="D21" s="178" t="s">
        <v>143</v>
      </c>
      <c r="E21" s="178" t="s">
        <v>144</v>
      </c>
      <c r="F21" s="179" t="s">
        <v>14</v>
      </c>
      <c r="G21" s="179" t="s">
        <v>145</v>
      </c>
      <c r="H21" s="27" t="s">
        <v>319</v>
      </c>
      <c r="I21" s="20"/>
    </row>
    <row r="22" spans="1:9" ht="123" customHeight="1" thickBot="1">
      <c r="A22" s="389" t="s">
        <v>100</v>
      </c>
      <c r="B22" s="14" t="s">
        <v>15</v>
      </c>
      <c r="C22" s="16" t="s">
        <v>146</v>
      </c>
      <c r="D22" s="16" t="s">
        <v>147</v>
      </c>
      <c r="E22" s="16" t="s">
        <v>148</v>
      </c>
      <c r="F22" s="16" t="s">
        <v>149</v>
      </c>
      <c r="G22" s="16" t="s">
        <v>150</v>
      </c>
      <c r="H22" s="180" t="s">
        <v>318</v>
      </c>
      <c r="I22" s="15"/>
    </row>
    <row r="23" spans="1:9" ht="58.5" customHeight="1" thickBot="1">
      <c r="A23" s="389"/>
      <c r="B23" s="14" t="s">
        <v>33</v>
      </c>
      <c r="C23" s="180" t="s">
        <v>151</v>
      </c>
      <c r="D23" s="180" t="s">
        <v>152</v>
      </c>
      <c r="E23" s="180" t="s">
        <v>153</v>
      </c>
      <c r="F23" s="180" t="s">
        <v>95</v>
      </c>
      <c r="G23" s="16" t="s">
        <v>150</v>
      </c>
      <c r="H23" s="180" t="s">
        <v>318</v>
      </c>
      <c r="I23" s="15"/>
    </row>
    <row r="24" spans="1:9" ht="51" customHeight="1" thickBot="1">
      <c r="A24" s="389"/>
      <c r="B24" s="14" t="s">
        <v>310</v>
      </c>
      <c r="C24" s="180" t="s">
        <v>154</v>
      </c>
      <c r="D24" s="16" t="s">
        <v>155</v>
      </c>
      <c r="E24" s="180" t="s">
        <v>156</v>
      </c>
      <c r="F24" s="180" t="s">
        <v>95</v>
      </c>
      <c r="G24" s="16" t="s">
        <v>150</v>
      </c>
      <c r="H24" s="180" t="s">
        <v>318</v>
      </c>
      <c r="I24" s="15"/>
    </row>
    <row r="25" spans="1:9" ht="59.25" customHeight="1" thickBot="1">
      <c r="A25" s="389"/>
      <c r="B25" s="14" t="s">
        <v>311</v>
      </c>
      <c r="C25" s="180" t="s">
        <v>157</v>
      </c>
      <c r="D25" s="16" t="s">
        <v>158</v>
      </c>
      <c r="E25" s="180" t="s">
        <v>159</v>
      </c>
      <c r="F25" s="180" t="s">
        <v>95</v>
      </c>
      <c r="G25" s="16" t="s">
        <v>150</v>
      </c>
      <c r="H25" s="180" t="s">
        <v>318</v>
      </c>
      <c r="I25" s="15"/>
    </row>
    <row r="26" spans="1:9" ht="58.5" customHeight="1" thickBot="1">
      <c r="A26" s="389"/>
      <c r="B26" s="14" t="s">
        <v>312</v>
      </c>
      <c r="C26" s="180" t="s">
        <v>160</v>
      </c>
      <c r="D26" s="180" t="s">
        <v>161</v>
      </c>
      <c r="E26" s="180" t="s">
        <v>162</v>
      </c>
      <c r="F26" s="180" t="s">
        <v>95</v>
      </c>
      <c r="G26" s="16" t="s">
        <v>150</v>
      </c>
      <c r="H26" s="180" t="s">
        <v>318</v>
      </c>
      <c r="I26" s="15"/>
    </row>
    <row r="27" spans="1:9" ht="60.75" customHeight="1" thickBot="1">
      <c r="A27" s="389"/>
      <c r="B27" s="14" t="s">
        <v>313</v>
      </c>
      <c r="C27" s="180" t="s">
        <v>163</v>
      </c>
      <c r="D27" s="180" t="s">
        <v>164</v>
      </c>
      <c r="E27" s="16" t="s">
        <v>165</v>
      </c>
      <c r="F27" s="180" t="s">
        <v>95</v>
      </c>
      <c r="G27" s="16" t="s">
        <v>150</v>
      </c>
      <c r="H27" s="180" t="s">
        <v>318</v>
      </c>
      <c r="I27" s="15"/>
    </row>
    <row r="28" spans="1:9" ht="60.75" customHeight="1" thickBot="1">
      <c r="A28" s="389"/>
      <c r="B28" s="14" t="s">
        <v>314</v>
      </c>
      <c r="C28" s="180" t="s">
        <v>166</v>
      </c>
      <c r="D28" s="16" t="s">
        <v>167</v>
      </c>
      <c r="E28" s="16" t="s">
        <v>168</v>
      </c>
      <c r="F28" s="180" t="s">
        <v>95</v>
      </c>
      <c r="G28" s="16" t="s">
        <v>150</v>
      </c>
      <c r="H28" s="180" t="s">
        <v>318</v>
      </c>
      <c r="I28" s="15"/>
    </row>
    <row r="29" spans="1:9" ht="50.25" customHeight="1" thickBot="1">
      <c r="A29" s="389"/>
      <c r="B29" s="14" t="s">
        <v>315</v>
      </c>
      <c r="C29" s="180" t="s">
        <v>169</v>
      </c>
      <c r="D29" s="16" t="s">
        <v>170</v>
      </c>
      <c r="E29" s="16" t="s">
        <v>171</v>
      </c>
      <c r="F29" s="180" t="s">
        <v>95</v>
      </c>
      <c r="G29" s="16" t="s">
        <v>150</v>
      </c>
      <c r="H29" s="180" t="s">
        <v>318</v>
      </c>
      <c r="I29" s="15"/>
    </row>
    <row r="30" spans="1:9" ht="51" customHeight="1" thickBot="1">
      <c r="A30" s="389" t="s">
        <v>101</v>
      </c>
      <c r="B30" s="14" t="s">
        <v>16</v>
      </c>
      <c r="C30" s="24" t="s">
        <v>660</v>
      </c>
      <c r="D30" s="24" t="s">
        <v>316</v>
      </c>
      <c r="E30" s="24"/>
      <c r="F30" s="24" t="s">
        <v>317</v>
      </c>
      <c r="G30" s="24" t="s">
        <v>172</v>
      </c>
      <c r="H30" s="187" t="s">
        <v>632</v>
      </c>
      <c r="I30" s="154"/>
    </row>
    <row r="31" spans="1:9" ht="45.75" customHeight="1" thickBot="1">
      <c r="A31" s="389"/>
      <c r="B31" s="14" t="s">
        <v>17</v>
      </c>
      <c r="C31" s="24" t="s">
        <v>102</v>
      </c>
      <c r="D31" s="24" t="s">
        <v>173</v>
      </c>
      <c r="E31" s="24" t="s">
        <v>174</v>
      </c>
      <c r="F31" s="24" t="s">
        <v>138</v>
      </c>
      <c r="G31" s="24" t="s">
        <v>175</v>
      </c>
      <c r="H31" s="187" t="s">
        <v>103</v>
      </c>
      <c r="I31" s="25"/>
    </row>
    <row r="32" spans="1:9" ht="59.25" customHeight="1" thickBot="1">
      <c r="A32" s="389"/>
      <c r="B32" s="14" t="s">
        <v>18</v>
      </c>
      <c r="C32" s="24" t="s">
        <v>176</v>
      </c>
      <c r="D32" s="24" t="s">
        <v>177</v>
      </c>
      <c r="E32" s="24" t="s">
        <v>178</v>
      </c>
      <c r="F32" s="188" t="s">
        <v>95</v>
      </c>
      <c r="G32" s="189" t="s">
        <v>179</v>
      </c>
      <c r="H32" s="180" t="s">
        <v>319</v>
      </c>
      <c r="I32" s="15"/>
    </row>
    <row r="33" spans="1:9" ht="87.75" customHeight="1" thickBot="1">
      <c r="A33" s="21" t="s">
        <v>104</v>
      </c>
      <c r="B33" s="14" t="s">
        <v>105</v>
      </c>
      <c r="C33" s="24" t="s">
        <v>320</v>
      </c>
      <c r="D33" s="24" t="s">
        <v>321</v>
      </c>
      <c r="E33" s="24" t="s">
        <v>322</v>
      </c>
      <c r="F33" s="24" t="s">
        <v>149</v>
      </c>
      <c r="G33" s="24" t="s">
        <v>138</v>
      </c>
      <c r="H33" s="24" t="s">
        <v>84</v>
      </c>
      <c r="I33" s="15"/>
    </row>
    <row r="34" spans="1:9">
      <c r="A34" s="22"/>
    </row>
  </sheetData>
  <mergeCells count="12">
    <mergeCell ref="A22:A29"/>
    <mergeCell ref="A30:A32"/>
    <mergeCell ref="A1:I4"/>
    <mergeCell ref="A5:I5"/>
    <mergeCell ref="A6:I6"/>
    <mergeCell ref="B12:C12"/>
    <mergeCell ref="A19:A21"/>
    <mergeCell ref="B7:H8"/>
    <mergeCell ref="B9:H10"/>
    <mergeCell ref="A11:I11"/>
    <mergeCell ref="A7:A10"/>
    <mergeCell ref="A13:A18"/>
  </mergeCells>
  <pageMargins left="0.70866141732283472"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Gestión de Riesgos</vt:lpstr>
      <vt:lpstr>Mapa Riesgos de Corrupción 2018</vt:lpstr>
      <vt:lpstr>Racionalizacióndetramites</vt:lpstr>
      <vt:lpstr>RendiciónCuentas</vt:lpstr>
      <vt:lpstr>Atención al Ciudadano</vt:lpstr>
      <vt:lpstr>Tranparencia y Acceso a Inf. </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LINA MARIA SANCHEZ RIVAS</cp:lastModifiedBy>
  <cp:lastPrinted>2018-01-31T20:51:13Z</cp:lastPrinted>
  <dcterms:created xsi:type="dcterms:W3CDTF">2017-01-23T15:51:20Z</dcterms:created>
  <dcterms:modified xsi:type="dcterms:W3CDTF">2021-10-19T23:16:29Z</dcterms:modified>
</cp:coreProperties>
</file>