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yulyhuertas/Downloads/"/>
    </mc:Choice>
  </mc:AlternateContent>
  <xr:revisionPtr revIDLastSave="0" documentId="13_ncr:1_{41ADCC26-7385-E44C-8E19-1C2384E44A9E}" xr6:coauthVersionLast="47" xr6:coauthVersionMax="47" xr10:uidLastSave="{00000000-0000-0000-0000-000000000000}"/>
  <bookViews>
    <workbookView xWindow="0" yWindow="500" windowWidth="28800" windowHeight="15840" tabRatio="786" activeTab="6" xr2:uid="{00000000-000D-0000-FFFF-FFFF00000000}"/>
  </bookViews>
  <sheets>
    <sheet name="Gestión de Riesgos" sheetId="28" r:id="rId1"/>
    <sheet name="Riesgos de Corrupción" sheetId="36" r:id="rId2"/>
    <sheet name="Racionalización de Trámites" sheetId="31" r:id="rId3"/>
    <sheet name="RendiciónCuentas" sheetId="37" r:id="rId4"/>
    <sheet name="Atención al Ciudadano" sheetId="33" r:id="rId5"/>
    <sheet name="Tranparencia y Acceso a Inf. " sheetId="34" r:id="rId6"/>
    <sheet name="Integridad" sheetId="35" r:id="rId7"/>
    <sheet name="Hoja1" sheetId="38" r:id="rId8"/>
    <sheet name="Hoja2" sheetId="30" state="hidden" r:id="rId9"/>
  </sheets>
  <externalReferences>
    <externalReference r:id="rId10"/>
    <externalReference r:id="rId11"/>
    <externalReference r:id="rId12"/>
  </externalReferences>
  <definedNames>
    <definedName name="_xlnm._FilterDatabase" localSheetId="0" hidden="1">'Gestión de Riesgos'!$A$7:$S$25</definedName>
    <definedName name="_xlnm._FilterDatabase" localSheetId="2" hidden="1">'Racionalización de Trámites'!$A$24:$U$49</definedName>
    <definedName name="A" localSheetId="0">#REF!</definedName>
    <definedName name="A">#REF!</definedName>
    <definedName name="A_Obj1" localSheetId="0">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#REF!</definedName>
    <definedName name="acc_10" localSheetId="0">#REF!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'[1]Explicación de los campos'!$AU$2:$AU$3</definedName>
    <definedName name="Afecta">[2]Hoja2!$AM$2:$AM$3</definedName>
    <definedName name="Asignacionresp">'[1]Explicación de los campos'!$AS$2:$AS$3</definedName>
    <definedName name="Autoridadresp">'[1]Explicación de los campos'!$AS$5:$AS$6</definedName>
    <definedName name="Causafactor3">'[3]Explicación de los campos'!$B$2:$B$9</definedName>
    <definedName name="ciudadano" localSheetId="0">#REF!</definedName>
    <definedName name="ciudadano">#REF!</definedName>
    <definedName name="clase">'[2]Explicación de los campos'!$G$2:$G$7</definedName>
    <definedName name="Confidencialidad">[2]Hoja2!$N$3:$N$7</definedName>
    <definedName name="ControlTipo">[3]Hoja2!$AI$3:$AI$6</definedName>
    <definedName name="Departamentos" localSheetId="0">#REF!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0">#REF!</definedName>
    <definedName name="Fuentes">#REF!</definedName>
    <definedName name="hola" localSheetId="0">#REF!</definedName>
    <definedName name="hola">#REF!</definedName>
    <definedName name="Indicadores" localSheetId="0">#REF!</definedName>
    <definedName name="Indicadores">#REF!</definedName>
    <definedName name="m" localSheetId="0">#REF!</definedName>
    <definedName name="m">#REF!</definedName>
    <definedName name="Monica" localSheetId="0">#REF!</definedName>
    <definedName name="Monica">#REF!</definedName>
    <definedName name="Objetivos" localSheetId="0">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'[1]Explicación de los campos'!$AS$8:$AS$9</definedName>
    <definedName name="Posibilidad">[3]Hoja2!$H$3:$H$7</definedName>
    <definedName name="Proposito">'[1]Explicación de los campos'!$AS$11:$AS$13</definedName>
    <definedName name="RiesgoClase3">'[3]Explicación de los campos'!$G$2:$G$8</definedName>
    <definedName name="SiNo">[3]Hoja2!$AK$3:$AK$4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2" i="34" l="1"/>
  <c r="C8" i="38"/>
  <c r="B8" i="38"/>
  <c r="E3" i="38"/>
  <c r="E5" i="38"/>
  <c r="D5" i="38"/>
  <c r="D4" i="38"/>
  <c r="D3" i="38"/>
  <c r="S20" i="33"/>
  <c r="T14" i="35"/>
  <c r="D7" i="38" s="1"/>
  <c r="E7" i="38" s="1"/>
  <c r="S23" i="34"/>
  <c r="D6" i="38" s="1"/>
  <c r="E6" i="38" s="1"/>
  <c r="T49" i="31"/>
  <c r="Z40" i="37"/>
  <c r="U38" i="31"/>
  <c r="U39" i="31"/>
  <c r="U40" i="31"/>
  <c r="U41" i="31"/>
  <c r="U42" i="31"/>
  <c r="U43" i="31"/>
  <c r="U44" i="31"/>
  <c r="R25" i="28"/>
  <c r="D2" i="38" s="1"/>
  <c r="E2" i="38" s="1"/>
  <c r="S11" i="33"/>
  <c r="S12" i="28"/>
  <c r="S49" i="31"/>
  <c r="R49" i="31"/>
  <c r="U49" i="31" s="1"/>
  <c r="U48" i="31"/>
  <c r="U47" i="31"/>
  <c r="U46" i="31"/>
  <c r="U45" i="31"/>
  <c r="U37" i="31"/>
  <c r="U36" i="31"/>
  <c r="U35" i="31"/>
  <c r="U34" i="31"/>
  <c r="U33" i="31"/>
  <c r="U32" i="31"/>
  <c r="U31" i="31"/>
  <c r="U30" i="31"/>
  <c r="U29" i="31"/>
  <c r="U28" i="31"/>
  <c r="U27" i="31"/>
  <c r="U26" i="31"/>
  <c r="U25" i="31"/>
  <c r="S14" i="35"/>
  <c r="R14" i="35"/>
  <c r="U14" i="35" s="1"/>
  <c r="U13" i="35"/>
  <c r="U12" i="35"/>
  <c r="U11" i="35"/>
  <c r="U10" i="35"/>
  <c r="U9" i="35"/>
  <c r="R23" i="34"/>
  <c r="T23" i="34" s="1"/>
  <c r="T22" i="34"/>
  <c r="T21" i="34"/>
  <c r="T20" i="34"/>
  <c r="T19" i="34"/>
  <c r="T18" i="34"/>
  <c r="T17" i="34"/>
  <c r="T16" i="34"/>
  <c r="T15" i="34"/>
  <c r="T14" i="34"/>
  <c r="T13" i="34"/>
  <c r="T11" i="34"/>
  <c r="T10" i="34"/>
  <c r="T9" i="34"/>
  <c r="T8" i="34"/>
  <c r="Q20" i="33"/>
  <c r="S19" i="33"/>
  <c r="S18" i="33"/>
  <c r="S17" i="33"/>
  <c r="S16" i="33"/>
  <c r="S15" i="33"/>
  <c r="S14" i="33"/>
  <c r="S13" i="33"/>
  <c r="S12" i="33"/>
  <c r="S10" i="33"/>
  <c r="S9" i="33"/>
  <c r="S8" i="33"/>
  <c r="S7" i="33"/>
  <c r="Z43" i="37"/>
  <c r="Z44" i="37"/>
  <c r="Z45" i="37"/>
  <c r="Z46" i="37"/>
  <c r="Z47" i="37"/>
  <c r="Z48" i="37"/>
  <c r="Z49" i="37"/>
  <c r="Z50" i="37"/>
  <c r="Z51" i="37"/>
  <c r="Z52" i="37"/>
  <c r="Z53" i="37"/>
  <c r="Z54" i="37"/>
  <c r="Z55" i="37"/>
  <c r="Z56" i="37"/>
  <c r="Z57" i="37"/>
  <c r="Z58" i="37"/>
  <c r="Z59" i="37"/>
  <c r="Z60" i="37"/>
  <c r="Z61" i="37"/>
  <c r="Z62" i="37"/>
  <c r="Z63" i="37"/>
  <c r="Z64" i="37"/>
  <c r="Z65" i="37"/>
  <c r="Z66" i="37"/>
  <c r="Z42" i="37"/>
  <c r="Z41" i="37"/>
  <c r="Z39" i="37"/>
  <c r="Z38" i="37"/>
  <c r="Z37" i="37"/>
  <c r="Z36" i="37"/>
  <c r="Z35" i="37"/>
  <c r="Z34" i="37"/>
  <c r="Z33" i="37"/>
  <c r="Z32" i="37"/>
  <c r="Z31" i="37"/>
  <c r="Z30" i="37"/>
  <c r="Z29" i="37"/>
  <c r="Z28" i="37"/>
  <c r="Z27" i="37"/>
  <c r="Z26" i="37"/>
  <c r="Z25" i="37"/>
  <c r="Z24" i="37"/>
  <c r="Z23" i="37"/>
  <c r="Z22" i="37"/>
  <c r="Z21" i="37"/>
  <c r="Z20" i="37"/>
  <c r="Z19" i="37"/>
  <c r="Z18" i="37"/>
  <c r="S24" i="28"/>
  <c r="S22" i="28"/>
  <c r="S21" i="28"/>
  <c r="S20" i="28"/>
  <c r="S19" i="28"/>
  <c r="S18" i="28"/>
  <c r="S17" i="28"/>
  <c r="S16" i="28"/>
  <c r="S15" i="28"/>
  <c r="S14" i="28"/>
  <c r="S13" i="28"/>
  <c r="S11" i="28"/>
  <c r="S10" i="28"/>
  <c r="S25" i="28" l="1"/>
  <c r="D8" i="38"/>
  <c r="E4" i="38"/>
  <c r="E8" i="38" s="1"/>
  <c r="Z67" i="37"/>
  <c r="AZ161" i="36"/>
  <c r="AX161" i="36"/>
  <c r="AV161" i="36"/>
  <c r="AT161" i="36"/>
  <c r="AR161" i="36"/>
  <c r="AP161" i="36"/>
  <c r="AN161" i="36"/>
  <c r="AZ160" i="36"/>
  <c r="AX160" i="36"/>
  <c r="AV160" i="36"/>
  <c r="AT160" i="36"/>
  <c r="AR160" i="36"/>
  <c r="AP160" i="36"/>
  <c r="AN160" i="36"/>
  <c r="AZ159" i="36"/>
  <c r="AX159" i="36"/>
  <c r="AV159" i="36"/>
  <c r="AT159" i="36"/>
  <c r="AR159" i="36"/>
  <c r="AP159" i="36"/>
  <c r="AN159" i="36"/>
  <c r="AZ158" i="36"/>
  <c r="AX158" i="36"/>
  <c r="AV158" i="36"/>
  <c r="AT158" i="36"/>
  <c r="AR158" i="36"/>
  <c r="AP158" i="36"/>
  <c r="AN158" i="36"/>
  <c r="AZ157" i="36"/>
  <c r="AX157" i="36"/>
  <c r="AV157" i="36"/>
  <c r="AT157" i="36"/>
  <c r="AR157" i="36"/>
  <c r="AP157" i="36"/>
  <c r="AN157" i="36"/>
  <c r="BK156" i="36"/>
  <c r="AZ156" i="36"/>
  <c r="AX156" i="36"/>
  <c r="AV156" i="36"/>
  <c r="AT156" i="36"/>
  <c r="AR156" i="36"/>
  <c r="AP156" i="36"/>
  <c r="AN156" i="36"/>
  <c r="BA156" i="36" s="1"/>
  <c r="BB156" i="36" s="1"/>
  <c r="BD156" i="36" s="1"/>
  <c r="AI156" i="36"/>
  <c r="AH156" i="36"/>
  <c r="BL156" i="36" s="1"/>
  <c r="AF156" i="36"/>
  <c r="K156" i="36"/>
  <c r="L156" i="36" s="1"/>
  <c r="AZ155" i="36"/>
  <c r="AX155" i="36"/>
  <c r="AV155" i="36"/>
  <c r="AT155" i="36"/>
  <c r="AR155" i="36"/>
  <c r="AP155" i="36"/>
  <c r="AN155" i="36"/>
  <c r="AG155" i="36"/>
  <c r="AZ154" i="36"/>
  <c r="AX154" i="36"/>
  <c r="AV154" i="36"/>
  <c r="AT154" i="36"/>
  <c r="AR154" i="36"/>
  <c r="AP154" i="36"/>
  <c r="AN154" i="36"/>
  <c r="AZ153" i="36"/>
  <c r="AX153" i="36"/>
  <c r="AV153" i="36"/>
  <c r="AT153" i="36"/>
  <c r="AR153" i="36"/>
  <c r="AP153" i="36"/>
  <c r="AN153" i="36"/>
  <c r="AZ152" i="36"/>
  <c r="AX152" i="36"/>
  <c r="AV152" i="36"/>
  <c r="AT152" i="36"/>
  <c r="AR152" i="36"/>
  <c r="AP152" i="36"/>
  <c r="AN152" i="36"/>
  <c r="AZ151" i="36"/>
  <c r="AX151" i="36"/>
  <c r="AV151" i="36"/>
  <c r="AT151" i="36"/>
  <c r="AR151" i="36"/>
  <c r="AP151" i="36"/>
  <c r="AN151" i="36"/>
  <c r="BA150" i="36"/>
  <c r="BB150" i="36" s="1"/>
  <c r="BD150" i="36" s="1"/>
  <c r="AG150" i="36"/>
  <c r="BK150" i="36" s="1"/>
  <c r="AF150" i="36"/>
  <c r="K150" i="36"/>
  <c r="L150" i="36" s="1"/>
  <c r="AZ149" i="36"/>
  <c r="AX149" i="36"/>
  <c r="AV149" i="36"/>
  <c r="AT149" i="36"/>
  <c r="AR149" i="36"/>
  <c r="AP149" i="36"/>
  <c r="AN149" i="36"/>
  <c r="AG149" i="36"/>
  <c r="AZ148" i="36"/>
  <c r="AX148" i="36"/>
  <c r="AV148" i="36"/>
  <c r="AT148" i="36"/>
  <c r="AR148" i="36"/>
  <c r="AP148" i="36"/>
  <c r="AN148" i="36"/>
  <c r="AG148" i="36"/>
  <c r="AZ147" i="36"/>
  <c r="AX147" i="36"/>
  <c r="AV147" i="36"/>
  <c r="AT147" i="36"/>
  <c r="AR147" i="36"/>
  <c r="AP147" i="36"/>
  <c r="AN147" i="36"/>
  <c r="AG147" i="36"/>
  <c r="AZ146" i="36"/>
  <c r="AX146" i="36"/>
  <c r="AV146" i="36"/>
  <c r="AT146" i="36"/>
  <c r="AR146" i="36"/>
  <c r="AP146" i="36"/>
  <c r="AN146" i="36"/>
  <c r="AG146" i="36"/>
  <c r="AZ145" i="36"/>
  <c r="AX145" i="36"/>
  <c r="AV145" i="36"/>
  <c r="AT145" i="36"/>
  <c r="AR145" i="36"/>
  <c r="AP145" i="36"/>
  <c r="AN145" i="36"/>
  <c r="AG145" i="36"/>
  <c r="AZ144" i="36"/>
  <c r="AX144" i="36"/>
  <c r="AV144" i="36"/>
  <c r="AT144" i="36"/>
  <c r="AR144" i="36"/>
  <c r="AP144" i="36"/>
  <c r="AN144" i="36"/>
  <c r="AF144" i="36"/>
  <c r="AG144" i="36" s="1"/>
  <c r="L144" i="36"/>
  <c r="K144" i="36"/>
  <c r="AG143" i="36"/>
  <c r="AG142" i="36"/>
  <c r="AG141" i="36"/>
  <c r="AG140" i="36"/>
  <c r="AG139" i="36"/>
  <c r="AZ138" i="36"/>
  <c r="AX138" i="36"/>
  <c r="AV138" i="36"/>
  <c r="AT138" i="36"/>
  <c r="AR138" i="36"/>
  <c r="AP138" i="36"/>
  <c r="AN138" i="36"/>
  <c r="AF138" i="36"/>
  <c r="AG138" i="36" s="1"/>
  <c r="K138" i="36"/>
  <c r="AZ137" i="36"/>
  <c r="AX137" i="36"/>
  <c r="AV137" i="36"/>
  <c r="AT137" i="36"/>
  <c r="AR137" i="36"/>
  <c r="AP137" i="36"/>
  <c r="AN137" i="36"/>
  <c r="AG137" i="36"/>
  <c r="AZ136" i="36"/>
  <c r="AX136" i="36"/>
  <c r="AV136" i="36"/>
  <c r="AT136" i="36"/>
  <c r="AR136" i="36"/>
  <c r="AP136" i="36"/>
  <c r="AN136" i="36"/>
  <c r="AG136" i="36"/>
  <c r="AZ135" i="36"/>
  <c r="AX135" i="36"/>
  <c r="AV135" i="36"/>
  <c r="AT135" i="36"/>
  <c r="AR135" i="36"/>
  <c r="AP135" i="36"/>
  <c r="AN135" i="36"/>
  <c r="AG135" i="36"/>
  <c r="AZ134" i="36"/>
  <c r="AX134" i="36"/>
  <c r="AV134" i="36"/>
  <c r="AT134" i="36"/>
  <c r="AR134" i="36"/>
  <c r="AP134" i="36"/>
  <c r="AN134" i="36"/>
  <c r="AG134" i="36"/>
  <c r="AZ133" i="36"/>
  <c r="AX133" i="36"/>
  <c r="AV133" i="36"/>
  <c r="AT133" i="36"/>
  <c r="AR133" i="36"/>
  <c r="AP133" i="36"/>
  <c r="AN133" i="36"/>
  <c r="AG133" i="36"/>
  <c r="AZ132" i="36"/>
  <c r="AX132" i="36"/>
  <c r="AV132" i="36"/>
  <c r="AT132" i="36"/>
  <c r="AR132" i="36"/>
  <c r="AP132" i="36"/>
  <c r="AN132" i="36"/>
  <c r="AF132" i="36"/>
  <c r="AG132" i="36" s="1"/>
  <c r="L132" i="36"/>
  <c r="K132" i="36"/>
  <c r="AZ131" i="36"/>
  <c r="AX131" i="36"/>
  <c r="AV131" i="36"/>
  <c r="AT131" i="36"/>
  <c r="AR131" i="36"/>
  <c r="AP131" i="36"/>
  <c r="AN131" i="36"/>
  <c r="AG131" i="36"/>
  <c r="AZ130" i="36"/>
  <c r="AX130" i="36"/>
  <c r="AV130" i="36"/>
  <c r="AT130" i="36"/>
  <c r="AR130" i="36"/>
  <c r="AP130" i="36"/>
  <c r="AN130" i="36"/>
  <c r="AG130" i="36"/>
  <c r="AZ129" i="36"/>
  <c r="AX129" i="36"/>
  <c r="AV129" i="36"/>
  <c r="AT129" i="36"/>
  <c r="AR129" i="36"/>
  <c r="AP129" i="36"/>
  <c r="AN129" i="36"/>
  <c r="AG129" i="36"/>
  <c r="AZ128" i="36"/>
  <c r="AX128" i="36"/>
  <c r="AV128" i="36"/>
  <c r="AT128" i="36"/>
  <c r="AR128" i="36"/>
  <c r="AP128" i="36"/>
  <c r="AN128" i="36"/>
  <c r="AG128" i="36"/>
  <c r="AZ127" i="36"/>
  <c r="AX127" i="36"/>
  <c r="AV127" i="36"/>
  <c r="AT127" i="36"/>
  <c r="AR127" i="36"/>
  <c r="AP127" i="36"/>
  <c r="AN127" i="36"/>
  <c r="AG127" i="36"/>
  <c r="AZ126" i="36"/>
  <c r="AX126" i="36"/>
  <c r="AV126" i="36"/>
  <c r="AT126" i="36"/>
  <c r="AR126" i="36"/>
  <c r="AP126" i="36"/>
  <c r="AN126" i="36"/>
  <c r="AF126" i="36"/>
  <c r="AG126" i="36" s="1"/>
  <c r="BK126" i="36" s="1"/>
  <c r="K126" i="36"/>
  <c r="L126" i="36" s="1"/>
  <c r="AZ125" i="36"/>
  <c r="AX125" i="36"/>
  <c r="AV125" i="36"/>
  <c r="AT125" i="36"/>
  <c r="AR125" i="36"/>
  <c r="AP125" i="36"/>
  <c r="AN125" i="36"/>
  <c r="AG125" i="36"/>
  <c r="AZ124" i="36"/>
  <c r="AX124" i="36"/>
  <c r="AV124" i="36"/>
  <c r="AT124" i="36"/>
  <c r="AR124" i="36"/>
  <c r="AP124" i="36"/>
  <c r="AN124" i="36"/>
  <c r="AG124" i="36"/>
  <c r="AZ123" i="36"/>
  <c r="AX123" i="36"/>
  <c r="AV123" i="36"/>
  <c r="AT123" i="36"/>
  <c r="AR123" i="36"/>
  <c r="AP123" i="36"/>
  <c r="AN123" i="36"/>
  <c r="AG123" i="36"/>
  <c r="AZ122" i="36"/>
  <c r="AX122" i="36"/>
  <c r="AV122" i="36"/>
  <c r="AT122" i="36"/>
  <c r="AR122" i="36"/>
  <c r="AP122" i="36"/>
  <c r="AN122" i="36"/>
  <c r="AG122" i="36"/>
  <c r="AZ121" i="36"/>
  <c r="AX121" i="36"/>
  <c r="AV121" i="36"/>
  <c r="AT121" i="36"/>
  <c r="AR121" i="36"/>
  <c r="AP121" i="36"/>
  <c r="AN121" i="36"/>
  <c r="AG121" i="36"/>
  <c r="AZ120" i="36"/>
  <c r="AX120" i="36"/>
  <c r="AV120" i="36"/>
  <c r="AT120" i="36"/>
  <c r="AR120" i="36"/>
  <c r="AP120" i="36"/>
  <c r="AN120" i="36"/>
  <c r="AF120" i="36"/>
  <c r="AG120" i="36" s="1"/>
  <c r="K120" i="36"/>
  <c r="L120" i="36" s="1"/>
  <c r="AZ119" i="36"/>
  <c r="AX119" i="36"/>
  <c r="AV119" i="36"/>
  <c r="AT119" i="36"/>
  <c r="AR119" i="36"/>
  <c r="AP119" i="36"/>
  <c r="AN119" i="36"/>
  <c r="AG119" i="36"/>
  <c r="AZ118" i="36"/>
  <c r="AX118" i="36"/>
  <c r="AV118" i="36"/>
  <c r="AT118" i="36"/>
  <c r="AR118" i="36"/>
  <c r="AP118" i="36"/>
  <c r="AN118" i="36"/>
  <c r="AG118" i="36"/>
  <c r="AZ117" i="36"/>
  <c r="AX117" i="36"/>
  <c r="AV117" i="36"/>
  <c r="AT117" i="36"/>
  <c r="AR117" i="36"/>
  <c r="AP117" i="36"/>
  <c r="AN117" i="36"/>
  <c r="AG117" i="36"/>
  <c r="AZ116" i="36"/>
  <c r="AX116" i="36"/>
  <c r="AV116" i="36"/>
  <c r="AT116" i="36"/>
  <c r="AR116" i="36"/>
  <c r="AP116" i="36"/>
  <c r="AN116" i="36"/>
  <c r="AG116" i="36"/>
  <c r="AZ115" i="36"/>
  <c r="AX115" i="36"/>
  <c r="AV115" i="36"/>
  <c r="AT115" i="36"/>
  <c r="AR115" i="36"/>
  <c r="AP115" i="36"/>
  <c r="AN115" i="36"/>
  <c r="BA115" i="36" s="1"/>
  <c r="BB115" i="36" s="1"/>
  <c r="BD115" i="36" s="1"/>
  <c r="BE115" i="36" s="1"/>
  <c r="AG115" i="36"/>
  <c r="AZ114" i="36"/>
  <c r="AX114" i="36"/>
  <c r="AV114" i="36"/>
  <c r="AT114" i="36"/>
  <c r="AR114" i="36"/>
  <c r="AP114" i="36"/>
  <c r="AN114" i="36"/>
  <c r="AF114" i="36"/>
  <c r="AG114" i="36" s="1"/>
  <c r="BK114" i="36" s="1"/>
  <c r="K114" i="36"/>
  <c r="L114" i="36" s="1"/>
  <c r="AZ113" i="36"/>
  <c r="AX113" i="36"/>
  <c r="AV113" i="36"/>
  <c r="AT113" i="36"/>
  <c r="AR113" i="36"/>
  <c r="AP113" i="36"/>
  <c r="AN113" i="36"/>
  <c r="AG113" i="36"/>
  <c r="AZ112" i="36"/>
  <c r="AX112" i="36"/>
  <c r="AV112" i="36"/>
  <c r="AT112" i="36"/>
  <c r="AR112" i="36"/>
  <c r="AP112" i="36"/>
  <c r="AN112" i="36"/>
  <c r="AG112" i="36"/>
  <c r="AZ111" i="36"/>
  <c r="AX111" i="36"/>
  <c r="AV111" i="36"/>
  <c r="AT111" i="36"/>
  <c r="AR111" i="36"/>
  <c r="AP111" i="36"/>
  <c r="AN111" i="36"/>
  <c r="AG111" i="36"/>
  <c r="AG110" i="36"/>
  <c r="AZ109" i="36"/>
  <c r="AX109" i="36"/>
  <c r="AV109" i="36"/>
  <c r="AT109" i="36"/>
  <c r="AR109" i="36"/>
  <c r="AP109" i="36"/>
  <c r="AN109" i="36"/>
  <c r="BA109" i="36" s="1"/>
  <c r="BB109" i="36" s="1"/>
  <c r="BD109" i="36" s="1"/>
  <c r="BE109" i="36" s="1"/>
  <c r="AG109" i="36"/>
  <c r="AZ108" i="36"/>
  <c r="AX108" i="36"/>
  <c r="AV108" i="36"/>
  <c r="AT108" i="36"/>
  <c r="AR108" i="36"/>
  <c r="AP108" i="36"/>
  <c r="AN108" i="36"/>
  <c r="BA108" i="36" s="1"/>
  <c r="BB108" i="36" s="1"/>
  <c r="BD108" i="36" s="1"/>
  <c r="AF108" i="36"/>
  <c r="AG108" i="36" s="1"/>
  <c r="K108" i="36"/>
  <c r="L108" i="36" s="1"/>
  <c r="AZ107" i="36"/>
  <c r="AX107" i="36"/>
  <c r="AV107" i="36"/>
  <c r="AT107" i="36"/>
  <c r="AR107" i="36"/>
  <c r="AP107" i="36"/>
  <c r="AN107" i="36"/>
  <c r="AG107" i="36"/>
  <c r="AZ106" i="36"/>
  <c r="AX106" i="36"/>
  <c r="AV106" i="36"/>
  <c r="AT106" i="36"/>
  <c r="AR106" i="36"/>
  <c r="AP106" i="36"/>
  <c r="AN106" i="36"/>
  <c r="AG106" i="36"/>
  <c r="AZ105" i="36"/>
  <c r="AX105" i="36"/>
  <c r="AV105" i="36"/>
  <c r="AT105" i="36"/>
  <c r="AR105" i="36"/>
  <c r="AP105" i="36"/>
  <c r="AN105" i="36"/>
  <c r="AG105" i="36"/>
  <c r="AZ104" i="36"/>
  <c r="AX104" i="36"/>
  <c r="AV104" i="36"/>
  <c r="AT104" i="36"/>
  <c r="AR104" i="36"/>
  <c r="AP104" i="36"/>
  <c r="AN104" i="36"/>
  <c r="AG104" i="36"/>
  <c r="AZ103" i="36"/>
  <c r="AX103" i="36"/>
  <c r="AV103" i="36"/>
  <c r="AT103" i="36"/>
  <c r="AR103" i="36"/>
  <c r="AP103" i="36"/>
  <c r="AN103" i="36"/>
  <c r="AG103" i="36"/>
  <c r="AZ102" i="36"/>
  <c r="AX102" i="36"/>
  <c r="AV102" i="36"/>
  <c r="AT102" i="36"/>
  <c r="AR102" i="36"/>
  <c r="AP102" i="36"/>
  <c r="AN102" i="36"/>
  <c r="AF102" i="36"/>
  <c r="AG102" i="36" s="1"/>
  <c r="L102" i="36"/>
  <c r="K102" i="36"/>
  <c r="BK96" i="36"/>
  <c r="BI96" i="36"/>
  <c r="BM96" i="36" s="1"/>
  <c r="BG96" i="36"/>
  <c r="AH96" i="36"/>
  <c r="AJ96" i="36" s="1"/>
  <c r="AF96" i="36"/>
  <c r="BK90" i="36"/>
  <c r="BM90" i="36" s="1"/>
  <c r="BI90" i="36"/>
  <c r="BG90" i="36"/>
  <c r="AH90" i="36"/>
  <c r="AJ90" i="36" s="1"/>
  <c r="AF90" i="36"/>
  <c r="BK84" i="36"/>
  <c r="BI84" i="36"/>
  <c r="BG84" i="36"/>
  <c r="AH84" i="36"/>
  <c r="AJ84" i="36" s="1"/>
  <c r="AF84" i="36"/>
  <c r="AZ83" i="36"/>
  <c r="AX83" i="36"/>
  <c r="AV83" i="36"/>
  <c r="AT83" i="36"/>
  <c r="AR83" i="36"/>
  <c r="AP83" i="36"/>
  <c r="AN83" i="36"/>
  <c r="AG83" i="36"/>
  <c r="AZ82" i="36"/>
  <c r="AX82" i="36"/>
  <c r="AV82" i="36"/>
  <c r="AT82" i="36"/>
  <c r="AR82" i="36"/>
  <c r="AP82" i="36"/>
  <c r="AN82" i="36"/>
  <c r="AG82" i="36"/>
  <c r="AZ81" i="36"/>
  <c r="AX81" i="36"/>
  <c r="AV81" i="36"/>
  <c r="AT81" i="36"/>
  <c r="AR81" i="36"/>
  <c r="AP81" i="36"/>
  <c r="AN81" i="36"/>
  <c r="AG81" i="36"/>
  <c r="AZ80" i="36"/>
  <c r="AX80" i="36"/>
  <c r="AV80" i="36"/>
  <c r="AT80" i="36"/>
  <c r="AR80" i="36"/>
  <c r="AP80" i="36"/>
  <c r="AN80" i="36"/>
  <c r="AG80" i="36"/>
  <c r="AZ79" i="36"/>
  <c r="AX79" i="36"/>
  <c r="AV79" i="36"/>
  <c r="AT79" i="36"/>
  <c r="AR79" i="36"/>
  <c r="AP79" i="36"/>
  <c r="AN79" i="36"/>
  <c r="AG79" i="36"/>
  <c r="AZ78" i="36"/>
  <c r="AX78" i="36"/>
  <c r="AV78" i="36"/>
  <c r="AT78" i="36"/>
  <c r="AR78" i="36"/>
  <c r="AP78" i="36"/>
  <c r="AN78" i="36"/>
  <c r="BA78" i="36" s="1"/>
  <c r="BB78" i="36" s="1"/>
  <c r="BD78" i="36" s="1"/>
  <c r="AF78" i="36"/>
  <c r="AG78" i="36" s="1"/>
  <c r="K78" i="36"/>
  <c r="AZ77" i="36"/>
  <c r="AX77" i="36"/>
  <c r="AV77" i="36"/>
  <c r="AT77" i="36"/>
  <c r="AR77" i="36"/>
  <c r="AP77" i="36"/>
  <c r="AN77" i="36"/>
  <c r="AG77" i="36"/>
  <c r="AZ76" i="36"/>
  <c r="AX76" i="36"/>
  <c r="AV76" i="36"/>
  <c r="AT76" i="36"/>
  <c r="AR76" i="36"/>
  <c r="AP76" i="36"/>
  <c r="AN76" i="36"/>
  <c r="AG76" i="36"/>
  <c r="AZ75" i="36"/>
  <c r="AX75" i="36"/>
  <c r="AV75" i="36"/>
  <c r="AT75" i="36"/>
  <c r="AR75" i="36"/>
  <c r="AP75" i="36"/>
  <c r="AN75" i="36"/>
  <c r="AG75" i="36"/>
  <c r="AZ74" i="36"/>
  <c r="AX74" i="36"/>
  <c r="AV74" i="36"/>
  <c r="AT74" i="36"/>
  <c r="AR74" i="36"/>
  <c r="AP74" i="36"/>
  <c r="AN74" i="36"/>
  <c r="AG74" i="36"/>
  <c r="AZ73" i="36"/>
  <c r="AX73" i="36"/>
  <c r="AV73" i="36"/>
  <c r="AT73" i="36"/>
  <c r="AR73" i="36"/>
  <c r="AP73" i="36"/>
  <c r="AN73" i="36"/>
  <c r="AG73" i="36"/>
  <c r="AZ72" i="36"/>
  <c r="AX72" i="36"/>
  <c r="AV72" i="36"/>
  <c r="AT72" i="36"/>
  <c r="AR72" i="36"/>
  <c r="AP72" i="36"/>
  <c r="AN72" i="36"/>
  <c r="AF72" i="36"/>
  <c r="AG72" i="36" s="1"/>
  <c r="K72" i="36"/>
  <c r="L72" i="36" s="1"/>
  <c r="AZ71" i="36"/>
  <c r="AX71" i="36"/>
  <c r="AV71" i="36"/>
  <c r="AT71" i="36"/>
  <c r="AR71" i="36"/>
  <c r="AP71" i="36"/>
  <c r="AN71" i="36"/>
  <c r="AG71" i="36"/>
  <c r="AZ70" i="36"/>
  <c r="AX70" i="36"/>
  <c r="AV70" i="36"/>
  <c r="AT70" i="36"/>
  <c r="AR70" i="36"/>
  <c r="AP70" i="36"/>
  <c r="AN70" i="36"/>
  <c r="AG70" i="36"/>
  <c r="AZ69" i="36"/>
  <c r="AX69" i="36"/>
  <c r="AV69" i="36"/>
  <c r="AT69" i="36"/>
  <c r="AR69" i="36"/>
  <c r="AP69" i="36"/>
  <c r="AN69" i="36"/>
  <c r="AF69" i="36"/>
  <c r="AG69" i="36" s="1"/>
  <c r="L69" i="36"/>
  <c r="AZ68" i="36"/>
  <c r="AX68" i="36"/>
  <c r="AV68" i="36"/>
  <c r="AT68" i="36"/>
  <c r="AR68" i="36"/>
  <c r="AP68" i="36"/>
  <c r="AN68" i="36"/>
  <c r="AG68" i="36"/>
  <c r="AZ67" i="36"/>
  <c r="AX67" i="36"/>
  <c r="AV67" i="36"/>
  <c r="AT67" i="36"/>
  <c r="AR67" i="36"/>
  <c r="AP67" i="36"/>
  <c r="AN67" i="36"/>
  <c r="AG67" i="36"/>
  <c r="AZ66" i="36"/>
  <c r="AX66" i="36"/>
  <c r="AV66" i="36"/>
  <c r="AT66" i="36"/>
  <c r="AR66" i="36"/>
  <c r="AP66" i="36"/>
  <c r="AN66" i="36"/>
  <c r="AG66" i="36"/>
  <c r="AZ65" i="36"/>
  <c r="AX65" i="36"/>
  <c r="AV65" i="36"/>
  <c r="AT65" i="36"/>
  <c r="AR65" i="36"/>
  <c r="AP65" i="36"/>
  <c r="AN65" i="36"/>
  <c r="AG65" i="36"/>
  <c r="AZ64" i="36"/>
  <c r="AX64" i="36"/>
  <c r="AV64" i="36"/>
  <c r="AT64" i="36"/>
  <c r="AR64" i="36"/>
  <c r="AP64" i="36"/>
  <c r="AN64" i="36"/>
  <c r="AG64" i="36"/>
  <c r="AZ63" i="36"/>
  <c r="AX63" i="36"/>
  <c r="AV63" i="36"/>
  <c r="AT63" i="36"/>
  <c r="AR63" i="36"/>
  <c r="AP63" i="36"/>
  <c r="AN63" i="36"/>
  <c r="AF63" i="36"/>
  <c r="AG63" i="36" s="1"/>
  <c r="K63" i="36"/>
  <c r="L63" i="36" s="1"/>
  <c r="AZ62" i="36"/>
  <c r="AX62" i="36"/>
  <c r="AV62" i="36"/>
  <c r="AT62" i="36"/>
  <c r="AR62" i="36"/>
  <c r="AP62" i="36"/>
  <c r="AN62" i="36"/>
  <c r="AG62" i="36"/>
  <c r="AZ61" i="36"/>
  <c r="AX61" i="36"/>
  <c r="AV61" i="36"/>
  <c r="AT61" i="36"/>
  <c r="AR61" i="36"/>
  <c r="AP61" i="36"/>
  <c r="AN61" i="36"/>
  <c r="AG61" i="36"/>
  <c r="AZ60" i="36"/>
  <c r="AX60" i="36"/>
  <c r="AV60" i="36"/>
  <c r="AT60" i="36"/>
  <c r="AR60" i="36"/>
  <c r="AP60" i="36"/>
  <c r="AN60" i="36"/>
  <c r="BA60" i="36" s="1"/>
  <c r="BB60" i="36" s="1"/>
  <c r="BD60" i="36" s="1"/>
  <c r="BE60" i="36" s="1"/>
  <c r="AG60" i="36"/>
  <c r="AZ59" i="36"/>
  <c r="AX59" i="36"/>
  <c r="AV59" i="36"/>
  <c r="AT59" i="36"/>
  <c r="AR59" i="36"/>
  <c r="AP59" i="36"/>
  <c r="AN59" i="36"/>
  <c r="BA59" i="36" s="1"/>
  <c r="BB59" i="36" s="1"/>
  <c r="BD59" i="36" s="1"/>
  <c r="BE59" i="36" s="1"/>
  <c r="AG59" i="36"/>
  <c r="AZ58" i="36"/>
  <c r="AX58" i="36"/>
  <c r="AV58" i="36"/>
  <c r="AT58" i="36"/>
  <c r="AR58" i="36"/>
  <c r="AP58" i="36"/>
  <c r="BA58" i="36" s="1"/>
  <c r="BB58" i="36" s="1"/>
  <c r="BD58" i="36" s="1"/>
  <c r="BE58" i="36" s="1"/>
  <c r="AN58" i="36"/>
  <c r="AG58" i="36"/>
  <c r="AZ57" i="36"/>
  <c r="AX57" i="36"/>
  <c r="AV57" i="36"/>
  <c r="AT57" i="36"/>
  <c r="AR57" i="36"/>
  <c r="AP57" i="36"/>
  <c r="AN57" i="36"/>
  <c r="AF57" i="36"/>
  <c r="AG57" i="36" s="1"/>
  <c r="K57" i="36"/>
  <c r="L57" i="36" s="1"/>
  <c r="AZ56" i="36"/>
  <c r="AX56" i="36"/>
  <c r="AV56" i="36"/>
  <c r="AT56" i="36"/>
  <c r="AR56" i="36"/>
  <c r="AP56" i="36"/>
  <c r="AN56" i="36"/>
  <c r="AG56" i="36"/>
  <c r="AZ55" i="36"/>
  <c r="AX55" i="36"/>
  <c r="AV55" i="36"/>
  <c r="AT55" i="36"/>
  <c r="AR55" i="36"/>
  <c r="AP55" i="36"/>
  <c r="AN55" i="36"/>
  <c r="AZ54" i="36"/>
  <c r="AX54" i="36"/>
  <c r="AV54" i="36"/>
  <c r="AT54" i="36"/>
  <c r="AR54" i="36"/>
  <c r="AP54" i="36"/>
  <c r="AN54" i="36"/>
  <c r="AG54" i="36"/>
  <c r="AZ53" i="36"/>
  <c r="AX53" i="36"/>
  <c r="AV53" i="36"/>
  <c r="AT53" i="36"/>
  <c r="AR53" i="36"/>
  <c r="AP53" i="36"/>
  <c r="AN53" i="36"/>
  <c r="AG53" i="36"/>
  <c r="AZ52" i="36"/>
  <c r="AX52" i="36"/>
  <c r="AV52" i="36"/>
  <c r="AT52" i="36"/>
  <c r="AR52" i="36"/>
  <c r="AP52" i="36"/>
  <c r="AN52" i="36"/>
  <c r="AG52" i="36"/>
  <c r="AZ51" i="36"/>
  <c r="AX51" i="36"/>
  <c r="AV51" i="36"/>
  <c r="AT51" i="36"/>
  <c r="AR51" i="36"/>
  <c r="AP51" i="36"/>
  <c r="BA51" i="36" s="1"/>
  <c r="BB51" i="36" s="1"/>
  <c r="BD51" i="36" s="1"/>
  <c r="AN51" i="36"/>
  <c r="AF51" i="36"/>
  <c r="AG51" i="36" s="1"/>
  <c r="K51" i="36"/>
  <c r="AZ50" i="36"/>
  <c r="AX50" i="36"/>
  <c r="AV50" i="36"/>
  <c r="AT50" i="36"/>
  <c r="AR50" i="36"/>
  <c r="AP50" i="36"/>
  <c r="AN50" i="36"/>
  <c r="AG50" i="36"/>
  <c r="AZ49" i="36"/>
  <c r="AX49" i="36"/>
  <c r="AV49" i="36"/>
  <c r="AT49" i="36"/>
  <c r="AR49" i="36"/>
  <c r="AP49" i="36"/>
  <c r="AN49" i="36"/>
  <c r="AG49" i="36"/>
  <c r="AZ48" i="36"/>
  <c r="AX48" i="36"/>
  <c r="AV48" i="36"/>
  <c r="AT48" i="36"/>
  <c r="AR48" i="36"/>
  <c r="AP48" i="36"/>
  <c r="AN48" i="36"/>
  <c r="AG48" i="36"/>
  <c r="AZ47" i="36"/>
  <c r="AX47" i="36"/>
  <c r="AV47" i="36"/>
  <c r="AT47" i="36"/>
  <c r="AR47" i="36"/>
  <c r="AP47" i="36"/>
  <c r="AN47" i="36"/>
  <c r="AG47" i="36"/>
  <c r="AZ46" i="36"/>
  <c r="AX46" i="36"/>
  <c r="AV46" i="36"/>
  <c r="AT46" i="36"/>
  <c r="AR46" i="36"/>
  <c r="AP46" i="36"/>
  <c r="AN46" i="36"/>
  <c r="AG46" i="36"/>
  <c r="AZ45" i="36"/>
  <c r="AX45" i="36"/>
  <c r="AV45" i="36"/>
  <c r="AT45" i="36"/>
  <c r="BA45" i="36" s="1"/>
  <c r="BB45" i="36" s="1"/>
  <c r="BD45" i="36" s="1"/>
  <c r="AR45" i="36"/>
  <c r="AP45" i="36"/>
  <c r="AN45" i="36"/>
  <c r="AF45" i="36"/>
  <c r="AG45" i="36" s="1"/>
  <c r="K45" i="36"/>
  <c r="L45" i="36" s="1"/>
  <c r="AZ44" i="36"/>
  <c r="AX44" i="36"/>
  <c r="AV44" i="36"/>
  <c r="AT44" i="36"/>
  <c r="AR44" i="36"/>
  <c r="AP44" i="36"/>
  <c r="AN44" i="36"/>
  <c r="AG44" i="36"/>
  <c r="AZ43" i="36"/>
  <c r="AX43" i="36"/>
  <c r="AV43" i="36"/>
  <c r="AT43" i="36"/>
  <c r="AR43" i="36"/>
  <c r="AP43" i="36"/>
  <c r="AN43" i="36"/>
  <c r="AG43" i="36"/>
  <c r="AZ42" i="36"/>
  <c r="AX42" i="36"/>
  <c r="AV42" i="36"/>
  <c r="AT42" i="36"/>
  <c r="AR42" i="36"/>
  <c r="AP42" i="36"/>
  <c r="AN42" i="36"/>
  <c r="AG42" i="36"/>
  <c r="AZ41" i="36"/>
  <c r="AX41" i="36"/>
  <c r="AV41" i="36"/>
  <c r="AT41" i="36"/>
  <c r="AR41" i="36"/>
  <c r="AP41" i="36"/>
  <c r="AN41" i="36"/>
  <c r="AG41" i="36"/>
  <c r="AZ40" i="36"/>
  <c r="AX40" i="36"/>
  <c r="AV40" i="36"/>
  <c r="AT40" i="36"/>
  <c r="AR40" i="36"/>
  <c r="AP40" i="36"/>
  <c r="AN40" i="36"/>
  <c r="AG40" i="36"/>
  <c r="AZ39" i="36"/>
  <c r="AX39" i="36"/>
  <c r="AV39" i="36"/>
  <c r="AT39" i="36"/>
  <c r="AR39" i="36"/>
  <c r="AP39" i="36"/>
  <c r="AN39" i="36"/>
  <c r="BA39" i="36" s="1"/>
  <c r="BB39" i="36" s="1"/>
  <c r="BD39" i="36" s="1"/>
  <c r="AF39" i="36"/>
  <c r="AG39" i="36" s="1"/>
  <c r="K39" i="36"/>
  <c r="AZ38" i="36"/>
  <c r="AX38" i="36"/>
  <c r="AV38" i="36"/>
  <c r="AT38" i="36"/>
  <c r="AR38" i="36"/>
  <c r="AP38" i="36"/>
  <c r="AN38" i="36"/>
  <c r="AG38" i="36"/>
  <c r="AZ37" i="36"/>
  <c r="AX37" i="36"/>
  <c r="AV37" i="36"/>
  <c r="AT37" i="36"/>
  <c r="AR37" i="36"/>
  <c r="AP37" i="36"/>
  <c r="AN37" i="36"/>
  <c r="AG37" i="36"/>
  <c r="AZ36" i="36"/>
  <c r="AX36" i="36"/>
  <c r="AV36" i="36"/>
  <c r="AT36" i="36"/>
  <c r="AR36" i="36"/>
  <c r="AP36" i="36"/>
  <c r="AN36" i="36"/>
  <c r="AG36" i="36"/>
  <c r="AZ35" i="36"/>
  <c r="AX35" i="36"/>
  <c r="AV35" i="36"/>
  <c r="AT35" i="36"/>
  <c r="AR35" i="36"/>
  <c r="AP35" i="36"/>
  <c r="AN35" i="36"/>
  <c r="AG35" i="36"/>
  <c r="AZ34" i="36"/>
  <c r="AX34" i="36"/>
  <c r="AV34" i="36"/>
  <c r="AT34" i="36"/>
  <c r="AR34" i="36"/>
  <c r="AP34" i="36"/>
  <c r="AN34" i="36"/>
  <c r="AG34" i="36"/>
  <c r="AZ33" i="36"/>
  <c r="AX33" i="36"/>
  <c r="AV33" i="36"/>
  <c r="AT33" i="36"/>
  <c r="AR33" i="36"/>
  <c r="AP33" i="36"/>
  <c r="AN33" i="36"/>
  <c r="AF33" i="36"/>
  <c r="AG33" i="36" s="1"/>
  <c r="K33" i="36"/>
  <c r="L33" i="36" s="1"/>
  <c r="AZ32" i="36"/>
  <c r="AX32" i="36"/>
  <c r="AV32" i="36"/>
  <c r="AT32" i="36"/>
  <c r="AR32" i="36"/>
  <c r="AP32" i="36"/>
  <c r="AN32" i="36"/>
  <c r="AG32" i="36"/>
  <c r="AZ31" i="36"/>
  <c r="AX31" i="36"/>
  <c r="AV31" i="36"/>
  <c r="AT31" i="36"/>
  <c r="AR31" i="36"/>
  <c r="AP31" i="36"/>
  <c r="AN31" i="36"/>
  <c r="AG31" i="36"/>
  <c r="AZ30" i="36"/>
  <c r="AX30" i="36"/>
  <c r="AV30" i="36"/>
  <c r="AT30" i="36"/>
  <c r="AR30" i="36"/>
  <c r="AP30" i="36"/>
  <c r="AN30" i="36"/>
  <c r="AG30" i="36"/>
  <c r="AZ29" i="36"/>
  <c r="AX29" i="36"/>
  <c r="AV29" i="36"/>
  <c r="AT29" i="36"/>
  <c r="AR29" i="36"/>
  <c r="AP29" i="36"/>
  <c r="AN29" i="36"/>
  <c r="AG29" i="36"/>
  <c r="AZ28" i="36"/>
  <c r="AX28" i="36"/>
  <c r="AV28" i="36"/>
  <c r="AT28" i="36"/>
  <c r="AR28" i="36"/>
  <c r="AP28" i="36"/>
  <c r="AN28" i="36"/>
  <c r="AG28" i="36"/>
  <c r="AZ27" i="36"/>
  <c r="AX27" i="36"/>
  <c r="AV27" i="36"/>
  <c r="AT27" i="36"/>
  <c r="AR27" i="36"/>
  <c r="AP27" i="36"/>
  <c r="AN27" i="36"/>
  <c r="AF27" i="36"/>
  <c r="AG27" i="36" s="1"/>
  <c r="K27" i="36"/>
  <c r="AZ26" i="36"/>
  <c r="AX26" i="36"/>
  <c r="AV26" i="36"/>
  <c r="AT26" i="36"/>
  <c r="AR26" i="36"/>
  <c r="AP26" i="36"/>
  <c r="AN26" i="36"/>
  <c r="AG26" i="36"/>
  <c r="AZ25" i="36"/>
  <c r="AX25" i="36"/>
  <c r="AV25" i="36"/>
  <c r="AT25" i="36"/>
  <c r="AR25" i="36"/>
  <c r="AP25" i="36"/>
  <c r="AN25" i="36"/>
  <c r="AG25" i="36"/>
  <c r="AZ24" i="36"/>
  <c r="AX24" i="36"/>
  <c r="AV24" i="36"/>
  <c r="AT24" i="36"/>
  <c r="AR24" i="36"/>
  <c r="AP24" i="36"/>
  <c r="AN24" i="36"/>
  <c r="AG24" i="36"/>
  <c r="AZ23" i="36"/>
  <c r="AX23" i="36"/>
  <c r="AV23" i="36"/>
  <c r="AT23" i="36"/>
  <c r="AR23" i="36"/>
  <c r="AP23" i="36"/>
  <c r="AN23" i="36"/>
  <c r="AG23" i="36"/>
  <c r="AZ22" i="36"/>
  <c r="AX22" i="36"/>
  <c r="AV22" i="36"/>
  <c r="AT22" i="36"/>
  <c r="AR22" i="36"/>
  <c r="AP22" i="36"/>
  <c r="AN22" i="36"/>
  <c r="AG22" i="36"/>
  <c r="AZ21" i="36"/>
  <c r="AX21" i="36"/>
  <c r="AV21" i="36"/>
  <c r="AT21" i="36"/>
  <c r="BA21" i="36" s="1"/>
  <c r="BB21" i="36" s="1"/>
  <c r="BD21" i="36" s="1"/>
  <c r="AR21" i="36"/>
  <c r="AP21" i="36"/>
  <c r="AN21" i="36"/>
  <c r="AF21" i="36"/>
  <c r="AG21" i="36" s="1"/>
  <c r="K21" i="36"/>
  <c r="L21" i="36" s="1"/>
  <c r="AG20" i="36"/>
  <c r="AZ19" i="36"/>
  <c r="AX19" i="36"/>
  <c r="AV19" i="36"/>
  <c r="AT19" i="36"/>
  <c r="AR19" i="36"/>
  <c r="AP19" i="36"/>
  <c r="AN19" i="36"/>
  <c r="AG19" i="36"/>
  <c r="AZ18" i="36"/>
  <c r="AX18" i="36"/>
  <c r="AV18" i="36"/>
  <c r="AT18" i="36"/>
  <c r="AR18" i="36"/>
  <c r="AP18" i="36"/>
  <c r="AN18" i="36"/>
  <c r="AG18" i="36"/>
  <c r="AZ17" i="36"/>
  <c r="AX17" i="36"/>
  <c r="AV17" i="36"/>
  <c r="AT17" i="36"/>
  <c r="AR17" i="36"/>
  <c r="AP17" i="36"/>
  <c r="AN17" i="36"/>
  <c r="AG17" i="36"/>
  <c r="AZ16" i="36"/>
  <c r="AX16" i="36"/>
  <c r="AV16" i="36"/>
  <c r="AT16" i="36"/>
  <c r="AR16" i="36"/>
  <c r="AP16" i="36"/>
  <c r="AN16" i="36"/>
  <c r="AG16" i="36"/>
  <c r="AZ15" i="36"/>
  <c r="AX15" i="36"/>
  <c r="AV15" i="36"/>
  <c r="AT15" i="36"/>
  <c r="AR15" i="36"/>
  <c r="AP15" i="36"/>
  <c r="AN15" i="36"/>
  <c r="AF15" i="36"/>
  <c r="AG15" i="36" s="1"/>
  <c r="K15" i="36"/>
  <c r="L15" i="36" s="1"/>
  <c r="AZ14" i="36"/>
  <c r="AX14" i="36"/>
  <c r="AV14" i="36"/>
  <c r="AT14" i="36"/>
  <c r="AR14" i="36"/>
  <c r="AP14" i="36"/>
  <c r="AN14" i="36"/>
  <c r="AG14" i="36"/>
  <c r="AZ13" i="36"/>
  <c r="AX13" i="36"/>
  <c r="AV13" i="36"/>
  <c r="AT13" i="36"/>
  <c r="AR13" i="36"/>
  <c r="AP13" i="36"/>
  <c r="AN13" i="36"/>
  <c r="AG13" i="36"/>
  <c r="AZ12" i="36"/>
  <c r="AX12" i="36"/>
  <c r="AV12" i="36"/>
  <c r="AT12" i="36"/>
  <c r="AR12" i="36"/>
  <c r="AP12" i="36"/>
  <c r="AN12" i="36"/>
  <c r="AG12" i="36"/>
  <c r="AZ11" i="36"/>
  <c r="AX11" i="36"/>
  <c r="AV11" i="36"/>
  <c r="AT11" i="36"/>
  <c r="AR11" i="36"/>
  <c r="AP11" i="36"/>
  <c r="AN11" i="36"/>
  <c r="AG11" i="36"/>
  <c r="AZ10" i="36"/>
  <c r="AX10" i="36"/>
  <c r="AV10" i="36"/>
  <c r="AT10" i="36"/>
  <c r="AR10" i="36"/>
  <c r="AP10" i="36"/>
  <c r="AN10" i="36"/>
  <c r="AG10" i="36"/>
  <c r="AZ9" i="36"/>
  <c r="AX9" i="36"/>
  <c r="AV9" i="36"/>
  <c r="AT9" i="36"/>
  <c r="AR9" i="36"/>
  <c r="AP9" i="36"/>
  <c r="AN9" i="36"/>
  <c r="AF9" i="36"/>
  <c r="AG9" i="36" s="1"/>
  <c r="K9" i="36"/>
  <c r="BA70" i="36" l="1"/>
  <c r="BB70" i="36" s="1"/>
  <c r="BD70" i="36" s="1"/>
  <c r="BE70" i="36" s="1"/>
  <c r="BA73" i="36"/>
  <c r="BB73" i="36" s="1"/>
  <c r="BD73" i="36" s="1"/>
  <c r="BE73" i="36" s="1"/>
  <c r="BA75" i="36"/>
  <c r="BB75" i="36" s="1"/>
  <c r="BD75" i="36" s="1"/>
  <c r="BE75" i="36" s="1"/>
  <c r="BA120" i="36"/>
  <c r="BB120" i="36" s="1"/>
  <c r="BD120" i="36" s="1"/>
  <c r="BF120" i="36" s="1"/>
  <c r="BG120" i="36" s="1"/>
  <c r="BH120" i="36" s="1"/>
  <c r="BI120" i="36" s="1"/>
  <c r="BJ120" i="36" s="1"/>
  <c r="BA122" i="36"/>
  <c r="BB122" i="36" s="1"/>
  <c r="BD122" i="36" s="1"/>
  <c r="BE122" i="36" s="1"/>
  <c r="BA124" i="36"/>
  <c r="BB124" i="36" s="1"/>
  <c r="BD124" i="36" s="1"/>
  <c r="BE124" i="36" s="1"/>
  <c r="BA126" i="36"/>
  <c r="BB126" i="36" s="1"/>
  <c r="BD126" i="36" s="1"/>
  <c r="BA144" i="36"/>
  <c r="BB144" i="36" s="1"/>
  <c r="BD144" i="36" s="1"/>
  <c r="BE144" i="36" s="1"/>
  <c r="BA10" i="36"/>
  <c r="BB10" i="36" s="1"/>
  <c r="BD10" i="36" s="1"/>
  <c r="BE10" i="36" s="1"/>
  <c r="BA114" i="36"/>
  <c r="BB114" i="36" s="1"/>
  <c r="BD114" i="36" s="1"/>
  <c r="BA9" i="36"/>
  <c r="BB9" i="36" s="1"/>
  <c r="BD9" i="36" s="1"/>
  <c r="BA12" i="36"/>
  <c r="BB12" i="36" s="1"/>
  <c r="BD12" i="36" s="1"/>
  <c r="BE12" i="36" s="1"/>
  <c r="BA63" i="36"/>
  <c r="BB63" i="36" s="1"/>
  <c r="BD63" i="36" s="1"/>
  <c r="BA64" i="36"/>
  <c r="BB64" i="36" s="1"/>
  <c r="BD64" i="36" s="1"/>
  <c r="BE64" i="36" s="1"/>
  <c r="BA65" i="36"/>
  <c r="BB65" i="36" s="1"/>
  <c r="BD65" i="36" s="1"/>
  <c r="BE65" i="36" s="1"/>
  <c r="BA66" i="36"/>
  <c r="BB66" i="36" s="1"/>
  <c r="BD66" i="36" s="1"/>
  <c r="BE66" i="36" s="1"/>
  <c r="BA121" i="36"/>
  <c r="BB121" i="36" s="1"/>
  <c r="BD121" i="36" s="1"/>
  <c r="BE121" i="36" s="1"/>
  <c r="BA132" i="36"/>
  <c r="BB132" i="36" s="1"/>
  <c r="BD132" i="36" s="1"/>
  <c r="BA145" i="36"/>
  <c r="BB145" i="36" s="1"/>
  <c r="BD145" i="36" s="1"/>
  <c r="BE145" i="36" s="1"/>
  <c r="BA11" i="36"/>
  <c r="BB11" i="36" s="1"/>
  <c r="BD11" i="36" s="1"/>
  <c r="BE11" i="36" s="1"/>
  <c r="BA33" i="36"/>
  <c r="BB33" i="36" s="1"/>
  <c r="BD33" i="36" s="1"/>
  <c r="BA46" i="36"/>
  <c r="BB46" i="36" s="1"/>
  <c r="BD46" i="36" s="1"/>
  <c r="BE46" i="36" s="1"/>
  <c r="BA72" i="36"/>
  <c r="BB72" i="36" s="1"/>
  <c r="BD72" i="36" s="1"/>
  <c r="BA74" i="36"/>
  <c r="BB74" i="36" s="1"/>
  <c r="BD74" i="36" s="1"/>
  <c r="BE74" i="36" s="1"/>
  <c r="BA15" i="36"/>
  <c r="BB15" i="36" s="1"/>
  <c r="BD15" i="36" s="1"/>
  <c r="BA16" i="36"/>
  <c r="BB16" i="36" s="1"/>
  <c r="BD16" i="36" s="1"/>
  <c r="BE16" i="36" s="1"/>
  <c r="BA27" i="36"/>
  <c r="BB27" i="36" s="1"/>
  <c r="BD27" i="36" s="1"/>
  <c r="BA28" i="36"/>
  <c r="BB28" i="36" s="1"/>
  <c r="BD28" i="36" s="1"/>
  <c r="BE28" i="36" s="1"/>
  <c r="BA29" i="36"/>
  <c r="BB29" i="36" s="1"/>
  <c r="BD29" i="36" s="1"/>
  <c r="BE29" i="36" s="1"/>
  <c r="BA30" i="36"/>
  <c r="BB30" i="36" s="1"/>
  <c r="BD30" i="36" s="1"/>
  <c r="BE30" i="36" s="1"/>
  <c r="BA57" i="36"/>
  <c r="BB57" i="36" s="1"/>
  <c r="BD57" i="36" s="1"/>
  <c r="BA69" i="36"/>
  <c r="BB69" i="36" s="1"/>
  <c r="BD69" i="36" s="1"/>
  <c r="BE69" i="36" s="1"/>
  <c r="BA71" i="36"/>
  <c r="BB71" i="36" s="1"/>
  <c r="BD71" i="36" s="1"/>
  <c r="BE71" i="36" s="1"/>
  <c r="BA79" i="36"/>
  <c r="BB79" i="36" s="1"/>
  <c r="BD79" i="36" s="1"/>
  <c r="BE79" i="36" s="1"/>
  <c r="BM84" i="36"/>
  <c r="BA102" i="36"/>
  <c r="BB102" i="36" s="1"/>
  <c r="BD102" i="36" s="1"/>
  <c r="BA123" i="36"/>
  <c r="BB123" i="36" s="1"/>
  <c r="BD123" i="36" s="1"/>
  <c r="BE123" i="36" s="1"/>
  <c r="BA138" i="36"/>
  <c r="BB138" i="36" s="1"/>
  <c r="BD138" i="36" s="1"/>
  <c r="BE21" i="36"/>
  <c r="BF21" i="36"/>
  <c r="BG21" i="36" s="1"/>
  <c r="BH21" i="36" s="1"/>
  <c r="BI21" i="36" s="1"/>
  <c r="BJ21" i="36" s="1"/>
  <c r="BK21" i="36"/>
  <c r="AH21" i="36"/>
  <c r="AJ21" i="36" s="1"/>
  <c r="BF51" i="36"/>
  <c r="BG51" i="36" s="1"/>
  <c r="BH51" i="36" s="1"/>
  <c r="BI51" i="36" s="1"/>
  <c r="BJ51" i="36" s="1"/>
  <c r="BE51" i="36"/>
  <c r="BK108" i="36"/>
  <c r="AH108" i="36"/>
  <c r="BK27" i="36"/>
  <c r="AH27" i="36"/>
  <c r="AJ27" i="36" s="1"/>
  <c r="AH63" i="36"/>
  <c r="BK63" i="36"/>
  <c r="BE108" i="36"/>
  <c r="BF108" i="36"/>
  <c r="BG108" i="36" s="1"/>
  <c r="BH108" i="36" s="1"/>
  <c r="BI108" i="36" s="1"/>
  <c r="BJ108" i="36" s="1"/>
  <c r="BF114" i="36"/>
  <c r="BG114" i="36" s="1"/>
  <c r="BH114" i="36" s="1"/>
  <c r="BI114" i="36" s="1"/>
  <c r="BJ114" i="36" s="1"/>
  <c r="BE114" i="36"/>
  <c r="BK132" i="36"/>
  <c r="AH132" i="36"/>
  <c r="AJ132" i="36" s="1"/>
  <c r="BK144" i="36"/>
  <c r="AH144" i="36"/>
  <c r="BE78" i="36"/>
  <c r="AJ39" i="36"/>
  <c r="BE63" i="36"/>
  <c r="AH69" i="36"/>
  <c r="BK69" i="36"/>
  <c r="BE132" i="36"/>
  <c r="BF132" i="36"/>
  <c r="BG132" i="36" s="1"/>
  <c r="BH132" i="36" s="1"/>
  <c r="BI132" i="36" s="1"/>
  <c r="BJ132" i="36" s="1"/>
  <c r="BK138" i="36"/>
  <c r="BM138" i="36" s="1"/>
  <c r="AH138" i="36"/>
  <c r="BL138" i="36" s="1"/>
  <c r="BK33" i="36"/>
  <c r="AH33" i="36"/>
  <c r="BE72" i="36"/>
  <c r="BF27" i="36"/>
  <c r="BG27" i="36" s="1"/>
  <c r="BH27" i="36" s="1"/>
  <c r="BI27" i="36" s="1"/>
  <c r="BJ27" i="36" s="1"/>
  <c r="BE27" i="36"/>
  <c r="BK39" i="36"/>
  <c r="AH39" i="36"/>
  <c r="BF69" i="36"/>
  <c r="BG69" i="36" s="1"/>
  <c r="BH69" i="36" s="1"/>
  <c r="BI69" i="36" s="1"/>
  <c r="BJ69" i="36" s="1"/>
  <c r="AH72" i="36"/>
  <c r="BK72" i="36"/>
  <c r="AJ78" i="36"/>
  <c r="BF138" i="36"/>
  <c r="BG138" i="36" s="1"/>
  <c r="BH138" i="36" s="1"/>
  <c r="BI138" i="36" s="1"/>
  <c r="BJ138" i="36" s="1"/>
  <c r="BE138" i="36"/>
  <c r="BK9" i="36"/>
  <c r="AH9" i="36"/>
  <c r="AJ9" i="36" s="1"/>
  <c r="BF39" i="36"/>
  <c r="BG39" i="36" s="1"/>
  <c r="BH39" i="36" s="1"/>
  <c r="BI39" i="36" s="1"/>
  <c r="BJ39" i="36" s="1"/>
  <c r="BE39" i="36"/>
  <c r="AH45" i="36"/>
  <c r="BK45" i="36"/>
  <c r="BF45" i="36"/>
  <c r="BG45" i="36" s="1"/>
  <c r="BH45" i="36" s="1"/>
  <c r="BI45" i="36" s="1"/>
  <c r="BJ45" i="36" s="1"/>
  <c r="BE45" i="36"/>
  <c r="AH78" i="36"/>
  <c r="BK78" i="36"/>
  <c r="AJ102" i="36"/>
  <c r="BF126" i="36"/>
  <c r="BG126" i="36" s="1"/>
  <c r="BH126" i="36" s="1"/>
  <c r="BI126" i="36" s="1"/>
  <c r="BJ126" i="36" s="1"/>
  <c r="BE126" i="36"/>
  <c r="BE150" i="36"/>
  <c r="BF150" i="36"/>
  <c r="BG150" i="36" s="1"/>
  <c r="BH150" i="36" s="1"/>
  <c r="BI150" i="36" s="1"/>
  <c r="BJ150" i="36" s="1"/>
  <c r="AH120" i="36"/>
  <c r="BK120" i="36"/>
  <c r="BF156" i="36"/>
  <c r="BG156" i="36" s="1"/>
  <c r="BH156" i="36" s="1"/>
  <c r="BI156" i="36" s="1"/>
  <c r="BJ156" i="36" s="1"/>
  <c r="BE156" i="36"/>
  <c r="BK15" i="36"/>
  <c r="AH15" i="36"/>
  <c r="AJ15" i="36" s="1"/>
  <c r="BE33" i="36"/>
  <c r="BF33" i="36"/>
  <c r="BG33" i="36" s="1"/>
  <c r="BH33" i="36" s="1"/>
  <c r="BI33" i="36" s="1"/>
  <c r="BJ33" i="36" s="1"/>
  <c r="BK51" i="36"/>
  <c r="BM51" i="36" s="1"/>
  <c r="AH51" i="36"/>
  <c r="BL51" i="36" s="1"/>
  <c r="BK57" i="36"/>
  <c r="AH57" i="36"/>
  <c r="AH102" i="36"/>
  <c r="BK102" i="36"/>
  <c r="AJ108" i="36"/>
  <c r="BE9" i="36"/>
  <c r="BE15" i="36"/>
  <c r="BF15" i="36"/>
  <c r="BG15" i="36" s="1"/>
  <c r="BH15" i="36" s="1"/>
  <c r="BI15" i="36" s="1"/>
  <c r="BJ15" i="36" s="1"/>
  <c r="BE57" i="36"/>
  <c r="BF57" i="36"/>
  <c r="BG57" i="36" s="1"/>
  <c r="BH57" i="36" s="1"/>
  <c r="BI57" i="36" s="1"/>
  <c r="BJ57" i="36" s="1"/>
  <c r="BF102" i="36"/>
  <c r="BG102" i="36" s="1"/>
  <c r="BH102" i="36" s="1"/>
  <c r="BI102" i="36" s="1"/>
  <c r="BJ102" i="36" s="1"/>
  <c r="BE102" i="36"/>
  <c r="L27" i="36"/>
  <c r="L39" i="36"/>
  <c r="AH114" i="36"/>
  <c r="AH126" i="36"/>
  <c r="AH150" i="36"/>
  <c r="AJ156" i="36"/>
  <c r="L9" i="36"/>
  <c r="AJ63" i="36"/>
  <c r="L78" i="36"/>
  <c r="L138" i="36"/>
  <c r="AJ57" i="36"/>
  <c r="BM120" i="36" l="1"/>
  <c r="BF144" i="36"/>
  <c r="BG144" i="36" s="1"/>
  <c r="BH144" i="36" s="1"/>
  <c r="BI144" i="36" s="1"/>
  <c r="BJ144" i="36" s="1"/>
  <c r="BE120" i="36"/>
  <c r="BM72" i="36"/>
  <c r="BF78" i="36"/>
  <c r="BG78" i="36" s="1"/>
  <c r="BH78" i="36" s="1"/>
  <c r="BI78" i="36" s="1"/>
  <c r="BJ78" i="36" s="1"/>
  <c r="BM132" i="36"/>
  <c r="BF9" i="36"/>
  <c r="BG9" i="36" s="1"/>
  <c r="BH9" i="36" s="1"/>
  <c r="BI9" i="36" s="1"/>
  <c r="BJ9" i="36" s="1"/>
  <c r="BM156" i="36"/>
  <c r="BM39" i="36"/>
  <c r="BF63" i="36"/>
  <c r="BG63" i="36" s="1"/>
  <c r="BH63" i="36" s="1"/>
  <c r="BI63" i="36" s="1"/>
  <c r="BJ63" i="36" s="1"/>
  <c r="BF72" i="36"/>
  <c r="BG72" i="36" s="1"/>
  <c r="BH72" i="36" s="1"/>
  <c r="BI72" i="36" s="1"/>
  <c r="BJ72" i="36" s="1"/>
  <c r="BM108" i="36"/>
  <c r="BM126" i="36"/>
  <c r="BM114" i="36"/>
  <c r="AI72" i="36"/>
  <c r="BL72" i="36"/>
  <c r="AJ72" i="36"/>
  <c r="BL144" i="36"/>
  <c r="AJ144" i="36"/>
  <c r="AI144" i="36"/>
  <c r="BL126" i="36"/>
  <c r="AJ126" i="36"/>
  <c r="AI126" i="36"/>
  <c r="BL102" i="36"/>
  <c r="AI102" i="36"/>
  <c r="BM15" i="36"/>
  <c r="AI9" i="36"/>
  <c r="BL9" i="36"/>
  <c r="BM69" i="36"/>
  <c r="BM144" i="36"/>
  <c r="BM63" i="36"/>
  <c r="BL150" i="36"/>
  <c r="AI150" i="36"/>
  <c r="BM102" i="36"/>
  <c r="AJ150" i="36"/>
  <c r="BL57" i="36"/>
  <c r="AI57" i="36"/>
  <c r="AI78" i="36"/>
  <c r="BL78" i="36"/>
  <c r="BM9" i="36"/>
  <c r="AI45" i="36"/>
  <c r="AJ45" i="36"/>
  <c r="BL45" i="36"/>
  <c r="BL15" i="36"/>
  <c r="AI15" i="36"/>
  <c r="BL114" i="36"/>
  <c r="AJ114" i="36"/>
  <c r="AI114" i="36"/>
  <c r="BL33" i="36"/>
  <c r="AJ33" i="36"/>
  <c r="AI33" i="36"/>
  <c r="AJ69" i="36"/>
  <c r="AI69" i="36"/>
  <c r="BL69" i="36"/>
  <c r="AJ138" i="36"/>
  <c r="BL63" i="36"/>
  <c r="AI63" i="36"/>
  <c r="BL21" i="36"/>
  <c r="AI21" i="36"/>
  <c r="BM57" i="36"/>
  <c r="BM150" i="36"/>
  <c r="AI39" i="36"/>
  <c r="BL39" i="36"/>
  <c r="BM33" i="36"/>
  <c r="BL132" i="36"/>
  <c r="AI132" i="36"/>
  <c r="AI27" i="36"/>
  <c r="BL27" i="36"/>
  <c r="BM21" i="36"/>
  <c r="BM27" i="36"/>
  <c r="AI120" i="36"/>
  <c r="BL120" i="36"/>
  <c r="AJ120" i="36"/>
  <c r="BM45" i="36"/>
  <c r="BL108" i="36"/>
  <c r="AI108" i="36"/>
  <c r="BM78" i="36" l="1"/>
  <c r="AC7" i="30"/>
  <c r="X7" i="30"/>
  <c r="S7" i="30"/>
  <c r="N7" i="30"/>
  <c r="H7" i="30"/>
  <c r="AC6" i="30"/>
  <c r="X6" i="30"/>
  <c r="S6" i="30"/>
  <c r="N6" i="30"/>
  <c r="H6" i="30"/>
  <c r="AC5" i="30"/>
  <c r="X5" i="30"/>
  <c r="S5" i="30"/>
  <c r="N5" i="30"/>
  <c r="H5" i="30"/>
  <c r="AC4" i="30"/>
  <c r="X4" i="30"/>
  <c r="S4" i="30"/>
  <c r="N4" i="30"/>
  <c r="H4" i="30"/>
  <c r="AC3" i="30"/>
  <c r="X3" i="30"/>
  <c r="S3" i="30"/>
  <c r="N3" i="30"/>
  <c r="H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K6" authorId="0" shapeId="0" xr:uid="{00000000-0006-0000-0100-000001000000}">
      <text>
        <r>
          <rPr>
            <sz val="11"/>
            <rFont val="Calibri"/>
            <family val="2"/>
            <scheme val="minor"/>
          </rPr>
          <t>======
ID#AAAAcjvMImU
Toshiba    (2022-07-08 05:00:54)
GBG: Ver hoja "Análisis y valoración control"</t>
        </r>
      </text>
    </comment>
    <comment ref="J7" authorId="0" shapeId="0" xr:uid="{00000000-0006-0000-0100-000002000000}">
      <text>
        <r>
          <rPr>
            <sz val="11"/>
            <rFont val="Calibri"/>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xr:uid="{00000000-0006-0000-0100-000003000000}">
      <text>
        <r>
          <rPr>
            <sz val="11"/>
            <rFont val="Calibri"/>
            <family val="2"/>
            <scheme val="minor"/>
          </rPr>
          <t>======
ID#AAAAcjvMIng
Camilo    (2022-07-08 05:00:54)
GBG
: en este campo se registra la persona delegada para generar el seguimiento y cargue de las actividades en el aplicativo.</t>
        </r>
      </text>
    </comment>
    <comment ref="BT7" authorId="0" shapeId="0" xr:uid="{00000000-0006-0000-0100-000004000000}">
      <text>
        <r>
          <rPr>
            <sz val="11"/>
            <rFont val="Calibri"/>
            <family val="2"/>
            <scheme val="minor"/>
          </rPr>
          <t>======
ID#AAAAcjvMIns
Camilo    (2022-07-08 05:00:54)
GBG: En este Campo se diligencia la fecha en que se registre en el aplicativo los riesgos definidos por el proceso.</t>
        </r>
      </text>
    </comment>
    <comment ref="BU7" authorId="0" shapeId="0" xr:uid="{00000000-0006-0000-0100-000005000000}">
      <text>
        <r>
          <rPr>
            <sz val="11"/>
            <rFont val="Calibri"/>
            <family val="2"/>
            <scheme val="minor"/>
          </rPr>
          <t>======
ID#AAAAcjvMImw
Camilo    (2022-07-08 05:00:54)
GBG: En este campo se registra la fecha máxima en que se va a realizar seguimiento de actividades de los controles. propuestos.</t>
        </r>
      </text>
    </comment>
    <comment ref="BV7" authorId="0" shapeId="0" xr:uid="{00000000-0006-0000-0100-000006000000}">
      <text>
        <r>
          <rPr>
            <sz val="11"/>
            <rFont val="Calibri"/>
            <family val="2"/>
            <scheme val="minor"/>
          </rPr>
          <t>======
ID#AAAAcjvMInU
Camilo    (2022-07-08 05:00:54)
GBG: En este campo se diligencia el numero que genera el aplicativo, para el riesgo registrado.</t>
        </r>
      </text>
    </comment>
    <comment ref="BW7" authorId="0" shapeId="0" xr:uid="{00000000-0006-0000-0100-000007000000}">
      <text>
        <r>
          <rPr>
            <sz val="11"/>
            <rFont val="Calibri"/>
            <family val="2"/>
            <scheme val="minor"/>
          </rPr>
          <t>======
ID#AAAAcjvMImY
Camilo    (2022-07-08 05:00:54)
GBG:Se registra cambios que se generen durante la vigencia, responsables, cambio de actividades, redacción, materializaciones , etc.</t>
        </r>
      </text>
    </comment>
    <comment ref="AM8" authorId="0" shapeId="0" xr:uid="{00000000-0006-0000-0100-000008000000}">
      <text>
        <r>
          <rPr>
            <sz val="11"/>
            <rFont val="Calibri"/>
            <family val="2"/>
            <scheme val="minor"/>
          </rPr>
          <t>======
ID#AAAAcjvMIm0
Toshiba    (2022-07-08 05:00:54)
GBG: ¿Existe un responsable asignado a la ejecu ción del control?</t>
        </r>
      </text>
    </comment>
    <comment ref="AO8" authorId="0" shapeId="0" xr:uid="{00000000-0006-0000-0100-000009000000}">
      <text>
        <r>
          <rPr>
            <sz val="11"/>
            <rFont val="Calibri"/>
            <family val="2"/>
            <scheme val="minor"/>
          </rPr>
          <t>======
ID#AAAAcjvMInA
Toshiba    (2022-07-08 05:00:54)
GBGB: ¿El responsable tiene la autoridad y adecua da segregación de funciones en la ejecución del control?</t>
        </r>
      </text>
    </comment>
    <comment ref="AQ8" authorId="0" shapeId="0" xr:uid="{00000000-0006-0000-0100-00000A000000}">
      <text>
        <r>
          <rPr>
            <sz val="11"/>
            <rFont val="Calibri"/>
            <family val="2"/>
            <scheme val="minor"/>
          </rPr>
          <t>======
ID#AAAAcjvMImM
Toshiba    (2022-07-08 05:00:54)
GBG: ¿La oportunidad en que se ejecuta el control ayuda a prevenir la mitigación del riesgo o a detectar la materialización del riesgo de ma nera oportuna?</t>
        </r>
      </text>
    </comment>
    <comment ref="AS8" authorId="0" shapeId="0" xr:uid="{00000000-0006-0000-0100-00000B000000}">
      <text>
        <r>
          <rPr>
            <sz val="11"/>
            <rFont val="Calibri"/>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xr:uid="{00000000-0006-0000-0100-00000C000000}">
      <text>
        <r>
          <rPr>
            <sz val="11"/>
            <rFont val="Calibri"/>
            <family val="2"/>
            <scheme val="minor"/>
          </rPr>
          <t>======
ID#AAAAcjvMInc
Toshiba    (2022-07-08 05:00:54)
GBG: ¿La fuente de información que se utiliza en el desarrollo del control es información confia ble que permita mitigar el riesgo?</t>
        </r>
      </text>
    </comment>
    <comment ref="AW8" authorId="0" shapeId="0" xr:uid="{00000000-0006-0000-0100-00000D000000}">
      <text>
        <r>
          <rPr>
            <sz val="11"/>
            <rFont val="Calibri"/>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xr:uid="{00000000-0006-0000-0100-00000E000000}">
      <text>
        <r>
          <rPr>
            <sz val="11"/>
            <rFont val="Calibri"/>
            <family val="2"/>
            <scheme val="minor"/>
          </rPr>
          <t>======
ID#AAAAcjvMIno
Toshiba    (2022-07-08 05:00:54)
GBG: ¿Se deja evidencia o rastro de la ejecución del control que permita a cualquier tercero con la evidencia llegar a la misma conclusión?</t>
        </r>
      </text>
    </comment>
    <comment ref="BA8" authorId="0" shapeId="0" xr:uid="{00000000-0006-0000-0100-00000F000000}">
      <text>
        <r>
          <rPr>
            <sz val="11"/>
            <rFont val="Calibri"/>
            <family val="2"/>
            <scheme val="minor"/>
          </rPr>
          <t>======
ID#AAAAcjvMImc
Toshiba    (2022-07-08 05:00:54)
GBG:  Ver Hoja Análisis y valoración control</t>
        </r>
      </text>
    </comment>
    <comment ref="BB8" authorId="0" shapeId="0" xr:uid="{00000000-0006-0000-0100-000010000000}">
      <text>
        <r>
          <rPr>
            <sz val="11"/>
            <rFont val="Calibri"/>
            <family val="2"/>
            <scheme val="minor"/>
          </rPr>
          <t>======
ID#AAAAcjvMInI
Toshiba    (2022-07-08 05:00:54)
GBG: Ver Tabla Diseño Control Hoja  Análisis y valoración control</t>
        </r>
      </text>
    </comment>
    <comment ref="BC8" authorId="0" shapeId="0" xr:uid="{00000000-0006-0000-0100-000011000000}">
      <text>
        <r>
          <rPr>
            <sz val="11"/>
            <rFont val="Calibri"/>
            <family val="2"/>
            <scheme val="minor"/>
          </rPr>
          <t>======
ID#AAAAcjvMInE
Toshiba    (2022-07-08 05:00:54)
GBG: Ver Tabla Ejecución Control Hoja  Análisis y valoración control</t>
        </r>
      </text>
    </comment>
    <comment ref="BE8" authorId="0" shapeId="0" xr:uid="{00000000-0006-0000-0100-000012000000}">
      <text>
        <r>
          <rPr>
            <sz val="11"/>
            <rFont val="Calibri"/>
            <family val="2"/>
            <scheme val="minor"/>
          </rPr>
          <t>======
ID#AAAAcjvMInQ
Toshiba    (2022-07-08 05:00:54)
GBG: Ver Tabla Solidez individual Control Hoja  Análisis y valoración control</t>
        </r>
      </text>
    </comment>
    <comment ref="BG8" authorId="0" shapeId="0" xr:uid="{00000000-0006-0000-0100-000013000000}">
      <text>
        <r>
          <rPr>
            <sz val="11"/>
            <rFont val="Calibri"/>
            <family val="2"/>
            <scheme val="minor"/>
          </rPr>
          <t>======
ID#AAAAcjvMInM
Toshiba    (2022-07-08 05:00:54)
GBG: Ver Tabla Solidez del conjunto Controles Hoja  Análisis y valoración control</t>
        </r>
      </text>
    </comment>
    <comment ref="G51" authorId="0" shapeId="0" xr:uid="{00000000-0006-0000-0100-000014000000}">
      <text>
        <r>
          <rPr>
            <sz val="11"/>
            <rFont val="Calibri"/>
            <family val="2"/>
            <scheme val="minor"/>
          </rPr>
          <t>======
ID#AAAAcjvMImE
Toshiba    (2022-07-08 05:00:54)
GBG: revisar redacción</t>
        </r>
      </text>
    </comment>
    <comment ref="BN90" authorId="0" shapeId="0" xr:uid="{00000000-0006-0000-0100-000015000000}">
      <text>
        <r>
          <rPr>
            <sz val="11"/>
            <rFont val="Calibri"/>
            <family val="2"/>
            <scheme val="minor"/>
          </rPr>
          <t>======
ID#AAAAbvtxYj8
Polyana Hernández López    (2022-07-08 13:13:41)
seleccionar plan de tratamiento</t>
        </r>
      </text>
    </comment>
  </commentList>
</comments>
</file>

<file path=xl/sharedStrings.xml><?xml version="1.0" encoding="utf-8"?>
<sst xmlns="http://schemas.openxmlformats.org/spreadsheetml/2006/main" count="4034" uniqueCount="1711">
  <si>
    <t>DIRECCIONAMIENTO ESTRATÉGICO Y ARTICULACIÓN GERENCIAL</t>
  </si>
  <si>
    <t>Código:  E-DEAG-FR-095</t>
  </si>
  <si>
    <t>Versión:                                     01</t>
  </si>
  <si>
    <t xml:space="preserve">Formato monitoreo avance de ejecución Plan Anticorrupción y de Atención al Ciudadano  </t>
  </si>
  <si>
    <t>Fecha de Aprobación:12/08/2020</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</si>
  <si>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</si>
  <si>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</si>
  <si>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</si>
  <si>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</si>
  <si>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</si>
  <si>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</si>
  <si>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</si>
  <si>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t>Actividad realizada</t>
  </si>
  <si>
    <t>Evidencias</t>
  </si>
  <si>
    <t>Observaciones Dirección de S&amp;E</t>
  </si>
  <si>
    <t>Primer Seguimiento OCI - 2023</t>
  </si>
  <si>
    <t>Segundo Seguimiento OCI - 2023</t>
  </si>
  <si>
    <t>Tercer Seguimiento OCI - 2023</t>
  </si>
  <si>
    <t>Porcentaje de Avance PRIMER CUATRIMESTRE - 2023 (a abril 30)</t>
  </si>
  <si>
    <t>Porcentaje de Avance SEGUNDO CUATRIMESTRE - 2023 (a agosto 31)</t>
  </si>
  <si>
    <t>Porcentaje de Avance TERCER CUATRIMESTRE - 2023 (a Diciembre 31)</t>
  </si>
  <si>
    <t>Porcentaje
 ACUMULADO - AÑO 2023</t>
  </si>
  <si>
    <t>1.1</t>
  </si>
  <si>
    <t>Revisar  la Política de Administración de Riesgos de la Administración Departamental, según la Guía de Administración de Riesgos y Diseño de Controles expedida por el DAFP</t>
  </si>
  <si>
    <t xml:space="preserve">1, Política de Administración de Riesgos de la Administración Departamental
</t>
  </si>
  <si>
    <t>Secretaría de la Función Pública</t>
  </si>
  <si>
    <t>28 de Abril de 2023</t>
  </si>
  <si>
    <t>Cumplido 100%</t>
  </si>
  <si>
    <t xml:space="preserve">Verificado </t>
  </si>
  <si>
    <t>La Política Administración de Riesgos con código: E-PID-POL-002 versión 8 se encuentra publicada, dando cumplimiento a la actividad planteada.</t>
  </si>
  <si>
    <t>Política Administración de Riesgos con código: E-PID-POL-002 versión 8</t>
  </si>
  <si>
    <t>Actividad cumplida en el primer seguimiento.</t>
  </si>
  <si>
    <t>1.2</t>
  </si>
  <si>
    <t xml:space="preserve">Socializar la Política de Administración de Riesgos de Gestión </t>
  </si>
  <si>
    <t xml:space="preserve">Registro fotográfico /Planilla de Asistencia </t>
  </si>
  <si>
    <t>Se evidencian los cuatro listados de las cuatro capacitaciones realizadas en el mes de abril 2023, dando cumplimiento a la actividad planteada.</t>
  </si>
  <si>
    <t>Cuatro listados de asistencia del 13, 14 y 17 de abril.</t>
  </si>
  <si>
    <t>1.3</t>
  </si>
  <si>
    <t>Actualizar de la Guía para la Gestión de Riesgos de Corrupción y Fraude</t>
  </si>
  <si>
    <t>Guía actualizada</t>
  </si>
  <si>
    <t>Gerencia de Buen Gobierno</t>
  </si>
  <si>
    <t>1 vez durante la anualidad</t>
  </si>
  <si>
    <t>Se ha adelantado la revisión de la Guía, la cual se envía antes del 7 de diciembre al equipo de mejoramiento para revisión; sin embargo con la construcción del Programa de Transparencia, es necesario articular con el procedimiento que se modifique en la secretaría de planeación, para lo cual se enviará correo electrónico a la Dirección de Estudios de Económicos y Políticas Públicas solicitando con prontitud dicha modificación. Una vez se modifique el procedimiento E-DEAG-PR-015.</t>
  </si>
  <si>
    <t xml:space="preserve">https://drive.google.com/drive/folders/1rSK1cTaZXxBlniPT8ubvT7_f5JiDqI03?usp=drive_link </t>
  </si>
  <si>
    <t>Para el primer cuatrimestre de la vigencia 2023, no se reporta avance de esta actividad.</t>
  </si>
  <si>
    <t>No se reporta avance.</t>
  </si>
  <si>
    <t>2.1</t>
  </si>
  <si>
    <t>Consolidar las matrices de riesgos de corrupción identificados por los equipos de mejoramiento, de acuerdo con los lineamientos de la Guía para la Gestión de Riesgos de Corrupción y Fraude.</t>
  </si>
  <si>
    <t>Mapa de Riesgos de corrupción consolidado</t>
  </si>
  <si>
    <t>31  de enero de 2023</t>
  </si>
  <si>
    <t xml:space="preserve">Se evidencia la matriz de PAAC 2023 (modificación marzo)- Se observa que, en la hoja relacionada a mapa de riesgos de corrupción se encuentran diversas actividades con fechas de la vigencia 2022, se debe incluir la actualización a 2023, adicionalmente incluir el documento en ISOLUCIÓN/LISTADO TEMÁTICO/CONSOLIDADO MAPA DE RIESGOS DE CORRUPCIÓN.
Se encuentra la matriz consolidada, cabe aclarar que varios procesos no enviaron la matriz actualizada.
teniendo  en cuenta lo anterior, se deja un porcentaje de avance de 80%  </t>
  </si>
  <si>
    <t xml:space="preserve"> Matriz de PAAC 2023 (modificación marzo).</t>
  </si>
  <si>
    <t>2.2</t>
  </si>
  <si>
    <t>Realizar socialización a los líderes de procesos y equipos de mejoramiento del Mapa de Riesgos de Corrupción 2023, así como de las estrategias o mecanismos nacionales del lucha contra la corrupción como por ejemplo, la red interinstitucional de transparencia y anticorrupción ( RITA).</t>
  </si>
  <si>
    <t>Listado de asistencia a la socialización del Mapa de Riesgos de Corrupción 2023</t>
  </si>
  <si>
    <t>Primer semestre del 2023</t>
  </si>
  <si>
    <t xml:space="preserve">
Se logra verificar los listados de asistencia  de la socialización realizada a los líderes de procesos y equipos de mejoramiento del Mapa de Riesgos de Corrupción 2023 a los procesos de salud, gestión contractual y gestión jurídica, fortalecimiento territorial, direccionamiento estratégico y articulación gerencial, evaluación y seguimiento, gestión de asuntos internacionales.
Por 0tro lado, se relaciona la circular No. 01 de 2023 en la observación, sin embargo, en el enlace no se encuentra cargada. Adicionalmente, se deben relacionar los listados de asistencia o actas de cada una de las mesas de análisis y seguimiento realizadas de acuerdo con el cronograma establecido en la circular.</t>
  </si>
  <si>
    <t>Presentación de la política gestión de riesgos guía y mapa de riesgos de corrupción 2023.
Cronograma reunión PAAC 2023 marzo.
Circular conjunta no. 08 “socialización directrices gestión del riesgo y asesoría para la actualización de los mapas de riesgos 2023”
Listas de asistencia socialización MRC y enlaces de salud, gestión contractual y gestión jurídica, fortalecimiento territorial, direccionamiento estratégico y articulación gerencial, evaluación y seguimiento, gestión de asuntos internacionales.
Portal web publicación PAAC 31 de enero de 2023.
Excel mapa de riesgos de corrupción consolidado</t>
  </si>
  <si>
    <t>3.1</t>
  </si>
  <si>
    <t>Publicar el Mapa de Riesgos de Corrupción consolidado en el portal web de la Gobernación de Cundinamarca</t>
  </si>
  <si>
    <t>Mapa de Riesgos de Corrupción publicado en el portarl web de la Gobernación de Cundinamarca</t>
  </si>
  <si>
    <t>Se evidencia la matriz de PAAC 2023 (modificación marzo 2023),  publicado en el portal web de la Gobernación.</t>
  </si>
  <si>
    <t>3.2</t>
  </si>
  <si>
    <t xml:space="preserve">Divulgar mediante correo electrónico, a todos los servidores y contratistas, el mapa de riesgos de corrupción consolidado cada vez que se realicen modificaciones. </t>
  </si>
  <si>
    <t>Cada vez que surja una actualización.</t>
  </si>
  <si>
    <t xml:space="preserve">Teniendo en cuenta que el lndicador de la actividad es "cada vez que surja una actualización", la Gerencia de Buen Gobierno reporta que conforme a lo establecido en la Guía de Administración de Riesgos de Corrupción y Fraude, a la Gerecia no le fueron presentadas modificaciones de las matrices de riesgos de corrupción y por lo tanto no se presentaron más modificaciones al Mapa de Riesgos de Corrupcion y Fraude consolidado 2023.
Conforme a lo tratado en la Primera Mesa Temática de Transparencia, en el 3r Comité de  Gestión y Desempeño y en el mismo informe preliminar de monitoreo a contorles, se hicieron las siguientes recomendaciones instando a revisar sus riesgos y ajustar, sin respuesta alguna a la fecha: Se recomienda analizar la valoración de la probabilidad inherente del riesgo en aquellos donde no varía la probabilidad residual; La solidez del conjunto de los controles se ve afectada, además, por variables del diseño de los controles que no se encuentran identificadas, pese a las recomendaciones realizadas por la Gerencia de Buen Gobierno el 21 de junio de 2023 que se anexan dentro de la carpeta de la documentación del proceso; Se solicitaron las evidencias sin obtener respuesta, razón por la cual bajó su indicador de cumplimiento; La identificación de riesgos de corrupción y fraude no constituye per ce un mecanismo de prevención. Es indispensable fortalecer los controles y el monitoreo a los mismos por parte de los líderes de proceso (segregación de funciones); El monitoreo a Riesgos de Corrupción y Fraude hace parte de las actividades del componente de Gestión de Riesgos del Plan Anticorrupción y de Atención al Ciudadano PAAC; esta Gerencia, como segunda línea de defensa, ejerce un rol de seguimiento y generación de alertas para prevenir la materialización de los riesgos identificados u otros que no se hayan establecido, si los contextos de los procesos tienen cambios y son identificados y analizados al interior de los equipos de mejoramiento.; Se recomienda analizar la valoración de la probabilidad inherente del riesgo en aquellos donde no varía la probabilidad residual; La solidez del conjunto de los controles se ve afectada, además, por variables del diseño de los controles que no se encuentran identificadas, pese a las recomendaciones realizadas por la Gerencia de Buen Gobierno el 21 de junio de 2023. </t>
  </si>
  <si>
    <t xml:space="preserve">https://isolucion.cundinamarca.gov.co/Isolucion/Documentacion/frmActas.aspx?CodActa=NjA5Mg==&amp;Ver=MQ==&amp;Crear=MQ==&amp;Sucursal=NA==&amp;NivelGlobal=MA== </t>
  </si>
  <si>
    <t>No se evidencian mapas de riesgos de corrupción actualizados dado alguna necesidad, el documento adjunto no se relaciona con la actividad.</t>
  </si>
  <si>
    <t>Matriz análisis de contexto estratégico proceso integración regional</t>
  </si>
  <si>
    <t xml:space="preserve">Correo del 4 de julio de 2023 emitido por la Gerencia de Buen Gobierno.
Circular No. 002 del 30 de junio de 2023, Socialización MRC.
Correo del 10 de julio de 2023 con la socialización del MRC. 
</t>
  </si>
  <si>
    <t>4.1</t>
  </si>
  <si>
    <t>De acuerdo al plan anual de riesgo de cada proceso</t>
  </si>
  <si>
    <t>Se anexan los informes del seguimiento realizado</t>
  </si>
  <si>
    <t>Para el primer cuatrimestre de la vigencia 2023, no se reporta avance de esta actividad.
Sin embargo, para los siguientes procesos, la Oficina de Control Interno realizó verificación aleatoria y encontró seguimiento a los siguientes planes:
1. transporte y movilidad, plan de acción de riesgo 4482 se evidencian dos seguimientos en el mes de abril.
2.Direccionamiento Estratégico y articulación gerencial , plan de acción de riesgo 4432,  se evidencian seguimientos en el mes de abril.
3. Evaluación y seguimiento , plan de acción de riesgo 4454,  se evidencian seguimientos en el mes de abril.</t>
  </si>
  <si>
    <t>Se evidencia avance de la actividad, a través de la verificación del seguimiento realizado a los planes de acción cargados en Isolución de  procesos.</t>
  </si>
  <si>
    <t>Word pantallazos Seguimiento Isolución Planes de Acción. 
Word seguimiento PAAC 2023</t>
  </si>
  <si>
    <t>4.2</t>
  </si>
  <si>
    <t>Informe de desempeño trimestral consolidado, con el monitoreo a los riesgos y análisis de efectividad y eficiencia de los controles</t>
  </si>
  <si>
    <t>31 de julio de 2023
30 de noviembre de 2023</t>
  </si>
  <si>
    <t xml:space="preserve">Se  verificó el cumplimiento de las siguientes acciones:
El 30 de junio, se efectuó una modificación al Plan Anual de Auditoría y Control (PAAC), ajustando las fechas correspondientes a los días 31 de julio y 15 de noviembre. Estos cambios se realizaron con el propósito de adecuar el plan a las necesidades y circunstancias vigentes, garantizando así una gestión más efectiva en términos de auditoría y control.
Por otro lado, el 4 de agosto, el Gerente de Buen Gobierno envió un correo electrónico en el que se realizó la socialización del primer informe consolidado de desempeño a los controles de riesgos de corrupción y fraude, dirigido a líderes de proceso, gestores y dinamizadores. Esta comunicación aseguró la difusión de información relevante y el seguimiento adecuado de los controles.
</t>
  </si>
  <si>
    <t>Correo Socialización primer informe consolidado controles del 4 de agosto de 2023.
Informe consolidado de controles.</t>
  </si>
  <si>
    <t xml:space="preserve">Informes de cada uno de los procesos realizados en el mes de noviembre de 2023 </t>
  </si>
  <si>
    <t>4.3</t>
  </si>
  <si>
    <t>Análisis del contexto actualizado</t>
  </si>
  <si>
    <t>Primera y Segunda linea de Defensa (Líderes de procesos con riesgos de corrupción identificados)</t>
  </si>
  <si>
    <t>31 de marzo de 2023</t>
  </si>
  <si>
    <t>La Secretaría de Integración Regional, realiza el análisis de contexto estratégico y adjunta matriz. Sin embargo, es el único proceso que reporta cambios.
La Oficina de Control Interno realizó verificación aleatoria y encontró que los siguientes procesos tienen cargados los mapas de contexto estratégico:
Direccionamiento estratégico y articulación gerencial del 23 de febrero de 2023.
Gestión tecnológica del 14 de marzo de 2023.
Evaluación y seguimiento del 13 de marzo de 2023</t>
  </si>
  <si>
    <t>Se verificó que la Secretaría de Asuntos Internacionales realizó el análisis del contexto para el proceso mediante asesorías brindadas a la Dirección de Desarrollo Organizacional, no se relaciona a la actividad.</t>
  </si>
  <si>
    <t>Enlace Isolución Listado Temático de Documentos.</t>
  </si>
  <si>
    <t>4.4</t>
  </si>
  <si>
    <t>Verificar y determinar riesgos emergentes si como resultado del monitoreo estos se manifiestan</t>
  </si>
  <si>
    <t>Informe de desempeño trimestral
Riesgos de corrupción emergentes identificados</t>
  </si>
  <si>
    <t>30 de abril de 2023
31 de julio de 2023
31 de octubre de 2023
15 de diciembre de 2023</t>
  </si>
  <si>
    <t>Con corte a 30 de octubre de 2023 se presentó el Informe trimestral de Revisión al desempeño Institucional del proceso a la Secretaría de la Función Pública correspondiente al tercer trimestre de la vigencia 2023.
Mediante circular No.04 del 16 de noviembre de 2023 sobre informes de monitoreo a controles de riesgos de corrupción  del Plan Anticorrupción y de atención al ciudadano 2023 enviado desde Buen Gobierno, se informa a la Secretaría de Integración Regional el cumplimiento y oportunidad del informe presentado, el efecto y solidez de los controles como resultado del monitoreo en un 100%.</t>
  </si>
  <si>
    <t>https://isolucion.cundinamarca.gov.co/Isolucion/Documentacion/frmVerPublicacion.aspx?Sigla=au</t>
  </si>
  <si>
    <t>No se evidencian riesgos emergentes, el documento adjunto no se relaciona con la actividad.</t>
  </si>
  <si>
    <t xml:space="preserve">Enlace Isolución Listado- Declaración inexistencia conflicto de intereses. </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</si>
  <si>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</si>
  <si>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</si>
  <si>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</si>
  <si>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</si>
  <si>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2023
31 de julio de 2023
31 de octubre de 2023
 </t>
  </si>
  <si>
    <t>Teniendo en cuenta las actividades programadas en el PAAC 2023 para este componente, la Secretaria de Integración Regional aprobó en el sistema Isolución el formato E-IR-FR-001 denominado “Declaración Inexistencia Conflicto de Interés” en su versión 1 el día 16 de Agosto de 2023 el cual se encuentra vinculado al proceso de Integración Regional, el 03  de octubre se documenta el seguimiento mediante la codificación del Formato en la plataforma isolucion</t>
  </si>
  <si>
    <t>https://isolucion.cundinamarca.gov.co/Isolucion/BancoAnexo4Cundinamarca/Accion/SeguimientoPlan/41253/7cd627191a8d4a5ba3137b2558252778.pdf</t>
  </si>
  <si>
    <t>Se evidencia borrador de  la comunicación, sin embargo, se encuentra pendiente la actualización al mapa de riesgos de corrupción.</t>
  </si>
  <si>
    <t>Correo Controles riesgo de corrupción proceso Gestión de Recursos
Físicos del 29 de agosto de 2023</t>
  </si>
  <si>
    <t>https://isolucion.cundinamarca.gov.co/Isolucion/FrameSetArticulo.asp?Pagina=BancoConocimiento4Cundinamarca/5/5b47bbfaa9544eb7834c731e4d9fe507/5b47bbfaa9544eb7834c731e4d9fe507.asp?IdArticulo=24545</t>
  </si>
  <si>
    <t>5.1</t>
  </si>
  <si>
    <t>Realizar seguimiento a la efectividad de los controles incorporados - Riesgos de Corrupción 2023</t>
  </si>
  <si>
    <t>Informe de seguimiento</t>
  </si>
  <si>
    <t>Oficina de Control Interno</t>
  </si>
  <si>
    <t xml:space="preserve">
30 noviembre de 2023</t>
  </si>
  <si>
    <t>Sin Reporte</t>
  </si>
  <si>
    <t>PROMEDIO</t>
  </si>
  <si>
    <t>Código: E - DEAG - FR - 114</t>
  </si>
  <si>
    <t>Versión: 01</t>
  </si>
  <si>
    <t>MAPA DE RIESGOS DE CORRUPCIÓN</t>
  </si>
  <si>
    <t>Fecha de aprobación:  24/06/2022</t>
  </si>
  <si>
    <t xml:space="preserve">Nota: antes de diligenciar, por favor leer la pestaña de "Instructivo". </t>
  </si>
  <si>
    <t>Identificación del riesgo</t>
  </si>
  <si>
    <t>Análisis del riesgo inherente</t>
  </si>
  <si>
    <t>Evaluación del riesgo - Valoración de los controles</t>
  </si>
  <si>
    <t>Plan de Acción</t>
  </si>
  <si>
    <t>Referencia*</t>
  </si>
  <si>
    <t>Proceso</t>
  </si>
  <si>
    <t>Objetivo</t>
  </si>
  <si>
    <t>Alcance</t>
  </si>
  <si>
    <t>Causa Inmediata</t>
  </si>
  <si>
    <t>Causa Raíz</t>
  </si>
  <si>
    <t>Descripción del Riesgo</t>
  </si>
  <si>
    <t>Clasificación del Riesgo</t>
  </si>
  <si>
    <t>Nivel de probabilidad</t>
  </si>
  <si>
    <t>Probabilidad Inherente</t>
  </si>
  <si>
    <t>%</t>
  </si>
  <si>
    <t>Si el Riesgo se materializará podria…</t>
  </si>
  <si>
    <t>Suma Afirmaciones</t>
  </si>
  <si>
    <t>Calificación Impacto</t>
  </si>
  <si>
    <t>Impacto 
Inherente</t>
  </si>
  <si>
    <t>Zona de Riesgo Inherente</t>
  </si>
  <si>
    <t>No. Control</t>
  </si>
  <si>
    <t>Descripción del Control</t>
  </si>
  <si>
    <t>Aspectos a evaluar del control</t>
  </si>
  <si>
    <t>Calificación y solidez del control</t>
  </si>
  <si>
    <t>Desplazamiento probabilidad Residual Final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</si>
  <si>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</si>
  <si>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</si>
  <si>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</si>
  <si>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</si>
  <si>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</si>
  <si>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</si>
  <si>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</si>
  <si>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</si>
  <si>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</si>
  <si>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</si>
  <si>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</si>
  <si>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</si>
  <si>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</si>
  <si>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Consecuencias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</si>
  <si>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</si>
  <si>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</si>
  <si>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</si>
  <si>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</si>
  <si>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</si>
  <si>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</si>
  <si>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</si>
  <si>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</si>
  <si>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</si>
  <si>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</si>
  <si>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</si>
  <si>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</si>
  <si>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</si>
  <si>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</si>
  <si>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</si>
  <si>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</si>
  <si>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</si>
  <si>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</si>
  <si>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</si>
  <si>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1.a</t>
  </si>
  <si>
    <t>Valor</t>
  </si>
  <si>
    <t>1.b</t>
  </si>
  <si>
    <t>Sumatoria de aspectos evaluados</t>
  </si>
  <si>
    <t>Calificación diseño del control</t>
  </si>
  <si>
    <t>Ejecución del control</t>
  </si>
  <si>
    <t>Calificación solidez individual del control</t>
  </si>
  <si>
    <t>Solidez individual del control</t>
  </si>
  <si>
    <t>Calificació solidez del conjunto de controles</t>
  </si>
  <si>
    <t>Solidez del conjunto de los controles</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</si>
  <si>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</si>
  <si>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</si>
  <si>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</si>
  <si>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</si>
  <si>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</si>
  <si>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</si>
  <si>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 (Corrupción)</t>
  </si>
  <si>
    <t>Pérdida de la imagen institucional</t>
  </si>
  <si>
    <t>si</t>
  </si>
  <si>
    <t>no</t>
  </si>
  <si>
    <t xml:space="preserve">Responsable: El gerente de sedes operativas en tránsito de la Secretaría de Transporte y Movilidad
Periodicidad: mensualmente
Propósito: vigilar y validar la asignación de usuarios de consulta
Cómo se realiza: a través de los formatos para la administración de perfiles-utilización del software de operación 
Desviación: en caso de que no se realice la validación de asignación de usuarios, se requiere la información mediante correo institucional u oficios al gerente de Sedes Operativas.
Evidencia: formato de asignación de perfiles </t>
  </si>
  <si>
    <t>Asignado</t>
  </si>
  <si>
    <t>Adecuado</t>
  </si>
  <si>
    <t>Oportuna</t>
  </si>
  <si>
    <t>Detectar</t>
  </si>
  <si>
    <t>Confiable</t>
  </si>
  <si>
    <t>Se investigan y  resuelven oportunamente</t>
  </si>
  <si>
    <t>Completa</t>
  </si>
  <si>
    <t>Fuerte</t>
  </si>
  <si>
    <t xml:space="preserve">Validar la asignacion y cierre de perfiles teniendo en cuenta las solitudes del gerente de sedes operativas, queda como evidencia la certificacion por  de asignacion y cierre de perfiles. </t>
  </si>
  <si>
    <t>Alexander Ernesto Hortua</t>
  </si>
  <si>
    <t>Gerente de sedes operativas de transito</t>
  </si>
  <si>
    <t>Dirección de servicios</t>
  </si>
  <si>
    <t>Myriam Liliana Riascos Romero</t>
  </si>
  <si>
    <t>Pérdida de confianza en lo público</t>
  </si>
  <si>
    <t>Responsable: Los profesionales universitarios asignados a las sedes operativas de la Secretaría de Transporte y Movilidad
Periodicidad: mensualmente
Propósito: efectuar el seguimiento a los tramites adelantados durante el periodo correspondiente, tomado aleatoriamente, verificando el cumplimiento de los requisitos y tiempos establecidos
Cómo se realiza: en reuniones con los administradores de la concesión encargada de prestar los tramites. 
Desviación:  en caso de no poderse realizar la reunióbn de seguimiento a los tramites adelantados, se volverá a programar una nueva fecha de reunión (acta de reunión). 
Evidencia: acta de los tramites solicitados verificando el cumplimiento de los requisitos y tiempos establecidos</t>
  </si>
  <si>
    <t>Verificar en la plataforma RUNT que los tramites relacionados en las actas se efectuen conforme lo descrito, queda como evidencia pantallazos de revisión en la plataforma</t>
  </si>
  <si>
    <t>Deyanira Herran</t>
  </si>
  <si>
    <t>Profesional universitario</t>
  </si>
  <si>
    <t>Acorde con la aprobación de riesgos de corrupción por Gerencia de buen Gobierno</t>
  </si>
  <si>
    <t xml:space="preserve">Investigaciones penales, disciplinarias y fiscales </t>
  </si>
  <si>
    <t>Responsable: Director de Política Sectorial de la Secretaría de Transporte y Movilidad
Periodicidad: mensualmente
Propósito:  evidenciar el cumplimiento de los requisitos establecidos de los permisos que se adelantan en la dirección de Política Sectorial. 
Cómo se realiza: emitiendo certificación del cumplimiento
Desviación: En caso de que no se evidencie el cump'limiento de los requisitos, se requiere mediante correo institucional u oficios al Director de Polítoca Sectorial.
Evidencia: certificación emitida por la dirección</t>
  </si>
  <si>
    <t>Establecer seguimiento a los trmites radicados validando su ejecución mediante un informe donde se corrobore la información</t>
  </si>
  <si>
    <t>Oscar Eduardo Rocha</t>
  </si>
  <si>
    <t>Director de política sectorial</t>
  </si>
  <si>
    <t>Direccion de política sectorial</t>
  </si>
  <si>
    <t>Jorge Alberto Godoy</t>
  </si>
  <si>
    <t>Responsable: El gerente de control y vigilancia de la movilidad
Periodicidad: mensulamente
Propósito: vigilará y controlará la ejecución de los operativos que realizan los agentes de tránsito
Cómo se realiza: a traves de cronogramas 
Desviación: en caso de que no se puedan ejecutar los operativos, se replanteará el cronograma o se emitirá una certificación donde se especifique las razones del no cumplimiento de los operativos para el periodo
Evidencia: Cronograma de operativos</t>
  </si>
  <si>
    <t>Validar la ejecucion de los operativos de tránsito programados por la gerencia de control y vigilancia, queda como evidencia el cronograma de operativos y listado de vehículos inspeccionados</t>
  </si>
  <si>
    <t>Jhon Albert Mejia</t>
  </si>
  <si>
    <t>Gerente de control y vigilancia</t>
  </si>
  <si>
    <t xml:space="preserve">Myriam Liliana Riascos Romero </t>
  </si>
  <si>
    <t>Responsable:
Periodicidad:
Propósito:
Cómo se realiza:
Desviación:
Evidencia</t>
  </si>
  <si>
    <t>Manipulación indebida de la informacion de las infracciones a las normas de tránsito</t>
  </si>
  <si>
    <t>Posibilidad de recibir cualquier dádiva o beneficio a nombre propio o de terceros para evitar la sanción en los procesos administrativos contravencionales por violación a las normas de tránsito.</t>
  </si>
  <si>
    <t>Responsable: El Gerente de Sedes Operativas de la Movilidad
Periodicidad: de manera mensual 
Propósito: efectuar seguimiento a revocatorias, exoneraciones, caducidades y procesos en estados de inspección en las sedes operativas de la Secretaría de Transporte y Movilidad
Cómo se realiza:informe consolidado de todas las sedes
Desviación: en caso de que no se efectue el seguimiento a revocatorias, exoneraciones, caducidades y procesos en estados de inspección se hará requerimiento por oficio o correo electronico  
Evidencia: Informe</t>
  </si>
  <si>
    <t>Prevenir</t>
  </si>
  <si>
    <t>El gerente de sedes operativas solicita a la concesion el consolidado por cada sede operativa, que contenga la informacion de las revocatorias, exoneraciones, caducidades y ordenes de comparendos en estados de inspección; para validar con la informacion de las suministradas por los coordinadores en las actas.</t>
  </si>
  <si>
    <t xml:space="preserve">Responsable: El profesional especializado de la gerencia de sedes operativas
Periodicidad: mensualmente
Propósito: efectuar seguimiento a el inventario de procesos administrativos contravencionales por violación a las normas de tránsito que se encuentran en segunda instancia
Cómo se realiza: a traves de un informe donde se consolide la información
Desviación: en la eventualidad en que no se pueda dar cumplimiento con el seguimiento a el inventario de procesos administrativos contravencionales por violación a las normas de tránsito que se encuentran en segunda instancia, se requiere mediante correo institucional
Evidencia: Informe </t>
  </si>
  <si>
    <t>El gerente de sedes operativas validará la información y emitirá una certificación ratificando o desvirtuando la informacion plasmada en el informe .</t>
  </si>
  <si>
    <t>Gestión de Asuntos Internacionales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</si>
  <si>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</si>
  <si>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</si>
  <si>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Impacto negativo o hallazgos de entes de control a la Secretaria de Asuntos Internacionales</t>
  </si>
  <si>
    <t>Seleccionar empresas sin el cumplimiento de los terminos y condiciones para acceder a las acciones de internacionalización</t>
  </si>
  <si>
    <t>Posibilidad de recibir o dar cualquier dádiva o beneficio a nombre propio o de terceros para seleccionar empresas sin el cumplimiento de los terminos y condiciones para acceder a las acciones de internacionalización liderados por la Secretaría de Asuntos Internacionales, generando impacto negativo o hallazgos de entes de control.</t>
  </si>
  <si>
    <r>
      <rPr>
        <b/>
        <sz val="9"/>
        <rFont val="Arial Narrow"/>
        <family val="2"/>
      </rPr>
      <t xml:space="preserve">Responsable: </t>
    </r>
    <r>
      <rPr>
        <sz val="9"/>
        <rFont val="Arial Narrow"/>
        <family val="2"/>
      </rPr>
      <t xml:space="preserve">  Jefe  de la Oficina de Asuntos Economicos Internacionales de la  Secretaría de Asuntos Internacionales. 
</t>
    </r>
    <r>
      <rPr>
        <b/>
        <sz val="9"/>
        <rFont val="Arial Narrow"/>
        <family val="2"/>
      </rPr>
      <t xml:space="preserve">Periodicidad: </t>
    </r>
    <r>
      <rPr>
        <sz val="9"/>
        <rFont val="Arial Narrow"/>
        <family val="2"/>
      </rPr>
      <t xml:space="preserve">Cada vez que  se genere una acción de fortalecimiento, alistamiento o promoción internacional, que estipule la seleccion de un numero especifico de empresas y/o asociaciones a beneficiar.
</t>
    </r>
    <r>
      <rPr>
        <b/>
        <sz val="9"/>
        <rFont val="Arial Narrow"/>
        <family val="2"/>
      </rPr>
      <t xml:space="preserve">Propósito: </t>
    </r>
    <r>
      <rPr>
        <sz val="9"/>
        <rFont val="Arial Narrow"/>
        <family val="2"/>
      </rPr>
      <t xml:space="preserve"> La selección de un numero especifico de empresas y/o asociaciones a beneficiar de acuerdo a la acción ofertada.
</t>
    </r>
    <r>
      <rPr>
        <b/>
        <sz val="9"/>
        <rFont val="Arial Narrow"/>
        <family val="2"/>
      </rPr>
      <t>Cómo se realiza:</t>
    </r>
    <r>
      <rPr>
        <sz val="9"/>
        <rFont val="Arial Narrow"/>
        <family val="2"/>
      </rPr>
      <t xml:space="preserve">  Los profesionales de la Secretaría de Asuntos Internacionales identificaran las acciones y/u oportunidades de oferta propia, de otras entidades públicas y/o privadas a nivel local, nacional e internacional que permitan el fortalecimiento, alistamiento y/o promoción de la internacionalización, diligenciando para tal efecto el Formato Matriz de acciones, oportunidades y/o necesidades para la internacionalización, una vez se perciba la oferta que requiera la selección de un numero especifico de empresas y/o asociaciones a beneficiar se deberan establecer los términos y condiciones para la selección, en el que se determine el cronograma y modalidad de selección, los cuales serán socializados por los medios idóneos establecidos principalmente en los medios de comunicación oficiales de la Gobernación de Cundinamarca, asi como las evidencias que genere el cronograma.  El proceso de decisión deberá ser soportado en acta de reunión. 
</t>
    </r>
    <r>
      <rPr>
        <b/>
        <sz val="9"/>
        <rFont val="Arial Narrow"/>
        <family val="2"/>
      </rPr>
      <t xml:space="preserve">Desviación: </t>
    </r>
    <r>
      <rPr>
        <sz val="9"/>
        <rFont val="Arial Narrow"/>
        <family val="2"/>
      </rPr>
      <t xml:space="preserve">En el caso que la oferta corresponda a una decisión conjunta entre la Secretaría de Asuntos Internacionales y un socio estratégico, se determinaran los terminos y condiciones a aplicar. 
</t>
    </r>
    <r>
      <rPr>
        <b/>
        <sz val="9"/>
        <rFont val="Arial Narrow"/>
        <family val="2"/>
      </rPr>
      <t>Evidencia:</t>
    </r>
    <r>
      <rPr>
        <sz val="9"/>
        <rFont val="Arial Narrow"/>
        <family val="2"/>
      </rPr>
      <t xml:space="preserve">  Publicación de los términos y condiciones; y  resultados del proceso de selección en los medios de comunicación oficiales de la Gobernación de Cundinamarca. </t>
    </r>
  </si>
  <si>
    <t>Reducir (mitigar)</t>
  </si>
  <si>
    <t xml:space="preserve">Publicación del documento técnico de aviso en el que se establezcan los términos y condiciones; selección y toma de decisiones en comité interno de la oficina de Asuntos Económicos Internacionales mediante acta de reunión donde se definan los beneficiarios de acuerdo a la acción ofertada y publicación de resultados del proceso de selección en los medios de comunicación oficiales de la Gobernación de Cundinamarca. </t>
  </si>
  <si>
    <t>José Vicente Gutierrez</t>
  </si>
  <si>
    <t>Jefe de la Oficina de Asuntos Economicos Internacionales</t>
  </si>
  <si>
    <t xml:space="preserve">Secretaria de Asuntos Internacionales </t>
  </si>
  <si>
    <t>Marcela Machado Acevedo</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</si>
  <si>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</si>
  <si>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</si>
  <si>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</si>
  <si>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o alteración de la información tributaria</t>
  </si>
  <si>
    <r>
      <rPr>
        <sz val="11"/>
        <rFont val="Arial Narrow"/>
        <family val="2"/>
      </rPr>
      <t>Posibilidad de recibir cualquier dádiva o beneficio a nombre propio o de terceros para permitir la evasión de las obligaciones tributarias y de las sanciones o multas impuestas ya sea mediante conductas desplegadas por funcionarios de la</t>
    </r>
    <r>
      <rPr>
        <sz val="11"/>
        <color rgb="FF00CC00"/>
        <rFont val="Arial Narrow"/>
        <family val="2"/>
      </rPr>
      <t xml:space="preserve"> </t>
    </r>
    <r>
      <rPr>
        <sz val="11"/>
        <rFont val="Arial Narrow"/>
        <family val="2"/>
      </rPr>
      <t>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t>
    </r>
  </si>
  <si>
    <r>
      <rPr>
        <b/>
        <sz val="9"/>
        <rFont val="Arial Narrow"/>
        <family val="2"/>
      </rPr>
      <t>Responsable:</t>
    </r>
    <r>
      <rPr>
        <sz val="9"/>
        <rFont val="Arial Narrow"/>
        <family val="2"/>
      </rPr>
      <t xml:space="preserve"> El Subdirector de Atención al Contribuyente y el Director de Ejecuciones Fiscales.
</t>
    </r>
    <r>
      <rPr>
        <b/>
        <sz val="9"/>
        <rFont val="Arial Narrow"/>
        <family val="2"/>
      </rPr>
      <t>Periodicidad:</t>
    </r>
    <r>
      <rPr>
        <sz val="9"/>
        <rFont val="Arial Narrow"/>
        <family val="2"/>
      </rPr>
      <t xml:space="preserve"> Trimestral.
</t>
    </r>
    <r>
      <rPr>
        <b/>
        <sz val="9"/>
        <rFont val="Arial Narrow"/>
        <family val="2"/>
      </rPr>
      <t>Propósito:</t>
    </r>
    <r>
      <rPr>
        <sz val="9"/>
        <rFont val="Arial Narrow"/>
        <family val="2"/>
      </rPr>
      <t xml:space="preserve"> Aplicar la directriz impartida por el Director de Rentas y Gestión Tributaria, respecto de que para realizar cualquier trámite o actuación ante la Administración Tributaria Departamental únicamente se atenderán las solicitudes recibidas por los responsables, representantes legales o apoderados según el caso, validando que quien actúe se encuentre acreditado legalmente.
</t>
    </r>
    <r>
      <rPr>
        <b/>
        <sz val="9"/>
        <rFont val="Arial Narrow"/>
        <family val="2"/>
      </rPr>
      <t>Cómo se realiza:</t>
    </r>
    <r>
      <rPr>
        <sz val="9"/>
        <rFont val="Arial Narrow"/>
        <family val="2"/>
      </rPr>
      <t xml:space="preserve"> Mediante informe de seguimiento a las solicitudes recibidas a través del sistema de gestión documental MERCURIO, en el cual se detallarán aleatoriamente algunos de los radicados atendidos en el trimestre sobre los cuales se profirió la pertinente respuesta en aplicación a la directriz.
</t>
    </r>
    <r>
      <rPr>
        <b/>
        <sz val="9"/>
        <rFont val="Arial Narrow"/>
        <family val="2"/>
      </rPr>
      <t>Desviación:</t>
    </r>
    <r>
      <rPr>
        <sz val="9"/>
        <rFont val="Arial Narrow"/>
        <family val="2"/>
      </rPr>
      <t xml:space="preserve"> De evidenciarse alguna inconsistencia en este aspecto la dependencia responsable se abstendrá de dar continuidad a la solicitud comunicándole al peticionario que no se encuentra legitimado para la actuación, debiendo por ello que deba aportar el soporte legal que lo faculte según sea el caso.
</t>
    </r>
    <r>
      <rPr>
        <b/>
        <sz val="9"/>
        <rFont val="Arial Narrow"/>
        <family val="2"/>
      </rPr>
      <t>Evidencia:</t>
    </r>
    <r>
      <rPr>
        <sz val="9"/>
        <rFont val="Arial Narrow"/>
        <family val="2"/>
      </rPr>
      <t xml:space="preserve"> Documento contentivo de la información reportada por cada dependencia responsable, generado con base en las solicitudes registradas en el sistema de gestión documental MERCURIO.</t>
    </r>
  </si>
  <si>
    <t>Realizar  reuniones trimestrales con los funcionarios encargados de recibir y dar respuesta sustentar las solicitudes a través del sistema MERCURIO, con el fin de que exista claridad sobre la directriz impartida por el Director de Rentas y Gestión Tributaria, del desarrollo de estas se suscribirán las correspondientes actas.</t>
  </si>
  <si>
    <t>Carlos Arturo Ballesteros Guzmán 
Luis Augusto Ruiz Quiroga</t>
  </si>
  <si>
    <t>Subdirector de Atención al Contribuyente 
Director de Ejecuciones Fiscales</t>
  </si>
  <si>
    <t>Dirección de Rentas y Gestión Tributaria
Dirección de Ejecuciones Fiscales</t>
  </si>
  <si>
    <t>Director de Rentas y Gestión Tributaria
Director de Ejecuciones Fiscales</t>
  </si>
  <si>
    <t>XX/XX/2023</t>
  </si>
  <si>
    <t xml:space="preserve">Responsable: El Director de Rentas y Gestión Tributaria a través sistema de información (webservice)
Periodicidad: En línea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numero de cada factura </t>
  </si>
  <si>
    <t xml:space="preserve">Validar con la superintencia de notariado y registro que los recibos sean pagos en las entidades financieras para continuar con el tramite de anotación en los folios respectivos </t>
  </si>
  <si>
    <t xml:space="preserve">Eduber Rafael Gutierrez </t>
  </si>
  <si>
    <t>Director de Rentas y Gestión Tributaria</t>
  </si>
  <si>
    <t>Dirección de Rentas y Gestión Tributaria</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</si>
  <si>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con las bases de datos de los sistemas de información en este control se debe reportar al Director de Rentas para realizar los ajustes apropiados
Evidencia: las actas de cada una de las reuniones realizadas </t>
  </si>
  <si>
    <t>Realizar los listados de los usuarios de los sistemas de información para verificar que sean acordes a los propósitos y funciones de los funcionarios del proceso</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</si>
  <si>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Dirección de Ejecuciones Fiscales
Desviación: en caso de presentarse desviación en los valores se debe identificar, realizar investigación e informar para realizar los ajustes apropiados
Evidencia: informe al Director</t>
  </si>
  <si>
    <t xml:space="preserve">Realizar informe total de las terminaciones por pago evidenciando las inconsistencias presentadas durante cada trimestre </t>
  </si>
  <si>
    <t xml:space="preserve">
Luis Augusto Ruiz Quiroga</t>
  </si>
  <si>
    <t xml:space="preserve">
Director de Ejecuciones Fiscales</t>
  </si>
  <si>
    <t xml:space="preserve">
Dirección de Ejecuciones Fiscales</t>
  </si>
  <si>
    <t>Gestión Ambiental</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</si>
  <si>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</si>
  <si>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</si>
  <si>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Insuficiente control del personal interno y externo, en cuanto al manejo adecuado de residuos aprovechables.</t>
  </si>
  <si>
    <t>Falta de sensibilización interna y externa en diferentes niveles de la entidad, sobre el manejo adecuado de los residuos aprovechables.</t>
  </si>
  <si>
    <t>Posibilidad de recibir cualquier dádiva o beneficio a nombre propio o de terceros para permitir la pérdida de residuos sólidos aprovechables recolectados en la Gobernación de Cundinamarca en su sede central y sedes externas.</t>
  </si>
  <si>
    <t>Responsable: La secretaria de la Función Pública, designará a un usuario experto del equipo de mejoramiento para que
Periodicidad: trimestralmente gestione la sensibilización interna y externa en diferentes niveles de la entidad
Propósito: con el fin de controlar del personal interno y externo, sobre el manejo adecuado de los residuos aprovechables.
Cómo se realiza: mediante la gestión de capacitaciones a funcionarios, contratistas, personal de restaurantes y servicios generales, de firma de compromisos, seguridad en los cuartos de acopio, 
Desviación: en caso que las capacitaciones no logren el objetivo, se procederá a una reinducción que fortalezca la apropiación del Sistema de Gestión Ambiental.
Evidencia: como evidencia quedan listas de asistencia, presentaciones, actas de reunión, evaluaciones de conocimientos, registros fotográficos, acta y firma de compromisos.</t>
  </si>
  <si>
    <t>El usuario experto designado coordinará mesas de trabajo trimestralmente con las partes interesadas (Sec General, EIC, Asociación de recicladores, equipo de mejoramiento de Gestión Ambiental y alta dirección) para definir y realizar seguimientos a las actividades del cronograma, con el fin de controlar el riesgo.</t>
  </si>
  <si>
    <t>Sandra Patricia Leandro Romero</t>
  </si>
  <si>
    <t>Contratista</t>
  </si>
  <si>
    <t>Secretaria de la Función Pública</t>
  </si>
  <si>
    <t>Oswaldo Ramos</t>
  </si>
  <si>
    <t>ISOLUCION</t>
  </si>
  <si>
    <t>Responsable:
Periodicidad:
Propósito: 
Cómo se realiza:
Desviación:
Evidencia</t>
  </si>
  <si>
    <t>Gestión de Recursos Físicos</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</si>
  <si>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</si>
  <si>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</si>
  <si>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Alto volumen de contratación de bienes y servicios</t>
  </si>
  <si>
    <t xml:space="preserve">Debilidades en el control por parte de la Entidad al recibir  los bienes y servicios entregados por parte  del contratista </t>
  </si>
  <si>
    <t xml:space="preserve">Posibilidad de recibir un beneficio a nombre propio o de terceros por la indebida entrega de bienes y servicios  suministrados  por el contratista que no cumplan con las condiciones  tecnicas, de calidad y precio contratadas </t>
  </si>
  <si>
    <t xml:space="preserve">Responsable: Supervisor del  contrato, de acuerdo al suministro 
Periodicidad: Cada vez que se requiera 
Propósito: verificar que los servicios contratados cumplan con las especificaciones tecnicas, jurificas y financieras contratadas  
Cómo se realiza: control a la ejecución de los contratos de acuerdo a los suministros
Desviación: Cada vez que no se  haya tramitado el informe de supervisión debe tramitarse al mes siguiente. 
Evidencia: Informe de Supervisión </t>
  </si>
  <si>
    <t>Moderado</t>
  </si>
  <si>
    <t xml:space="preserve">El supervisor del contrato cada vez que se requiera, validara el cumplimiento de recibido a satisfación mediante  acta firmada por el supervisor y por quien entrega, en donde se validen las especificaciones tecnicas y de calidad de los bienes y servicios recibidos cada vez que sean suministrados al proceso, Dirección de Servicios Admistrativos.  En caso de que no se realice el supervisor del contrato debera realizar y verificar la certificación del bien o servicio recibido. 
</t>
  </si>
  <si>
    <t>Sandra Cecilia Riveros Moreno</t>
  </si>
  <si>
    <t>Directora de  Servicios Administrativos</t>
  </si>
  <si>
    <t>Dirección de Servicios Administrativos</t>
  </si>
  <si>
    <t>Evelia Escobar Perdigon</t>
  </si>
  <si>
    <t>Demandas contra el Estado</t>
  </si>
  <si>
    <t xml:space="preserve">El supervisor del contrato cada vez que se requiera, validara el cumplimiento de recibido a satisfación mediante  acta firmada por el supervisor y por quien entrega, en donde se validen las especificaciones tecnicas y de calidad de los bienes y servicios recibidos cada vez que sean suministrados al proceso, Dirección de Bienes e Inventarios. En caso de que no se realice el supervisor del contrato debera realizar y verificar la certificación del bien o servicio recibido. </t>
  </si>
  <si>
    <t xml:space="preserve">Martha Carola Monroy Perilla </t>
  </si>
  <si>
    <t xml:space="preserve">Directora de Bienes e Inventarios </t>
  </si>
  <si>
    <t xml:space="preserve">Dirección de Bienes e Inventarios </t>
  </si>
  <si>
    <t>Detrimento patrimonial</t>
  </si>
  <si>
    <t>Mala calidad de las obras</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</si>
  <si>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</si>
  <si>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</si>
  <si>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</si>
  <si>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</si>
  <si>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y actuaciones externas que afectan la defensa de los intereses de la entidad, por parte del apoderado y operador judicial, por acción u omisión en cumplimiento de las facultades y competencias funcionales otorgadas; entre otras, dejando de solictar y decretar pruebas, hacer valoraciones no conformes con la constitución y la ley, relevantes para el desarrollo de la dinamica del proceso judicial.</t>
  </si>
  <si>
    <t>Posibilidad de recibir cualquier dádiva o beneficio, u omitir actuaciones procesales para favorecer a una de las partes, que podría involucrar al apoderado de la entidad, al operador judicial o a un tercero interesado.</t>
  </si>
  <si>
    <t>Responsable: Profesional universitario y/o especializado asignado para la revisión aleatoria.
Periodicidad: mensual 
Propósito: para establecer el desempeño de los mismos en la adecuada y eficiente defensa judicial, frente a las actuaciones de rama judicial, de la contra parte y del sistema de procesos judiciales SIPROJ, apoyados en la información consignada en la relación de procesos asignados a los diferentes profesionales que realizan el ejercicio de la defensa de la entidad. Verificar: a través del sistema SIPROJ y rama judicial
Cómo se realiza: Realizará revisión aleatoria del 20% de los procesos judiciales al apoderado que se seleccione, consultando la pagina de la rama judicial las principales actuaciones y  desarrollo del proceso vs cargue de informacion y de imagenes  en el sistema SIPROJ.
Desviación: solicitar información faltante a través de correo electrónico.
Evidencia: formato revisión aleatoria procesos judiciales y extrajudiciales A-GJ-FR-018 y formato relación procesos asignados A-GJ-FR-024.</t>
  </si>
  <si>
    <r>
      <rPr>
        <sz val="11"/>
        <rFont val="Arial"/>
        <family val="2"/>
      </rPr>
      <t xml:space="preserve">Mediante acta se dispondrá la  revisión aleatoria mensual a los procesos a cargo del  apoderado judicial seleccionado. Periodicidad: mensual. Medio: acta y formatos.                                                                              Responsable: Profesional Universitario ó Especializado.                  
Area:Dirección de Defensa Judicial y Extrajudicial.
Evidencia: Acta y Formatos.                   </t>
    </r>
    <r>
      <rPr>
        <sz val="12"/>
        <rFont val="Arial"/>
        <family val="2"/>
      </rPr>
      <t xml:space="preserve">                                                                      </t>
    </r>
  </si>
  <si>
    <t>María Stella González Cubillos</t>
  </si>
  <si>
    <t>Directora de Defensa Judicial y Extrajudicial</t>
  </si>
  <si>
    <t>Direccion de Defensa Judicial y Extrajudicial</t>
  </si>
  <si>
    <t>Secretario Jurídico</t>
  </si>
  <si>
    <t>Responsable: Profesional universitario y/o especializado
Periodicidad: mensual
Propósito:Para establecer el cumplimiento de las obligaciones judiciales y extra judiciales a su cargo.
Cómo se realiza: Revisar y verificar la información mensual que rinden los apoderados judiciales externos dentro del formato 024.
Desviación:Requerimiento a través de correo electronico.
Evidencia:Formato 024.</t>
  </si>
  <si>
    <t>A través del formato 024 se verificara el cumplimiento de las obligaciones de los abogados externos en materia judicial y extrajudicial.
Periodicidad: mensual
Medio: Formato 024
Responsable: Profesional Universitario ó Especializado.                  
Area:Dirección de Defensa Judicial y Extrajudicial.
Evidencia: Formato 024.</t>
  </si>
  <si>
    <t>Promoción del Desarrollo Social</t>
  </si>
  <si>
    <t>Viabilizar planes, programas y proyectos que permita mejorar la calidad de vida de los cundinamarqueses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</si>
  <si>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</si>
  <si>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Posibilidad de ejecutar  actividades ajustadas a intereses particulares en los procesos contractuales.</t>
  </si>
  <si>
    <t xml:space="preserve">Falta de cumplimiento en los lineamientos en cualquiera de los tres componentes financiero, técnico y /o jurídico para la ejecución de planes, programas y proyectos.
</t>
  </si>
  <si>
    <t xml:space="preserve">Probabilidad de recibir cualquier dádiva o beneficio para ejecutar planes, programas y proyectos sin las condiciones de calidad requeridas, omitiendo la aplicación de los criterios técnicos, económicos, financieros, jurídicos y sociales establecidos, a nombre propio o de terceros. </t>
  </si>
  <si>
    <t>Alta</t>
  </si>
  <si>
    <t>Responsable: El asesor jurídico de cada secretaría
Periodicidad: trimestralmente
Propósito:  Identificar la falta de cumplimiento de los lineamientos establecidos en los procesos contractuales que adelanta cada entidad
Cómo se realiza: Solicitar al profesional encargado del portal SECOP II, la Base de Datos de la Contratación de los procesos vigentes. 
Desviación: En caso de no cumplir con la Base de Datos, se envía correo al ordenador del gasto de cada entidad.  
Evidencia: Base de Datos, pantallazo de SECOP y/o correo</t>
  </si>
  <si>
    <t>Inadecuado</t>
  </si>
  <si>
    <t>El profesional líder de calidad de cada secretaría, solicitará a los supervisores de los contratos suscritos mediante las modalidades diferentes a OPS un cronograma de actividades,  y el cumplimiento de las mismas de manera trimestral  con el propósito de  evidenciar el cumplimiento del objeto contractual.</t>
  </si>
  <si>
    <t xml:space="preserve">Karen Bachiller Martinez - Secretaria de la Mujer
Natalia Beltran Rodriguez - Secretaria de Habitat y Vivienda 
Jairo Velasco- Secretatria de Desarrollo e Inclusión Social
Paula Gomez Casilimas - Alta Consejeria para la Felicidad </t>
  </si>
  <si>
    <t xml:space="preserve">Técnico Operativo
Contratista 
Contratista 
Contratista </t>
  </si>
  <si>
    <t>Calidad</t>
  </si>
  <si>
    <t xml:space="preserve">Diana Paola Rodriguez Cuellar
Alvaro Anehyder Avila Silva
Lucy Adriana Hernandez Hernandez
Carlos Alberto Garcia Gracia </t>
  </si>
  <si>
    <t>01 de enero de 2023</t>
  </si>
  <si>
    <t>31 de Diciembre de 2023</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</si>
  <si>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</si>
  <si>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</si>
  <si>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</si>
  <si>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seguimiento a la planeación y ejecución de auditorías</t>
  </si>
  <si>
    <r>
      <rPr>
        <sz val="11"/>
        <rFont val="Arial Narrow"/>
        <family val="2"/>
      </rPr>
      <t xml:space="preserve">
</t>
    </r>
    <r>
      <rPr>
        <sz val="11"/>
        <rFont val="Arial Narrow"/>
        <family val="2"/>
      </rPr>
      <t>Posibilidad de recibir cualquier dádiva o beneficio a nombre propio o de terceros para entregar resultados de servicios de aseguramiento y consultoría que no se ajusten  a la realidad de la actividad que se ejecuta.</t>
    </r>
  </si>
  <si>
    <r>
      <rPr>
        <sz val="9"/>
        <rFont val="Arial Narrow"/>
        <family val="2"/>
      </rPr>
      <t xml:space="preserve">ACOMPAÑAMIENTO A PLANEACIÓN DE ACTIVIDADES DE EVALUACION Y SEGUIMIENTO (AUDITORIAS Y INFORMES DE LEY):
Responsable: El profesional asignado de la OCI para acompañar la planeación de </t>
    </r>
    <r>
      <rPr>
        <sz val="9"/>
        <rFont val="Arial Narrow"/>
        <family val="2"/>
      </rPr>
      <t>una auditoría</t>
    </r>
    <r>
      <rPr>
        <sz val="9"/>
        <color rgb="FF38761D"/>
        <rFont val="Arial Narrow"/>
        <family val="2"/>
      </rPr>
      <t xml:space="preserve"> </t>
    </r>
    <r>
      <rPr>
        <sz val="9"/>
        <rFont val="Arial Narrow"/>
        <family val="2"/>
      </rPr>
      <t>contenido en el plan anual de auditorias
Periodicidad: Cada vez que se va a realizar una auditoria
Propósito: Verificar</t>
    </r>
    <r>
      <rPr>
        <sz val="9"/>
        <rFont val="Arial Narrow"/>
        <family val="2"/>
      </rPr>
      <t xml:space="preserve"> </t>
    </r>
    <r>
      <rPr>
        <b/>
        <sz val="9"/>
        <rFont val="Arial Narrow"/>
        <family val="2"/>
      </rPr>
      <t>la realización de</t>
    </r>
    <r>
      <rPr>
        <sz val="9"/>
        <color rgb="FF38761D"/>
        <rFont val="Arial Narrow"/>
        <family val="2"/>
      </rPr>
      <t xml:space="preserve"> </t>
    </r>
    <r>
      <rPr>
        <sz val="9"/>
        <rFont val="Arial Narrow"/>
        <family val="2"/>
      </rPr>
      <t>la planeación inicial de la auditoria 
Cómo se realiza: Con</t>
    </r>
    <r>
      <rPr>
        <sz val="9"/>
        <color rgb="FFFF0000"/>
        <rFont val="Arial Narrow"/>
        <family val="2"/>
      </rPr>
      <t xml:space="preserve">  </t>
    </r>
    <r>
      <rPr>
        <sz val="9"/>
        <rFont val="Arial Narrow"/>
        <family val="2"/>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t>
    </r>
  </si>
  <si>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</si>
  <si>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Camila Andrea Avila Millán</t>
  </si>
  <si>
    <t>Profesional Universitario - Contratista</t>
  </si>
  <si>
    <t>OCI</t>
  </si>
  <si>
    <t>Yoana Marcela Aguirre Torres</t>
  </si>
  <si>
    <t>30 de abril de 2022</t>
  </si>
  <si>
    <t>30 de diciembre de 2022</t>
  </si>
  <si>
    <t>Desconocimiento del estatuto de auditoría</t>
  </si>
  <si>
    <r>
      <rPr>
        <sz val="11"/>
        <color rgb="FF000000"/>
        <rFont val="Arial Narrow"/>
        <family val="2"/>
      </rPr>
      <t xml:space="preserve"> EVALUACIÓN DE CONOCIMIENTO:</t>
    </r>
    <r>
      <rPr>
        <sz val="11"/>
        <color rgb="FF000000"/>
        <rFont val="Arial Narrow"/>
        <family val="2"/>
      </rPr>
      <t xml:space="preserve"> CODIGO DE ETICA Y ESTATUTO DEL AUDITOR:
Cada vez que un nuevo </t>
    </r>
    <r>
      <rPr>
        <sz val="11"/>
        <color rgb="FF000000"/>
        <rFont val="Arial Narrow"/>
        <family val="2"/>
      </rPr>
      <t xml:space="preserve">colaborador  </t>
    </r>
    <r>
      <rPr>
        <sz val="11"/>
        <color rgb="FF000000"/>
        <rFont val="Arial Narrow"/>
        <family val="2"/>
      </rPr>
      <t xml:space="preserve">ingrese a la oficina de Control Interno, el equipo de planeacion y mejoramiento dara a conocer el codigo de Etica y el Estatuto y aplicará la evaluación de conocimiento. En caso de encontrar un resultado inferior al 80% en la evaluación de la capacitación, se realizarán  actividades de refuerzo en los conocimientos.
</t>
    </r>
  </si>
  <si>
    <t>Falta de apropiación del código de ética del auditor</t>
  </si>
  <si>
    <t>Ausencia de actividades de socialización y apropiación del código de ética del auditor y estatuto de auditoría interna</t>
  </si>
  <si>
    <r>
      <rPr>
        <sz val="9"/>
        <rFont val="Arial Narrow"/>
        <family val="2"/>
      </rPr>
      <t xml:space="preserve">SOCIALIZACION DE ACTUALIZACION DE CODIGO DE ETICA Y ESTATUTO DE AUDITORIA Y SU RESPECTIVA EVALUACION
Responsable: El profesional asignado de la OCI del equipo de planeación y mejoramiento.
Periodicidad: Cada vez que se emita una nueva version del codigo de etica o del estatuto de auditoria, </t>
    </r>
    <r>
      <rPr>
        <sz val="9"/>
        <rFont val="Arial Narrow"/>
        <family val="2"/>
      </rPr>
      <t>cada vez que ingrese un colaborador nuevo y mínimo una vez al año.</t>
    </r>
    <r>
      <rPr>
        <sz val="9"/>
        <rFont val="Arial Narrow"/>
        <family val="2"/>
      </rPr>
      <t xml:space="preserve">
Propósito: Comunicar el código de etica y el estatuto de auditoria
Cómo se realiza:  Dentro de los 30 días siguientes a la emisión del documento o ingreso del colaborador nuevo mediante capacitación </t>
    </r>
    <r>
      <rPr>
        <sz val="9"/>
        <rFont val="Arial Narrow"/>
        <family val="2"/>
      </rPr>
      <t>y firma de la carta de compromiso del auditor interno</t>
    </r>
    <r>
      <rPr>
        <sz val="9"/>
        <rFont val="Arial Narrow"/>
        <family val="2"/>
      </rPr>
      <t xml:space="preserve"> 
Desviación: </t>
    </r>
    <r>
      <rPr>
        <sz val="9"/>
        <rFont val="Arial Narrow"/>
        <family val="2"/>
      </rPr>
      <t>En caso de no cumplirse en el plazo de los 30 días, la jefe de ficina de control interno oficiará al colaborador que no haya firmado la carta</t>
    </r>
    <r>
      <rPr>
        <sz val="9"/>
        <rFont val="Arial Narrow"/>
        <family val="2"/>
      </rPr>
      <t xml:space="preserve"> 
Evidencia: </t>
    </r>
    <r>
      <rPr>
        <sz val="9"/>
        <rFont val="Arial Narrow"/>
        <family val="2"/>
      </rPr>
      <t>Carta de compromiso del auditor interno firmada</t>
    </r>
    <r>
      <rPr>
        <sz val="9"/>
        <rFont val="Arial Narrow"/>
        <family val="2"/>
      </rPr>
      <t xml:space="preserve"> </t>
    </r>
  </si>
  <si>
    <t xml:space="preserve">CONFIRMACION DE ASISTENCIA
El lider de la actividad de auditoría interna, el día de la socialización de la planeación confirmará la asistencia de las unidades convocadas; dejando evidencia en el acta de reunión. </t>
  </si>
  <si>
    <t xml:space="preserve">Profesional Universitario </t>
  </si>
  <si>
    <t>30 de junio de 2023</t>
  </si>
  <si>
    <t>31 de diciembre de 2023</t>
  </si>
  <si>
    <t>desconocimieto del objetivo de la actividad de aseguramiento y consultoria</t>
  </si>
  <si>
    <t>Ausencia de comunicación del programa de auditoría a la unidad auditada.</t>
  </si>
  <si>
    <t>ACTA DE MESA TECNICA DE REUNION DE SOCIALIZACION DEL PROGRAMA DE AUDITORÍA
Responsable:  La persona designada para lierar la actividad de aseguramiento o consultoría
Periodicidad: cada vez que realice una actividad programada en el Plan Anual de Auditoría
Propósito: Elaborar y comunicar la planeación conel objetivo de la actividad del Plan Anual de Auditoría
Cómo se realiza: A través de convocatorias a las partes interesadas
Desviación: En caso de no sea atendida la convocatoria, se envía la planeación con el objetivo de la actividad por correo electrónico a las partes interesadas.
Evidencia:  Correos y/o actas de reunión</t>
  </si>
  <si>
    <t>APLICACION ENCUESTA DE EVALUACIÓN Y SEGUIMIENTO
 El usuario experto del equipo de mejoramiento rediseñará y aplicará la encuesta de : Calificación de actividad de evaluación y seguimiento, por interaccion de roles, incluyendo un aspecto relacionado con la indagación de posibles actos de corrupción asociados.</t>
  </si>
  <si>
    <t>31 de junio de 2023</t>
  </si>
  <si>
    <t>32 de diciembre de 2023</t>
  </si>
  <si>
    <t>Desconocimiento de posibles actos de corrupción en los roles de control interno.</t>
  </si>
  <si>
    <t>Ausencia de canales de comunicación que permitan la identificación de actos de corrupción de las diferentes partes interesadas</t>
  </si>
  <si>
    <t xml:space="preserve"> </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</si>
  <si>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</si>
  <si>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</si>
  <si>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</si>
  <si>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Deficiencias en los controles para la radicación y trámite de los documentos de los usuarios.</t>
  </si>
  <si>
    <t xml:space="preserve">Falta de control en el Sistema Humano al incluir información </t>
  </si>
  <si>
    <t>Posibilidad de obtener un beneficio económico o  dádivas, a nombre propio o de terceros, por expedición de actos administrativos o certificaciones por:  tramitar prestaciones sociales (pensiones, cesantías, auxilios), realizar nombramientos, ascensos o mejoramientos salariales sin el cumplimiento de los requisitos para favorecimiento de un tercero.</t>
  </si>
  <si>
    <t xml:space="preserve">Responsable: El profesional encargado de la selección y vinculación
Periodicidad: cada vez que realice un proceso de selección
Propósito: controlar que los documentos sean los exigidos en  la resolución de vinculación respectiva 
Cómo se realiza:  revisar los documentos contra lo establecido de acuerdo a la "Guía para el trámite de posesiones de docentes, directivos docentes o persona administrativo M-PDE-H-GUI-002", utilizando el formato Lista de chequeo vinculación de personal docente, directivo docente y administrativo.
Desviación:  En caso de que no se tengan en cuenta todos los documentos establecidos, el funcionario y/o contratista  encargado de elaborar el acto administrativo revisa y solicita el  cumplimiento de los requisitos mediante los documentos soporte. 
Evidencia: Formato de control establecido diligenciado y/o actos administrativos expedidos. </t>
  </si>
  <si>
    <t xml:space="preserve">1. Diligenciar la clausula de confidencialidad por los funcionarios que manejan los tramites de prestaciones sociales (pensiones, cesantías, auxilios), realizar nombramientos, ascensos o mejoramientos salariales.
</t>
  </si>
  <si>
    <t>Ricaurte Osorio  / Edgar Mayorga</t>
  </si>
  <si>
    <t>Subdirector operativo</t>
  </si>
  <si>
    <t>Dirección De Personal De Instituciones Educativas</t>
  </si>
  <si>
    <t>Cristina Paola Miranda Escandón</t>
  </si>
  <si>
    <t>15 de enero de 2023</t>
  </si>
  <si>
    <t>15 de diciembre de 2023</t>
  </si>
  <si>
    <t>Deficiencias en los procesos de selección y vinculación de los docentes  provisionales  para vacantes definitivas</t>
  </si>
  <si>
    <t>Responsable: El profesional encargado de la selección y vinculación
Periodicidad: cada vez que realice un proceso de selección
Propósito: identificar el candidato seleccionado con mayor puntaje 
Cómo se realiza: ingresar al Sistema Maestro y  verifica que cumpla con el perfil  y  los requisitos establecidos y aprueba en el Sistema Maestro.
Desviación: En caso que no cumpla con los requisitos selecciona al segundo  o tercer candidato según corresponda. 
Evidencia: Reporte del sistema y el correo electrónico enviado en el cual se indica al seleccionado o al rechazado el resultado de la selección.</t>
  </si>
  <si>
    <t xml:space="preserve">2. Documentar los procedimientos, guías o manuales y formatos  e incluirlos en el Sistema de Gestión para su divulgación e implementación  cuando se requiera.  </t>
  </si>
  <si>
    <t>Jahn Acosta</t>
  </si>
  <si>
    <t>Subdirección De Administración Y Desarrollo</t>
  </si>
  <si>
    <t>Edgar Excelino Mayorga Espinosa</t>
  </si>
  <si>
    <t xml:space="preserve">Debilidad en el proceso de verificación de los documentos </t>
  </si>
  <si>
    <t xml:space="preserve">Responsable: El profesional universitario que recepciona los documentos de los docentes para el proceso de nombramiento.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</si>
  <si>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Inoportuna</t>
  </si>
  <si>
    <t>3. Solicitar una actualización del aplicativo de Cundinamarca Siempre en Clase cuando se requiera.</t>
  </si>
  <si>
    <t>Andrea Moscoso</t>
  </si>
  <si>
    <t>Asesora</t>
  </si>
  <si>
    <t>Deficiencia en el estudio de títulos para tramites de escalafón docente.</t>
  </si>
  <si>
    <t xml:space="preserve">Responsable: El profesional universitario que recepciona los documentos de los docentes para el proceso de escalafón docente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</si>
  <si>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4. Capacitar al personal de la Dirección de Personal en los temas relacionados en la revisión y  validación de la veracidad de los títulos aportados por el personal docente, directivo docente y administrativo. </t>
  </si>
  <si>
    <t>Juan Carlos Medina</t>
  </si>
  <si>
    <t xml:space="preserve">Deficiencias en la consolidación de informes. </t>
  </si>
  <si>
    <t>Falta de controles en la ejecución de las visitas</t>
  </si>
  <si>
    <t xml:space="preserve">Posibilidad de  obtener un beneficio económico o  dádivas, a nombre propio o de terceros por: no realizar o demorar las visitas de control, los informes o no evidenciar los hallazgos. </t>
  </si>
  <si>
    <t>Rara vez</t>
  </si>
  <si>
    <t xml:space="preserve">Responsable: El profesional especializado de la Dirección de IVC 
Periodicidad: trimestral
Propósito: Validar la recepción de los informes 
Cómo se realiza: Revisando el numero de informes recibidos versus los proyectados 
Desviación: En caso que no se realice la entrega  del informe, se hace una comunicación solicitando el envío del mismo.  
Evidencia: Informes recibidos mediante correo electrónico y/o  comunicación de solicitud los informes </t>
  </si>
  <si>
    <t xml:space="preserve">Solicitar la automatización de  la recepción de los informes para controlar la oportunidad y la ejecución de las visitas 
Solicitar la  generación de avisos automáticas para los que no realizan el envío oportuno (Comunicación de solicitud y requerimiento) </t>
  </si>
  <si>
    <t xml:space="preserve">Ginna Margarita Martinez </t>
  </si>
  <si>
    <t xml:space="preserve">Director(a) de IVC </t>
  </si>
  <si>
    <t xml:space="preserve">Dirección de Inspección, Vigilancia y Control </t>
  </si>
  <si>
    <t xml:space="preserve">15 de enero del 2023 </t>
  </si>
  <si>
    <t xml:space="preserve">15 diciembre de 2023 </t>
  </si>
  <si>
    <t>Demora en el reporte de información por parte de los funcionarios encargados de ejecutar las visitas definidas en el POAIV.</t>
  </si>
  <si>
    <t xml:space="preserve">Solicitar el análisis y ampliación de la planta de personal  para cumplir con la revisión del contenido de los informes (Comunicación enviada) </t>
  </si>
  <si>
    <t xml:space="preserve">Deficiencias en la revisión del contenido de los informes </t>
  </si>
  <si>
    <t xml:space="preserve">Responsable: El profesional especializado de la Dirección de IVC 
Periodicidad: trimestralmente
Propósito: Revisa el contenido de los informes  
Cómo se realiza: A través de una muestra aleatoria representativa de los informes recibidos teniendo en cuenta los lineamientos definidos por el Subproceso.
Desviación: En caso que no los informes no cumplan con los parámetros establecidos , se solicita la corrección de los mismos. 
Evidencia: Comunicación por correo electrónico o radicada en el sistema de gestión documental. </t>
  </si>
  <si>
    <t>Posibilidad de obtener un beneficio económico o  dádivas, a nombre propio o de terceros, por expedición de actos administrativos o certificaciones por:  tramitar prestaciones sociales (pensiones, cesantias, auxilios), realizar nombramientos, ascensos o mejoramientos salariales sin el cumplimiento de los requisitos para favorecimiento de un tercero.</t>
  </si>
  <si>
    <t>Responsable: El profesional encargado de la selección y vinculación
Periodicidad: cada vez que realice un proceso de selección
Propósito: realizar la verificación de los documentos exigidos en  la resolución de vinculacion respectiva 
Cómo se realiza:  mediante el uso de la "Guia para el trámite de posesiones de docentes, directivos docentes o persona administrativo M-PDE-H-GUI-002", utilizando el formato establecido en la Guia.
Desviación:  En caso de que no se tengan en cuenta todos los documentos establecidos, el abogado encargado de elaborar el acto administrativo revisa y solicita el  cumplimiento de los requisitos mediante los documentos soporte. 
Evidencia:  formato de control establecido diligenciado y/o actos administrativos expedidos.</t>
  </si>
  <si>
    <t xml:space="preserve">1. Definir y diligenciar la clausula de confidencialidad por los funcionarios que manejan los tramites de prestaciones sociales (pensiones, cesantías, auxilios), realizar nombramientos, ascensos o mejoramientos salariales.
2. Documentar los procedimientos, guias o manuales y formatos  e incluirlos en el Sistema de Gestión para su divulgación e implementación.  
</t>
  </si>
  <si>
    <t>02 de agosto de 2022</t>
  </si>
  <si>
    <t>15 de diciembre de 2022</t>
  </si>
  <si>
    <t>Responsable: El profesional encargado de la selección y vinculación
Periodicidad: cada vez que realice un proceso de selección
Propósito: identificar el candidato seleccionado con mayor puntaje, verifica que cumpla con el perfil  y  los requisitos establecidos y aprueba en el Sistema Maestro.
Cómo se realiza: ingresando al sistema Maestro
Desviación: En caso que no cumpla con los requisitos selecciona al segundo  o tercer candidato segun corresponda. 
Evidencia: reporte del sistema y el correo electronico enviado en el cual se indica al seleccionado o al rechazado el resultado de la seleccion.</t>
  </si>
  <si>
    <t xml:space="preserve">1. Elaborar y estandarizar una guía de atención a los usuarios, explicando los temas relacionados con la vinculación. 
2. Actualizar la guía con los pasos a realizar por los docentes para la etapa de posesión con el fin de mitigar las demoras. 
3. Documentar los procedimientos, guias o manuales y formatos  e incluirlos en el Sistema de Gestión para su divulgación e implementación.  </t>
  </si>
  <si>
    <t xml:space="preserve">Responsable: El profesional universitario que recepciona los documentos de los docentes para el proceso de nombramiento.
Periodicidad: dos veces al año
Propósito: verifica que los documentos esten cargados y valida la veracidad de los mismos con las intituciones de educacion superior, para dar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</si>
  <si>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Solicitar una actualización del aplicativo de Cundinamarca Siempre en Clase con base en la resolución 3842 del 2022 para los perfiles de las vacantes. </t>
  </si>
  <si>
    <t>Deficiencia en el estudio de titulos para tramites de escalafón docente.</t>
  </si>
  <si>
    <t xml:space="preserve">Responsable: El profesional universitario que recepciona los documentos de los docentes para el proceso de escalafón docente
Periodicidad: dos veces al año
Propósito: verifica que los documentos esten cargados y valida la veracidad de los mismos con las intituciones de educacion superior, para da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</si>
  <si>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Capacitar al personal de la Dirección de Personal en los temas relacionados en la revisión y  validación de la veracidad de los títulos aportados por el personal docente, directivo docente y administrativo. </t>
  </si>
  <si>
    <t>Asistencia Técnica</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</si>
  <si>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</si>
  <si>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</si>
  <si>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Solicitar pagos no reglamentados en beneficio propio o de un tercero durante la asistencia técnica</t>
  </si>
  <si>
    <t>Desconocimiento por parte de los beneficiarios de los requisitos y características de las asistencias técnicas</t>
  </si>
  <si>
    <t>Posibilidad de recibir cualquier dádiva o beneficio a nombre propio o de terceros por cobrar la prestación del servicio de la asistencia técnica gratiuta. Por desconocimiento  de la transferencia del conocimiento por parte de la poblacion si hay algun tipo de cobro por la prestacion de servicio</t>
  </si>
  <si>
    <t>Enriquecimiento ilícito de contratistas y/o servidores públicos</t>
  </si>
  <si>
    <t>Responsable:el profesional encargado del proceso asistencia técnica de la dirección de seguimiento y evaluación de la Secretaría de Planeación;
Periodicidad:trimestralmente;
Propósito:  identificar si hay algun tipo de cobro en la prestacion del servicio;
Cómo se realiza: revisa las observaciones realizadas en la encuesta de satisfaccion;
Desviación: En caso que el profesional asignado no se encuentre para presentar el informe, el enlace de la Secretaria de Planeación genera y reporta el informe trimestral de gestión;
Evidencia:  formulario de la plataforma Arcgis.</t>
  </si>
  <si>
    <t>Se revisará la estructura de la encuesta de satisfaccion de la asistencia tecnica con el objetivo evidenciar si hay un cobro en la asistencia tecnica. Evidencia acta de reunión donde se modifica el formulario.</t>
  </si>
  <si>
    <t>Diana Carolina Torres Castellanos</t>
  </si>
  <si>
    <t>Director Técnico de  Seguimiento y Evaluación</t>
  </si>
  <si>
    <t>Secretaría de Planeación</t>
  </si>
  <si>
    <t>Carlos Andrés Daza Beltrán</t>
  </si>
  <si>
    <t>26 de julio de 2022</t>
  </si>
  <si>
    <t>31 de Diciembre de 2022</t>
  </si>
  <si>
    <t xml:space="preserve">Responsable:  el profesional encargado del proceso;
Periodicidad: anualmente;
Propósito: dar a conocer la gratiudad de los servicios de asistencia tecnica;
Cómo se realiza: publica el portafolio de servicios de la gobernacion de cundinamarca en el portal web;
Desviación: en caso que el profesional asignado no se encuentre para cargar el informe, el lider del proceso designara el responsable;
Evidencia: portafolio de Servicios en el portal web de la gobernacion. </t>
  </si>
  <si>
    <t>Diseñar una estrategia de difusion trimestral en redes sociales relacionada a la gratuidad de los servicios de asistencia tecnica por parte del profesional desigando. Como evidencia queda el cronograma de publicacion y las piezas de comunicación</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</si>
  <si>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</si>
  <si>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</si>
  <si>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</si>
  <si>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e incorrecta.</t>
  </si>
  <si>
    <t>Carencia de herramientas tecnológicas para el seguimiento, control y monitoreo de la gestión del trámite.</t>
  </si>
  <si>
    <t>Posibilidad de solicitar cualquier dadiva o beneficio a nombre propio o de terceros por otorgar, acelarar o dilatar el trámite en forma indebida en términos de ley y derecho de turno.</t>
  </si>
  <si>
    <t>Probable</t>
  </si>
  <si>
    <t>Responsable: El profesional Universitario de la oficina asesora de participación y atención al ciudadano 
 Periodicidad: cada cuatro meses 
 Propósito: realiza seguimiento o a los trámites adelantados por cada dirección de la Secretaría de salud 
 Cómo se realiza: Consolidando la información por dirección de la Secretaría de Salud y, lo envía secretaria de planeción
 Desviación: En caso de que no se entregue la información se solicita vía correo institucional al referente de trámite de la dirección competente;
 Evidencia: matriz seguimiento trámites</t>
  </si>
  <si>
    <t>Débil</t>
  </si>
  <si>
    <t>Gestionar capacitación frente al tema de prevención del  riesgo de corrupción de la secretaría de Salud a funcionarios y/o contratistas  "Generar cultura de prevención" (anual- Presentación Power Point)</t>
  </si>
  <si>
    <t>Jaqueline Gómez Aguilar</t>
  </si>
  <si>
    <t>Jefe Oficina Asesora de Planeación</t>
  </si>
  <si>
    <t xml:space="preserve">Planeación </t>
  </si>
  <si>
    <t>Entrega de Información no oportuna para la gestión del trámite.</t>
  </si>
  <si>
    <t>No hay mecanismos de supervisión directa a la recepción de información para trámites.</t>
  </si>
  <si>
    <t>Responsable: El profesional Universitario de la oficina asesora de participación y atención al ciudadano 
 Periodicidad: Anualmente
 Propósito: Verficar la Actualización de los requisitos y costos para la gestión de trámites
 Cómo se realiza: Llevando a cabo un seguimiento de la informacion reportada en página web de la Gobernación  y Plataforma SUIT existentes para usuarios.
 Desviación: En caso de no hallar actualizada la información se envía solicitud por correo institucional a los referente de trámite no actualizado para que lo adelante
 Evidencia: correo institucional</t>
  </si>
  <si>
    <t>No asignado</t>
  </si>
  <si>
    <t>Emitir circular para  reiterar el cumplimiento del  diligenciamiento  de las encuestas de caracterización  y satisfacción a los  usuarios que gestionan los trámites en la secretaría de Salud. (anual- circular)</t>
  </si>
  <si>
    <t>Diana Yamile Ramos Castro</t>
  </si>
  <si>
    <t>Secretaria de Salud (E)</t>
  </si>
  <si>
    <t>Despacho</t>
  </si>
  <si>
    <t>Responsable:
 Periodicidad:
 Propósito:
 Cómo se realiza:
 Desviación:
 Evidencia</t>
  </si>
  <si>
    <t>Revisar y/o actualizar procedimientos relacionados a trámites según necesidad  e incluirlos en el Sistema de Gestión Documental Isolucion (procedimiento-anual)</t>
  </si>
  <si>
    <t xml:space="preserve">
Jhon Alexander Morera Gutierrez 
Diana Yamile Ramos Castro
Jose Octaviano Barrera Gutierrez
Elizabeth Coy</t>
  </si>
  <si>
    <t>Director Salud Publica 
Director De Inspeccion Vigiancia Y Control 
Director de Desarrollo de Servicios 
Subdirectora de Vigilancia de la Salud Pública</t>
  </si>
  <si>
    <t>Dirección - Direccion Salud Publica 
Direccion De Inspeccion Vigiancia Y Control 
Dirección de Desarrollo de Servicios 
Subdirección de Vigilancia de la Salud Pública</t>
  </si>
  <si>
    <t xml:space="preserve">
Jhon Aelxander Morera Gutierrez 
Diana Yamile Ramos Castro
Jose Octaviano Barrera Gutierrez
Elizabeth Coy</t>
  </si>
  <si>
    <t>Realizar revisión de controles y actividades del plan de acción por el comité directivo (semestral- acta)</t>
  </si>
  <si>
    <t xml:space="preserve">Walter Alfonso Florez Florez
Jhon Alexander Morera Gutiérrez 
Dumar Javier Figueredo Sanabria 
Diana Yamile Ramos Castro
Jose Octaviano Barrera Gutiérrez
Yurany Triana González
Jaqueline Gómez Aguilar
Andrea Manosalva Martínez
Jimena Galvis Sotelo
Jaqueline Gómez Aguilar
Nathaly Andrea Sierra Peñuela
Paola  Alexandra Linares Escobar 
Elizabeth Coy Jimenez </t>
  </si>
  <si>
    <t>Director de Aseguramieto 
Director de Salud Publica 
Director Centro Regulador Urgencias -CRUE
Director De Inspeccion Vigiancia Y Control 
Director de Desarrollo de Servicios 
Directora Administrativa Y Financiera
Jefe de Oficina Asesora de Planeación Sectorial
Jefe de Oficina Asesora Jurídica 
Jefe de Oficina Asesora De Participacion Social Y Atencion Al Ciudadano
Subdirectora de Laboratorio de Salud Pública.
Subdirectora de Promoción de acciones en Salud Pública
Subdirectora  de Vigilancia de la Salud Pública</t>
  </si>
  <si>
    <t xml:space="preserve">Dirección De Aseguramieto 
Dirección -  Salud Publica 
Dirección  Centro Regulador Urgencias Crue 
Dirección  De Inspeccion Vigiancia Y Control 
Dirección de Desarrollo de Servicios 
Dirección  Administrativa Y Financiera
Oficina Asesora De Planeación Sectorial
Oficina Asesora Juridica 
Oficina Asesora De Participacion Social Y Atencion Al Ciudadano
Subdirección de Laboratorio de Salud Pública.
Subdirección de Promoción de acciones en Salud Pública
Subdirección de Vigilancia de la Salud Pública
</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</si>
  <si>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</si>
  <si>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</si>
  <si>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</si>
  <si>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Falta de controles</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</si>
  <si>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</si>
  <si>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</si>
  <si>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r>
      <rPr>
        <sz val="9"/>
        <color rgb="FF000000"/>
        <rFont val="&quot;Arial Narrow&quot;, sans-serif"/>
      </rPr>
      <t xml:space="preserve">Responsable: La dirección de contratación
 Periodicidad: de manera permanente 
 Propósito: arantizar los principios de la contratación estatal 
 Cómo se realiza: asesorando a las secretarías y entidades del nivel central en la estructuración de los procesos contractuales, con mesas de trabajo en las intervienen los equipos estructuradores;
</t>
    </r>
    <r>
      <rPr>
        <sz val="9"/>
        <color rgb="FFFF0000"/>
        <rFont val="&quot;Arial Narrow&quot;, sans-serif"/>
      </rPr>
      <t xml:space="preserve"> Desviación:</t>
    </r>
    <r>
      <rPr>
        <sz val="9"/>
        <color rgb="FF000000"/>
        <rFont val="&quot;Arial Narrow&quot;, sans-serif"/>
      </rPr>
      <t xml:space="preserve">
 Evidencia: las actas de comite de contratación donde se deja constancia de las mesas técnicas realizadas.</t>
    </r>
  </si>
  <si>
    <t>Falta de lineamientos que restrinjan las posibilidades de corrupción</t>
  </si>
  <si>
    <r>
      <rPr>
        <sz val="9"/>
        <color rgb="FF000000"/>
        <rFont val="&quot;Arial Narrow&quot;, sans-serif"/>
      </rPr>
      <t xml:space="preserve">Responsable: La dirección de contratación 
 Periodicidad: según directrices del orden nacional o Departamental 
 Propósito: garantizar procesos contractuales ajustados a la normatividad legal vigente
 Cómo se realiza: generando circulares con lineamientos sobre el proceso contractual
</t>
    </r>
    <r>
      <rPr>
        <sz val="9"/>
        <color rgb="FFFF0000"/>
        <rFont val="&quot;Arial Narrow&quot;, sans-serif"/>
      </rPr>
      <t xml:space="preserve"> Desviación:</t>
    </r>
    <r>
      <rPr>
        <sz val="9"/>
        <color rgb="FF000000"/>
        <rFont val="&quot;Arial Narrow&quot;, sans-serif"/>
      </rPr>
      <t xml:space="preserve">
 Evidencia: circulares generadas</t>
    </r>
  </si>
  <si>
    <r>
      <rPr>
        <sz val="9"/>
        <color rgb="FF000000"/>
        <rFont val="&quot;Arial Narrow&quot;, sans-serif"/>
      </rPr>
      <t xml:space="preserve">Responsable: La dirección de contratación
 Periodicidad: de acuerdo a los requerimientos de SECOP II y la normatividad legal vigente.
 Propósito: actualizar, publicar y socializar de los formatos del proceso de gestión contractual 
</t>
    </r>
    <r>
      <rPr>
        <sz val="9"/>
        <color rgb="FFFF0000"/>
        <rFont val="&quot;Arial Narrow&quot;, sans-serif"/>
      </rPr>
      <t xml:space="preserve"> Cómo se realiza: 
 Desviación: 
 Evidencia:</t>
    </r>
  </si>
  <si>
    <r>
      <rPr>
        <sz val="9"/>
        <color rgb="FF000000"/>
        <rFont val="&quot;Arial Narrow&quot;, sans-serif"/>
      </rPr>
      <t xml:space="preserve">Responsable: El comité de contratación 
 Periodicidad: dos veces a la semana
 Propósito: garantizar que se ajusten a la normatividad vigente y cumplan los principios de la contratación estatal. 
 Cómo se realiza: revisando y aprobando la contratación, a excepción de los contratos de prestación de servicios de apoyo a la gestión
 Desviación: Evidencias actas de comité y conceptos de los abogados.
</t>
    </r>
    <r>
      <rPr>
        <sz val="9"/>
        <color rgb="FFFF0000"/>
        <rFont val="&quot;Arial Narrow&quot;, sans-serif"/>
      </rPr>
      <t xml:space="preserve"> Evidencia:</t>
    </r>
  </si>
  <si>
    <r>
      <rPr>
        <sz val="9"/>
        <rFont val="&quot;Arial Narrow&quot;, sans-serif"/>
      </rPr>
      <t xml:space="preserve">Responsable: La dirección de contratación
 Periodicidad: de manera permanente socializa
 Propósito: . mantener actualizados a los equipos estructuradores sobre los lineamientos nacionales en materia contractual
 Cómo se realiza: socializa los conceptos, manuales y guías de Colombia Compra Eficiente
</t>
    </r>
    <r>
      <rPr>
        <sz val="9"/>
        <color rgb="FFFF0000"/>
        <rFont val="&quot;Arial Narrow&quot;, sans-serif"/>
      </rPr>
      <t xml:space="preserve"> Desviación:</t>
    </r>
    <r>
      <rPr>
        <sz val="9"/>
        <rFont val="&quot;Arial Narrow&quot;, sans-serif"/>
      </rPr>
      <t xml:space="preserve">
 Evidencia: Evidencia correos y circulares.</t>
    </r>
  </si>
  <si>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</si>
  <si>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</si>
  <si>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Posibilidad de recibir o solicitar cualquier dádiva a nombre propio o de terceros, para favorecer al contratista frente a la omsión o retraso en las obligaciones contractuales o poscontractuales.</t>
  </si>
  <si>
    <r>
      <rPr>
        <sz val="9"/>
        <color rgb="FF000000"/>
        <rFont val="&quot;Arial Narrow&quot;, sans-serif"/>
      </rPr>
      <t xml:space="preserve">Responsable: La dirección de contratación
 Periodicidad: de manera permanente
 Propósito: realiza seguimiento a adiciones modificaciones y prórrogas radicadas por las dependencias de la Entidad;
 Cómo se realiza: a través del estudio de la solucitud del proceso en curso;
</t>
    </r>
    <r>
      <rPr>
        <sz val="9"/>
        <color rgb="FFFF0000"/>
        <rFont val="&quot;Arial Narrow&quot;, sans-serif"/>
      </rPr>
      <t xml:space="preserve"> Desviación:</t>
    </r>
    <r>
      <rPr>
        <sz val="9"/>
        <color rgb="FF000000"/>
        <rFont val="&quot;Arial Narrow&quot;, sans-serif"/>
      </rPr>
      <t xml:space="preserve">
 Evidencia: concepto de la viabilidad.</t>
    </r>
  </si>
  <si>
    <r>
      <rPr>
        <sz val="9"/>
        <color rgb="FF000000"/>
        <rFont val="&quot;Arial Narrow&quot;, sans-serif"/>
      </rPr>
      <t xml:space="preserve">Responsable: La dirección de contratación
 Periodicidad: cuatrimestralmente
 Propósito: consolida los informes de seguimiento de los supervisores a los contratos o convenios de la Entidad, para garantizar la debida función de supervisión
 Cómo se realiza: a través del aplicativo SUPERVISA, .
</t>
    </r>
    <r>
      <rPr>
        <sz val="9"/>
        <color rgb="FFFF0000"/>
        <rFont val="&quot;Arial Narrow&quot;, sans-serif"/>
      </rPr>
      <t xml:space="preserve"> Desviación:</t>
    </r>
    <r>
      <rPr>
        <sz val="9"/>
        <color rgb="FF000000"/>
        <rFont val="&quot;Arial Narrow&quot;, sans-serif"/>
      </rPr>
      <t xml:space="preserve">
 Evidencia: informes de SUPERVISA</t>
    </r>
  </si>
  <si>
    <r>
      <rPr>
        <sz val="9"/>
        <color rgb="FF000000"/>
        <rFont val="&quot;Arial Narrow&quot;, sans-serif"/>
      </rPr>
      <t xml:space="preserve">Responsable: La dirección de contratación
 Periodicidad: cuatrimestralmente
 Propósito: consolidalos contratos en riesgo medio y alto on el proposito de minimizar el riesgo de declaratoria de un incumplimiento
 Cómo se realiza: mediante la plataforma SUPERVISA
</t>
    </r>
    <r>
      <rPr>
        <sz val="9"/>
        <color rgb="FFFF0000"/>
        <rFont val="&quot;Arial Narrow&quot;, sans-serif"/>
      </rPr>
      <t xml:space="preserve"> Desviación:</t>
    </r>
    <r>
      <rPr>
        <sz val="9"/>
        <color rgb="FF000000"/>
        <rFont val="&quot;Arial Narrow&quot;, sans-serif"/>
      </rPr>
      <t xml:space="preserve">
 Evidencia: informes de contratos en riesgo.</t>
    </r>
  </si>
  <si>
    <t>Investigaciones penales, disciplinarias y fiscales</t>
  </si>
  <si>
    <r>
      <rPr>
        <sz val="9"/>
        <color rgb="FF000000"/>
        <rFont val="&quot;Arial Narrow&quot;, sans-serif"/>
      </rPr>
      <t xml:space="preserve">Responsable: La dirección de contratación
 Periodicidad: anualmente 
 Propósito: hacer seguimiento a la liquidación de contratos y convenios que así lo tengan establecidos para garantizar su debida finalización. 
 Cómo se realiza:
</t>
    </r>
    <r>
      <rPr>
        <sz val="9"/>
        <color rgb="FFFF0000"/>
        <rFont val="&quot;Arial Narrow&quot;, sans-serif"/>
      </rPr>
      <t xml:space="preserve"> Desviación:</t>
    </r>
    <r>
      <rPr>
        <sz val="9"/>
        <color rgb="FF000000"/>
        <rFont val="&quot;Arial Narrow&quot;, sans-serif"/>
      </rPr>
      <t xml:space="preserve">
 Evidencia; informe de liquidación de contratos y convenios.</t>
    </r>
  </si>
  <si>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</si>
  <si>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</si>
  <si>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</si>
  <si>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Omitir intencionalmente la normatividad de la distribución especifica de los recursos.</t>
  </si>
  <si>
    <t>Distribución diferente del recudo de acuerdo a la normatividad vigente</t>
  </si>
  <si>
    <t>Posibilidad de recibir cualquier dádiva o beneficio a nombre propio o de terceros para que al distribuir el recaudo se haga una destinación especifica diferente, con fines de favorecer otros sectores.</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</si>
  <si>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</si>
  <si>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Verificación mensual del diligenciamiento de la matriz de control  en el sistema Financiero SAP, la contratista designada de la Dirección de Tesorería solicitará de forma aleatoria el reporte del sistema a través de correo electónico institucional al equipo de ingresos, con el fin de verificar la asiganción correcta de los recursos con destinación específica, si se encuentran desviaciones estas se generan directamente desde el sistema SAP.</t>
  </si>
  <si>
    <t>Andrea Johanna Quevedo Micán</t>
  </si>
  <si>
    <t>Contratista Secetaría de Hacienda</t>
  </si>
  <si>
    <t>Dirección de Tesorería</t>
  </si>
  <si>
    <t>Luis Armando Rojas Quevedo</t>
  </si>
  <si>
    <t>Selección subjetiva de las entidades bancarias sin tener presente la solidez, calificación y respaldo al momento de aperturar las cuentas.</t>
  </si>
  <si>
    <t>Seleccionar a la entidad bancaria sin tener en cuenta, si su oferta de tasas de interés es la de mayor rentabilidad para la Entidad.</t>
  </si>
  <si>
    <t>Posibilidad de recibir cualquier dádiva o beneficio a nombre propio o de terceros para favorecer a una entidad bancaria con la apertura de cuentas o inversiones.</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</si>
  <si>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</si>
  <si>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Solicitar mensualmente a través del correo electrónico institucional a las entidades financieras las tasas de interés para seleccionar la que más rentabilidad le genere al departamento, función que debe ser realizada por un funcionario de la Dirección de Tesorería designado por el Director,  si existen entidades que no oferten, estas no serán tenidas en cuenta en el periodo correspondiente.</t>
  </si>
  <si>
    <t>Permitir influencias políticas y particulares</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</si>
  <si>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incluir la totalidad del grupo de giros de la Dirección de Tesorería.
Evidencia: Correos electrónicos, y fotos de la socialización del procedimiento de giros y la Guía de pagos </t>
  </si>
  <si>
    <t>Incumplimiento de la normatividad y procedimientos vigentes</t>
  </si>
  <si>
    <t>No llevar inventario ni realizar seguimiento a las cuentas de ahorros y corrientes del Departamento.</t>
  </si>
  <si>
    <t>Comunicaciones</t>
  </si>
  <si>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</si>
  <si>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r>
      <rPr>
        <sz val="11"/>
        <rFont val="Arial Narrow"/>
        <family val="2"/>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rgb="FF1155CC"/>
        <rFont val="Arial Narrow"/>
        <family val="2"/>
      </rPr>
      <t>www.cundinamarca.gov.co</t>
    </r>
    <r>
      <rPr>
        <sz val="11"/>
        <rFont val="Arial Narrow"/>
        <family val="2"/>
      </rPr>
      <t xml:space="preserve">, redes sociales, streaming, desarrollo gráfico y audiovisual y emisora de radio “El Dorado Radio”.
</t>
    </r>
  </si>
  <si>
    <t xml:space="preserve">Manipulación indebida de las fuentes de información con destino a los cuidadanos. </t>
  </si>
  <si>
    <t xml:space="preserve">Manipulación indebida de los canales de comunicación externos reconocidos por la entidad.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</si>
  <si>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</si>
  <si>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</si>
  <si>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El funcionario delegado en la Secretaría de Prensa y Comunicaciones realiza la revisión mensual al formato E-CO-FR-014 Control de Solicitudes y el resultado será socializado a través de correo electrónico al despacho de la secretaría.</t>
  </si>
  <si>
    <t>Jairo Cesar Ledesma Bernal</t>
  </si>
  <si>
    <t>Asesor Secretaría de Prensa</t>
  </si>
  <si>
    <t>Secretaría de Prensa</t>
  </si>
  <si>
    <t>Linna Esperanza Chaparro</t>
  </si>
  <si>
    <t>29 de julio de 2022</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</si>
  <si>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</si>
  <si>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Direccionamiento Estratégico y Articulación Gerencial</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</si>
  <si>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</si>
  <si>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</si>
  <si>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Influencia de terceros para aprobación de políticas, planes, programas y proyectos.</t>
  </si>
  <si>
    <t>Falencia en el funcionamiento de los sistemas de planeación y control</t>
  </si>
  <si>
    <t>Posibilidad de recibir o solicitar cualquier dádiva o beneficio a nombre propio o de terceros,  en el direccionamiento para la formulación, ejecución, seguimiento y evaluación de políticas públicas, planes, programas y proyectos</t>
  </si>
  <si>
    <t>Responsable: Director de Seguimiento y Evaluación
Periodicidad: Trimestral
Propósito: Garantizar el acceso a la información de avance del Plan de Desarrollo Departamental
Cómo se realiza: Trimestralmente la Directora de Seguimiento y Evaluación realiza la revisión y publicación de la presentación de seguimiento al Plan de Desarrollo Departamental.
Desviación: En caso de que la directora de seguimiento y evaluación no realice la publicación del informe, lo solicitará el profesional designado por el director de Seguimiento y Evaluación,  previo visto bueno del director.
Evidencia: Documento Presentación de seguimiento al Plan de Desarrrollo Departamental y soporte de publicación.</t>
  </si>
  <si>
    <t>El Secretarío de Planeación o el director de seguimiento y evaluación realizarán de manera trimestral una reunión de monitoreo a la información reportada en el sistema de seguimiento al Plan de Desarrollo Departamental a una entidad escogida de forma aleatoria.</t>
  </si>
  <si>
    <t>Director de Seguimiento y Evaluación</t>
  </si>
  <si>
    <t xml:space="preserve">Desactualización de normas y requisitos </t>
  </si>
  <si>
    <t>Responsable: Director Infraestructura datos espaciales y estadísticos
Periodicidad: A demanda, Al menos una vez en el año
Propósito:De acuerdo con las posibilidades,  técnicas, económicas y logísticas, la disponibilidad y suministro de datos, proveer  información oficial a través de :  tableros de control mapas, cuadros con datos estadísticos, entre otros y demás información publicada en el  geoportal para consulta  que permita la toma decisiones informadas evitando manipulación de la información. 
Cómo se realiza: La dirección de infraestructura y datos epaciales generará  productos requeridos por las entidades y dependencias de la entidad  y los dispondrá en el geoportal de la Gobernación para  establecer una línea base  y para hacer un seguimiento de los cambios ocurridos en el tiempo de  datos e información importantes para la toma decisiones y hacer los ajustes correspondientes de manera articulada con las entidades o dependencias responsables.
Desviación:Generación de información errada con base en los datos suministrados por las entidades 
Evidencia: Productos generados dispuestos en el geoportal para consulta general de los usuarios interesados y de los entregados a las entidades y dependencias para estructurar sus proyectos y soporte de publicación</t>
  </si>
  <si>
    <t>Compartir (acuerdo contractual)</t>
  </si>
  <si>
    <t>El Director de Infraestructura y Datos Espaciales, debe llevar control de las solicitudes presentadas por las dependencias en cuanto a datos e información suministrada versus la producida a partir de la entregada</t>
  </si>
  <si>
    <t>Juan Ricardo Mozo Zapata</t>
  </si>
  <si>
    <t>Director Infraestructura datos espaciales y estadísticos}</t>
  </si>
  <si>
    <t>Manipulación de información para la formulación de políticas, planes, programas y proyectos</t>
  </si>
  <si>
    <t xml:space="preserve">Responsable: Director de Gestión de la Inversión 
Periodicidad:  A demanda, al menos una vez en el año
Propósito: Garantizar el cumplimiento de los requisitos definidos por el Sistema General de Regalías para la formulación presentación vialización priorización y aprobación de proyectos según normatividad vigente
Cómo se realiza: Cada vez que las entidades y dependencias del Departamento de Cundinamarca y las entidades territoriales soliciten asistencia técnica para la formulación presentación vialización priorización y aprobación de proyectos del sistema general de regalías se verificará el cumplimiento de los requisitos definidos en la normatividad vigente
Desviación: En caso de no cumplimiento de los requisitos definidos por el sistema general de regalías para la formulación presentación vialización priorización y aprobación de proyectos. El Director de Gestión de la Inversión, realizará observaciones conforme la normatividad legal vigente. 
Evidencia: Ficha de revisión de requisitos según la normatividad vigente, actas de mesas de trabajo de la actualización de normatividad SGR y matriz de avance de proyectos en formulación </t>
  </si>
  <si>
    <t xml:space="preserve">El Director de Gestión de la Inversión,  Revisará trimestralmente en la página definida por el Departamento Nacional de Planeación DNP https://www.sgr.gov.co/Normativa.aspx   la actualización de la normatividad o creación de nuevas normas que rijan el sistema general de regalías
Revisar trimestralmente el estado de avance de los proyectos a financiar con recursos SGR en proceso de formulación
</t>
  </si>
  <si>
    <t>Rusvel Jainer Nieto Molina</t>
  </si>
  <si>
    <t>Director Dirección Gestión de la Inversión</t>
  </si>
  <si>
    <t>Responsable: Profesional universitario encargado del proceso asistencia , adscrito a la Dirección Estudios Económicos Políticas Publicas 
 Periodicidad: Semestral
 Propósito: Mitigar la Posibilidad de recibir o solicitar cualquier dádiva o beneficio a nombre propio o de terceros, en el direccionamiento para la agenda pública, formulación implementación monitoreo y evaluación de políticas públicas del departamento 
 Cómo se realiza: Por medio de capacitación y asistencias técnicas se formara y orientara a los líderes de política publica para mitigar dicho riesgo logrando así llevar acabo la ejecución del ciclo de políticas públicas con coherencia integridad y legitimidad 
 Desviación: En caso de no lograr impacto por medio de la asistencia tecnica y capacitacion en el ciclo de políticas públicas se escalara al ente rector CODEPS y la asamblea general
 Evidencia: Informe de asistencia técnicas y en el plan de asistencias técnicas como evidencia de cada una de las capacitaciones y que incluya el número de lideres de políticas formados  y acciones llevadas acabo por medio de la dirección</t>
  </si>
  <si>
    <t>Por medio de circular y oficio se citara a los municipios y entidades del departamento líderes en Politica publica, con el fin de capacitar y orientar en el ciclo de políticas publicas esto para construir una Politica publica integral y coherente a las necesidades del municipio y entidades del departamento</t>
  </si>
  <si>
    <t>Cristian Chavez Salas</t>
  </si>
  <si>
    <t>Director de Estudios Económicos y Políticas Públicas</t>
  </si>
  <si>
    <t xml:space="preserve">Responsable: Director de Finanzas Públicas
Periodicidad: A demanda, al menos una vez al año
Propósito:Garantizar la adecuada programación y ejecución de los recursos públicos definidos en el presupuesto departamental de cada vigencia.
Cómo se realiza: Cada vez que llega un proyecto departamental o específico, a través de la plataforma Bizagi, para control posterior se verifica por parte de los profesionales del equipo de Banco de Proyectos delegados por el Director de Finanzas Públicas el cumplimiento del lleno de los requisitos generales y específicos, definidos en el Manual de funcionamiento del Banco departamental de proyectos, con los cuales cada proyecto fue viabilizado sectorialmente. 
Desviación: En caso de que alguno de los proyectos no cumpla con los requisitos para ser registrados en Banco departamental no podrá seguir con el proceso de aprobación y registro y por lo tanto será devuelto al viabilizador y de este al formulador para los ajustes respectivos.
Evidencia: 1.Certificaciones de registro del proyecto en banco expedidas por la plataforma Bizagi, 2. Reporte de los proyectos devueltos de control posterior y de aprobació
</t>
  </si>
  <si>
    <t xml:space="preserve">El Director de Finanzas Públicas semestralmente revisará la necesidad de actualizar los Actos Administrativos con los cuales las entidades sectoriales del departamento definen los requisitos para la presentación, evaluación y viabilidad de proyectos de inversión pública, previo registro en Banco Departamental. Evidencia: Acto administrativo actualizado </t>
  </si>
  <si>
    <t>Germán Rodríguez Gil</t>
  </si>
  <si>
    <t>Director de Finanzas Públicas</t>
  </si>
  <si>
    <t>Gestión Documental</t>
  </si>
  <si>
    <t>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t>
  </si>
  <si>
    <t>El proceso de Gestión Documental de la Gobernación inicia con la producción de los documentos, continua con la radicación, gestión y tramité, culminando con la disposición final, según lo establecido en las Tablas de Retención Documental - TRD.</t>
  </si>
  <si>
    <t>Intencionalidad en la manipulación de los documentos que se encuentran bajo custodia y administración en los archivos de gestión y archivo central.</t>
  </si>
  <si>
    <t>Manipulación en la custodia de los archivos que permita ocultar, manipular o eliminar información que se encuentre bajo custodia y administración en los archivos de gestión y archivo central.</t>
  </si>
  <si>
    <t>Posibilidad de recibir cualquier dádiva o beneficio a nombre propio o de terceros, para ocultar, manipular o eliminar información que se encuentre bajo custodia y administración en los archivos de gestión y archivo central.</t>
  </si>
  <si>
    <t>Los profesionales de la Dirección de Gestión Documental realizan asistencia técnica al menos una vez al año o cuando lo solicite la entidad interesada en realizar la transferencia documental, con el fin de verificar el cumplimiento de la "Guía para la organización de los archivos de gestión y transferencias documentales al archivo central" A-GD-GUI-001, el resultado de dicha validación queda consignado en el formato A-GD-FR-011 (Evidencia: Acta de verificación aplicación TRD). En caso de que no se cumpla con lo establecido, se dejan observaciones para subsanar y la entidad debe informar cuando ya cumpla con los requisitos de la guía.</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</si>
  <si>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</si>
  <si>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John Alexis Castro Sierra</t>
  </si>
  <si>
    <t xml:space="preserve">Tecnico </t>
  </si>
  <si>
    <t>Martha Elena Rodriguez Bello</t>
  </si>
  <si>
    <t>01  de enero de 2023</t>
  </si>
  <si>
    <t>30 de diciembre de 2023</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</si>
  <si>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</si>
  <si>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teléfonico para que cada dependencia trámite y de contestación a las solicitudes de manera adecuada, transparante, efectiva en los términos de ley establecidos y posterior evaluación de la oportunidad en la respuesta y la satsfacción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</si>
  <si>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Secretaría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</si>
  <si>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y/o alterar la verificación de requisitos y criterios establecidos en la actividad de radicación de las comunicaciones oficiales externas y solicitudes  de los Usuarios de la Gobernación de Cundinamarca</t>
  </si>
  <si>
    <t>Manipulación de la documentación para dilatar o agilizar las solicitudes realizadas por los usuarios de la Gobernación de Cundinamarca.</t>
  </si>
  <si>
    <t>Posibilidad de recibir cualquier dádiva o beneficio a nombre propio o de terceros para realizar la radicación y direccionamiento  de las comunicaciones externas recibidas, sin el cumplimiento de los requisitos establecidos para la recepción de las mismas.</t>
  </si>
  <si>
    <t>Responsable: Servidor Públicp - Secretaría General, Dirección de Atención al Usuario
Periodicidad: Verificación diaria e Informe Mensual
Propósito: Mitigar la probabilidad de direccionamiento errado y sin el cumplimiento de los requisitos minimos de radicación de las comunicaciones oficialies externas y solicitudes de los usuarios de la Gobernación de Cundinamarca.
Cómo se realiza: Informe mensual de la verificación aleatoria de comunicaciones oficiales externas y solicitudes presentadas por los usuarios de la Gobernación de Cundinamarca.
Desviación: Informe avalado por el Director de Atención al Usuario y publicado en el SIGC:
Evidencia: Informe mensual de seguimiento a controles.</t>
  </si>
  <si>
    <t>1. Asignación  servidior público encargado de  realizar informe mensual, el seguimimento y contrl alearotio de las comunicaciones oficiales externas y solicitudes radicadas por los usuarios de la Gobernación de Cundinamarca.                         
2. Elaborar informe mensual sobre el seguimiento y control aleatorio de las comunicaciones oficiales externas y solicitudes radicadas por los usuarios de la Gobernación de Cundinamarca.</t>
  </si>
  <si>
    <t>Servidor Público
Secretaría General - Dirección de Atención al Usuario</t>
  </si>
  <si>
    <t>Profesional Universitario</t>
  </si>
  <si>
    <t>Secretaría General - Dirección de Atención al Usuario</t>
  </si>
  <si>
    <t>Director de Atención al Usuario
Cristobal Sierra Sierra</t>
  </si>
  <si>
    <t>Integración Regional</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</si>
  <si>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</si>
  <si>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</si>
  <si>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Interés de un funcionario en obtener un beneficio particular o favorecer a un tercero para identificar, priorizar o ejecutar  acciones con presupuesto de la entidad.</t>
  </si>
  <si>
    <t>Privilegiar intereses particulares sobre los generales</t>
  </si>
  <si>
    <t>Solicitar o recibir dádivas o beneficios a nombre propio o de un tercero, o anteponer intereses personales o particulares, para identificar, priorizar o ejecutar acciones con presupuesto de la entidad.</t>
  </si>
  <si>
    <r>
      <rPr>
        <sz val="10"/>
        <rFont val="Arial Narrow"/>
        <family val="2"/>
      </rPr>
      <t xml:space="preserve">Responsable: Gerente.
Periodicidad: Semestral.
Propósito: Evitar la identificación, priorización o ejecución de acciones con presupuesto de la entidad, que atiendan intereses de particulares y/o terceros, derivada de la indebida injerencia de un  funcionario.
Como se realizará: Diligenciamiento del formato de inexistencia de conflicto de intereses
Desviación: Comité Directivo. 
Evidencia: Formato de inexistencia de conflicto de intereses y actas 
</t>
    </r>
  </si>
  <si>
    <t xml:space="preserve">El funcionario encargado de identificar, priorizar o ejecutar acciones con presupuesto de la entidad, debe diligenciar el formato de inexistencia de conflicto de intereses.
El Comité Directivo verificará el cumplimiento de los requisitos legales para identificar, priorizar o ejecutar acciones con presupuesto de la entidad, garantizando la selección objetiva. Asi mismo, valida la suscripción del  formato de inexistencia de conflicto de intereses por parte del funcionario encargado.
</t>
  </si>
  <si>
    <t>Gestor Equipo de Mejoramiento del Proceso</t>
  </si>
  <si>
    <t>Secretaria</t>
  </si>
  <si>
    <t>Gestión de la Seguridad y Salud en el Trabajo</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</si>
  <si>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</si>
  <si>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</si>
  <si>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Decisiones ajustadas a intereses particulares
</t>
  </si>
  <si>
    <t>Falta de controles por parte de la Entidad al momento de negociar y definir los presupuestos con los aliados como la ARL y el Corredor de Seguros</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</si>
  <si>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</si>
  <si>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Responsable: Catalina Gonzalez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</si>
  <si>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Se conformará anualmente un equipo designado por la secretaria de despacho de la Función Pública  la Dra paula susana Osipina y la Directora de Desarollo Humano Dra Catalina Gonzalez Segura para realizar una primera negociación de reinversión con los aliados estratégicos y posterior revisión y aprobación de la misma</t>
  </si>
  <si>
    <t>Catalina Gonzalez Segura</t>
  </si>
  <si>
    <t>Directora de Desarrollo Humano</t>
  </si>
  <si>
    <t>Dirección de Desarrollo Humano</t>
  </si>
  <si>
    <t>Paula Susana Ospina</t>
  </si>
  <si>
    <t xml:space="preserve">29/ago./2022
</t>
  </si>
  <si>
    <t xml:space="preserve">31/Jul./2022
</t>
  </si>
  <si>
    <t>Solicitar pagos no reglamentados en beneficio propio o de un tercero durante el proceso de negociación de los presupuestos de reinversión</t>
  </si>
  <si>
    <t>Responsable: Catalina Gonzalez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</si>
  <si>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</si>
  <si>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</si>
  <si>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t>
  </si>
  <si>
    <t>Sanciones judiciales,Disciplinarias, penales y fiscales.</t>
  </si>
  <si>
    <t>Inadecuado seguimiento a la atención de casos relacionados con la protección de Derechos Humanos en el Departamento</t>
  </si>
  <si>
    <t>Posibilidad de ocurrencia  de omisión a casos relacionados con la protección de Derechos Humanos en el Departamento.</t>
  </si>
  <si>
    <t>Revisión aleatoria bimensual del tratamiento del 100%  de las Alertas Tempranas emitidas para evidenciar el seguimiento realizado e identificar las causales de posibles vulneraciones que se presenten a los Derechos Humanos .</t>
  </si>
  <si>
    <t>Realizar mesas de trabajo junto con todas las direcciones de la Secretaria de Gobierno, para hacer seguimiento a las acciones propuestas en el desarrollo de cada Alerta Temprana Emitida</t>
  </si>
  <si>
    <t>Luisa Fernanda Lopez Guevara</t>
  </si>
  <si>
    <t>Director Operativo</t>
  </si>
  <si>
    <t>Dirección de Justicia, Convivencia y Derechos humanos</t>
  </si>
  <si>
    <t>Juan Carlos Barragán Suarez</t>
  </si>
  <si>
    <t>Posibilidad de ocurrencia  de que los recursos destinados al fortalecimiento de gobernabilidad y el territorio sean infructuosos y no logren los resultados que se esperan.</t>
  </si>
  <si>
    <t>El area de Seguimiento y evaluación, en cabeza del secretario de Gobierno, realizará mensualmente una revisión aleatoria al cumplimiento de la inversión y apropiación de recursos, dicha revisión será socializada en los comités primarios, para sus respectivos seguimientos.</t>
  </si>
  <si>
    <t>Evalar en los Comités Primario, la ejecución de la inversión, asi como el cumplimiento e impacto de las metas del Plan de Desarrollo</t>
  </si>
  <si>
    <t>Secretario de Despacho</t>
  </si>
  <si>
    <t>Despacho del Secretario</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</si>
  <si>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</si>
  <si>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Fuente:  Adaptado de la Guía para la Administración del Riesgo y el Diseño de Controles en Entidades Públicas. Versión 4. 2018. DAFP</t>
  </si>
  <si>
    <t>Código:  E-DEAG-FR- 095</t>
  </si>
  <si>
    <t>Versión: 1</t>
  </si>
  <si>
    <t>Fecha de aprobación:  12/08/2020</t>
  </si>
  <si>
    <t>Componente 2: Racionalización de Trámites - Consolidado</t>
  </si>
  <si>
    <t/>
  </si>
  <si>
    <t>Nombre de la entidad:</t>
  </si>
  <si>
    <t>GOBERNACIÓN DE CUNDINAMARCA</t>
  </si>
  <si>
    <t>Sector administrativo:</t>
  </si>
  <si>
    <t>N/A</t>
  </si>
  <si>
    <t>Departamento:</t>
  </si>
  <si>
    <t>CUNDINAMARCA</t>
  </si>
  <si>
    <t>Municipio:</t>
  </si>
  <si>
    <t>BOGOTÁ</t>
  </si>
  <si>
    <t xml:space="preserve">Componente 2: Racionalización de Trámites </t>
  </si>
  <si>
    <t xml:space="preserve">PLANEACION ESTRATEGIA DE RACIONALIZACION </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</si>
  <si>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</si>
  <si>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</si>
  <si>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</si>
  <si>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</si>
  <si>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</si>
  <si>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</si>
  <si>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</si>
  <si>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</si>
  <si>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</si>
  <si>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r>
      <rPr>
        <b/>
        <sz val="14"/>
        <color rgb="FF000000"/>
        <rFont val="Arial"/>
        <family val="2"/>
      </rPr>
      <t xml:space="preserve">
</t>
    </r>
    <r>
      <rPr>
        <b/>
        <sz val="14"/>
        <color rgb="FF000000"/>
        <rFont val="Arial"/>
        <family val="2"/>
      </rPr>
      <t xml:space="preserve">Fecha final
</t>
    </r>
  </si>
  <si>
    <t>Avance</t>
  </si>
  <si>
    <t>Evidencia</t>
  </si>
  <si>
    <t>Observación Dirección S&amp;E</t>
  </si>
  <si>
    <t>Porcentaje de Avance PRIMER CUATRIMESTRE - 2023 (a agosto 31)</t>
  </si>
  <si>
    <t>Porcentaje de Avance TERCER CUATRIMESTRE - 2023 (a agosto 31)</t>
  </si>
  <si>
    <t>Impuesto al degüello de ganado mayor</t>
  </si>
  <si>
    <t>Tecnológica</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</si>
  <si>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</si>
  <si>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</si>
  <si>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</si>
  <si>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</si>
  <si>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</si>
  <si>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Reportados directamente en el SUIT</t>
  </si>
  <si>
    <t>Verificado</t>
  </si>
  <si>
    <t> </t>
  </si>
  <si>
    <t>Sobretasa departamental a la gasolina motor</t>
  </si>
  <si>
    <t>Solicitud de Desestampillaje o Reposición de Estampillas de Productos Gravados con el Impuesto al Consumo</t>
  </si>
  <si>
    <t>Impuesto de Registro</t>
  </si>
  <si>
    <t>Seguimiento al tramite a traves de chat</t>
  </si>
  <si>
    <t>No existe el chat de whatsApp que permita realizar seguimiento al tramite</t>
  </si>
  <si>
    <t>Habilitar el chat de WhatsApp para realizar seguimiento al tramite electronicamente</t>
  </si>
  <si>
    <t>Ampliacion de los canales para realizar seguimiento electronicamente al tramite, evitando desplazamientos para el usuario y reducir costos</t>
  </si>
  <si>
    <t>Evidencias en el drive https://drive.google.com/drive/folders/1S0hDNECVib8TyH73HVi1VKjfNdThnXEh?usp=drive_link</t>
  </si>
  <si>
    <t>Impuesto sobre Vehiculos automotores</t>
  </si>
  <si>
    <t>Evidencias en el siguiente link: https://drive.google.com/drive/folders/1S0hDNECVib8TyH73HVi1VKjfNdThnXEh?usp=drive_link</t>
  </si>
  <si>
    <t>Registro y autorización de títulos en el área de la salud</t>
  </si>
  <si>
    <t>Secretaría de Salud</t>
  </si>
  <si>
    <t>En el segundo seguimiento correspondiente al corte del 31 de agosto de 2023, la entidad presenta un mínimo avance de seguimiento. 
Se evidencia acta 012 del 20 de junio de 2023 reunión de seguimiento donde se habla de una confusión de la encuesta a ajustar y se plantea el compromiso de preguntar a los enlaces respectivos de la encuesta de caracterización de usuarios de trámites y a la reunión asistieron los enlaces de encuesta de satisfacción usuarios</t>
  </si>
  <si>
    <t>Licencia de funcionamiento para establecimientos educativos promovidos por particulares para prestar el servicio público educativo en los niveles de preescolar, básica y media</t>
  </si>
  <si>
    <t xml:space="preserve">Tecnólogica </t>
  </si>
  <si>
    <t xml:space="preserve">El pago actualmente se realiza en la sucursal bancaria de manera presencial </t>
  </si>
  <si>
    <t xml:space="preserve">Realizar gestión para habilitar el pago electrónico a través de PSE </t>
  </si>
  <si>
    <t xml:space="preserve">Dismución  de los costos de desplazamiento para el usuario y aumento en la eficiencia administrativa </t>
  </si>
  <si>
    <t>Secretaría de Educación</t>
  </si>
  <si>
    <t>Licencia de funcionamiento de instituciones educativas que ofrezcan programas de educación formal de adultos</t>
  </si>
  <si>
    <t>Evidencias en el siguiente link: https://drive.google.com/drive/folders/1S0hDNECVib8TyH73HVi1VKjfNdThnXEh?usp=sharing</t>
  </si>
  <si>
    <t>Licencia de funcionamiento para las instituciones promovidas por particulares que ofrezcan el servicio educativo para el trabajo y el desarrollo humano</t>
  </si>
  <si>
    <t>Certificado de existencia y representación legal de las instituciones de educación para el trabajo y el desarrollo humano</t>
  </si>
  <si>
    <t>Radicación, descarga y/o envío de documentos electrónicos</t>
  </si>
  <si>
    <t>Las solicitudes son radicadas de manera presencial</t>
  </si>
  <si>
    <t>Habilitar y socializar el mecanismo para la radicación en línea</t>
  </si>
  <si>
    <t>Disminución de los costos de desplazamiento para el usuario y gastos de papelería</t>
  </si>
  <si>
    <t>Se evidencia la socialización de la mejora por medio de la Resolución No. 002229 del 22 de marzo de 2023 “por la cual se fija el cronograma de actividades para la ampliación del servicio educativo y otorgamiento de licencias de funcionamiento de establecimientos educativos formales y de educación para el trabajo y el desarrollo humano en los municipios no certificados del Departamento de Cundinamarca, a partir del año académico 2024”, tambien por medio del enlace para la radicación de las propuestas (http://172.20.5.195:8080/aplicaciones/gobernacion/centroDocumental/doc-educacion.nsf/0/F0EDE2CC770B31DC0525897A006FB303).
El cronograma establece actividades desde septiembre hasta diciembre de 2023, la implementación de la mejora cuenta con el nombre estandarizado de Autorización licencia(s) para prestar el servicio público educativo en los niveles de preescolar, básica y media. Actualizado en el Sistema Único de Información de Tramites – SUIT. Esto garantizando que el usuario se beneficie con la mejora de la gestión de los tramites sin que requiera desplazamientos hasta las instalaciones de la Gobernación de Cundinamarca.
Cabe destacar que no se cuenta con mecanismos para la medición de los beneficios que recibe el usuario al realizar la mejora del trámite.</t>
  </si>
  <si>
    <t>Registro o renovación de programas de las instituciones promovidas por particulares que ofrezcan el servicio educativo para el trabajo y el desarrollo humano</t>
  </si>
  <si>
    <t>Reliquidación pensional para docentes oficiales</t>
  </si>
  <si>
    <t xml:space="preserve">Las solicitudes son radicadas de manera presencial </t>
  </si>
  <si>
    <t>Implementar y socializar la radicación por el Sistema de Atención al Ciudadano SAC 2.0, en línea</t>
  </si>
  <si>
    <t>Ampliación de los canales de atención, evitar desplazamientos para el usuario y reducir costos</t>
  </si>
  <si>
    <t>Se constata la existencia de un plan de trabajo con el propósito de llevar a cabo la implementación de la propuesta de mejora del trámite. Dicho plan se encuentra detallado en un Excel, donde se especifican las actividades a realizar y los meses correspondientes de ejecución.
Se verifica la ejecución de la mejora del trámite en la entidad, destacando una descripción detallada del procedimiento y la inclusión de enlaces pertinentes, destacando el propósito de cara al usuario y el nombre estandarizado de reconocimiento pensión por medio de reliquidación pensional. Asimismo, se evidencia la actualización del Sistema Único de Información de Trámites (SUIT) como parte integral de estas mejoras.
Se destaca la socialización de la mejora, llevada a cabo tanto dentro de la entidad como con los usuarios, con una fecha específica de implementación: el 1 de julio de 2022.
A pesar de la implementación de la ampliación de los canales de atención, se identifica una carencia significativa: la ausencia de mecanismos destinados a medir los beneficios para los usuarios en sus trámites. Este aspecto representa una oportunidad clave para mejorar la efectividad y evaluar el impacto real de las mejoras implementadas en la experiencia del usuario durante sus gestiones.</t>
  </si>
  <si>
    <t>Sustitución pensional para docentes oficiales</t>
  </si>
  <si>
    <t>Se evidencia la existencia de un plan de trabajo destinado a llevar a cabo la implementación de la propuesta de mejora del trámite, detallado en un Excel donde se especifican las actividades a realizar y los meses correspondientes de ejecución. La ejecución de la mejora del trámite en la entidad ha sido verificada, resaltando una descripción minuciosa del procedimiento y la inclusión de enlaces pertinentes, con énfasis en el propósito de cara al usuario y el nombre estandarizado de reconocimiento de sustitución pensional para docentes oficiales. Además, se ha evidenciado la actualización exitosa del Sistema Único de Información de Trámites (SUIT) como parte integral de estas mejoras. Se destaca la socialización de la mejora, realizada tanto dentro de la entidad como con los usuarios, con una fecha específica de implementación: el 1 de julio de 2022. A pesar de la implementación de la ampliación de los canales de atención, se ha identificado una carencia significativa: la ausencia de mecanismos destinados a medir los beneficios para los usuarios en sus trámites. Este aspecto representa una oportunidad clave para mejorar la efectividad y evaluar el impacto real de las mejoras implementadas en la experiencia del usuario durante sus gestiones.</t>
  </si>
  <si>
    <t>evidencias en el siguiente link: https://drive.google.com/drive/folders/1S0hDNECVib8TyH73HVi1VKjfNdThnXEh?usp=sharing</t>
  </si>
  <si>
    <t>Cesantías parciales para docentes oficiales</t>
  </si>
  <si>
    <t>Implementar y socializar la radicación por el Sistema Humano en Línea</t>
  </si>
  <si>
    <t>Se estableció el plan de trabajo para implementar la propuesta de mejora del trámite programando actividades desde septiembre a diciembre del 2023. Actualizándose en el SUIT con el nombre estandarizado “Aprobación cesantías parciales para docentes oficiales”, implementándose en el Centro Integral de Atención al Ciudadano el día 1 de julio de 2022, encontrándose funcionarios de la Dirección de Personal Docente que orientan como realizar el trámite por el Sistema Humano en Línea y resolver inquietudes e inconvenientes, beneficiando a los usuarios con la mejora del trámite.
Cabe destacar que no se cuenta con mecanismos que permitan medir los beneficios recibidos por parte de los usuarios.</t>
  </si>
  <si>
    <t>Cesantía definitiva para docentes oficiales</t>
  </si>
  <si>
    <t>Se estableció el plan de trabajo para implementar la propuesta de mejora del trámite programando actividades desde septiembre a diciembre del 2023. Actualizándose en el SUIT con el nombre estandarizado “Aprobación cesantías definitivas”, implementándose en el Centro Integral de Atención al Ciudadano el día 1 de julio de 2022, encontrándose funcionarios de la Dirección de Personal Docente que orientan como realizar el trámite por el Sistema Humano en Línea y resolver inquietudes e inconvenientes, beneficiando a los usuarios con la mejora del trámite.
Cabe destacar que no se cuenta con mecanismos que permitan medir los beneficios recibidos por parte de los usuarios.</t>
  </si>
  <si>
    <t>Cesantías definitivas a beneficiarios de un docente fallecido</t>
  </si>
  <si>
    <t>Se estableció el plan de trabajo para implementar la propuesta de mejora del trámite programando actividades desde septiembre a diciembre del 2023. Actualizándose en el SUIT con el nombre estandarizado “Aprobación cesantías definitivas a beneficiarios”, implementándose en el Centro Integral de Atención al Ciudadano el día 1 de julio de 2022, encontrándose funcionarios de la Dirección de Personal Docente que orientan como realizar el trámite por el Sistema Humano en Línea y resolver inquietudes e inconvenientes, beneficiando a los usuarios con la mejora del trámite.
Cabe destacar que no se cuenta con mecanismos que permitan medir los beneficios recibidos por parte de los usuarios.</t>
  </si>
  <si>
    <t>Pensión de jubilación por aportes</t>
  </si>
  <si>
    <t>Se estableció el plan de trabajo para implementar la propuesta de mejora del trámite programando actividades desde septiembre a diciembre del 2023. Actualizándose en el SUIT con el nombre estandarizado “Aprobación pensión(es) de jubilación por aportes”, implementándose en el Centro Integral de Atención al Ciudadano el día 1 de julio de 2022, encontrándose funcionarios de la Dirección de Personal Docente que orientan como realizar el trámite por el Sistema Humano en Línea y resolver inquietudes e inconvenientes, beneficiando a los usuarios con la mejora del trámite.
Cabe destacar que no se cuenta con mecanismos que permitan medir los beneficios recibidos por parte de los usuarios.</t>
  </si>
  <si>
    <t>Pensión de retiro por vejez para docentes oficiales</t>
  </si>
  <si>
    <t>Se estableció el plan de trabajo para implementar la propuesta de mejora del trámite programando actividades desde septiembre a diciembre del 2023. Actualizándose en el SUIT con el nombre estandarizado “Aprobación pensión(es) de retiro por vejez”, implementándose en el Centro Integral de Atención al Ciudadano el día 1 de julio de 2022, encontrándose funcionarios de la Dirección de Personal Docente que orientan como realizar el trámite por el Sistema Humano en Línea y resolver inquietudes e inconvenientes, beneficiando a los usuarios con la mejora del trámite.
Cabe destacar que no se cuenta con mecanismos que permitan medir los beneficios recibidos por parte de los usuarios.</t>
  </si>
  <si>
    <t>Pensión de retiro de invalidez para docentes oficiales</t>
  </si>
  <si>
    <t>Se estableció el plan de trabajo para implementar la propuesta de mejora del trámite programando actividades desde septiembre a diciembre del 2023. Actualizándose en el SUIT con el nombre estandarizado “Aprobación pensión(es) por invalidez”, implementándose en el Centro Integral de Atención al Ciudadano el día 1 de julio de 2022, encontrándose funcionarios de la Dirección de Personal Docente que orientan como realizar el trámite por el Sistema Humano en Línea y resolver inquietudes e inconvenientes, beneficiando a los usuarios con la mejora del trámite.
Cabe destacar que no se cuenta con mecanismos que permitan medir los beneficios recibidos por parte de los usuarios.</t>
  </si>
  <si>
    <t>Seguro por muerte a beneficiarios de docentes oficiales</t>
  </si>
  <si>
    <t>Se estableció el plan de trabajo para implementar la propuesta de mejora del trámite programando actividades desde septiembre a diciembre del 2023. Actualizándose en el SUIT con el nombre estandarizado “Reconocimiento seguro(s) por muerte”, implementándose en el Centro Integral de Atención al Ciudadano el día 1 de julio de 2022, encontrándose funcionarios de la Dirección de Personal Docente que orientan como realizar el trámite por el Sistema Humano en Línea y resolver inquietudes e inconvenientes, beneficiando a los usuarios con la mejora del trámite.
Cabe destacar que no se cuenta con mecanismos que permitan medir los beneficios recibidos por parte de los usuarios.</t>
  </si>
  <si>
    <t>Pensión de jubilación para docentes oficiales</t>
  </si>
  <si>
    <t>Se estableció el plan de trabajo para implementar la propuesta de mejora del trámite programando actividades desde septiembre a diciembre del 2023. Actualizándose en el SUIT con el nombre estandarizado “Aprobación pensión(es) de jubilación”, implementándose en el Centro Integral de Atención al Ciudadano el día 1 de julio de 2022, encontrándose funcionarios de la Dirección de Personal Docente que orientan como realizar el trámite por el Sistema Humano en Línea y resolver inquietudes e inconvenientes, beneficiando a los usuarios con la mejora del trámite.
Cabe destacar que no se cuenta con mecanismos que permitan medir los beneficios recibidos por parte de los usuarios.</t>
  </si>
  <si>
    <t>Pensión post-mortem para beneficiarios de docentes oficiales</t>
  </si>
  <si>
    <t>Se estableció el plan de trabajo para implementar la propuesta de mejora del trámite programando actividades desde septiembre a diciembre del 2023. Actualizándose en el SUIT con el nombre estandarizado “Aprobación pensión(es) post – mortem”, implementándose en el Centro Integral de Atención al Ciudadano el día 1 de julio de 2022, encontrándose funcionarios de la Dirección de Personal Docente que orientan como realizar el trámite por el Sistema Humano en Línea y resolver inquietudes e inconvenientes, beneficiando a los usuarios con la mejora del trámite.
Cabe destacar que no se cuenta con mecanismos que permitan medir los beneficios recibidos por parte de los usuarios.</t>
  </si>
  <si>
    <t>Evidencia en el siguiente link: https://drive.google.com/drive/folders/1S0hDNECVib8TyH73HVi1VKjfNdThnXEh?usp=sharing</t>
  </si>
  <si>
    <t>AVANCES</t>
  </si>
  <si>
    <t>Código:                        E-DEAG-FR - 049</t>
  </si>
  <si>
    <t>Versión:                                   4</t>
  </si>
  <si>
    <t xml:space="preserve">Formato Plan Anticorrupción y de Atención al Ciudadano </t>
  </si>
  <si>
    <t>Fecha de Aprobación:           17/05/2023</t>
  </si>
  <si>
    <t>Componente 3:  Rendición de cuentas</t>
  </si>
  <si>
    <t>ESTRATEGIA DE RENDICIÓN DE CUENTAS</t>
  </si>
  <si>
    <t>Plazo o período de la estrategia</t>
  </si>
  <si>
    <t>Reto del proceso de rendición de cuentas</t>
  </si>
  <si>
    <t>Objetivo General</t>
  </si>
  <si>
    <t>Meta</t>
  </si>
  <si>
    <t>Indicador</t>
  </si>
  <si>
    <t>Linea Base</t>
  </si>
  <si>
    <t>Desde</t>
  </si>
  <si>
    <t>Hasta</t>
  </si>
  <si>
    <t>Aumentar la participación ciudadana en los espacios de rendición de cuentas y aumentar la difusión de información en lenguaje claro.</t>
  </si>
  <si>
    <t>Garantizar a los Cundinamarqueses transparencia en la Gestión Pública Departamental, fomentando la transversalidad de la Rendición de Cuentas a través de escenarios de diálogo, que generen confianza y cercanía.</t>
  </si>
  <si>
    <t xml:space="preserve">
Aumentar a 16 eventos el número de escenarios de rendición de cuentas presenciales.</t>
  </si>
  <si>
    <t>Número de Eventos</t>
  </si>
  <si>
    <t>01 de febrero 2023</t>
  </si>
  <si>
    <t>Recursos</t>
  </si>
  <si>
    <t>Actividades</t>
  </si>
  <si>
    <t>Responsable</t>
  </si>
  <si>
    <t>Número de espacios/ piezas/ informes / capacitaciones</t>
  </si>
  <si>
    <t>Humanos</t>
  </si>
  <si>
    <t>Físicos</t>
  </si>
  <si>
    <t>Financieros</t>
  </si>
  <si>
    <t>Meta PDD</t>
  </si>
  <si>
    <t>Observaciones</t>
  </si>
  <si>
    <t>Observaciones Dirección S&amp;E</t>
  </si>
  <si>
    <t>Subcomponente 1:
Información</t>
  </si>
  <si>
    <t>Socializar la estrategia de Rendición de Cuentas con enlaces, funcionarios, consejo territorial de Planeación, Consejo de Participación y Consejo de Juventudes modalidad mixta.
Y con ciudadanía a través de video en la Página Web.</t>
  </si>
  <si>
    <t>Listados de Asistencia y Memorias de la Capacitación.
Video Publicado.</t>
  </si>
  <si>
    <t xml:space="preserve">Secretaría de Planeación  </t>
  </si>
  <si>
    <t>En el transcurso de marzo, abril  y Mayo del 2023</t>
  </si>
  <si>
    <t>Número Realizado / Número Programado</t>
  </si>
  <si>
    <t>X</t>
  </si>
  <si>
    <t>No aplica</t>
  </si>
  <si>
    <t xml:space="preserve">Se realizó la socialización de la estrategia de rendición de cuentas, así:
13 de marzo: Socialización a enlaces
17 de abril: Socialización Consejo Territorial de Planeación
18 de abril: Socialización con funcionarios
19 de abril: Socialización con Consejo Departamental de Juventudes.
12 de mayo: Socialización con Consejo Departamental de Participación.
Se relizó la publicación en el Portal Web de la Gobernación de Cundinamarca del video </t>
  </si>
  <si>
    <t xml:space="preserve">Se anexa: 
* Presentación de estrategia en formato PDF.
* 4 Listados de asistencia de socializaciónes en PDF.
* Correos de aplazamiento del Consejo de Participación Ciudadana.
* Soporte publicación del video.
https://drive.google.com/drive/folders/1irGulFLBXJxlhFIXEWmlVLfwbvdQxqNG?usp=sharing
Link de acceso al video:
https://youtu.be/OrLFa-U_JvI
</t>
  </si>
  <si>
    <t>Se evidencia socialización de la estrategia de rendición de cuentas, listas de asistencia de fechas 13 de marzo 2023 Socialización a enlaces, 17 de abril 2023 Socialización Consejo Territorial de Planeación, 18 de abril 2023 Socialización con funcionarios, 20 de abril 2023, Socialización con Consejo Departamental de Juventudes queda pendiente para el siguiente avance, también se evidencia presentación de la RPC en general</t>
  </si>
  <si>
    <t>4 Listados de asistencia
presentación de la Rendición RC en general</t>
  </si>
  <si>
    <t>Se evidencia realización de socializaciones rendición de cuentas, con fechas del 7 de marzo, 17 de abril, 18 de abril, 19 de abril, 12 de mayo de 2023,  y publicación de video rendición de cuentas 2023 en página web de la entidad.</t>
  </si>
  <si>
    <t>Esta actividad fue cumplida en el primero y segundo seguimiento</t>
  </si>
  <si>
    <t>Socializar en los municipios y con la ciudadanía los avances de la gestión realizada en los municipios en el marco de la Gira del Gobernador.</t>
  </si>
  <si>
    <t>Registro Fotográfio y registro de boletines de Prensa</t>
  </si>
  <si>
    <t>Secretaría de Prensa
Oficina de Protocolo</t>
  </si>
  <si>
    <t>De forma constante durante todo el año</t>
  </si>
  <si>
    <t>-</t>
  </si>
  <si>
    <t>Número de municipios visitados/ Número total de municipios programados</t>
  </si>
  <si>
    <t>No es posible asignar valor, depende de la entrega de bienes y servicios, aunque se avisará en redes sociales.</t>
  </si>
  <si>
    <t xml:space="preserve">Durante el tercer cuatrimestre se realizó el acompañamiento y difusión de la Gira del Gobernador en los diferentes municipios. </t>
  </si>
  <si>
    <t>https://drive.google.com/drive/folders/1F5h5tfMnJx7Ij7662H9N8yjn4dRW08KP</t>
  </si>
  <si>
    <t xml:space="preserve">En la página web de la Gobernación de Cundinamarca, se evidencian noticias y piezas gráficas de las salidas del Señor Gobernador a los municipios en los meses de enero a abril 2023; también se evidencia informe en Word de la Secretaría de Prensa con la programación de fechas para los diálogos de rendición de cuentas </t>
  </si>
  <si>
    <t>noticias y piezas gráficas, informe Word</t>
  </si>
  <si>
    <t xml:space="preserve">Registros fotográficos meses de mayo, junio, julio y agosto 2023 </t>
  </si>
  <si>
    <t>Matriz con datos de la gira del gobernador, links y registros fotográficos</t>
  </si>
  <si>
    <t>Difundir video explicativo sobre la importancia de Audiencia Pública de Rendición de Cuentas</t>
  </si>
  <si>
    <t>Video compartido en redes sociales.</t>
  </si>
  <si>
    <t>Durante octubre 2023</t>
  </si>
  <si>
    <t>Número de videos publicados</t>
  </si>
  <si>
    <t>Se realizó publicación de video explicativo de rendición de cuentas en Redes Sociales oficiales de la Gobernación.</t>
  </si>
  <si>
    <t>https://drive.google.com/drive/folders/17Jl2lmKMzV4ANj0cKhU7_fhTYNUFNB9M</t>
  </si>
  <si>
    <t>Para el primer cuatrimestre no reporta avance</t>
  </si>
  <si>
    <t>Para el segundo cuatrimestre no reporta avance</t>
  </si>
  <si>
    <t>Para el tercer cuatrimestre se evidencia video explicativo de Rendición de cuentas</t>
  </si>
  <si>
    <t>Video y link de video</t>
  </si>
  <si>
    <t>1.4</t>
  </si>
  <si>
    <t>Publicar informes de gestión de las inversiones con cargo al Sistema General de Regalías</t>
  </si>
  <si>
    <t>Informe Publicado en el Portal Web de la Gobernación de Cundinamarca.</t>
  </si>
  <si>
    <t xml:space="preserve">Durante los meses febrero y septiembre del 2023
</t>
  </si>
  <si>
    <t>Número de informes publicados/Número de Informes programados</t>
  </si>
  <si>
    <t>El 24 de marzo de 2023 se realizó la publicación en la página Web de la Goebrnación de Cundinamarca del informe de gestión de las inversiones con cargo al Sistema General de Regalías 2022-2.
El 31 de julio de 2023 se realizó la publicación en la página Web de la Goebrnación de Cundinamarca del informe de gestión de las inversiones con cargo al Sistema General de Regalías 2022-2.</t>
  </si>
  <si>
    <t>Se anexa: 
* Informe de gestión sobre las inversiones con cargo al Sistema General de Regalías en PDF 2022-2.
* Informe de gestión sobre las inversiones con cargo al Sistema General de Regalías en PDF 2023-1.
*Soportes publicación de los informes:
https://drive.google.com/drive/folders/10YtzaKQph9yaHwxNWr7-Vkg1w5KlFOxC?usp=share_link
Link de acceso a la publicación:
https://www.cundinamarca.gov.co/dependencias/secplaneacion/rendicion-de-cuentas/vigencia-2023/documentos</t>
  </si>
  <si>
    <t>Se verifica que el 24 de marzo 2023, se publicó en la pagina web el informe de gestión de las inversiones con cargo al Sistema General de Regalías</t>
  </si>
  <si>
    <t>Página web Gobernación de Cundinamarca</t>
  </si>
  <si>
    <t>publicación de informe en la página web</t>
  </si>
  <si>
    <t>1.5</t>
  </si>
  <si>
    <t>Publicar en página Web Informe sobre la Implementación de Políticas Públicas.</t>
  </si>
  <si>
    <t>Informes Publicados en el Portal Web de la Gobernación de Cundinamarca.</t>
  </si>
  <si>
    <t>Durante el mes de febrero 2023</t>
  </si>
  <si>
    <t>15 días antes del evento de diálogo.</t>
  </si>
  <si>
    <t>El 06 de marzo de 2023 se realizó la publicación en la página Web de la Goebrnación de Cundinamarca del informe preparatorio para el Diálogo de Políticas Públicas.</t>
  </si>
  <si>
    <t>Se anexa: 
* Informe de gestión sobre Políticas Públicas en PDF.
*Soporte publicación del Informe.
https://drive.google.com/drive/folders/1dRe7jMzwVhpTmkt-WYgkfs8GnTvtnZUm?usp=share_link
Link de acceso a la publicación:
https://www.cundinamarca.gov.co/dependencias/secplaneacion/rendicion-de-cuentas/vigencia-2022/documentos</t>
  </si>
  <si>
    <t>Se verifica que el 06 de marzo 2023, se publicó en la pagina web el informe preparatorio para el Diálogo de Políticas Públicas</t>
  </si>
  <si>
    <t>Esta actividad fue cumplida en el primer seguimiento</t>
  </si>
  <si>
    <t>1.6</t>
  </si>
  <si>
    <t>Publicar en página Web Informe Previo a Audiencia Pública de Rendición de Cuentas</t>
  </si>
  <si>
    <t>Durante el mes de noviembre 2023.</t>
  </si>
  <si>
    <t>El 14 de noviembre se realizó la publicación en la página Web de la Gobernación de Cundinamarca del informe preparatorio para la Audiencia Pública de Rendición de Cuentas.</t>
  </si>
  <si>
    <t>Se anexa: 
* Informe de gestión para la rendición de cuentas en PDF.
*Soporte publicación del Informe.
https://drive.google.com/drive/folders/1WKi4Dz2aq1r0T4eSpLzc6Radtx8inCpB?usp=sharing
Link de acceso a la publicación:
https://www.cundinamarca.gov.co/dependencias/secplaneacion/rendicion-de-cuentas/vigencia-2022/documentos</t>
  </si>
  <si>
    <t>Se evidencia informe publicado el 14 de noviembre de 2023 en el portal web de la Gobernación de Cundinamarca</t>
  </si>
  <si>
    <t>link y publicación</t>
  </si>
  <si>
    <t>1.7</t>
  </si>
  <si>
    <t>Publicar Informe Previo y posterior a Audiencia Pública de Rendición de Cuentas de Niños, niñas, adolescentes y jóvenes.</t>
  </si>
  <si>
    <t>Durante el mes de Junio y  noviembre 2023.</t>
  </si>
  <si>
    <t>15 días antes del evento de diálogo.
30 días calendario antes de la audiencia pública.</t>
  </si>
  <si>
    <t>El 30 de junio se realizó la publicación del informe de la gestión sobre la garantía de derechos de niños, niñas, adolescentes y jóvenes, de acuerdo con los lineamientos estipulados por la procuraduría.
El 30 de noviembre se realizó la publicación del informe de gestión final sobre la garantía de derechos de niños, niñas, adolescentes y jóvenes, de acuerdo con los lineamientos estipulados por la procuraduría.</t>
  </si>
  <si>
    <t>Se amexa:
* Informe de la gestión sobre la garantía de derechos de niños, niñas, adolescentes y jóvenes Versión Junio y Noviembre
* Soporte de publicación del informe:
https://drive.google.com/drive/folders/1yKq83OhLBbGnNML9PuDQ3GoCjsqCJm-b?usp=drive_link
Link de acceso a la publicación:
https://www.cundinamarca.gov.co/dependencias/secplaneacion/rendicion-de-cuentas/vigencia-2023/documentos</t>
  </si>
  <si>
    <t>Se evidencia plantilla del informe de gestión  y presentación del subcomité de análisis de información y gasto público y social prediseñada para noviembre 2023</t>
  </si>
  <si>
    <t>Plantilla informe de Gestión
Presentación del Subcomité análisis de información y gasto público y social</t>
  </si>
  <si>
    <t>Se evidencia en la página web de la Gobernación de Cundinamarca informe de  la gestión sobre la garantía de derechos de niños, niñas, adolescentes y jóvenes, publicado el 30 de junio.</t>
  </si>
  <si>
    <t>Link publicación página web de la Gobernación de Cundinamarca</t>
  </si>
  <si>
    <t>1.8</t>
  </si>
  <si>
    <t>Publicar avances sobre la gestión adelantada en el marco del SNRdC, Nodo a definir.</t>
  </si>
  <si>
    <t>Durante el mes de mayo 2023.</t>
  </si>
  <si>
    <t>El 29 de mayo se realizó la publicación del informe de gestión para el nodo de Infraestructura.</t>
  </si>
  <si>
    <t>Se anexa:
* Informe de gestión del nodo de infraestructura.
*Soporte de publicación del informe:
https://drive.google.com/drive/folders/1QvpI-Qya3iyt-c-UWB_syhOyZxRnJI4M?usp=share_link
Link de acceso a la publicación:
https://www.cundinamarca.gov.co/dependencias/secplaneacion/rendicion-de-cuentas/vigencia-2023/documentos</t>
  </si>
  <si>
    <t>Se evidencia plantilla del diseño nodo infraestructura para que sea diligenciado por cada una de las Secretarías, aún no se evidencia informe, tener en cuenta fecha de vencimiento mayo 2023</t>
  </si>
  <si>
    <t>Diseño Plantilla informe de Gestión</t>
  </si>
  <si>
    <t>Se evidencia en la página web de la Gobernación de Cundinamarca informe de  la gestión sobre informe de gestión para el nodo de Infraestructura, publicado el 29 de mayo de 2023.</t>
  </si>
  <si>
    <t>informe de gestión para el nodo de Infraestructura, publicado el 29 de mayo de 2023.</t>
  </si>
  <si>
    <t>1.9</t>
  </si>
  <si>
    <t>Socializar vía correo electrónico el informe de avance de implementación de las políticas públicas, a los grupos de interés relacionados a cada política.</t>
  </si>
  <si>
    <t>Correos electrónicos con informe socializado.</t>
  </si>
  <si>
    <t xml:space="preserve">Entidades Responsables 
Secretaría de Planeación  </t>
  </si>
  <si>
    <t>Número de Informe socializado</t>
  </si>
  <si>
    <t xml:space="preserve">1. Política pública felicidad y bienestar
2. Política pública de participación ciudadana
3. Política pública de primera infancia, infancia y adolescencia
4. Política pública de apoyo y fortalecimiento de familias
5. Política pública de salud mental
6. Política pública de envejecimiento y vejez
7. Política pública de fomento de la seguridad y la salud de los trabajadores
8. Política pública para la acción comunal
9. Política pública para la gestión del riesgo
10. Política pública de trabajo decente
11. Política pública para la inclusión social de las personas con discapacidad
12. Política pública de seguridad alimentaria
13. Política pública juventud
14. Política pública de ciencia, tecnología e innovación
15. Política pública mujer y equidad de género
</t>
  </si>
  <si>
    <t>Cada entidad lider de las políticas públicas (Secretaría de Salud, Secretaría de Gobierno, Secretaría de Ciencia, Tecnología e Innovación, Unidad Administrativa Especial para la Gestión de Desastres, Instituto Departamental de Acción Comunal, Secretaría de Competitividad y De​sarrollo Económico, Alta Consejería para la Felicidad y el Bienestar, Secretaría de la Mujer y Equidad de Género y Secretaría de Desarrollo Social) realizó la socialización del informe vía correo electrónico a sus grupos de interés durante el mes de Marzo de 2023.</t>
  </si>
  <si>
    <t>Se anexa:
Soportes de socialización del informe de gestión de Políticas Públicas.
https://drive.google.com/drive/folders/1V1vVpSOfXocWje6eawph60dF6UxG_ygW?usp=share_link</t>
  </si>
  <si>
    <t>Se evidencian adjuntos con correos electrónicos institucionales invitando a la rendición de cuentas políticas públicas para el 28 de marzo de 2023 por parte de las Secretarías, evento realizado en la fecha mencionada en el salón de Gobernadores</t>
  </si>
  <si>
    <t>Correos electrónicos institucionales</t>
  </si>
  <si>
    <t>1.10</t>
  </si>
  <si>
    <t>Socializar vía correo electrónico el informe preparatorio para la Audiencia Pública a los grupos de valor.</t>
  </si>
  <si>
    <t>Se realizó el envío del informe de rendición de cuentas a consejeros de juventud, consejeros de participación y consejeros territoriales de planeación.</t>
  </si>
  <si>
    <t xml:space="preserve">Se anexa:
Soportes envío de correos.
https://drive.google.com/drive/folders/146cJ9qWJDadhtFCWFWNfHwMudIaITqR4?usp=sharing
</t>
  </si>
  <si>
    <t>link con correos electrónicos institucionales</t>
  </si>
  <si>
    <t>1.11</t>
  </si>
  <si>
    <t>Socializar vía correo electrónico los informes de regalías a los grupos de interés asociados a los proyectos de regalías.</t>
  </si>
  <si>
    <t>Durante los meses marzo y agosto del 2023</t>
  </si>
  <si>
    <t>Número de Informes socializados</t>
  </si>
  <si>
    <t>Regalías 2022-2: Cada entidad responsable de los proyectos de regalías realizó la socialización del informe  de gestión de las inversiones con cargo al Sistema General de Regalías durante los meses de marzo y abril de 2023.
Regalías 2023-1: Cada entidad responsable de los proyectos de regalías se encuentra realizando la socialización del informe  de gestión de las inversiones con cargo al Sistema General de Regalías.</t>
  </si>
  <si>
    <t>Se anexa:
Soportes de socialización del informe  de gestión de las inversiones con cargo al Sistema General de Regalías 2022-1.
Soportes de socialización del informe  de gestión de las inversiones con cargo al Sistema General de Regalías 2023-2.
https://drive.google.com/drive/folders/1XxG9BjIWivhwBH58OrJObbW5nSaZ4n27?usp=share_link</t>
  </si>
  <si>
    <t>Se evidencian adjuntos con correos electrónicos institucionales invitando al diálogo de inversiones  con cargo al sistema general de regalías SGR</t>
  </si>
  <si>
    <t>Se evidencian correos electrónicos institucionales de cada entidad responsable (ICCU, Educación, Competitividad y Desarrollo Económico, UAEGRD, Ciencia y Tecnología, Medio Ambiente, Minas y Energía) d e los proyectos de regalías  la invitación al diálogo de la RPC al Sistema General de Regalías para el 27 de septiembre 2023</t>
  </si>
  <si>
    <t>1.12</t>
  </si>
  <si>
    <t>Socializar vía correo electrónico los informes del nodo (por definir) a los grupos de interés registrados.</t>
  </si>
  <si>
    <t>Las entidades responsables del diálogo realizaron la socialización del informe del Nodo a sus grupos de interés y la Secretaría de Planeación hizo lo respectivo con las veedurías y Consejo Territorial de Planeación.</t>
  </si>
  <si>
    <t xml:space="preserve">Se anexa: 
Soportes de socialización del informe de Nodo de Infraestructura:
https://drive.google.com/drive/folders/1G5dEpGMizZd5t_JKzdCnSigOoYhzgCy0?usp=sharing
</t>
  </si>
  <si>
    <t>Se evidencian correos electrónicos institucionales de las invitaciones por parte de las entidades responsables del diálogo  del Nodo de infraestructura a sus grupos de interés.</t>
  </si>
  <si>
    <t>Esta actividad fue cumplida en el segundo seguimiento</t>
  </si>
  <si>
    <t>1.13</t>
  </si>
  <si>
    <t>Socializar por redes sociales y correo electrónico el diligenciamiento de la encuesta con el fin de priorizar temas para la Audiencia Pública por parte de la ciudadanía y los grupos de valor</t>
  </si>
  <si>
    <t>Encuestas enviadas por correo electrónico y difundidas por redes sociales.</t>
  </si>
  <si>
    <t>Secretaría de Planeación
Secretaría de Prensa</t>
  </si>
  <si>
    <t>Durante los meses de octubre  y noviembre del 2023.</t>
  </si>
  <si>
    <t>Número de encuestas socializadas</t>
  </si>
  <si>
    <t>Se socializó la encuesta de priorización de temas a través de facebook y de Twitter en dos oportunidades.
De igual forma se envió al correo electrónico de consejeros de juventudes, consejeros de participación y consejeros territoriales de planeación.</t>
  </si>
  <si>
    <t>Se anexa:
Enlace de encuesta: 
https://survey123.arcgis.com/share/d61d9907cfe642c1ab1396aaa94346d8
Soportes publiación:
https://drive.google.com/drive/folders/1ppIvJoudJf6Kdl2z7f-4k53b1Fzro_iP?usp=drive_link</t>
  </si>
  <si>
    <t>capturas de pantallas con post en redes sociales y links y correos electrónicos institucionales</t>
  </si>
  <si>
    <t>Se realizó publicación en red social X de la Encuenta para la priorización de temas para rendición de cuentas.</t>
  </si>
  <si>
    <t>https://drive.google.com/drive/folders/1xLJcKsin4rqGRQgcUj_2FZaSxxo6A0Nz</t>
  </si>
  <si>
    <t>capturas de pantallas con post en redes sociales y links</t>
  </si>
  <si>
    <t>1.14</t>
  </si>
  <si>
    <t>Video para redes sociales con las principales noticias de rendición de cuentas del mes.</t>
  </si>
  <si>
    <t>Durante el tiempo de duración de la estrategia 2023</t>
  </si>
  <si>
    <t>Se realizó publicación en redes sociales del avance en la gestión de  las entidades del nivel central y descentralizado.</t>
  </si>
  <si>
    <t>https://drive.google.com/drive/folders/1qduEfQbuU1Q7Svx0UXl10iz1SCpO5gQr</t>
  </si>
  <si>
    <t>Se evidencian más de 10 videos informando sobre la rendición de cuentas de la Gobernación de Cundinamarca</t>
  </si>
  <si>
    <t>videos informativos y piezas gráficas</t>
  </si>
  <si>
    <t>Se evidencian 14 videos sin embargo, no es posible verificar su fecha de publicación. Es importante verificar la periodicidad establecida en la actividad y el indicador.</t>
  </si>
  <si>
    <t>link y videos de noticias de RC</t>
  </si>
  <si>
    <t>1.15</t>
  </si>
  <si>
    <t>Periódico, folleto o entregable para cada municipio con las acciones realizadas por la Gobernación de Cundinamarca.</t>
  </si>
  <si>
    <t>Piezas entregadas en cada provincia.</t>
  </si>
  <si>
    <t>Durante Octubre y Noviembre de 2023</t>
  </si>
  <si>
    <t>Número de entregables</t>
  </si>
  <si>
    <t xml:space="preserve">Se realizó periodico de la gestión realizada el cual se distribuye en las 15 provincias del Departamento. </t>
  </si>
  <si>
    <t>https://drive.google.com/drive/folders/1-NtoWI0pH4M79LXrDluJEFymrjuF-Oih</t>
  </si>
  <si>
    <t>1.16</t>
  </si>
  <si>
    <t>Programas radiales en línea con la Gobernación, en donde se den a conocer los avances de la gestión.</t>
  </si>
  <si>
    <t>Certificación de los programas y videos.</t>
  </si>
  <si>
    <t>Por definir</t>
  </si>
  <si>
    <t>Número de programas</t>
  </si>
  <si>
    <t xml:space="preserve">Durante el tercer cuatrimestre se han realizado 8 programas de En linea con el Gobernador. </t>
  </si>
  <si>
    <t>https://drive.google.com/drive/folders/1lxJLyXqqM2P7GOiTqKmoF6M2Gq0eI9y1</t>
  </si>
  <si>
    <t xml:space="preserve">Se evidencia certificación del 29 de agosto 2023 en la que certifica la emisora dorado radio que se emitieron 7 programas radiales En Línea con la Gobernación durante el mes de julio y agosto del año 2023.
El indicador de la actividad se encuentra por definir, se debe incluir la cantidad a realizar. </t>
  </si>
  <si>
    <t>certificación del 29 de agosto 2023</t>
  </si>
  <si>
    <t>Se visualiza certificación del 24 de noviembre 2023 en la que certifica la emisora dorado radio que se emitieron 8 programas radiales En Línea con la Gobernación durante el mes de septiembre 3, octubre 4 y uno en noviembre 2023</t>
  </si>
  <si>
    <t xml:space="preserve">certificación del 24 de noviembre 2023 </t>
  </si>
  <si>
    <t>1.17</t>
  </si>
  <si>
    <t xml:space="preserve">Capsula trimestral en tik tok con avance del Plan de Desarrollo. </t>
  </si>
  <si>
    <t>Videos con capsula de rendición de cuentas.</t>
  </si>
  <si>
    <t>Abril, Julio, Octubre de 2023</t>
  </si>
  <si>
    <t>Número de capsulas realizadas</t>
  </si>
  <si>
    <t xml:space="preserve">Se realizó video TikTok sobre el avance del plan de desarrollo. </t>
  </si>
  <si>
    <t>https://drive.google.com/drive/folders/1lkvVydUEplrXKyRlVzf_jz9tNKER3ovx</t>
  </si>
  <si>
    <t>Videos resumen</t>
  </si>
  <si>
    <t>Se evidencian video resumen de rendición de cuentas correspondientes al tercer cuatrimestres 2023.</t>
  </si>
  <si>
    <t>link y video tiktok</t>
  </si>
  <si>
    <t>1.18</t>
  </si>
  <si>
    <t>Publicar y difundir las convocatorias para participar en los espacios de diferentes a audiencias públicas.
Tiempo: 15 días hábiles antes del evento.</t>
  </si>
  <si>
    <t>Evidencias de piezas de comunicación publicadas en redes sociales, boletines de prensa, perifoneo, página Web, cuña radial y Carteleras.
Evidencias de envío de correo electrónicos.</t>
  </si>
  <si>
    <t xml:space="preserve">Secretaría de Prensa
</t>
  </si>
  <si>
    <t>En el transcurso de marzo a octubre del 2023</t>
  </si>
  <si>
    <t>Número de convocatorias</t>
  </si>
  <si>
    <t xml:space="preserve">Se realizó la difusión de la invitación a los dialogos de rendición de cuentas durante el cuatrimestre. </t>
  </si>
  <si>
    <t>https://drive.google.com/drive/folders/1JqhJRg-4Pa9jXHs4Y2rKXMgDth1e9kwx</t>
  </si>
  <si>
    <t>Se evidencian pantallazos con piezas gráficas y correos electrónicos institucionales de las publicaciones que fueron difundidas en la página web y redes sociales y por correo relacionadas con dos (2) rendiciones de cuentas: Políticas públicas (28 de marzo de 2023) y Sistema General de Regalías (18 de abril de 2023)</t>
  </si>
  <si>
    <t>pantallazos piezas gráficas y correos electrónicos</t>
  </si>
  <si>
    <t>Piezas gráficas publicadas</t>
  </si>
  <si>
    <t>Se visualiza difusión con invitaciones más de 4 boletines a la rendición de cuentas mediante folletos, carteleras, correos electrónicos, boletines</t>
  </si>
  <si>
    <t>registros fotográficos de folletos, carteleras y capturas de pantalla de correos electrónicos institucionales a los grupos de interés</t>
  </si>
  <si>
    <t>1.19</t>
  </si>
  <si>
    <t>Publicar y difundir las convocatorias para participar en los espacios de  audiencias.
Tiempo: 15 días antes del evento.</t>
  </si>
  <si>
    <t>Evidencias de piezas de comunicación publicadas en redes sociales, comunicados de Prensa, página Web y Carteleras.
Evidencias de difusión de Cuñas radiales, anuncios de televisión y prensa impresa o digital, mensajes de texto, correo electrónico, boletines impresos o digitales.</t>
  </si>
  <si>
    <t xml:space="preserve">Se realizó la difusión de la invitación a las audiencias publicas de NNAJ y Audiencia General. </t>
  </si>
  <si>
    <t>https://drive.google.com/drive/folders/1_7z5edMwjP82U5Fx3KJwBHDCLv7aOFpm</t>
  </si>
  <si>
    <t>Se aprecia piezas gráficas publicada en redes sociales para invitar a RPC NNAJ</t>
  </si>
  <si>
    <t>Se visualiza difusión con más de 2   piezas de comunicación publicadas en redes sociales, comunicados de Prensa, página Web y Carteleras., evidencias de difusión de Cuñas radiales, anuncios de televisión y prensa impresa y digital, mensajes de texto, correo electrónicos institucionales, boletines impresos  y digitales.</t>
  </si>
  <si>
    <t>comunicados de Prensa, página Web y Carteleras., evidencias de difusión de Cuñas radiales, anuncios de televisión y prensa impresa y digital, mensajes de texto, correo electrónicos institucionales, boletines impresos  y digitales.</t>
  </si>
  <si>
    <t>1.20</t>
  </si>
  <si>
    <t>Socializar vía correo electrónico el informe de rendición de cuentas de Niños, Niñas, Adolescentes y jóvenes a los grupos de valor.</t>
  </si>
  <si>
    <t>Secretaría de Desarrollo e Inclusión Social</t>
  </si>
  <si>
    <t>Durante el mes de junio y noviembre 2023.</t>
  </si>
  <si>
    <t>Número de Informes socializado</t>
  </si>
  <si>
    <t>100%. Se envió a los 116 municipios el informe de gestión junto a la invitación a participar de la audiencia pública de NNAJ</t>
  </si>
  <si>
    <t>https://drive.google.com/drive/u/0/folders/1HA2FEnRIrq7hQGN59Vw1NxFQaOnGaSTs</t>
  </si>
  <si>
    <t xml:space="preserve">Se evidencia informe de rendición de cuentas de Niños, Niñas, Adolescentes y jóvenes a los grupos de valor publicado en la página web de la Gobernación de Cundinamarca el 4 de julio de 2023. Sin embargo, no se adjunta correo de socialización como lo indica la actividad. </t>
  </si>
  <si>
    <t>Se evidencia correo electrónico institucional del 20 de septiembre de 2023 de la Secretaría de Desarrollo e Inclusión Social enviando a los 116 municipios invitando a conocer el informe publicado el 30 de junio 2023 en el portal web de la Gobernación de Cundinamarca y adjuntan link</t>
  </si>
  <si>
    <t>correos electrónicos institucionales</t>
  </si>
  <si>
    <t>1.21</t>
  </si>
  <si>
    <t>Socializar por redes sociales y correo electrónico el diligenciamiento de la encuesta de participación para realizar preguntas sobre la
gestión de los mandatorios con enfoque de Niños, Niñas, Adolescentes y Jóvenes.</t>
  </si>
  <si>
    <t>Se generó encuesta digital la cual se publicó en la página web de la Gobernación de Cundinamarca.
Se enviaron correos a enlaces municipales del proceso de rendición de cuentas promoviendo la encuesta de participación</t>
  </si>
  <si>
    <t>Faltan correos y redes sociales</t>
  </si>
  <si>
    <t>Se evidencia la socialización realizada del enlace de la encuesta a través de redes sociales  del 5 de septiembre de 2023, sin embargo, no es posible verificar el enlace con la encuesta realizada y no se evidencian correos. Es importante tener en cuenta la fecha de establecida para dar cumplimiento a la actividad (5 de mayo 2023)</t>
  </si>
  <si>
    <t>listas de asistencia, circular y registros fotográficos</t>
  </si>
  <si>
    <t>1.22</t>
  </si>
  <si>
    <t>Nota periodística para programa de televisión 'Cundinamarca Región que progresa' con las noticias, actividades y/o eventos de rendición de cuentas.</t>
  </si>
  <si>
    <t>Video compartido en programa de televisión 'Cundinamarca Región que progresa'.</t>
  </si>
  <si>
    <t>Octubre del 2023</t>
  </si>
  <si>
    <t>Se realizó Publicación en el Programa de Televisión Cundinamarca Región que progresa en la emisión del 26 de noviembre.</t>
  </si>
  <si>
    <t>https://drive.google.com/drive/folders/144IXaZ0ZpQFRob0nUoS9pdpeQQR7WSOU</t>
  </si>
  <si>
    <t>Se evidencia Video, listas de asistencia, Informe ejercicios de Rendición de Cuentas Diálogo de Rendición de Cuentas – Nodo Infraestructura realizada el 21 de junio de 2023 en el salón de Gobernadores y Facebook live</t>
  </si>
  <si>
    <t>Video, listas de asistencia, Informe ejercicios de Rendición de Cuentas Diálogo de Rendición de Cuentas – Nodo Infraestructura</t>
  </si>
  <si>
    <t>1.23</t>
  </si>
  <si>
    <t xml:space="preserve">Publicación de Podcast </t>
  </si>
  <si>
    <t xml:space="preserve">Nota virtual en formato podcast </t>
  </si>
  <si>
    <t>En el transcurso de junio a septiembre del 2023</t>
  </si>
  <si>
    <t>Número de podcast publicado</t>
  </si>
  <si>
    <t xml:space="preserve">Se realizaron los Podcast de Rendición de cuentas en la Emisora el Dorado Radio, </t>
  </si>
  <si>
    <t>https://drive.google.com/drive/folders/1L13-cFHd8ka60rCx3VBwgcQ1v7xER1DV</t>
  </si>
  <si>
    <t>1.24</t>
  </si>
  <si>
    <t>Publicación radial de cápsulas informativas</t>
  </si>
  <si>
    <t>Cápsulas informativas</t>
  </si>
  <si>
    <t>En el transcurso de junio a diciembre del 2023</t>
  </si>
  <si>
    <t>Número de cápsulas publicadas</t>
  </si>
  <si>
    <t xml:space="preserve">Se realizaron las Capsulas radialas sobre rendicion de cuentas. </t>
  </si>
  <si>
    <t>https://drive.google.com/drive/folders/13Wxd8dVX-XP2NGpGDhED0iNNLB9PI-4s</t>
  </si>
  <si>
    <t>Para el segundo cuatrimestre se evidencian 9 cápsulas informativas de la gestión del Departamento de Cundinamarca.
Se debe revisar el indicador de cumplimiento frente a la actividad.</t>
  </si>
  <si>
    <t xml:space="preserve"> 9 audios o videos de cápsulas informativas</t>
  </si>
  <si>
    <t>Para el tercer cuatrimestre se evidencian 22  cápsulas informativas radiales, superando el mínimo de 30, dando cumplimiento al indicador establecido.</t>
  </si>
  <si>
    <t>cápsulas informativas radiales</t>
  </si>
  <si>
    <t>1.25</t>
  </si>
  <si>
    <t>Publicar informe preparatorio para la participación en la audiencia pública de Rendición pública de cuentas de niños, niñas, adolescentes y jóvenes</t>
  </si>
  <si>
    <t>Durante el mes de julio de 2023</t>
  </si>
  <si>
    <t>Informe elaborado</t>
  </si>
  <si>
    <t>Se envió el informe preparatorio a los 116 municipios y a la mesa departamental de participación de NNAJ</t>
  </si>
  <si>
    <t>Sin evidencia</t>
  </si>
  <si>
    <t>Se verifica en las evidencias el informe preparatorio de RPC NNAJ, se debe realizar la publicación en página web como lo indica la actividad.</t>
  </si>
  <si>
    <t>informe preparatorio</t>
  </si>
  <si>
    <t>capturas de pantalla redes sociales, links y correos electrónicos institucionales</t>
  </si>
  <si>
    <t>1.26</t>
  </si>
  <si>
    <t>Publicar informes de gestión sobre la gestión realizada en o para:
Adulto Mayor, Víctimas del Conflicto Armado - VCA, LGTBIQ+. Población en condificación de discapacidad, Indigenas, Afrodescentes, Contrucción de Paz.</t>
  </si>
  <si>
    <t>Secretarías lideres misionales de la población.</t>
  </si>
  <si>
    <t>x</t>
  </si>
  <si>
    <t>Se realizó la publicación de los informes realizados por las entidades lideres en el  sección de informes de octubre a noviembre de 2023.</t>
  </si>
  <si>
    <t>Se anexa:
Link de publicación:
https://www.cundinamarca.gov.co/dependencias/secplaneacion/rendicion-de-cuentas/vigencia-2023/documentos
Soporte publicación de informes poblacionales:
https://drive.google.com/drive/folders/1TqznbWb8ZG75KvpYil96r-MZZR-Puv0B?usp=sharing</t>
  </si>
  <si>
    <t>link y soporte de publicaciones</t>
  </si>
  <si>
    <t>1.27</t>
  </si>
  <si>
    <t>Socializaciar via correo electrónico informes de gestión sobre la gestión realizada en o para:
Adulto Mayor, Víctimas del Conflicto Armado - VCA, LGTBIQ+. Población en condificación de discapacidad, Indigenas, Afrodescentes, Contrucción de Paz.</t>
  </si>
  <si>
    <t>Informe socializado por correo electrónico.</t>
  </si>
  <si>
    <t>Las entidades lideres realización la socialización de los  informes realizados a través de correo electrónico a los grupos de interés seleccionados.</t>
  </si>
  <si>
    <t>Se anexa:
Soporte socialización informes.
https://drive.google.com/drive/folders/1H47PiGOANO91KZWmi5PyNB9KitraAUSy?usp=drive_link</t>
  </si>
  <si>
    <t xml:space="preserve">Se evidencia correo electrónico de socialización con fecha 18 de noviembre de 2023 de secretarías de Planeación y Desarrollo e Inclusión Social dirigido a grupos de valor de LGTBIQ+, población en condición de discapacidad, Indígenas, Afrodescendientes, Construcción de Paz, </t>
  </si>
  <si>
    <t>Subcomponente 2
Diálogo</t>
  </si>
  <si>
    <t>Diálogos de rendición de cuentas de  las inversiones con cargo al Sistema General de Regalías, dirigido a grupos de valor de Proyectos de Regalías.
 Modalidad Mixta: Transmisión y asistencia presencial limitada</t>
  </si>
  <si>
    <t>Informe de diálogo.
Videos de diálogos de Rendición de Cuentas, si aplica.</t>
  </si>
  <si>
    <t>Secretaría de Planeación y 
entidades responsables de los Proyectos de Regalías</t>
  </si>
  <si>
    <t>Durante los meses Abril - Septiembre</t>
  </si>
  <si>
    <t>La fecha del diálogo está pendiente por definir, se confirmará con 15 días de anterioridad.
El aforo depende de la capacidad del auditorio.</t>
  </si>
  <si>
    <t>El 18 de abril de 2023 se realizó el diálogo de rendición de cuentas sobre las inversiones con cargo al Sistema General de Regalías en el Salón Gobernadores.
El 27 de septiembre de 2023 se realizó el diálogo de rendición de cuentas sobre las inversiones con cargo al Sistema General de Regalías 2023-1 en el Salón Gobernadores.</t>
  </si>
  <si>
    <t>Se anexa Regalías 2022-1:
Informe de diálogo
Listado de Asistencia
Video del diálogo
Se anexa Regalías 2023-1:
Informe de diálogo
Listado de Asistencia
Video del diálogo
https://drive.google.com/drive/folders/1_AvCOWCim13nKNg9ozu5SPxlJeWTDsrm?usp=share_link</t>
  </si>
  <si>
    <t>Diálogo de implementación de Políticas Públicas, dirigido a grupos de valor de cada Política Pública.
 Modalidad Mixta: Transmisión y asistencia presencial limitada</t>
  </si>
  <si>
    <t>Secretaría de Planeación y
entidades responsables de la Implementa Política.</t>
  </si>
  <si>
    <t>Durante el mes de marzo 2023</t>
  </si>
  <si>
    <t>El 28 de marzo de 2023 se realizó el diálogo de rendición sobre políticas públicas en el Salón Gobernadores.</t>
  </si>
  <si>
    <t>Se anexa:
Informe de diálogo
Listado de Asistencia
Video del diálogo
https://drive.google.com/drive/folders/1gYSM5PCPjNBbyFwqiylpx4bCP-GJ2Q4I?usp=share_link</t>
  </si>
  <si>
    <t>Se evidencia respuestas a las preguntas por medio de correos electrónicos institucionales y oficios firmados por cada entidad responsable de las preguntas realizadas en los diálogos de Sistema General de Regalías (18 de abril 35 respuestas fecha de vencimiento 10 de mayo) y políticas públicas (28 de marzo 47 respuestas 5 de manera extemporánea con fechas posteriores al 20 de abril 2023). sin embargo, no se allega evidencia del total de preguntas realizadas en los eventos de diálogo.</t>
  </si>
  <si>
    <t>correos electrónicos institucionales y oficios de respuestas</t>
  </si>
  <si>
    <t>2.3</t>
  </si>
  <si>
    <t>Diálogo de gestión adelantada en el marco del SNRdC, Nodo a definir.
 Modalidad Mixta: Transmisión y asistencia presencial limitada</t>
  </si>
  <si>
    <t>Secretaría de Planeación y
Entidades responsables del Nodo.</t>
  </si>
  <si>
    <t>Durante el mes de junio 2023</t>
  </si>
  <si>
    <t>El 21 de junio de 2023 se realizó el diálogo sobre del Nodo de Infraestructura en el Salón Gobernadores.</t>
  </si>
  <si>
    <t>Se anexa:
Informe de diálogo
Listado de Asistencia
https://drive.google.com/drive/folders/1VwlYsoc7m-_Vd5CGjhwNUsTvgWiSIJpQ?usp=sharing
Link de facebook: https://fb.watch/mIF78rBaGB/?mibextid=j8LeHn</t>
  </si>
  <si>
    <t>Se evidencia publicadas las preguntas y respuestas en la página de la Gobernación de Cundinamarca relacionadas al diálogo de Políticas Públicas.</t>
  </si>
  <si>
    <t>Link y página web de la Gobernación de Cundinamarca</t>
  </si>
  <si>
    <t>2.4</t>
  </si>
  <si>
    <t>Realizar audiencia pública de Rendición de Cuentas.
 Modalidad Mixta: Transmisión y asistencia presencial limitada</t>
  </si>
  <si>
    <t>Secretaría de Planeación, Secretaría de Prensa  y 
Oficina de Protocolo</t>
  </si>
  <si>
    <t>Durante el mes de Diciembre 2023.</t>
  </si>
  <si>
    <t>La audiencia se realizará el 05 de diciembre de 2023, sin embargo, teniendo en cuenta que el reporte del PAAC fue adelantado, se anexan soportes de convocatoria.</t>
  </si>
  <si>
    <t>Se anexa:
Soporte convocatoria por redes sociales:
https://drive.google.com/drive/folders/1WEyYkiTE85lzccf1rdVOH__teSB_vySu?usp=drive_link</t>
  </si>
  <si>
    <t>informes, convocatorias, listados de asistencia, correos electrónicos institucionales, capturas de pantalla de redes sociales, registros fotográficos, videos, noticias</t>
  </si>
  <si>
    <t>2.5</t>
  </si>
  <si>
    <t>Realizar encuentro de diálogo con niñas, niños
de primera infancia 0 a 6 años y mujeres
gestantes.
 Modalidad Mixta: Transmisión y asistencia presencial limitada</t>
  </si>
  <si>
    <t>Se realizaron 02 encuentros de diálogo participativo en Fusagasugá y La Mesa</t>
  </si>
  <si>
    <t>https://drive.google.com/drive/u/0/folders/1HB3YiUyZomx26_NkBzLZicBwvDlS3dlw</t>
  </si>
  <si>
    <t>Para el segundo cuatrimestre se evidencia Informe de encuentro de madres gestantes en La Mesa 30 de agosto registros fotográficos, listas de asistencia del proceso de RPC NNJA</t>
  </si>
  <si>
    <t>Informe de encuentro de madres gestantes en La Mesa registros fotográficos, listas de asistencia</t>
  </si>
  <si>
    <t>2.6</t>
  </si>
  <si>
    <t>Realizar encuentro de diálogo con niñas y niños
de infancia 6 a 12 años. 
 Modalidad Mixta: Transmisión y asistencia presencial limitada</t>
  </si>
  <si>
    <t>Se realizó encuentro de diálogo con infancia en el municipio de Vergara</t>
  </si>
  <si>
    <t>https://drive.google.com/drive/u/0/folders/1conb5A4XGJYjt-HxwY4AuO3r6SFrhW-9</t>
  </si>
  <si>
    <t>Informe de encuentro adolescentes
de infancia 6 a 12 años. en Vergara registros fotográficos, listas de asistencia</t>
  </si>
  <si>
    <t>2.7</t>
  </si>
  <si>
    <t>Realizar encuentro de diálogo con adolescentes
12 a 18 años.
 Modalidad Mixta: Transmisión y asistencia presencial limitada</t>
  </si>
  <si>
    <t>Se realizaron dos encuentros de diálogo en La Palma y en Madrid</t>
  </si>
  <si>
    <t>https://drive.google.com/drive/u/0/folders/1hQg2u6AUIaut0cSpaDzb2ldyk0iBIKZw</t>
  </si>
  <si>
    <t>Informe de encuentro de adolescentes
12 a 18 años Madrid registros fotográficos, listas de asistencia</t>
  </si>
  <si>
    <t>2.8</t>
  </si>
  <si>
    <t>Realizar Encuentro de diálogo con jóvenes 14 a
28 años.
 Modalidad Mixta: Transmisión y asistencia presencial limitada</t>
  </si>
  <si>
    <t>Se realizaron dos encuentros de diálogo con jóvenes en Zipaquirá y Susa</t>
  </si>
  <si>
    <t>https://drive.google.com/drive/u/0/folders/1b78la2JCTrC6JXSGxlN5iw0e8DsCO7Wa</t>
  </si>
  <si>
    <t>2.9</t>
  </si>
  <si>
    <t>Realizar audiencia pública de Rendición de Cuentas de niños, niñas, adolescentes y jóvenes.
 Modalidad Mixta: Transmisión y asistencia presencial limitada</t>
  </si>
  <si>
    <t>Durante el mes de agosto 2023.</t>
  </si>
  <si>
    <t>Se realizó la audiencia pública de rendición de cuentas de NNAJ el 08 de noviembre en el municipio de Nilo</t>
  </si>
  <si>
    <t>https://drive.google.com/drive/u/0/folders/1hKDSP1Cf07OXMOxhWRo5K6Pm-KaiZOTx</t>
  </si>
  <si>
    <t>Documentos precontractuales</t>
  </si>
  <si>
    <t>fue realizada audiencia pública de Rendición de Cuentas de niños, niñas, adolescentes y jóvenes el 08 de noviembre de 2023 en el municipio de Nilo Cundinamarca</t>
  </si>
  <si>
    <t>2.10</t>
  </si>
  <si>
    <t>Realizar diálogo de agenda participativa de rendición de cuentas dirigido a población en condición de discapacidad. Modalidad Mixta: Transmisión y asistencia presencial limitada</t>
  </si>
  <si>
    <t>Secretaría de Gobierno</t>
  </si>
  <si>
    <t>El 24 de noviembre de 2023 se realizó el diálogo sobre la gestión realizada para la población con discapacidad.</t>
  </si>
  <si>
    <t>Se anexa:
Informe de diálogo
Listado de Asistencia
https://drive.google.com/drive/folders/1G7M6ahmJEGG5eBsjHfh266AknTSolZhe?usp=sharing</t>
  </si>
  <si>
    <t>informe, convocatorias, listados de asistencia, correos electrónicos institucionales, capturas de pantalla de redes sociales, registros fotográficos, videos</t>
  </si>
  <si>
    <t>2.11</t>
  </si>
  <si>
    <t>Realizar diálogo de agenda participativa de rendición de cuentas dirigido a población VCA. Modalidad Mixta: Transmisión y asistencia presencial limitada</t>
  </si>
  <si>
    <t>El 25 de noviembre de 2023 se realizó el diálogo sobre la gestión realizada para la población víctima del conflicto armado.</t>
  </si>
  <si>
    <t>de acuerdo con la acta SPC-DEAG-71 del 23 de octubre de 2023 del comité de Rendición de Cuentas esta actividad fue incluida en la modificación del PAAC publicado el 31 de octubre de 2023, se visualiza listas de asistencia virtual y presencial.
Se realizó el diálogo de agenda participativa de rendición de cuentas dirigido a población VCA el 25/11/2023 en el municipio de Tocaima</t>
  </si>
  <si>
    <t>2.12</t>
  </si>
  <si>
    <t>Realizar diálogo de agenda participativa de rendición de cuentas sobre construcción de paz. Modalidad Mixta: Transmisión y asistencia presencial limitada</t>
  </si>
  <si>
    <t>El 17 de noviembre de 2023 se realizó el diálogo sobre la gestión realizada para la construcción de paz.</t>
  </si>
  <si>
    <t>de acuerdo con la acta SPC-DEAG-71 del 23 de octubre de 2023 del comité de Rendición de Cuentas esta actividad fue incluida en la modificación del PAAC publicado el 31 de octubre de 2023, se visualiza listas de asistencia virtual y presencial.
Se realizó el diálogo de agenda participativa de rendición de cuentas sobre construcción de paz el 17/11/2023 en el municipio de Sibaté</t>
  </si>
  <si>
    <t>2.13</t>
  </si>
  <si>
    <t>Realizar diálogo de agenda participativa de rendición de cuentas sobre gestión a la población LGTBIQ+. Modalidad Mixta: Transmisión y asistencia presencial limitada</t>
  </si>
  <si>
    <t>El 24 de noviembre de 2023 se realizó el diálogo sobre la gestión realizada para la comunidad LGTBIQ+.</t>
  </si>
  <si>
    <t>de acuerdo con la acta SPC-DEAG-71 del 23 de octubre de 2023 del comité de Rendición de Cuentas esta actividad fue incluida en la modificación del PAAC publicado el 31 de octubre de 2023, se visualiza listas de asistencia virtual y presencial.
Se realizó el diálogo de agenda participativa de rendición de cuentas sobre gestión a la población LGTBIQ+  el 24/11/2023.</t>
  </si>
  <si>
    <t>2.14</t>
  </si>
  <si>
    <t>Realizar diálogo de agenda participativa de rendición de cuentas sobre gestión a población indigena. Modalidad Mixta: Transmisión y asistencia presencial limitada</t>
  </si>
  <si>
    <t>El 30 de noviembre de 2023 se realizó el diálogo sobre la gestión realizada para los pueblos indigenas.</t>
  </si>
  <si>
    <t>2.15</t>
  </si>
  <si>
    <t>Realizar diálogo de agenda participativa de rendición de cuentas sobre gestión a población afrodescendiente. Modalidad Mixta: Transmisión y asistencia presencial limitada</t>
  </si>
  <si>
    <t>El 23 de noviembre de 2023 se realizó el diálogo sobre la gestión realizada para la población afrodescendiente</t>
  </si>
  <si>
    <t>de acuerdo con la acta SPC-DEAG-71 del 23 de octubre de 2023 del comité de Rendición de Cuentas esta actividad fue incluida en la modificación del PAAC publicado el 31 de octubre de 2023, se visualiza listas de asistencia virtual y presencial.
Se realizó el diálogo de agenda participativa de rendición de cuentas sobre gestión a población afrodescendiente el 23/11/2023.</t>
  </si>
  <si>
    <t>Subcomponente 3
Responsabilidad</t>
  </si>
  <si>
    <t>Responder por escrito en el término de quince días hábiles a las preguntas de los ciudadanos formuladas en el marco del proceso de Rendición de Cuentas por el medio en que se recibió.</t>
  </si>
  <si>
    <t>Registro de comunicaciones enviadas.</t>
  </si>
  <si>
    <t xml:space="preserve">Entidades responsable de la pregunta.
Secretaría de Planeación </t>
  </si>
  <si>
    <t>Respuestas enviadas/Preguntas Recibidas</t>
  </si>
  <si>
    <t>No es posible asignar valor, depende de la ciudadanía y de los grupos de valor</t>
  </si>
  <si>
    <t xml:space="preserve">Las entidades responsables de responder las preguntas recibidas en el diálogo de políticas públicas realizaron el envío de las respuestas.
Las entidades responsables de responder las preguntas recibidas en los diálogos de regalías realizaron el envío de las respuestas.
Las entidades responsables de responder las preguntas recibidas en el diálogo del nodo de infraestructura realizaron el envío de las respuestas.
Se realizó la distribución de las preguntas recibidas en el marco de los diálogos de rendició de cuentas a las poblaciones con enfoque diferencial, el plazo de respuesta es de 15 días hábiles, es decir, 15 de Diciembre. </t>
  </si>
  <si>
    <t>Se anexa:
*Soportes de envío y respuestas enviadas a la ciudadanía por parte de las entidades responsables de las preguntas del diálogo de políticas públicas.
*Soportes de envío y respuestas enviadas a la ciudadanía por parte de la Dirección de Gestión de la Inversión de la Secretaría de Planeación en los 15 días hábiles siguientes.
*Soportes de envío y respuestas enviadas a la ciudadanía por parte de las Secretarías responsables en los 15 días hábiles siguientes.
*Soprote distribución de preguntas.
https://drive.google.com/drive/folders/1NSSznR0ovvvxuWZ6ByRzPy1V3SIS6oTQ?usp=sharing</t>
  </si>
  <si>
    <t>correos electrónicos institucionales y oficios de respuestas, publicaciones Facebook</t>
  </si>
  <si>
    <t>Se evidencian correos electrónicos, oficios de respuesta donde las entidades responsables de responder las preguntas recibidas en los diálogos de políticas públicas, regalías,  nodo de infraestructura ,  realizaron el envío de las respuestas.
En  los diálogos de rendición de cuentas a las poblaciones con enfoque diferencial, el plazo de respuesta aún no se ha vencido se evidencian soportes de correos electrónicos institucionales enviados el 27 de noviembre con las preguntas a las entidades responsables para que sean contestadas dentro del término</t>
  </si>
  <si>
    <t>Publicar las respuestas e inquietudes recibidas en los eventos de rendición de cuentas en la Página Web de la Gobernación de Cundinamarca.</t>
  </si>
  <si>
    <t>Informe consolidado y publicado en la página Web.</t>
  </si>
  <si>
    <t>Respuestas publicadas/inquietudes recibidas</t>
  </si>
  <si>
    <t>El 02 de mayo se realizó la publicación de las preguntas y respuestas recibidas durante el diálogo de Políticas Públicas.
El 30 de mayo se realizó la publicación de las preguntas y respuestas recibidas durante el diálogo de inversiones con cargo al Sistema General de Regalías.
El 31 de julio se realizó la publicación de las preguntas y respuestas recibidas durante el diálogo del Nodo de Infraestructura.
El 31 de octubre se realizó la publicación de las preguntas y respuestas recibidas durante el diálogo de inversiones con cargo al Sistema General de Regalías 2023-1.
En los meses de agosto y septiembre se adelantaron los dialogos de NNAJ y dada la dinámica de los diálogos, la Secretaría de Desarrollo Social, publicó las memorias.</t>
  </si>
  <si>
    <t xml:space="preserve">Se anexa:
*Documento de preguntas y respuestas
https://drive.google.com/drive/folders/1y-1LpJrbmJH5e1DZZREHb4iIdWJnKC1L?usp=sharing
Link de publicación: https://www.cundinamarca.gov.co/dependencias/secplaneacion/rendicion-de-cuentas/vigencia-2022/preguntas-y-respuestas
Memorias Desarrollo Social: https://www.cundinamarca.gov.co/dependencias/secdesarrolloeinclusionsocial/pnnaj/dialogos-preparatorios/
</t>
  </si>
  <si>
    <t>link y portal web de la Gobernación de Cundinamarca</t>
  </si>
  <si>
    <t>3.3</t>
  </si>
  <si>
    <t>Realizar la encuesta de satisfacción de Rendición de Cuentas sobre los eventos realizados.</t>
  </si>
  <si>
    <t>Registro de encuestas realizadas.</t>
  </si>
  <si>
    <t>Secretaría de Planeación  
Secretaría de Desarrollo e Inclusión Social</t>
  </si>
  <si>
    <t>Número de encuestas aplicadas/Número de eventos realizados</t>
  </si>
  <si>
    <t xml:space="preserve">La encuesta de rendición de cuentas fue aplicada en los siguientes diálogos:
* Políticas Públicas
* Inversiones con cargo al Sistema General de Regalías 2022-2 y 2023-1
* Nodo Infraestructura
*Población VCA
*Pueblos indigenas
*Población Afrodescendiete
*Comunidad LGTBIQ+
*Construcción de paz
*Población con discapacidad
*DIálogos de NNAJ
*Audiencia Públic NNAJ
</t>
  </si>
  <si>
    <t xml:space="preserve">Se anexa:
*Soporte envío de encuesta
*Regsitro de resultados de encuesta
Enlace tablero de control:
https://www.cundinamarca.gov.co/dependencias/secplaneacion/rendicion-de-cuentas/vigencia-2023/Encuesta
</t>
  </si>
  <si>
    <t xml:space="preserve">Se evidencia base de datos con respuestas a la ampliación de la encuesta al diálogo del Sistema General de Regalías
correos electrónicos institucionales con el envío de solicitud diligenciamiento de encuesta al diálogo de Políticas Públicas </t>
  </si>
  <si>
    <t>matriz base de datos de encuesta
correos electrónicos institucionales</t>
  </si>
  <si>
    <t>3.4</t>
  </si>
  <si>
    <t>Analizar el nivel de satisfacción, recomendaciones y sugerencias obtenidas en las encuestas realizadas en los eventos de Rendición de Cuentas.</t>
  </si>
  <si>
    <t>Documento análisis y recomendaciones sobre el resultado de la Rendición de Cuentas.</t>
  </si>
  <si>
    <t xml:space="preserve">Secretaría de Planeación  
</t>
  </si>
  <si>
    <t>15 de julio 2023 - 15 de diciembre 2023</t>
  </si>
  <si>
    <t>Número de documentos realizadas/Número de documentos programados</t>
  </si>
  <si>
    <t>Se realizó análisis preliminar de los resultados de las encuestas de satisfacción aplicadas en los diálogos de Políticas Públicas y de Regalías.</t>
  </si>
  <si>
    <t>Se anexa:
* Documento preliminar de análisis.
https://docs.google.com/document/d/1sgXg5RlhEGqwhGZZBUcfRBca6_QSQzG_/edit?usp=share_link&amp;ouid=118302552800135434141&amp;rtpof=true&amp;sd=true</t>
  </si>
  <si>
    <t>Se evidencia informe Word con análisis preliminar del consolidado de recomendaciones y evaluación de los diálogos de Sistema General de Regalías y Políticas Públicas con corte a 31 de marzo 2023</t>
  </si>
  <si>
    <t>Informe preliminar en Word</t>
  </si>
  <si>
    <t>3.5</t>
  </si>
  <si>
    <t>Publicar los resultados de Rendición de Cuentas.</t>
  </si>
  <si>
    <t>Documento consolidado de rendición de cuentas publicado en página Web</t>
  </si>
  <si>
    <t>15 de diciembre 2023</t>
  </si>
  <si>
    <t xml:space="preserve">Número de Informe publicados/Número de Informe programados </t>
  </si>
  <si>
    <t>Se realizó el informe parcial de resultados de la estrategia de rendición de cuentas, de acuerdo con el desarrollo de las actividades de la estrategia.</t>
  </si>
  <si>
    <t>Se anexa:
*Informe parcial de resultados de la estrategia.
https://drive.google.com/drive/folders/1NHrKzDno7iJnNKEMNqsDWBzMB_zVSCNz?usp=share_link</t>
  </si>
  <si>
    <t xml:space="preserve">Se evidencia informe preliminar en borrador con resultados parciales de los dos diálogos ejecutados en el primer cuatrimestre Sistema General de Regalías y Políticas Públicas </t>
  </si>
  <si>
    <t>Se evidencia informe preliminar en borrador con resultados parciales de los dos diálogos ejecutados en la vigencia 2023</t>
  </si>
  <si>
    <t>Informe en borrador</t>
  </si>
  <si>
    <t>3.6</t>
  </si>
  <si>
    <t>Publicar informe de evaluación de la estrategia de rendición de cuentas</t>
  </si>
  <si>
    <t>Documento informe publicado</t>
  </si>
  <si>
    <t>Control Interno</t>
  </si>
  <si>
    <t>20 de diciembre 2023</t>
  </si>
  <si>
    <t>Código: E-DEAG-FR- 095</t>
  </si>
  <si>
    <t>Fecha de Aprobación: 12/08/2020</t>
  </si>
  <si>
    <t>Componente 4:  Atención al Ciudadano</t>
  </si>
  <si>
    <t xml:space="preserve">Realizar los cuatro Comites de Atención al Usuario </t>
  </si>
  <si>
    <t>Cuatro actas de los Comités de Atención al Usuario</t>
  </si>
  <si>
    <t>Secretaría General</t>
  </si>
  <si>
    <t>30 de marzo de 2023 30 de Junio  de 2023 29 de septiembre de 2023 15 de diciembre de 2023</t>
  </si>
  <si>
    <t>Se realizaron mesas de trabajo u de acuerdo con lo establecido en el Decreto 509 de 2023 y en las guias  E-DEAG-GUI-019-020 de Junio de 2023, el Comité de Atención al Usuario pasó a ser la mesa temática de relacionamiento estado-ciudadano.  Esta mesa se convocó durante el tercer cuatrimestre y se adelantó en materia de funciones, miembros y reglamento de operación.</t>
  </si>
  <si>
    <t>Se anexan actas aprobadas y firmadas de las reuniones de la mesa temática de relacionamiento estado- ciudadano y reglamento de operación. 
https://drive.google.com/drive/folders/1OiOnftaRhB-H-LhyshqPhZWuPwKVzfe8?usp=drive_link</t>
  </si>
  <si>
    <t>Se evidencia acta No. 19 de reunión virtual de socialización de las actividades a realizar en cada uno de los procesos y el rol que desempeñará cada uno como delegado / Secretaría General, llevada a cabo el día 28 de abril de 2023, Circular 009 del 23 de marzo de 2023 de solicitud de enlaces para el desarrollo de las actividades a cargo de la dirección de atención al usuario.
También el correo de convocatoria a los enlaces para la socialización de las actividades a realizar en cada uno de los procesos y rol que desempeña cada uno como delegado, con fecha del 25 de abril de 2023.
Por ultimo se cuenta con la base de datos de los enlaces por secretaría para contactarlos.
Se presenta un porcentaje de avance del 25% para este primer seguimiento, teniendo en cuenta que se tienen establecidos 4 comités de Atención al Usuario y a la fecha del seguimiento solo se ha realizado uno de acuerdo a las fechas programadas.</t>
  </si>
  <si>
    <t>* Acta de reunión 28 de abril.
* Circular No. 009 de 2023.
* Correo convocatoria enlaces.
* Enlaces por secretaría.</t>
  </si>
  <si>
    <t>Se evidencian dos actas del 09 y del 17 de agosto de 2023 mesa temática de relacionamiento estado-ciudadano y reglamento de operación mesa técnica relacionamiento estado ciudadano, se tiene en cuenta las evidencias de primer y segundo cuatrimestre ajustando el porcentaje de avance.</t>
  </si>
  <si>
    <t>Actas del 09 y 17 de agosto de 2023 y borrador del reglamento de instalación mesa temática.</t>
  </si>
  <si>
    <t>Socializar el protocolo de Atención al Usuario para los servidores Públicos  de la Gobernación de Cundinamarca.</t>
  </si>
  <si>
    <t>Actas de capacitaciones, informes consolidados mensual con el número de capacitaciones y número de servidores públicos capacitados e informe de la evaluación realizada por los asistentes a las capacitaciones.</t>
  </si>
  <si>
    <t>Los informes se presentarán los primeros cinco días después del cierre de cada mes.</t>
  </si>
  <si>
    <t>Se anexan informe de las capacitaciones Protocolo de Atención al Usuario desarrolladas con las entidades del nivel central de la Gobernación de Cundinamarca.</t>
  </si>
  <si>
    <t>Se anexan informes mensuales y actas de las diferentes capacitaciones. 
https://drive.google.com/drive/folders/1OiOnftaRhB-H-LhyshqPhZWuPwKVzfe8?usp=drive_link</t>
  </si>
  <si>
    <t>Se evidencia el informe de Actividades de Capacitación Protocolo de Atención al Usuario Enero, Febrero y Marzo de 2023, en donde se menciona que se realizaron 2 sesiones de capacitación en la Gobernación de Cundinamarca y 1 sesión en la Contraloría de Cundinamarca.
También se cuenta con el acta de Reunión Revisión de Actividades Proceso de Capacitaciones Dirección de Atención al Usuario Vigencia 2023 del 7 de marzo de 2023 y actas de capacitación:
*Acta 04 Reunión Revisión de Actividades Proceso de Capacitaciones Dirección de Atención al Usuario Vigencia 2023 del día 7 de marzo de 2023.
*Acta 05 de Capacitación Protocolo de Atención al Usuario, Sesión I del día 10 de marzo de 2023.
*Acta 06 de Capacitación Protocolo de Atención al Usuario, Sesión II del día 10 de marzo de 2023.
*Acta 07 de Capacitación y Buenas Prácticas de la Gobernación de Cundinamarca para la Contraloría de Cundinamarca del día 17 de marzo de 2023.
Se presenta un porcentaje de avance del 25% para este primer seguimiento, debido a que la actividad se realiza mensualmente y no se evidencia el informe de la evaluación realizada por los asistentes a las capacitaciones.</t>
  </si>
  <si>
    <t>*Informe Capacitaciones 2023
*Acta 04 - Capacitación.
*Acta 05 - Protocolo de atención, sesión 1.
*Acta 06 - Protocolo de atención, sesión 2.
*Acta 07 - Protocolo de atención, sesión 3.</t>
  </si>
  <si>
    <t>informe de atención al usuario y 21 actas de capacitaciones a diferentes entidades</t>
  </si>
  <si>
    <t>Acta de protocolo N' 60, 61 y 62. Informe de capacitación acumulado, informe capacitación mes de octubre, fotos informe octubre.</t>
  </si>
  <si>
    <t>Divulgar de los canales virtuales tales como las salas virtuales, el formato de PQRSDF establecido en la página web de la Gobernación de Cundinamarca y los demás dispuestos por la Gobernación de Cundinamarca</t>
  </si>
  <si>
    <t>Informe consolidado de las piezas gráficas y demás actividades de difusión realizadas durante cada mes.</t>
  </si>
  <si>
    <t>La Secretaría General ha realizado la difusión y promoción de los canales de atención a través de las redes sociales y la página web, así como en la desconcentración del servicio a través de las ferias y salidas de la unidad móvil.</t>
  </si>
  <si>
    <t>Se anexa informe consolidado de las piezas gráficas y publicaciones realizadas por la Secretaría General.
https://drive.google.com/drive/folders/1OiOnftaRhB-H-LhyshqPhZWuPwKVzfe8?usp=drive_link</t>
  </si>
  <si>
    <t>Se cuenta con evidencia grafica de la divulgación de información como:
*Pieza grafica del martes día de atención al usuario y su horario.
*Publicación de los canales de atención al usuario en el Twitter de la Secretaría General de la Gobernación de Cundinamarca.
*Pieza grafica del martes día de atención al usuario y su horario.
*Publicación de invitación a hacer uso de los canales de atención en el Twitter de la Secretaría General de la Gobernación de Cundinamarca.
*Publicación de invitación a hacer uso de los canales de atención, presencial, virtual o telefónico, en el Twitter de la Secretaría General de la Gobernación de Cundinamarca.
*Publicación de invitación a hacer uso de los canales de atención, presencial, virtual o telefónico y sus horarios, en el Twitter de la Secretaría General de la Gobernación de Cundinamarca.
Se presenta un avance del 33% para este primer seguimiento, ya que se cuenta con el soporte de las piezas graficas publicadas pero no se encuentran los informes consolidados los cinco primeros días de cada mes, de las piezas gráficas y demás actividades de difusión realizadas durante cada mes como se menciona en la meta o producto de la actividad. También es importante que las evidencias graficas cuenten con las fechas de publicación para poder realizar una mejor evaluación del avance para corroborar los tiempos en los que se ha realizado la divulgación de la información.</t>
  </si>
  <si>
    <t>*WhatsApp Imagen 2023-04-26 at 9.35.24 PM.
*WhatsApp Imagen 2023-04-26 at 9.37.04 PM.
*WhatsApp Imagen 2023-04-26 at 9.38.25 PM.
*WhatsApp Imagen 2023-04-26 at 9.39.01 PM.
*WhatsApp Imagen 2023-04-26 at 9.39.46 PM.
*WhatsApp Imagen 2023-04-26 at 9.40.43 PM.</t>
  </si>
  <si>
    <t>Evidencian la divulgación de información como:
Pieza grafica del martes día de atención al usuario y su horario, Publicación de los canales de atención al usuario en el Twitter de la Secretaría General de la Gobernación de Cundinamarca,
Publicación de invitación a hacer uso de los canales de atención en el Twitter de la Secretaría General de la Gobernación de Cundinamarca., Publicación de invitación a hacer uso de los canales de atención, presencial, virtual o telefónico, en el Twitter de la Secretaría General de la Gobernación de Cundinamarca.
Publicación de invitación a hacer uso de los canales de atención, presencial, virtual o telefónico y sus horarios, en el Twitter de la Secretaría General de la Gobernación de Cundinamarca.
Se evalúa con un avance del 33% para el segundo seguimiento, ya que se cuenta con el soporte de las piezas graficas publicadas e informes consolidados</t>
  </si>
  <si>
    <t xml:space="preserve">Piezas gráficas del 17 de julio - Implementación de la política de Racionalización de Trámites
25 de julio - Dirección de gestión Documental y Consejo Departamental de Archivos, invita a la ciudadanía a capacitación e implementación de tablas de retención y Valoración documental
26 de julio - Capacitación e implementación de tablas de retención y Valoración documental
4 de julio - Invitación funcionarios públicos valor compromiso actividades Lúdicas
5 de julio - Valores del servidor público somos compromiso
10 de julio - Capacitación Atención al Ciudadano Lenguaje Claro
12 de julio - Salas Virtuales
18 de julio - uso de canal telefónico
25 de julio - invitación al uso del canal virtual
27 de julio - comité de seguridad vial
ideos 4 de julio - Invitación funcionarios públicos valor compromiso actividades Lúdicas
5 de julio - Valores del servidor público somos compromiso
10 de julio - Capacitación Atención al Ciudadano Lenguaje Claro
12 de julio - Salas Virtuales
18 de julio - uso de canal telefónico
25 de julio - invitación al uso del canal virtual
27 de julio - comité de seguridad vial
</t>
  </si>
  <si>
    <t>Se anexa plantilla Informe mensual de actividades de los meses de enero a octubre de 2023</t>
  </si>
  <si>
    <t>Implementación y puesta en marcha de la APP de PQRSDF, diseñando el procedimiento, registrandolo en el SIGC Isolucion y socializandolo.</t>
  </si>
  <si>
    <t xml:space="preserve">1.Puesta en marcha de la APP de PQRSDF 2. Procedimiento registrado en SIGC Isolucion y socializado </t>
  </si>
  <si>
    <t>30 de mayo de 2023</t>
  </si>
  <si>
    <t>Se logró la puesta en marcha de la aplicación SARA APP para la radicación y seguimiento de las PQRSDF, está dispuesta para descargar por parte de los usuarios.  Se realizó la promoción de la misma a través de las redes sociales de la Secretaría General.</t>
  </si>
  <si>
    <t>Se anexa informe de avance de la APP y publicaciones realizadas. 
https://drive.google.com/drive/folders/1OiOnftaRhB-H-LhyshqPhZWuPwKVzfe8?usp=drive_link</t>
  </si>
  <si>
    <t>Se evidencia una grabación de pantalla en la cual se realiza el ingreso a la APP de PQRSDF, explicando como se realiza el registro y la radiación de una PQRSDF. 
Se presenta un porcentaje de avance del 33% para este primer seguimiento, ya que no se evidencia el soporte del procedimiento registrado en SIGC Isolución y de la socialización. Es importante que la secretaría cuente con el soporte correspondiente de las metas o productos mencionados para la actividad.</t>
  </si>
  <si>
    <t>*WhatsApp Video 2023-04-27 at 5.38.03 PM.</t>
  </si>
  <si>
    <t>Captura de pantalla revisión aplicación PQRSDF SARA</t>
  </si>
  <si>
    <t>Se cuenta con la evidencia de la revisión de la aplicación SARA, aplicación de las PQRSDF de fecha correspondiente a los meses de septiembre y octubre de 2023</t>
  </si>
  <si>
    <t>Continuar con la apropiación de la estrategia de Lenguaje Claro a los servidores públicos de la Gobernación de Cundinamarca, realizando laboratorios de simplicidad.</t>
  </si>
  <si>
    <t xml:space="preserve">1.  Elaborar circular difundiendo e invitando al curso de Lenguaje Claro del DNP por parte de los servidores públicos que no lo han realizado 2.Registro de los funcionarios capacitados por el DNP 3. Cronograma de los laboratorios de simplicidad. </t>
  </si>
  <si>
    <t>Circular: 30 de abril de 2023   Cronograma:  30 de abril de 2023   Informe trimestral del número de servidores públicos capacitados y laboratorios de simplicidad realizados.</t>
  </si>
  <si>
    <t>Se realizaron laboratorios de simplicidad desarrollados con la Secretaría de Minas y Energía  y Secretaría de Habitat y vivienda Gobernación.</t>
  </si>
  <si>
    <t>Se anexan actas de los laboratorios de simplicdad desarrollados y base de datos de registro de los funcionarios y contratistas certifcados en Lenguaje Claro por el DNP.
https://drive.google.com/drive/folders/1OiOnftaRhB-H-LhyshqPhZWuPwKVzfe8?usp=drive_link</t>
  </si>
  <si>
    <t xml:space="preserve">Se evidencia Circular No. 008 del 21 de marzo de 2023 en donde se realiza Invitación Desarrollo Curso de Lenguaje Claro del DNP 2023 y Participación Laboratorios de Simplicidad.
También se cuenta con una base de datos la cual incluye la fecha, nombres y apellidos completos, cedula, correo electrónico, tipo de contratación, secretaría a la que pertenece y el soporte del certificado de la realización del curso.
Se presenta un porcentaje de avance del 33% para este primer seguimiento, ya que no se evidencia el cronograma de los laboratorios de simplicidad, tampoco se observa el Informe trimestral del número de servidores públicos capacitados y laboratorios de simplicidad realizados, como se menciona en la meta o producto de la actividad. </t>
  </si>
  <si>
    <t>*Circular No. 008 Invitación desarrollo curso de lenguaje claro del DNP 2023 y participación laboratorios de simplicidad.
*Curso Lenguaje Claro (respuestas) (18).</t>
  </si>
  <si>
    <t>actas de 09 08 2023 correo electrónico institucional del 14 de agosto DNP lenguaje claro SS 2 actas de l 7 de agosto laboratorios de simplicidad</t>
  </si>
  <si>
    <t>Subcomponente 3.
Talento Humano.</t>
  </si>
  <si>
    <t>Capacitar en los tiempos de respuesta oportuna de las PQRSDF y la normatividad vigente a los servidores públicos  asignados al procedimiento de radicación de las Secretarías que tienen habilitado el módulo de radicación en el sistema de gestión documental Mercurio.</t>
  </si>
  <si>
    <t>1.  Informe mensual y actas de las capacitaciones realizadas.</t>
  </si>
  <si>
    <t>Secretaría de las TIC</t>
  </si>
  <si>
    <t>Se adelantaron capacitaciones en tiempos de respuesta a las PQRSDF a la Secretaría de Asuntos Internacionales, Secretaría de Salud y UAE para la Gestión del Riesgo.</t>
  </si>
  <si>
    <t>Se anexan informes mensuales y anexos (fotos, listados de asistencias) https://drive.google.com/drive/folders/1OiOnftaRhB-H-LhyshqPhZWuPwKVzfe8?usp=drive_link</t>
  </si>
  <si>
    <t>Se evidencia Informe Actividades de Capacitación Protocolo de Atención al Usuario Enero, Febrero y Marzo de 2023, en el cual se menciona que se realizaron 2 sesiones en la Gobernación de Cundinamarca y 1 sesión en la Contraloría de Cundinamarca, realizadas respectivamente el 10 de marzo y el 17 de marzo de 2023.
También se cuenta con las actas de las sesiones realizadas en la Gobernación de Cundinamarca: 
*Acta 05 de Capacitación Protocolo de Atención al Usuario, Sesión 1 del día 10 de marzo de 2023.
*Acta 06 de Capacitación Protocolo de Atención al Usuario, Sesión 2 del día 10 de marzo de 2023.
Se presenta un porcentaje de avance del 33% para este primer seguimiento de la actividad mencionada.</t>
  </si>
  <si>
    <t>*1 INFORME CAPACITACIONES 2023.
*ACTA 05 - protocolo de atención, sesión 1.
*ACTA 06 - protocolo de atención, sesión 2.</t>
  </si>
  <si>
    <t>Realizar capacitaciones en el manejo apropiado  del sistema de gestión documental Mercurio desde el inicio del proceso de radicación y hasta su contestación (paso 1 al paso 5 ) a  las Secretarías y entidades del nivel central por parte de la Secretaría de las TIC como administrador del sistema de gestión documental Mercurio.</t>
  </si>
  <si>
    <t xml:space="preserve">1.  Actas de capacitación del manejo apropiado  del sistema de gestión documental Mercurio desde el inicio del proceso de radicación hasta su contestación (paso 1 al paso 5 ) </t>
  </si>
  <si>
    <t>Se realizó solicitud a las Secretaría de las TIC para el desarrollo de las capacitaciones.  La Dirección de Atención al Usuario realizó capacitación de radicación y manejo del aplicativo Mercurio a tres contratistas de la Secretaría General, Se anexan actas.</t>
  </si>
  <si>
    <t>Se anexa solicitud enviada por Mercurio. 
https://drive.google.com/drive/folders/1OiOnftaRhB-H-LhyshqPhZWuPwKVzfe8?usp=drive_link</t>
  </si>
  <si>
    <t>Se evidencia acta de reunión No. 1 de Reinducción y Capacitación Mercurio del día 16 de marzo de 2023, en donde se explica el manejo de la plataforma, manejo de PQRSDF y tiempos y un acta de capacitación de la empresa Enlace Internacional cuyo objetivo fue orientar a los agentes del Contact Center acerca del funcionamiento del software mercurio, con el fin de fortalecer el conocimiento en el proceso de PQRSDF el día 14 de marzo de 2023.
Se presenta un porcentaje de avance del 33% para este primer seguimiento.</t>
  </si>
  <si>
    <t>*CAPACITACIÓN MERCURIO.
*CAPACITACIÓN MERCURIO CONTACT CENTER.</t>
  </si>
  <si>
    <t>acta 1 y 2 del 24 y 25 de mayo de 2023 respectivamente</t>
  </si>
  <si>
    <t>Actualizar el marco normativo  y procedimientos del Proceso de Atención al Usuario en el SIGC Isolucion, cada vez  que se requiera.</t>
  </si>
  <si>
    <t>1. Actualización del normograma y procedimientos en el SIGC Isolucion (fecha registrada en el sistema)</t>
  </si>
  <si>
    <t>Los documentos asociados al proceso se encuentra actualizados de acuerdo con la normatividad vigente.</t>
  </si>
  <si>
    <t>https://isolucion.cundinamarca.gov.co/Isolucion/Administracion/frmFrameSet.aspx?Ruta=Li4vRnJhbWVTZXRBcnRpY3Vsby5hc3A/UGFnaW5hPUJhbmNvY29ub2NpbWllbnRvNEN1bmRpbmFtYXJjYS8yLzI1MjExQjEzLTU4OTEtNDAzRi1BNjAwLUI3MkIzNTMyQzU2My8yNTIxMUIxMy01ODkxLTQwM0YtQTYwMC1CNzJCMzUzMkM1NjMuYXNwJklEQVJUSUNVTE89MTIyNw==</t>
  </si>
  <si>
    <t>Se evidencia en el aplicativo Isolución M-AU-FR-019 Versión 1 con fecha de aprobación 13 de marzo 2023 ENCUESTA DE SATISFACCIÓN CANAL VIRTUAL CONTÁCTENOS.
Se evidencia también ajuste del procedimiento M-AU-PR-013 Versión 3 con fecha de aprobación 18 de abril 2023 CANAL DE ATENCIÓN TELEFÓNICO con la anotación ...Se ajusta procedimiento y la política de operación 4.19 tiempo aceptable para la contestación de llamada recibida y enrutada...</t>
  </si>
  <si>
    <t>El link no corresponde se verificó en Isolución</t>
  </si>
  <si>
    <t xml:space="preserve"> Promover la implementación de la Política Interna de protección de datos personales. </t>
  </si>
  <si>
    <t>1. Emitir circular promoviendo el Decreto 363 de 2017 Política Interna de Protección de Datos  Personales. 2. Gestionar dos capacitaciones con la Super Intendencia de Industria y Comercio-SIC( 1 Semestral)3. Promover en los Comités de Atención al Usuario la Política de Protección de Datos Personales.</t>
  </si>
  <si>
    <t>Circular: 30 de abril de 2023   Soporte de las 2 capacitaciones gestionadas con la SIC (oficio de solicitud y evidencias de las capacitaciones): 30 de junio y 15 de diciembre 3. Actas de los 4 cuatro Comités de Atención al Usuario</t>
  </si>
  <si>
    <t>Se realizó capacitación por parte de la Secretaría Jurídica el 14 de septiembre de 2023 en Protección de Datos Personales con la participación de 200 contratistas y funcionarios.  Se adelantó capacitación presencial con la SIC el 10 de octubre de 2023 con la participación de 225 contratistas y funcionarios de la Gobernación de Cundinamarca.</t>
  </si>
  <si>
    <t>Se anexan listados de participación,presentación y certificación de la capacitación adelntada. 
https://drive.google.com/drive/folders/1OiOnftaRhB-H-LhyshqPhZWuPwKVzfe8?usp=drive_link</t>
  </si>
  <si>
    <t xml:space="preserve">Se evidenció circular No. 015 del 3 de mayo de 2023 reiteración cumplimiento ley 1581 de 2012, decreto 1377 de 2013 y decreto 363 de 2017, también se evidencia radicación de fecha 27 de marzo 2023 ante la Cámara de Comercio solicitando capacitación así mismo respuesta de la Cámara de Comercio Solicitando informen lugar, fecha y hora. </t>
  </si>
  <si>
    <t>Circular 015 del 3 de mayo 2023
radicación a la Cámara de Comercio
Respuesta de la Cámara de Comercio.</t>
  </si>
  <si>
    <t>Se tiene como evidencia la certificación ISO 27001 del ICONTEC y piezas gráficas de promoción de protección de datos, no se evidencian capacitaciones ni correos electrónicos institucionales de avance en las capacitaciones propuestas para el 30 de junio, ni se evidencian comités de atención al usuario en esta actividad por lo cual se da un avance de 20%</t>
  </si>
  <si>
    <t>Piezas gráficas  protección de datos y certificación ISO 27001 del ICONTEC</t>
  </si>
  <si>
    <t>Promover la creacion y puesta en funcionamiento de la ESCUELA DE COMPRA PUBLICA DE CUNDINAMARCA vinculando en la formaciony actualización  a funcionarios, contratistas y proveedores del Departamento</t>
  </si>
  <si>
    <t>1. Crear la ESCUELA DE COMPRA PUBLICA DE CUNDINAMARCA</t>
  </si>
  <si>
    <t>Secretaría Jurídica - Dirección de Contratación</t>
  </si>
  <si>
    <t>Mayo de 2023 con informe de avance en septiembre y diciembre.</t>
  </si>
  <si>
    <t>Se realizó la implementación de la escuela de compra publica de Cundinamarca  que busca fortalecer las capacidades y
habilidades de los encargados de realizar compras públicas en las dependencias
del sector central y descentralizadas de Cundinamarca, mediante la creación de un
espacio de formación especializado que permita el intercambio de conocimiento, el
aprendizaje continuo y la adopción de mejores prácticas en el proceso de
adquisición de bienes y servicios.</t>
  </si>
  <si>
    <t>https://drive.google.com/drive/folders/1AKwvEeRtll8moh7imU-XjWxvIh0ikxbe</t>
  </si>
  <si>
    <t>Para este seguimiento no se reporta avance</t>
  </si>
  <si>
    <t>Se cuenta con la evidencia la inauguración de la  Escuela de Compras Públicas del Departamento de Cundinamarca del 22 de junio de 2023, también se evidencia el cronograma de programación de capacitación de la escuela.</t>
  </si>
  <si>
    <t>Link gobernación de Cundinamarca</t>
  </si>
  <si>
    <t>Para esta actividad se evidencia dos informes de Seguimiento de la Escuela de Compra Pública de Cundinamarca  de fecha septiembre de 2023 y 24 de noviembre de 2023</t>
  </si>
  <si>
    <t>Informes de seguimiento de la Escuela de Compra Pública</t>
  </si>
  <si>
    <t xml:space="preserve">Descentralizar la oferta instritucional de la Gobernación de Cundinamarca a través de las Ferias de Servicios de Atención al  Usuario  y acompañamiento de la unidad móvil de ser necesario de la Gobernación de Cundinamarca. </t>
  </si>
  <si>
    <t>Informe mensual de las actividades de desconcentración de la oferta institucioanal</t>
  </si>
  <si>
    <t>Se adelantaron ferias de servicios en los muncipios de Quetame, La Vega, Silvania y salida de la Uniidad Móvil al Municipio de Facatativá.  Recientemente, se realizaron las ferias de Servicios de Cachipay y Villeta el viernes 24 y lunes 27 de noviembre de 2023.</t>
  </si>
  <si>
    <t>Se anexan informes de las ferias de Quetame, La Vega , Tequendama, Mosquera y Silvania e informe de la Salida de la Unidad móvil a Facativá. Se anexan para las dos últimas ferias realizadas en Cachipay y Villeta publicidad, imágenes e invitaciones. 
https://drive.google.com/drive/folders/1OiOnftaRhB-H-LhyshqPhZWuPwKVzfe8?usp=drive_link</t>
  </si>
  <si>
    <t>Se evidencian 3 informes con información y registros fotográficos: dos ferias de servicios a San Pedro de Jagua Ubalá (21 de abril) y San Juan de Rioseco (18 de abril) y una salida móvil a Mosquera (16 de abril)</t>
  </si>
  <si>
    <t>tres (3) informes ferias de servicios salidas a los municipios de Ubalá (San Pedro de Jagua), San Juan de Rioseco y Mosquera</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</si>
  <si>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</si>
  <si>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</si>
  <si>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</si>
  <si>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</si>
  <si>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Se realizó el tercer informe del Indicador de Oportunidad en la Respuesta, se encuentra publicado en el SIGC Isolucion y en el portal web de la Gobernación.</t>
  </si>
  <si>
    <t>Se anexa tercer informe del Indicador de Oportunidad en la Respuesta de las PQRSDF. 
https://drive.google.com/drive/folders/1OiOnftaRhB-H-LhyshqPhZWuPwKVzfe8?usp=drive_link</t>
  </si>
  <si>
    <t>Se evidencia informe  de las PQRSDF primer trimestre 2023 en la Gobernación de Cundinamarca, elaborado y firmado por la Dirección de Atención al Usuario en el cual se aprecia la obtención de un porcentaje de oportunidad de respuesta del 90,38%.</t>
  </si>
  <si>
    <t>Informe de la Dirección de Atención al Usuario</t>
  </si>
  <si>
    <t>Se evidencia informe  de las PQRSDF segundo trimestre 2023 en la Gobernación de Cundinamarca, elaborado y firmado por la Dirección de Atención al Usuario en el cual se aprecia la obtención de un porcentaje de oportunidad de respuesta del 82,2%.</t>
  </si>
  <si>
    <t>Informe Indicador de respuestas oportunas PQRSDF del tercer trimestre</t>
  </si>
  <si>
    <t>5.3</t>
  </si>
  <si>
    <t>Mejorar la implementación, puesta en marcha y el funcionamiento de la herramienta, Ventanilla Única Virtual.</t>
  </si>
  <si>
    <t>1. Capacitaciones en el manejo de la VUV a los radicadores asignados de la Dirección de Atención al Usuario y demás funcionarios que intervienen en el proceso.</t>
  </si>
  <si>
    <t>Se realizaron capacitaciones de epx y se anexa informe de resultatos de la VUV</t>
  </si>
  <si>
    <t>Se anexa informe de avances de la VUV y actas de capacitación de epx. 
https://drive.google.com/drive/folders/1OiOnftaRhB-H-LhyshqPhZWuPwKVzfe8?usp=drive_link</t>
  </si>
  <si>
    <t>No se evidencian capacitaciones</t>
  </si>
  <si>
    <t>Video
Correo electrónico</t>
  </si>
  <si>
    <t>Se evidencia en el segundo cuatrimestre 20 actas de capacitaciones en la plataforma epx y enlace de la ventanilla única virtual que funciona en línea.</t>
  </si>
  <si>
    <t xml:space="preserve">actas </t>
  </si>
  <si>
    <t>Componente 5:  Transparencia y Acceso a la Información</t>
  </si>
  <si>
    <t>Indicadores</t>
  </si>
  <si>
    <t>Subcomponente 1. Lineamientos de Transparencia Activa</t>
  </si>
  <si>
    <t xml:space="preserve">Realizar Encuentros Regionales Transparencia </t>
  </si>
  <si>
    <t>Actas de asistencia</t>
  </si>
  <si>
    <t>3 Encuentros Regionales durante la anualidad</t>
  </si>
  <si>
    <t>3 encuentros durante la anualidad y hasta el 30 de noviembre de 2022</t>
  </si>
  <si>
    <t xml:space="preserve">Desde el 23 de noviembre se remitió convocatoria al encuentro regional que se realizará en el municipió de Gachetá, al que se convocaron alcaldes salientes y entrantes, así como concejales, personeros, jefes de control interno y planeación, entre otros servidores. Esta gestión se confirmó en la reunión de seguimiento a la gestión de la Gerencia de Buen Gobierno, del 2 de noviembre, donde se confirmó el lugar y provincia invitada. Se aporta: *Acta de reunión de gerencia de buen gobierno
*Oficio de convocatoria dirigida a alcaldes actuales y electos, concejales, jefes de OCI, de planeación de la Provincia del Guavio.
*Correo remisorio de la convocatoria, que se ejecutará el 11 de diciembre en Gachetá. 
Una vez realizada la actividad, cargaremos en el mismo enlace el registro o acta de asistencia. </t>
  </si>
  <si>
    <t>https://drive.google.com/drive/folders/1H44MYAeL5dffP8PZaPwe9qJ6oihC2-th?usp=drive_link</t>
  </si>
  <si>
    <t>Se evidencia lista de asistencia de "mesa técnica, mapa de riesgos" realizada el 23 de marzo de 2023. Sin embargo, con este documento no es posible verificar el cumplimiento de la actividad.
 En correo recibido por la Gerencia de Buen Gobierno el 11 de mayo de 2023, comunican que la ejecución de esta actividad depende de factores externos como la logística que proporcionan las entidades en el nivel local. Por esta razón el indicador corresponde a 3 encuentros en el año y hasta el 30 de noviembre. Motivo por el cual aún no hay evidencias y se reportarán en el próximo informe.</t>
  </si>
  <si>
    <t>Lista de asistencia de la mesa técnica mapa de riesgos del 23 de marzo de 2023.
Correo del 11 de mayo de 2023.</t>
  </si>
  <si>
    <t>INSTRUCTIVO PAR EL DILIGENCIAMIENTO DE LA MATRIZ DE CUMPLIMIENTO NORMATIVO LEY DE TRANSPARENCIA.</t>
  </si>
  <si>
    <t xml:space="preserve">Se evidencia un acta de seguimiento del 21 de Noviembre y una circular convocando al V ENCUENTRO REGIONAL DE TRANSPARENCIA, ACCESO A LA INFORMACIÓN PUBLICA Y BUEN GOBIERNO el 11 de Diciembre en el Municipio de Gacheta. </t>
  </si>
  <si>
    <t>Dar lineamientos para la actualización de los micrositios y el portal web de la Gobernación de Cundinamarca, acorde a la normatividad vigente</t>
  </si>
  <si>
    <t>Comunicación remitida a las entidades y dependencias</t>
  </si>
  <si>
    <t>1 circular expedida</t>
  </si>
  <si>
    <t>Se emitió circular No. 003 por la Jefatura de Gabinete y Buen Gobierno el 4 de agosto de 2023 en la que se socializó la  Directiva 001 de 2023 de la PGN sobre ITA.  El correo de comunicación fue enviado el 4 de agosto de 2023. Se evidencia cumplimiento.</t>
  </si>
  <si>
    <t>*Circular 03 socialización directiva 11 del 01 de agosto de 2023-indice de transparencia.
*Directiva 11 del 01 de agosto de 2023.
*Correo Circular 03 del 4 de Agosto de 2023.</t>
  </si>
  <si>
    <t xml:space="preserve">Publicación de la contratación en SECOP II </t>
  </si>
  <si>
    <t>100% de los procesos contractuales registrados en el sistema</t>
  </si>
  <si>
    <t xml:space="preserve">Inventario de todos los contratos publicados en SECOP II con un muestreo del 2%de expedientes que den cuenta  de la completitud del expediente contractual </t>
  </si>
  <si>
    <t>30  de abril - 31 agosto - 31 diciembre</t>
  </si>
  <si>
    <t>Se realizó inventario de los procesos contractuales publicados en secop II con un muestreo de al menos el 2% verificando la completitud del expediente contractual con corte de la información a Septiembre de 2023. 
Se realizó informe de la contrataciión a noviembre de 2023 y comparado del periodo de gobierno.</t>
  </si>
  <si>
    <t xml:space="preserve">Hacer seguimiento a la actualización de las hojas de vida en el SIGEP para funcionarios y contratistas </t>
  </si>
  <si>
    <t xml:space="preserve">Realizar dos seguimientos al año sobre la actualización de las hojas de vida en el SIGEP para funcionarios y contratistas </t>
  </si>
  <si>
    <t>No. de seguimientos realizados/ No. de seguimientos propuestos</t>
  </si>
  <si>
    <t xml:space="preserve">Semestral </t>
  </si>
  <si>
    <t xml:space="preserve">De acuerdo al reporte suministrado por el Departamento Administrativo de Función Pública la Gobernación de Cundinamarca con corte al 27 de julio de 2023 tiene un cumplimiento del 70,2 % en la actualización de las hojas de vida en el SIGEP   </t>
  </si>
  <si>
    <t>https://drive.google.com/drive/folders/1DLHItNwKZi0R8cRBp3NoFta9-BFR1T1q?usp=drive_link</t>
  </si>
  <si>
    <t>La Secretaría de la Función Pública realizó la matriz de seguimiento de las acciones llevadas a cabo durante la vigencia 2023 al SIGEP II, en la que se muestran  tres piezas gráficas elaboradas y  socializadas a través de los diferentes canales de comunicación (correo, Twitter, protector de pantalla, agentes). Es importante tener en cuenta que el primer corte para esta actividad se realiza de forma semestral, sin embargo, a la fecha es posible validar avance en la ejecución de esta actividad.</t>
  </si>
  <si>
    <t>Matriz Excel seguimiento SIGEP II 2023.</t>
  </si>
  <si>
    <t>No se reporta avance, ya que el informe es semestral.</t>
  </si>
  <si>
    <t>Subcomponente 2. Lineamientos de Transparencia Pasiva</t>
  </si>
  <si>
    <t>Expedir  y comunicar lineamientos de la  Política de Prevención del Daño Antijurídico, para las Secretarías de Hacienda y Salud</t>
  </si>
  <si>
    <t>Expedición y Socialización</t>
  </si>
  <si>
    <t xml:space="preserve">No de lineamientos Expedidos/No.de comunicaciones </t>
  </si>
  <si>
    <t>Secretaría Jurídica Dirección de Defensa Judicial y Extrajudicial</t>
  </si>
  <si>
    <t>Durante el tercer cuatrimestre 2023: Se expidierony comunicaron los lineamientos de Politica de Prevención del Daño Antijurídico, para las Secretarias de Hacienda y Salud.</t>
  </si>
  <si>
    <t>Lineamientos Politica de Prevención del Daño Antijurídico, para las Secretarias de Hacienda y Salud y las respectivas  comunicaciones..
https://drive.google.com/drive/folders/1GhG8v7zMcw6JChq2MJ5ZOIDNGMlYfho-?hl=es_419</t>
  </si>
  <si>
    <t>Se realizó reunión con el objetivo de “Definir lineamientos para análisis y elaboración del proyecto de la Política de Prevención del Daño Antijurídico, para la Secretaría de Hacienda Y Secretaria de Salud a cargo de la Dirección de Defensa Judicial y Extrajudicial” el 28 de abril de 2023. Con este documento es posible verificar que se han venido adelantando actividades con el fin de comunicar los lineamientos de daño antijurídico a las Secretarías de Hacienda y Salud.</t>
  </si>
  <si>
    <t> Acta de reunión del 28 de abril de 2023.</t>
  </si>
  <si>
    <t>Para el  segundo cuatrimestre de la vigencia 2023: Se evidencia que se realizó el lineamiento de la Política de Prevención del Daño Antijurídico para la Secretaría de Hacienda. Se encuentra pendiente el correspondiente a la Secretaría de Salud.</t>
  </si>
  <si>
    <t>Política de Prevención del Daño Antijurídico</t>
  </si>
  <si>
    <t>Dar lineamientos para el cumpllimiento de la normatividad vigente y políticas e instrumentos de la Gobernación de Cundinamarca para el seguimiento y respuesta a las PQRSDF y Solicitudes de Información.</t>
  </si>
  <si>
    <t xml:space="preserve">
Se pudo verificar la Circular 003 del año 2023 emitida por la Jefatura de Gabinete y Buen Gobierno. En este sentido, se llevó a cabo la socialización de la Directiva 001 del año 2023 de la Procuraduría General de la Nación (PGN) referente al ITA.
Adicionalmente, se realizó el envío de comunicaciones a la Dirección de Servicio al Usuario y a los administradores de la plataforma Mercurio. Estas comunicaciones tuvieron como propósito informar y poner en conocimiento las disposiciones contenidas en la mencionada circular y directiva, asegurando así la difusión y cumplimiento adecuado de los lineamientos establecidos por la Jefatura de Gabinete y Buen Gobierno y la PGN en relación al ITA</t>
  </si>
  <si>
    <t>Expedición guia para el manejo y funcionamientos de los normogramas del SIGC</t>
  </si>
  <si>
    <t>Guia/socializada</t>
  </si>
  <si>
    <t>Guia/socialización</t>
  </si>
  <si>
    <t>Secretaría Jurídica Dirección de Conceptos y Estrudios Jurídicos</t>
  </si>
  <si>
    <t>29/08/2023: Se aprueba en ISOLUCION, la Guia: A-GJ-GUI-0003- V.1.,  para el manejo y funcionamiento del normograma de los Procesos del SIGC.</t>
  </si>
  <si>
    <t>Guía: : A-GJ-GUI-0003-V.1 y Socialización</t>
  </si>
  <si>
    <t>Se evidencia Guía para el Manejo y Funcionamiento del Normograma de los Procesos del SIGC (A-GJ-GUI-003) aprobada el 29 de agosto de 2023. Se encuentra pendiente evidencia de socialización.</t>
  </si>
  <si>
    <t xml:space="preserve"> Guía para el Manejo y Funcionamiento del Normograma de los Procesos del SIGC (A-GJ-GUI-003)</t>
  </si>
  <si>
    <t>Subcomponente 3. Elaboración los Instrumentos de Gestión de la Información</t>
  </si>
  <si>
    <t xml:space="preserve">Elaboración y adopción tres (3)  instrumentos archivísticos del programa de gestión documental:
a) Formato único de inventario documental -FUID
b) Hoja de control de prestamo de documentos 
c) Sistema integrado de conservación
</t>
  </si>
  <si>
    <t>Instrumentos de gestión documental con el lleno de requisitos</t>
  </si>
  <si>
    <t>(3)  instrumentos archivísticos</t>
  </si>
  <si>
    <t xml:space="preserve">Secretaría General
</t>
  </si>
  <si>
    <t>La Dirección de Gestión Documental en el cumplimiento del plan anticorrupción ha realizado las siguientes actividades:
A)	FUID- De acuerdo con la actividad, se implementa el formato A-GD-FR-003. La dirección ha realizado el cronograma de visitas del cuarto cuatrimestre del año 2023, actualmente se están realizando la verificación de implementación del programa de gestión documental.
B)	Hoja de control de préstamo de documentos- De acuerdo con la actividad, se implementa el formato A-GD-FR-010 en el cuarto cuatrimestre de 2023, se realizó seguimiento y control en el archivo central de la Gobernación de Cundinamarca.
C)	Sistema Integrado de Conservación -SIC- en el cuarto cuatrimestre de 2023, se implementaron los programas de almacenamiento y re-almacenamiento por medio de actividades de retiro de ganchos metálicos, cambio de cajas y carpetas.
Se implementó el programa de capacitación y sensibilización, donde se ejecutó la actividad de capacitación de manejo de extintores, programa de inspección y mantenimiento de instalaciones físicas.</t>
  </si>
  <si>
    <t>https://drive.google.com/drive/folders/10MPryexuSk-88HV2Gq2JfJzuY4Ubha3k?usp=sharing</t>
  </si>
  <si>
    <t xml:space="preserve">
La Secretaría General  ha realizado actividades para la elaboración y adopción tres (3) instrumentos archivísticos:
A)  FUID- Se evidencia que la dirección de Gestión Documental ha realizado el cronograma de visitas en el formato A-GD-FR-012 y asesorías del primer trimestre del año 2023.
B) Hoja de control de préstamo de documento, de acuerdo con el reporte realizado por la Secretaría, se implementó el formato A-GD-FR-010 en el primer cuatrimestre de 2023, en el que se realizó seguimiento y control en el archivo central de la Gobernación de Cundinamarca. Se evidencia la implementación del formato control préstamo interno de documentos archivos de gestión para la vigencia 2023.
C)  Sistema Integrado de Conservación -SIC- en el primer trimestre de 2023, se implementaron los programas de almacenamiento y re-almacenamiento por medio de actividades de retiro de ganchos metálicos, cambio de cajas y carpetas. Como evidencia, la Secretaría anexa dos Informes de avance I trimestre 2023 del sistema integrado de conservación SIC, elaborados el 29 de marzo y del 12 de abril de 2023.</t>
  </si>
  <si>
    <t>*Cronograma de visitas en el formato A-GD-FR-012.
*5 documentos en los que se evidencia el formato de control de préstamos.
*Dos Informes de avance I trimestre 2023 del sistema integrado de conservación-SIC del 29 de marzo y 12 de abril de 2023.</t>
  </si>
  <si>
    <t xml:space="preserve">
La Secretaría General  ha realizado actividades para la elaboración y adopción tres (3) instrumentos archivísticos:
A)  FUID- Se evidencia que la dirección de Gestión Documental ha realizado el cronograma de visitas en el formato A-GD-FR-012 y asesorías del segundo trimestre del año 2023.
B) Hoja de control de préstamo de documento, de acuerdo con el reporte realizado por la Secretaría, se implementó el formato A-GD-FR-010 en el segundo cuatrimestre de 2023, en el que se realizó seguimiento y control en el archivo central de la Gobernación de Cundinamarca. Se evidencia la implementación del formato control préstamo interno de documentos archivos de gestión para la vigencia 2023.
C)  Sistema Integrado de Conservación -SIC- en el segundo trimestre de 2023, se implementaron los programas de almacenamiento y re-almacenamiento por medio de actividades de retiro de ganchos metálicos, cambio de cajas y carpetas. </t>
  </si>
  <si>
    <t>*Cronograma de visitas en el formato A-GD-FR-012. I y II trimestre 2023.
*2 documentos en los que se evidencia el formato de control de préstamos.
*Tres Informes de avance I, II y III trimestre 2023 del sistema integrado de conservación-SIC del 29 de marzo, 12 de abril de 2023, 29 de junio de 2023.</t>
  </si>
  <si>
    <t>La Secretaría General  ha realizado actividades para la elaboración y adopción tres (3) instrumentos archivísticos:
A)  FUID- Se evidencia que la dirección de Gestión Documental ha realizado el cronograma de visitas en el formato A-GD-FR-012 y asesorías del Tercer trimestre del año 2023.
B) Hoja de control de préstamo de documento, de acuerdo con el reporte realizado por la Secretaría, se implementó el formato A-GD-FR-010 en el Tercer trimestre de 2023, en el que se realizó seguimiento y control en el archivo central de la Gobernación de Cundinamarca. Se evidencia la implementación del formato control préstamo interno de documentos archivos de gestión para la vigencia 2023.</t>
  </si>
  <si>
    <t>*Cronograma de visitas en el formato A-GD-FR-012 del III trimestre de 2023. * Se evidencia el formato A-GD-FR-003 de control de préstamos</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</si>
  <si>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</si>
  <si>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</si>
  <si>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</si>
  <si>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</si>
  <si>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 xml:space="preserve">Trimestral </t>
  </si>
  <si>
    <t>De acuerdo con la actividad, la Dirección de Gestión Documental ha realizado las asistencias técnicas en el sector central de la Gobernación de Cundinamarca.
En el marco de la implementación de las Tablas de Retención Documental (TRD) en el sector central de la gobernación de Cundinamarca, se programado el cuarto cronograma de visitas que se encuentra en ejecución.</t>
  </si>
  <si>
    <t>La Secretaría General  realizó el "cronograma trimestral visitas y asesorías"  del  I trimestre año 2023, en el que se encuentran las fechas en que se llevó a cabo la verificación de TRD y asesoría de los procedimientos. Así mismo, se encuentran la actas de verificación de aplicación de las TRD de las visitas realizadas en la que se encuentran los hallazgos y compromisos adquiridos por las entidades evaluadas.</t>
  </si>
  <si>
    <t>*Cronograma trimestral visitas y asesorías.  formato A-GD-FR-012, gestión documental.
*Actas de verificación de aplicación de las TRD</t>
  </si>
  <si>
    <t>La Secretaría General  realizó el "cronograma trimestral visitas y asesorías"  del  I, II y III trimestre año 2023, en el que se encuentran las fechas en que se llevó a cabo la verificación de TRD y asesoría de los procedimientos. Así mismo, se encuentran la actas de verificación de aplicación de las TRD de las visitas realizadas en la que se encuentran los hallazgos y compromisos adquiridos por las entidades evaluadas.</t>
  </si>
  <si>
    <t xml:space="preserve">*Cronograma del Primer, segundo y tercer trimestre (visitas y asesorías.  formato A-GD-FR-012, gestión documental.)
*Actas de verificación del Primer, segundo y tercer trimestre - aplicación de las TRD
</t>
  </si>
  <si>
    <t>La Secretaría General  realizó el "cronograma trimestral visitas y asesorías"  del  III  y IV trimestre año 2023, en el que se encuentran las fechas en que se llevó a cabo la verificación de TRD y asesoría de los procedimientos. Se observa que realizaron visitas para la verificación de la aplicación TRD en la que se encuentran los hallazgos y compromisos adquiridos por las entidades evaluadas.</t>
  </si>
  <si>
    <t xml:space="preserve">Velar por la publicación y actualización en  la pagina: (https://www.datos.gov.co  -  Datos Abiertos) de los siguientes instrumentos archivisticos:
a) Registro de Activos de Información
b) Esquema de publicación
c) Índice de Información Clasificada y Reservada. </t>
  </si>
  <si>
    <t>Numero de instrumentos publicados y actualizados - (3) Instrumentos Archivisticos</t>
  </si>
  <si>
    <t>No. de instrumentos  /No.  Actualizaciones https://www.datos.gov.co  -  Datos Abiertos</t>
  </si>
  <si>
    <t>En la actividad de elaboración de los instrumentos de gestión de información:
a)	Activos de información: En el cuarto cuatrimestre 2023, se han reportado y revisado los instrumentos suministrados por varias secretarias para su actualización.
b)	Esquema de publicación: En el cuarto cuatrimestre 2023, se han reportado y revisado los instrumentos suministrados por varias secretarias para su actualización.
c)	Índice de información clasificada y reservada: En el cuarto cuatrimestre 2023, se han reportado y revisado los instrumentos suministrados por varias secretarias para su actualización</t>
  </si>
  <si>
    <t>A través de la circular No. 012 de 2023 se requiere a cada una de las dependencias del sector central de la Gobernación el diligenciamiento de los formatos de instrumentos de gestión de información. Este documento fue enviado a través de correo electrónico a todos los usuarios de la Gobernación el 19 de abril de 2023. Así mismo, la Gerencia de Buen Gobierno realizó presentación en la que comunicó la importancia de publicar y mantener actualizados los respectivos micrositios y la información enlazada al menú de transparencia y acceso a la información del portal web de la Gobernación.
Se logra verificar que se han venido adelantando acciones para el cumplimiento de esta actividad.</t>
  </si>
  <si>
    <t>*Circular No. 012 de 2023 “diligenciamiento formatos instrumentos de gestión de la información” del 18 de abril de 2023.
*Correo de envío de la circular No. 012 de 2023.
*Presentación en Power Point de los Instrumentos de Gestión de Información.
*Matriz Excel de los asistentes a la capacitación de los instrumentos de gestión de la información.</t>
  </si>
  <si>
    <t xml:space="preserve">Se ha verificado el cumplimiento de las siguientes actividades con base en las evidencias suministradas:
a) Activos de información: Se ha realizado la debida verificación y revisión de los instrumentos proporcionados por diversas secretarías con el propósito de llevar a cabo su actualización de manera adecuada.
b) Esquema de publicación: Se ha efectuado la verificación y revisión de los instrumentos entregados por múltiples secretarías para su posterior actualización, garantizando de esta manera la coherencia y eficacia del esquema de publicación de información.
c) Índice de información clasificada y reservada: Se ha llevado a cabo la revisión y verificación de los instrumentos facilitados por varias secretarías con el fin de actualizar de manera adecuada el índice de información clasificada y reservada, asegurando así el cumplimiento de los procedimientos establecidos.
</t>
  </si>
  <si>
    <t>*Presentación capacitación Instrumentos Gestión de Información.
*Circular No. 012 de 2023.
*Evidencias de las Secretarías de Educación, Hacienda, Función Pública, Despacho del Gobernador.</t>
  </si>
  <si>
    <t xml:space="preserve">Publicacion de decretos y ordenanzas departamentales </t>
  </si>
  <si>
    <t>Publicacion del 100% de decretos y ordenanzas departamentales</t>
  </si>
  <si>
    <t>Se realizó las respectivas publicaciones de los decretos y ordenanzas gubernamentales en la paginas wed de la gobernacion y se carga evidencias al drive de la secretaria general</t>
  </si>
  <si>
    <t>https://drive.google.com/drive/folders/1E3IO09Am-oX9hoNYm9OpickdmWCrcj9-</t>
  </si>
  <si>
    <t>A través de los enlaces web enviados por la Secretaría, se evidencia:
*Publicación de las cuatro ordenanzas departamentales realizadas durante la vigencia 2023.
*Publicaciones concernientes a la gaceta Oficial del Cundinamarca: ordenanzas, decretos, resoluciones, actos administrativos del sector central y descentralizado. Con fechas de actualización del año 2023.</t>
  </si>
  <si>
    <t>*2  documentos de Word, con enlaces del micrositio de las ordenanzas y gaceta oficial de la Gobernación.</t>
  </si>
  <si>
    <t>A través de los enlaces web enviados por la Secretaría, se evidencia:
* Cargue actualizado de las ordenanzas departamentales.
* Cargue al drive de informe ordenanzas departamentales.
* cargue actualizado de los decretos departamentales.</t>
  </si>
  <si>
    <t>Subcomponente 4. Criterio diferencial de accesibilidad</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</si>
  <si>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</si>
  <si>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</si>
  <si>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</si>
  <si>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</si>
  <si>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30/11/203</t>
  </si>
  <si>
    <t>Se realizó demarcación de parqueadero para personas en condición de discapacidad  en el edificio 123. Se encuentra en ejecución contrato de adquisición e instalación de un sistema de control de acceso para los ingresos de la sede central de la Gobernación que contempla las condiciones de accesibilidad para personas en condición de discapacidad.</t>
  </si>
  <si>
    <t>Se evidencia que la Gobernación de Cundinamarca dispone de herramientas para facilitar la interacción con usuarios en condición de discapacidad visual y auditiva, a través de:
*Formato acta del comité del 26 de enero de 2023 que tuvo como objetivo "Realizar instalación de la señalización dado por medio de oficio con radicado 2700 por parte de la Secretaría General en función del cumplimiento al Decreto Departamental 539 de 2020, por el cual se estructura y moderniza el comité de atención al usuario del nivel central de la Gobernación de Cundinamarca."
*Registro fotográfico de la señalización que existe en las instalaciones de la Gobernación de Cundinamarca tanto en lenguaje de señas como en inglés.
*Actas del 10 y 19 de abril de 2023 con el objetivo de “realizar seguimiento y control de las actividades realizadas vigencia 2022 y lo trascurrido 2023 de accesibilidad de las zonas comunes de la sede de la gobernación de Cundinamarca, que son fundamentales para la atención a los ciudadanos en condición de discapacidad y dar cumplimiento con los requerimientos de MIPG y PAAC por parte de la  Secretaria General de la Gobernación de Cundinamarca.”</t>
  </si>
  <si>
    <t xml:space="preserve">*Documento con registro fotográfico señalización.
*Formato acta de comité del 26 de enero de 2023 .
*Actas de reunión del 10 y 19 de abril de 2023. </t>
  </si>
  <si>
    <t>Se ha llevado a cabo la verificación del cumplimiento de la instalación de la plataforma salva-escaleras en la Asamblea de Cundinamarca, la cual tiene como objetivo principal facilitar el transporte y ascenso de personas que utilizan sillas de ruedas. Medida que se ha implementado con éxito para garantizar la accesibilidad y comodidad de todas las personas que requieran este servicio en las instalaciones de la Asamblea de Cundinamarca.</t>
  </si>
  <si>
    <t>*Documento con informe de la salva escaleras
*Documento con fotos.</t>
  </si>
  <si>
    <t>* Registro fotográfico</t>
  </si>
  <si>
    <t>Difusión y socialización de la Guía de Atención al Usuario con enfoque diferencia</t>
  </si>
  <si>
    <t>Guía elaborada,socializada e implementada Informe con evidencias de las actividades realizadas para la difusión y socialización de la Guía de atención al usuario con enfoque diferencial</t>
  </si>
  <si>
    <t>No. de guías elaboradas/ No. de guías propuestas</t>
  </si>
  <si>
    <t>Se adelantaron capacitaciones y socialización de la Guía de Atenció al Usuario con enfoque diferencial con entidades del nivel central de la Gobernación de Cundinamarca.</t>
  </si>
  <si>
    <t>*Guía de atención al usuario con enfoque diferencial.
*Tres Piezas gráficas.
*Presentación Power Point.</t>
  </si>
  <si>
    <t>*Informe segundo cuatrimestre
*Correo Socialización Guía.</t>
  </si>
  <si>
    <t>Subcomponente 5.
Monitoreo del Acceso a la Información Pública</t>
  </si>
  <si>
    <t>Dar lineamientos a las entidades para el auto diligenciamiento del Índice de Transparencia Activa ITA</t>
  </si>
  <si>
    <t>Reporte ITA 2023</t>
  </si>
  <si>
    <t>ITA reportado a PGN en la fecha que corresponda</t>
  </si>
  <si>
    <t>La que defina la PGN en sus actos administrativos</t>
  </si>
  <si>
    <t>Se evidencia Reporte de Cumplimiento ITA para el Periodo 2023 de la Gobernación de Cundinamarca del 31 de agosto de 2023</t>
  </si>
  <si>
    <t>*Matriz de seguimiento.
*PDF Seguimiento resultados.</t>
  </si>
  <si>
    <t>Realizar reuniones temáticas de Transparencia para orientar las actividades necesarias para su cumplimiento.</t>
  </si>
  <si>
    <t>Acta de Comité</t>
  </si>
  <si>
    <t>30 de mayo y 30 de septiembre</t>
  </si>
  <si>
    <t>Trimestral</t>
  </si>
  <si>
    <t>Se realizaron dos sesiones ordinarias de la Mesa Temática de Transparencia en las siguientes fechas: 25 de septiembre y 29 de noviembre. Se aporta: *Convocatorias a las dos sesiones realizadas.
* Registros de asistencia de cada sesión. 
*Registro fotográfico segunda sesión.
* Actas de cada sesión cargadas en isolucion
* Presentaciones en ppt de cada sesión</t>
  </si>
  <si>
    <t>*Word borrador oficio mesa temática Transparencia</t>
  </si>
  <si>
    <t>De acuerdo al acta No. JG-DEAG6 del 25 de Septiembre la Gerencia del Buen Gobierno presenta el primer informe consolidado de monitoreo a los controles del 2023.</t>
  </si>
  <si>
    <t xml:space="preserve">Formato monitoreo avance de ejecución del Plan Anticorrupción y de Atención al Ciudadano  </t>
  </si>
  <si>
    <t>POLÍTICA DE INTEGRIDAD</t>
  </si>
  <si>
    <t>SUBCOMPONENTE</t>
  </si>
  <si>
    <t>Iniciativa Adicional</t>
  </si>
  <si>
    <t>Meta o Producto</t>
  </si>
  <si>
    <t xml:space="preserve">Indicador </t>
  </si>
  <si>
    <t>Fecha Programada</t>
  </si>
  <si>
    <t>Distribución
Presupuestal</t>
  </si>
  <si>
    <t>CONFLICTOS DE INTERÉS</t>
  </si>
  <si>
    <t>Dos capacitaciones anuales de la guia para la identificación y declaración del  conflicto de intereses en el sector público colombiano.</t>
  </si>
  <si>
    <t xml:space="preserve">Registro fotografico /Planilla de Asistencia </t>
  </si>
  <si>
    <t>N° de capacitaciones propuestas / N° de capacitaciones realizadas en el semestre</t>
  </si>
  <si>
    <t>Semestral</t>
  </si>
  <si>
    <t xml:space="preserve">Reportan la capacitación realizada con el Departamento Administrativo de la Función Pública del día 27 de Abril de 2023, para el cual se anexan planilla de reporte de ingreso a la plataforma. </t>
  </si>
  <si>
    <t>https://drive.google.com/drive/u/1/folders/1u5BXNlCoQJDH8Dq-n7lUPrI3pLbCis5O</t>
  </si>
  <si>
    <t>Para el segundo cuatrimestre de la vigencia 2023, no se reporta avance de esta actividad.</t>
  </si>
  <si>
    <t>Planilla de asistencia de fecha de 27 de abril de 2023</t>
  </si>
  <si>
    <t xml:space="preserve">Divulgación de  piezas publicitarias </t>
  </si>
  <si>
    <t xml:space="preserve">Piezas publicitarias emitidas </t>
  </si>
  <si>
    <t>No piezas publicitaria propuestas/No  piezas publicitaria realizadas.</t>
  </si>
  <si>
    <t xml:space="preserve">Durante el transcurso del año se publicaron 20 piezas publicitarias entre los meses de marzo a Noviembre donde se quiera recordar al funcionario la estrategia que tiene la entidad con referente a conflicto de interés; fueron enviadas  por los diferentes canales informativos de comunicación de la Gobernación. </t>
  </si>
  <si>
    <t>https://drive.google.com/drive/u/1/folders/18TMTBdm4-gBULb1CunI4ASIw_Tnsfhpb</t>
  </si>
  <si>
    <t>La Secretaría de la Función Pública para la vigencia 2023 realizó dos piezas gráficas en las que se recuerda al funcionario la estrategia que tiene la entidad con relación a conflictos de interés. La divulgación de estas piezas publicitarias se realizó el 1 de marzo y el 26 de abril.</t>
  </si>
  <si>
    <t>*Matriz Excel con relación de piezas publicitarias del 1 de marzo y 26 de abril de 2023.</t>
  </si>
  <si>
    <t>Se han creado dos piezas publicitarias adicionales a las verificadas en el primer cuatrimestre, Correo | Agentes | Twitter del 25 de mayo de 2023 y Agentes | Twitter del 23 de junio de 2023.</t>
  </si>
  <si>
    <t>*Matriz Excel con relación de piezas publicitarias del 1 de marzo y 26 de junio de 2023.</t>
  </si>
  <si>
    <t>Socialización mensual de la estratégia de conflicto de intereses a los funcionarios en la jornada de inducción.</t>
  </si>
  <si>
    <t>No capacitaciones propuestas/No capacitaciones realizadas.</t>
  </si>
  <si>
    <t>Mensual</t>
  </si>
  <si>
    <t xml:space="preserve">Durante las inducciones realizadas por la Dirección de Desarrollo Humano durante el año se incluyen dentro de agenda la socialización de la estrategia de conflicto de interés 
Se anexan planillas de asistencia 
</t>
  </si>
  <si>
    <t>https://drive.google.com/drive/u/1/folders/1DYdl8KtGMyun76VEDHPUfbQCa7ZlJnVa</t>
  </si>
  <si>
    <t>La Secretaría de la Función Pública realizó inducciones durante los meses de febrero y marzo en las que socializó la estrategia de conflicto de interés, como evidencia anexaron planillas de asistencia que soportan las jornadas realizadas. Por otro lado, adjunta la presentación de conflictos de interés, no es claro la fecha de socialización de este documento.</t>
  </si>
  <si>
    <t>*Listas de asistencia del 2 de febrero y 30 de marzo de 2023.
*Presentación Power Point.</t>
  </si>
  <si>
    <t>La Secretaría de la Función Pública, adjuntó los listados de asistencia de las jornadas de inducción, realizadas:
26 de abril de 2023
8 de junio de 2023
13 de julio de 2023
No se evidencia listado de asistencia de la capacitación realizada en el mes de mayo</t>
  </si>
  <si>
    <t xml:space="preserve">*Listas de asistencia del 26 de abril de 2023
8 de junio de 2023
13 de julio de 2023
</t>
  </si>
  <si>
    <t>CÓDIGO DE INTEGRIDAD</t>
  </si>
  <si>
    <t>Divulgacion de piezas informativas con cada valor</t>
  </si>
  <si>
    <t>piezas informativas de los valores</t>
  </si>
  <si>
    <t>7 Piezas comunicativas socializadas (1 mensual) una vez se inicia el proceso de apropiación</t>
  </si>
  <si>
    <t xml:space="preserve"> 
El plan de apropiación frente al código de integridad inicia a partir del mes de abril 
Para lo cual se anexa pieza informativa del correspondiente al mes corresponde al valor 
Se socializaron con los agentes de valores en los siguientes meses:
Abril: Compromiso
Mayo: Diligencia
Junio: Felicidad
Julio: Justicia 
Agosto:Honestidad 
Septiembre: Cercanía 
Octubre: Respeto 
</t>
  </si>
  <si>
    <t xml:space="preserve">Para el primer cuatrimestre de la vigencia 2023, no se reporta avance de esta actividad, dado que el plan de apropiación frente al código de integridad inicia a partir del mes de abril </t>
  </si>
  <si>
    <t>*Plan de apropiación frente al código de integridad.
*Piezas informativas de los valores: Compromiso, abril.
Diligencia, mayo.
Felicidad, Junio
Justicia, Julio
Honestidad: agosto</t>
  </si>
  <si>
    <t xml:space="preserve">Se evidencia las siete (7) piezas comunicativas relacionando un valor por cada mes </t>
  </si>
  <si>
    <t>siete (7) piezas comunicativas por cada mes:
*Compromiso, abril.
*Diligencia, mayo.
*Felicidad, Junio
*Justicia, Julio
*Honestidad: agosto
*Cercanía: Septiembre
*Respeto: Octubre.</t>
  </si>
  <si>
    <t xml:space="preserve">Apropiación del Codigo De Integridad </t>
  </si>
  <si>
    <t xml:space="preserve">Informe de apropiación </t>
  </si>
  <si>
    <t>7 informes con la apropiación del valor que fue apropiado</t>
  </si>
  <si>
    <t xml:space="preserve">Se adjuntan informes de apropiación de:
Informe de Compromiso
Informe de Diligencia
Informe de Felicidad
Informe de Justicia 
Informe de Honestidad 
Informe de Cercanía 
Informe de Respeto 
</t>
  </si>
  <si>
    <t>Se encuentran los  informes de apropiación de los valores:
Compromiso
Diligencia
Felicidad
Justicia 
Es importante incluir la fecha de publicación del informe, debido a que no es posible verificarlo en el documento adjunto.</t>
  </si>
  <si>
    <t>4 informes de los valores:
Compromiso, abril.
Diligencia, mayo.
Felicidad, Junio
Justicia, Julio</t>
  </si>
  <si>
    <t xml:space="preserve">Evaluacion de apropiación </t>
  </si>
  <si>
    <t xml:space="preserve">Informe Resultados de la apropiación </t>
  </si>
  <si>
    <t xml:space="preserve">Informe de autoevaluación de resultados de Apropiación del año </t>
  </si>
  <si>
    <t xml:space="preserve">Se anexa informe informe final de los resultados de la apropiación de los valores </t>
  </si>
  <si>
    <t>https://drive.google.com/drive/u/1/folders/14gKW30Tdp_7JK4ETNQ606HtFTSqtvLXh</t>
  </si>
  <si>
    <t>Para el primer cuatrimestre de la vigencia 2023, no se reporta avance de esta actividad. Esta actividad será elaborada al finalizar el plan de apropiación de los valores.</t>
  </si>
  <si>
    <t>Para el segundo cuatrimestre de la vigencia 2023, no se reporta avance de esta actividad. Esta actividad será elaborada al finalizar el plan de apropiación de los valores.</t>
  </si>
  <si>
    <t>Componente</t>
  </si>
  <si>
    <t>I Cuatrimestre</t>
  </si>
  <si>
    <t>II Cuatrimestre</t>
  </si>
  <si>
    <t>III Cuatrimestre</t>
  </si>
  <si>
    <t>Total</t>
  </si>
  <si>
    <t>Gestión de Riesgos</t>
  </si>
  <si>
    <t>Racionalización de trámites</t>
  </si>
  <si>
    <t>Rendición de Cuentas</t>
  </si>
  <si>
    <t>Atención al Ciudadano</t>
  </si>
  <si>
    <t>Transparencia y Acceso a la Información</t>
  </si>
  <si>
    <t>Integridad</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</si>
  <si>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</si>
  <si>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</si>
  <si>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</si>
  <si>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</si>
  <si>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</si>
  <si>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</si>
  <si>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</si>
  <si>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</si>
  <si>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</si>
  <si>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</si>
  <si>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</si>
  <si>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</si>
  <si>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</si>
  <si>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</si>
  <si>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</si>
  <si>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</si>
  <si>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</si>
  <si>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</si>
  <si>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</si>
  <si>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</si>
  <si>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</si>
  <si>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</si>
  <si>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</si>
  <si>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</si>
  <si>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</si>
  <si>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</si>
  <si>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t>
  </si>
  <si>
    <t>Impacto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</si>
  <si>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</si>
  <si>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</si>
  <si>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</si>
  <si>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</si>
  <si>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</si>
  <si>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</si>
  <si>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</si>
  <si>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</si>
  <si>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</si>
  <si>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</si>
  <si>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</si>
  <si>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</si>
  <si>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</si>
  <si>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</si>
  <si>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</si>
  <si>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</si>
  <si>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</si>
  <si>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</si>
  <si>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</si>
  <si>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</si>
  <si>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</si>
  <si>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</si>
  <si>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</si>
  <si>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</si>
  <si>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</si>
  <si>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</si>
  <si>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</si>
  <si>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</si>
  <si>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</si>
  <si>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</si>
  <si>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</si>
  <si>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</si>
  <si>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</si>
  <si>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</si>
  <si>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</si>
  <si>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</si>
  <si>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</si>
  <si>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</si>
  <si>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</si>
  <si>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</si>
  <si>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</si>
  <si>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</si>
  <si>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</si>
  <si>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</si>
  <si>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</si>
  <si>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</si>
  <si>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</si>
  <si>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</si>
  <si>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</si>
  <si>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</si>
  <si>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</si>
  <si>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</si>
  <si>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</si>
  <si>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</si>
  <si>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</si>
  <si>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</si>
  <si>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</si>
  <si>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</si>
  <si>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</si>
  <si>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</si>
  <si>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</si>
  <si>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</si>
  <si>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</si>
  <si>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</si>
  <si>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</si>
  <si>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</si>
  <si>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</si>
  <si>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</si>
  <si>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</si>
  <si>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</si>
  <si>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</si>
  <si>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</si>
  <si>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</si>
  <si>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</si>
  <si>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</si>
  <si>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</si>
  <si>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</si>
  <si>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</si>
  <si>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</si>
  <si>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</si>
  <si>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</si>
  <si>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</si>
  <si>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</si>
  <si>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</si>
  <si>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</si>
  <si>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</si>
  <si>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</si>
  <si>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</si>
  <si>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</si>
  <si>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</si>
  <si>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</si>
  <si>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</si>
  <si>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</si>
  <si>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</si>
  <si>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</si>
  <si>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</si>
  <si>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</si>
  <si>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</si>
  <si>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</si>
  <si>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</si>
  <si>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Correo del 26 de diciembre del 2023</t>
  </si>
  <si>
    <t>Se evidencia correo del 26 de diciembre por parte de la Gerencia de Buen Gobierno a los  Lideres de Proceso y equipos de mejoramiento, donde presenta la propuesta del MAPA DE RIESGOS DE CORRUPCIÓN Y FRAUDE CONSOLIDADO, esta propuesta presenta 29 riesgos correspondientes a 20 procesos del SIGC.</t>
  </si>
  <si>
    <r>
      <rPr>
        <b/>
        <sz val="14"/>
        <color rgb="FF000000"/>
        <rFont val="Arial"/>
        <family val="2"/>
      </rPr>
      <t>Subcomponente 1. P</t>
    </r>
    <r>
      <rPr>
        <sz val="14"/>
        <color rgb="FF000000"/>
        <rFont val="Arial"/>
        <family val="2"/>
      </rPr>
      <t>olítica de Administración de Riesgos de Corrupción</t>
    </r>
  </si>
  <si>
    <r>
      <rPr>
        <b/>
        <sz val="14"/>
        <color rgb="FF000000"/>
        <rFont val="Arial"/>
        <family val="2"/>
      </rPr>
      <t>Subcomponente 2. C</t>
    </r>
    <r>
      <rPr>
        <sz val="14"/>
        <color rgb="FF000000"/>
        <rFont val="Arial"/>
        <family val="2"/>
      </rPr>
      <t>onstrucción del Mapa de Riesgos de Corrupción</t>
    </r>
  </si>
  <si>
    <r>
      <rPr>
        <b/>
        <sz val="14"/>
        <color rgb="FF000000"/>
        <rFont val="Arial"/>
        <family val="2"/>
      </rPr>
      <t xml:space="preserve">Subcomponente 3. </t>
    </r>
    <r>
      <rPr>
        <sz val="14"/>
        <color rgb="FF000000"/>
        <rFont val="Arial"/>
        <family val="2"/>
      </rPr>
      <t xml:space="preserve">Consulta y divulgación </t>
    </r>
  </si>
  <si>
    <r>
      <rPr>
        <b/>
        <sz val="14"/>
        <color rgb="FF000000"/>
        <rFont val="Arial"/>
        <family val="2"/>
      </rPr>
      <t>Subcomponente 4</t>
    </r>
    <r>
      <rPr>
        <sz val="14"/>
        <color rgb="FF000000"/>
        <rFont val="Arial"/>
        <family val="2"/>
      </rPr>
      <t xml:space="preserve"> .Monitoreo o revisión</t>
    </r>
  </si>
  <si>
    <r>
      <t>Debidamente actualizado  y publicado según  asesoria de la Gerencia de Buen Gobierno  y  guía de identificación de riesgos de corrupción; a través de la acción  "Plan de Riesgos de Corrupción #4525</t>
    </r>
    <r>
      <rPr>
        <b/>
        <sz val="14"/>
        <color theme="1"/>
        <rFont val="Arial"/>
        <family val="2"/>
      </rPr>
      <t xml:space="preserve">" </t>
    </r>
    <r>
      <rPr>
        <sz val="14"/>
        <color theme="1"/>
        <rFont val="Arial"/>
        <family val="2"/>
      </rPr>
      <t>el 25 de abril de 2023, dando cumplimiento en los tiempos estipulados.</t>
    </r>
  </si>
  <si>
    <r>
      <rPr>
        <b/>
        <sz val="14"/>
        <color rgb="FF000000"/>
        <rFont val="Arial"/>
        <family val="2"/>
      </rPr>
      <t>Subcomponente 5.</t>
    </r>
    <r>
      <rPr>
        <sz val="14"/>
        <color rgb="FF000000"/>
        <rFont val="Arial"/>
        <family val="2"/>
      </rPr>
      <t xml:space="preserve"> Seguimiento</t>
    </r>
  </si>
  <si>
    <t>Realizar revisión a las actividades y evidencias de los planes de acción o mejoramiento de los riesgos de corrupción, cargadas en Isolución</t>
  </si>
  <si>
    <t>Revisión realizada y verificada en Isolución</t>
  </si>
  <si>
    <t>Se evidencia la revisión a las actividades de los catorce planes de acción de los riesgos de corrupción  cargados en el software Isolución</t>
  </si>
  <si>
    <t>Pantallazos del cargue de las evidencias al plan de acción de riesgos</t>
  </si>
  <si>
    <t>Consolidar los informes de desempeño de los controles, con  análisis de eficacia y eficiencia de los controles</t>
  </si>
  <si>
    <t xml:space="preserve">Se cargan las carpetas de cada proceso con el informe individual y evidencias. Aun cuando la Circular 04 de 2023 estableció fecha límite de entrega del informe individual 27 de noviembre, aún el 30 de noviembre los líderes de proceso estuvieron remitiendo el informe; por esta razón el informe se expide con fecha de 4 de diciembre de 2023, sujeto a ajustes y pendiente de la socialización, que se realizará entre el 11 y 15 de diciembre de 2023. </t>
  </si>
  <si>
    <t>Se evidencia que los procesos de la Gobernación de Cundinamarca han realizado en el mes de noviembre el segundo seguimiento a los riesgos de corrupción con la evidencia de controles y su respectivo análisis</t>
  </si>
  <si>
    <t>Revisar el contexto estratégico si se detectan cambios en los factores internos y externos</t>
  </si>
  <si>
    <t>Primera y Segunda línea de Defensa (Líderes de procesos con riesgos de corrupción identificados)</t>
  </si>
  <si>
    <t>Debidamente actualizado en el 1 trimestre de 2023 publicado en Isolución.
De acuerdo a la norma se tramita Contexto para el proceso de Gestión de Asuntos Internacionales, mediante a las asesorías de la Dirección de Desarrollo Organizacional  de la Secretaría de Función Pública, publicado en los tiempos estipulados.</t>
  </si>
  <si>
    <t>https://isolucion.cundinamarca.gov.co/Isolución/Documentación/frmListadoTematico.aspx</t>
  </si>
  <si>
    <t>Se evidencia en el link  relacionado en la carpeta "contexto y partes interesadas"  el consolidado y  por cada proceso la elaboración del contexto estratégico vigencia 2023. Para el tercer cuatrimestre no se evidencia actualización de contextos que impactaran riesgos de corrupción</t>
  </si>
  <si>
    <t>Enlace Isolución Listado Temático de Documentos "contexto estratégico y partes interesadas"</t>
  </si>
  <si>
    <t>Según la Dirección de Desarrollo Organizacional de la Secretaria de la Función Publica la totalidad de los contextos estratégicos de todos los procesos se revisaron y se encuentran actualmente cargados en Isolución.</t>
  </si>
  <si>
    <t>Se verificó que la Secretaría de Integración Regional presentó el informe de desempeño a la Secretaría de la Función Pública, no se relaciona a la actividad. "Revisar el contexto estratégico si se detectan cambios en los factores internos y externos" y al indicador "Análisis del contexto actualizado". Es importante tener presente que es una actividad relacionada a todos los procesos de la entidad.</t>
  </si>
  <si>
    <t xml:space="preserve">Se reporta borrado de la Guía para la Gestión de Riesgos de Corrupción y Fraude versión 2, esta pendiente la revisión por parte del equipo mejoramiento </t>
  </si>
  <si>
    <t>Guía para la Gestión de Riesgos de Corrupción y Fraude</t>
  </si>
  <si>
    <t>El 30 de junio de 2023, la Jefatura de Gabinete emitió un correo electrónico mediante el cual difundió la modificación de los ajustes al Mapa de Riesgos de Corrupción (MRC), a través de la Circular No. 002, adjuntando la matriz actualizada correspondiente.
La Gerencia de Buen Gobierno, el 4 de julio, reenvió este correo a los líderes de proceso, gestores y dinamizadores, asegurando así que la información llegara a todas las partes involucradas en el proceso.
Finalmente, el 10 de julio se comunicó la publicación del  Mapa de Riesgos de Corrupción (MRC) en el sistema ISOLUCIÓN y en el menú de transparencia, asegurando su disponibilidad y accesibilidad para todos los interesados.</t>
  </si>
  <si>
    <t>No se evidencia documento relacionado con la actividad, riesgos emergentes. , no se relaciona a la actividad. "Revisar el contexto estratégico si se detectan cambios en los factores internos y externos" y al indicador "Análisis del contexto actualizado". Es importante tener presente que es una actividad relacionada a todos los procesos de la entidad.</t>
  </si>
  <si>
    <t>https://isolucion.cundinamarca.gov.co/Isolución/Documentación/frmVerPublicacion.aspx?Sigla=aun</t>
  </si>
  <si>
    <t xml:space="preserve">No se identifica el mapa de riesgos actualizado en el link suministrado. Temas sin embargo, ésta auditoria observó que se realizó una actualización en la vigencia 2023, a través de la circular No 002 de 30 de junio de 2023 y difundido por correo electrónico el día 10 de julio de 2023. Por lo tanto, esta actividad obtuvo una calificación final del 100%. </t>
  </si>
  <si>
    <t>https://isolucion.cundinamarca.gov.co/Isolución/BancoAnexo4Cundinamarca/Acción/Seguimiento Plan/41253/7cd627191a8d4a5ba3137b2558252778.pdf</t>
  </si>
  <si>
    <t xml:space="preserve">La Oficina de Control Interno en atención al Plan Anual de Auditorias vigencia 2023, ejecutó en los meses de octubre y noviembre la Auditoria a la Gestión de Riesgos,  incluyó en su alcance el análisis del seguimiento a los riesgos de corrupción realizado por la segunda línea de defensa  obteniendo un conclusión sobre los mismos. Para ampliar la evaluación realizada remitirse al informe de la Auditoria en comento. </t>
  </si>
  <si>
    <t xml:space="preserve">Informe Auditoria interna de gestión de riesgos </t>
  </si>
  <si>
    <t xml:space="preserve">No se evidenciaron soportes de la actividad. Dando mención que debido a variación en los procesos de convenio con los bancos o entidades financieras, se aplazará para la siguiente vigencia la acción de racionalización del presente trámite. </t>
  </si>
  <si>
    <t>No se evidenciaron soportes de la actividad. Dando mención que debido a variación en los procesos de convenio con los bancos o entidades financieras, se aplazará para la siguiente vigencia la acción de racionalización del presente trámite.</t>
  </si>
  <si>
    <t>Se maneja un cronograma de trabajo que abarca de enero a abril de 2023. Dentro de este periodo, se ejecutan diversas actividades, entre las cuales se destaca la entrega de canales de comunicación por parte de UT TRIBUDEP, respaldada por un acta de entrega. Asimismo, se dispone de pruebas de la interacción con los usuarios de la línea única de atención al contribuyente, incluyendo encuestas y capturas de pantalla de la plataforma de mensajería (Live conectó) con su estado correspondiente, demostrando su correcto funcionamiento.
Adicionalmente, se presenta evidencia concreta de la actualización del Sistema Único de Información de Trámites (SUIT), permitiendo al usuario realizar un seguimiento efectivo de sus trámites. Esta sincronización entre el cronograma de trabajo, la entrega de canales de comunicación, las interacciones con los usuarios y la actualización del SUIT resalta el compromiso y la efectividad en la implementación de mejoras y servicios.</t>
  </si>
  <si>
    <t>Acta de reunión de avance programada por Secretaria de Planeación
. Matriz seguimiento PAAC SS</t>
  </si>
  <si>
    <t>Se evidencia la socialización de la mejora por medio de la Resolución No. 002229 del 22 de marzo de 2023 “por la cual se fija el cronograma de actividades para la ampliación del servicio educativo y otorgamiento de licencias de funcionamiento de establecimientos educativos formales y de educación para el trabajo y el desarrollo humano en los municipios no certificados del Departamento de Cundinamarca, a partir del año académico 2024”, también por el enlace para la radicación de propuestas (http://172.20.5.195:8080/aplicaciones/gobernación/centro Documental/doc-educacion.nsf/0/F0EDE2CC770B31DC0525897A006FB303).
Se ha desarrollado un plan de trabajo para la implementación de mejoras en el trámite, ejecutando actividades desde septiembre hasta diciembre de 2023. Esta optimización ha sido incorporada al Sistema Único de Información de Trámites (SUIT) bajo el nombre estandarizado de "Autorización licencia(s) de funcionamiento de instituciones educativas que ofrezcan programas de educación formal de adultos". De esta manera, se garantiza que los usuarios experimenten una gestión de trámites mejorada sin la necesidad de trasladarse físicamente a las instalaciones de la Gobernación de Cundinamarca.
Es crucial resaltar que, a pesar de la implementación de estas mejoras, no se han establecido mecanismos para medir los beneficios percibidos por los usuarios al llevar a cabo la mejora en el trámite.</t>
  </si>
  <si>
    <t>Se evidencia la socialización de la mejora por medio de la Resolución No. 002229 del 22 de marzo de 2023 “por la cual se fija el cronograma de actividades para la ampliación del servicio educativo y otorgamiento de licencias de funcionamiento de establecimientos educativos formales y de educación para el trabajo y el desarrollo humano en los municipios no certificados del Departamento de Cundinamarca, a partir del año académico 2024”, también por el enlace para la radicación de propuestas (http://172.20.5.195:8080/aplicaciones/gobernación/centro Documental/doc-educacion.nsf/0/F0EDE2CC770B31DC0525897A006FB303).
Se ha gestionado un plan de trabajo para implementar la mejora en el trámite, llevando a cabo actividades desde septiembre hasta diciembre de 2023. Esta mejora se ha actualizado en el Sistema Único de Información de Trámites (SUIT) con el nombre estandarizado de "Autorización licencia(s) programas educativos para trabajo y desarrollo humano". Esto asegura que los usuarios se beneficien de una gestión de trámites mejorada sin necesidad de desplazarse hasta las instalaciones de la Gobernación de Cundinamarca.
Es relevante destacar que, a pesar de la implementación de estas mejoras, no se han establecido mecanismos para medir los beneficios percibidos por los usuarios al llevar a cabo la mejora en el trámite.</t>
  </si>
  <si>
    <t>Se evidencia la socialización de la mejora por medio de la Resolución No. 002229 del 22 de marzo de 2023 “por la cual se fija el cronograma de actividades para la ampliación del servicio educativo y otorgamiento de licencias de funcionamiento de establecimientos educativos formales y de educación para el trabajo y el desarrollo humano en los municipios no certificados del Departamento de Cundinamarca, a partir del año académico 2024”, también por el enlace para la radicación de propuestas (http://172.20.5.195:8080/aplicaciones/gobernación/centro Documental/doc-educacion.nsf/0/F0EDE2CC770B31DC0525897A006FB303).
Se ha desarrollado un plan de trabajo para la implementación de mejoras en el trámite, ejecutando actividades desde septiembre hasta diciembre de 2023. Esta optimización ha sido incorporada al Sistema Único de Información de Trámites (SUIT) bajo el nombre estandarizado de "Autorización licencia(s) para el trabajo y el desarrollo humano". De esta manera, se garantiza que los usuarios experimenten una gestión de trámites mejorada sin la necesidad de trasladarse físicamente a las instalaciones de la Gobernación de Cundinamarca.
Es crucial resaltar que, a pesar de la implementación de estas mejoras, no se han establecido mecanismos para medir los beneficios percibidos por los usuarios al llevar a cabo la mejora en el trámite.</t>
  </si>
  <si>
    <t xml:space="preserve"> Listados de asistencia de socializaciones en PDF.
Correos de aplazamiento del Consejo de Participación Ciudadana.
 Soporte publicación del video.</t>
  </si>
  <si>
    <t xml:space="preserve">Se evidencia para los meses de mayo, junio, julio y agosto 2023, en registros fotográficos de la Secretaría de Prensa,  gira del señor Gobernador en los municipios de Mosquera, Guayabetal, Gutiérrez, Quetame, Útica, Soacha, Viotá, El Colegio, Fusagasugá, Girardot, Pandi, Chía, Villapinzón, Anapoima,  </t>
  </si>
  <si>
    <t>para el tercer cuatrimestre se evidencia acompañamiento y difusión de la Gira del Gobernador en los  municipios de Chía, Zipaquirá y Sibaté.</t>
  </si>
  <si>
    <t>Se encuentra publicado el 31 de julio 2023 con corte a 30 de junio informe inversiones con cargo al SGR</t>
  </si>
  <si>
    <t>Se evidencia circular 002 del 27 de julio de 2023 del comité Directivo de Empalme, modificación al cronograma del proceso de empalme y propuesta informe de gestión que servirían de base para la audiencia pública de rendición de cuentas</t>
  </si>
  <si>
    <t xml:space="preserve">Circular 002 del 27 de julio de 2023 del comité Directivo de Empalme, modificación al cronograma del proceso de empalme y propuesta informe de gestión </t>
  </si>
  <si>
    <t xml:space="preserve">Se evidencia correo del 30 de noviembre a consejeros de juventudes, consejeros de participación y consejeros territoriales de planeación invitando a la audiencia pública de rendición de cuentas del 5 de diciembre de 2023 </t>
  </si>
  <si>
    <t xml:space="preserve">Correos electrónicos institucionales entidades mencionadas </t>
  </si>
  <si>
    <t>Correos electrónicos institucionales entidades responsables</t>
  </si>
  <si>
    <t>Se evidencia capturas de pantalla con las socializaciones de  la encuesta en redes sociales Facebook, Twitter y  correos electrónicos institucionales  con el fin de priorizar temas para la Audiencia Pública por parte de la ciudadanía y los grupos de valor</t>
  </si>
  <si>
    <t xml:space="preserve"> se visualiza post publicado  en redes sociales con el link de la encuesta para la priorización de temas para rendición de cuentas con fecha 24 de noviembre 2023</t>
  </si>
  <si>
    <t>Videos informativas de entidades centrales y desentralizadas</t>
  </si>
  <si>
    <t xml:space="preserve">Se evidencian más de diez videos  redes sociales con las principales noticias de rendición de cuentas en el transcurso de la vigencia 2023 </t>
  </si>
  <si>
    <t>Se evidencia periódico Cundinamarca edición de noviembre 2023 y se evidencian registros fotográficos de la entrega a todas las provincias de Cundinamarca</t>
  </si>
  <si>
    <t>Se evidencian dos videos resumen de rendición de cuentas correspondientes al primero y segundo cuatrimestres 2023.
Se debe revisar la   actividad frente al indicador para realizar los ajustes pertinentes en periodicidad.</t>
  </si>
  <si>
    <t>Se aprecia piezas gráficas publicada en redes sociales para invitar a RPC nodo de infraestructura a celebrarse el 21 de junio en el salón de gobernadores.</t>
  </si>
  <si>
    <t xml:space="preserve">Se evidencia la socialización realizada el 24 de julio de 2023 del enlace de la encuesta  de NNAJ, circular, listas de asistencia y socializada a través de redes sociales  </t>
  </si>
  <si>
    <t>Para el segundo cuatrimestre se evidencian más de 4 podcasts publicados, dando cumplimiento al indicador establecido.</t>
  </si>
  <si>
    <t>podcasts</t>
  </si>
  <si>
    <t>Para el tercer cuatrimestre se evidencian más de 13 podcasts publicados, superando el mínimo de 4, dando cumplimiento al indicador establecido.</t>
  </si>
  <si>
    <t xml:space="preserve">Se evidencia publicación de informe preparatorio de NNAJ publicado por redes sociales y enviado a los 116 municipios el 20/09/2023 </t>
  </si>
  <si>
    <t>Se visualiza publicado en el portal de Gobernación de C/marca a fecha 14 de noviembre de 2023 informe relacionado con la gestión para la rendición de cuentas Adulto mayor, Víctimas del Conflicto Armado - VCA, LGTBIQ+. Población en codificación de discapacidad, Indígenas, Afrodescentes, Construcción de Paz</t>
  </si>
  <si>
    <t>Se evidencia realización de dos diálogos  de rendición de cuentas sobre las inversiones con cargo al Sistema General de Regalías en el Salón Gobernadores, el primero el 18 de abril de 2023  y el segundo el 27 de septiembre de 2023</t>
  </si>
  <si>
    <t>Informes, convocatorias, listados de asistencia, correos electrónicos institucionales, capturas de pantalla, registros fotográficos, videos</t>
  </si>
  <si>
    <t>Se evidencian soportes de audiencia pública de rendición de cuentas llevada a cabo el 05 de diciembre de 2023</t>
  </si>
  <si>
    <t>se evidencia Informe de encuentro  en Vergara 26 de agosto, registros fotográficos, listas de asistencia del proceso de RPC NNJA encuentro de diálogo con adolescentes
de infancia 6 a 12 años.</t>
  </si>
  <si>
    <t>se evidencia Informe de encuentro  Madrid14 de agosto registros fotográficos, listas de asistencia del proceso de RPC NNJA encuentro de diálogo con adolescentes
12 a 18 años.</t>
  </si>
  <si>
    <t>se evidencia Informe de encuentro  Zipaquirá, 25 de agosto consejos de Juventudes, registros fotográficos, listas de asistencia del proceso de RPC NNJA encuentro de diálogo con jóvenes de
14 a 28 años.</t>
  </si>
  <si>
    <t>Informe de encuentro con jóvenes 14 a
28 años Zipaquirá, registros fotográficos, listas de asistencia</t>
  </si>
  <si>
    <t>PC-DEAG-71 del 23 de octubre de 2023 del comité de Rendición de Cuentas esta actividad fue incluida en la modificación del PAAC publicado el 31 de octubre de 2023se visualiza listas de asistencia virtual y presencial.
Se realizó el diálogo de  agenda participativa de rendición de cuentas dirigido a población en condición de discapacidad el 24/11/2023</t>
  </si>
  <si>
    <t>de acuerdo con la acta SPC-DEAG-71 del 23 de octubre de 2023 del comité de Rendición de Cuentas esta actividad fue incluida en la modificación del PAAC publicado el 31 de octubre de 2023, se visualiza listas de asistencia virtual y presencial.
Se realizó el diálogo de agenda participativa de rendición de cuentas sobre gestión a población indígena el 30/11/2023 en el municipio de Cota</t>
  </si>
  <si>
    <t>Se evidencian respuestas a las preguntas por medio de redes sociales correos electrónicos institucionales y oficios firmados por cada entidad responsable de las preguntas realizadas en los diálogos de Sistema General de Regalías, políticas públicas y de RPC nodo de infraestructura. sin embargo, no se allega evidencia del total de preguntas realizadas en cada uno de  los eventos de diálogo.</t>
  </si>
  <si>
    <t>Se evidencia publicadas las preguntas y respuestas en la página de la Gobernación de Cundinamarca relacionadas al diálogo de Políticas Públicas, nodo de infraestructura. No se observa la publicación de las preguntas y respuestas del diálogo de regalías que debían ser publicados en el mes de mayo.</t>
  </si>
  <si>
    <t>Se evidencian publicadas las preguntas y respuestas en la página de la Gobernación de Cundinamarca que se cumplieron hasta el tercer cuatrimestre relacionadas así: el 31 de octubre se visualiza la publicación de las preguntas y respuestas recibidas durante el diálogo de inversiones con cargo al Sistema General de Regalías 2023-1. se visualizan las respuestas de las preguntas de los diálogos realizados en los dos primeros cuatrimestres de la vigencia 2023 y con la dinámica de los diálogos, de NNAJ la Secretaría de Desarrollo Social, publicó las memorias</t>
  </si>
  <si>
    <t>Se evidencia en la página web de la Gobernación de Cundinamarca parametrizada la encuesta de RPC políticas públicas, regalías y nodo de infraestructura.</t>
  </si>
  <si>
    <t>Página web Gob. C/marca</t>
  </si>
  <si>
    <t>Se evidencia en el portal de la Gobernación de Cundinamarca, la encuesta de rendición de cuentas que fue parametrizada y aplicada en los diálogos  del tercer cuatrimestre, así: Inversiones con cargo al Sistema General de Regalías 27 de septiembre, los de población VCA, Pueblos indígenas, Población Afrodescendiente, Comunidad LGTBIQ+, Construcción de paz, Población con discapacidad,  realizados en el mes de noviembre,  Audiencias de NNAJ el 08 de noviembre  y audiencia pública de rendición de cuentas 2020-2023 realizada el 5 de diciembre 2023</t>
  </si>
  <si>
    <t>Se evidencia el borrador de consolidado recomendaciones y evaluación de los diálogos con corte a 30 de junio 2023</t>
  </si>
  <si>
    <t>Se evidencia el borrador de consolidado recomendaciones y evaluación de los diálogos con corte a 30 de septiembre 2023</t>
  </si>
  <si>
    <t>En entrevista con la Secretaría de Planeación el día 15 de diciembre nos informe que el informe se encuentra en un 90% de avance para ser publicado a más tardar el 20 de diciembre 2023</t>
  </si>
  <si>
    <t>Se evidencian documentos precontractuales para el objeto: " PRESTACIÓN DE SERVICIOS DE APOYO LOGÍSTICO, TÉCNICO Y OPERATIVO PARA REALIZACIÓN Y DIFUSIÓN EN CUMPLIMIENTO DEL DEBER LEGAL DE LA AUDIENCIA PÚBLICA DE RENDICIÓN DE CUENTAS DE NIÑOS, NIÑAS, ADOLESCENTES Y
JÓVENES DEL DEPARTAMENTO DE CUNDINAMARCA 2023.” sin embargo, no se encuentra el informe de diálogo, teniendo en cuenta que no se ha realizado la audiencia.</t>
  </si>
  <si>
    <r>
      <t xml:space="preserve">Subcomponente 1.
</t>
    </r>
    <r>
      <rPr>
        <sz val="14"/>
        <color rgb="FF000000"/>
        <rFont val="Arial"/>
        <family val="2"/>
      </rPr>
      <t xml:space="preserve">Estructura administrativa y Direccionamiento estratégico </t>
    </r>
  </si>
  <si>
    <r>
      <t xml:space="preserve">Subcomponente 2.
</t>
    </r>
    <r>
      <rPr>
        <sz val="14"/>
        <color rgb="FF000000"/>
        <rFont val="Arial"/>
        <family val="2"/>
      </rPr>
      <t>Fortalecimiento de los canales de atención.</t>
    </r>
  </si>
  <si>
    <r>
      <t xml:space="preserve">Subcomponente 4. 
</t>
    </r>
    <r>
      <rPr>
        <sz val="14"/>
        <color rgb="FF000000"/>
        <rFont val="Arial"/>
        <family val="2"/>
      </rPr>
      <t>Normativo y procedimental</t>
    </r>
  </si>
  <si>
    <r>
      <t xml:space="preserve">Subcomponente 5. </t>
    </r>
    <r>
      <rPr>
        <sz val="14"/>
        <color rgb="FF000000"/>
        <rFont val="Arial"/>
        <family val="2"/>
      </rPr>
      <t>Relacionamiento con el ciudadano</t>
    </r>
  </si>
  <si>
    <t xml:space="preserve">Se evidencia Acta  virtual del día 19  de septiembre de 2023, cuyo objetivo es la Mesa temática de Racionamiento Estado Ciudadano, donde presentan los avances obtenidos en la relación a la formulación y construcción d ella política publica de atención al usuario. </t>
  </si>
  <si>
    <t>Acta del 19 de septiembre de 2023; documento en borrador mesa relacionamiento estado-ciudadanía.</t>
  </si>
  <si>
    <t>Se evidencia informe de  Actividades de Capacitación Protocolo de Atención al Usuario mayo, junio, julio y agosto de 2023, en donde se menciona que se realizaron una serie de capacitaciones en la Gobernación de Cundinamarca por lo cuales evidencian actas así: 21 del 11 de mayo sesión 8 Secretaría de Competitividad y Desarrollo Económico, 22 del 11 de mayo sesión 9 Secretaría de Competitividad y Desarrollo Económico, 27 del 18 de mayo Sesión 10 Secretaría General, 27 del 18 de mayo sesión 12 Secretaría General, 30 del 25 de mayo Sesión 13 Secretaría de Planeación, 31 del 18 de mayo sesión 14 Secretaría de Planeación,34 del 1 de junio Sesión 15 Secretaría de Hacienda, 35 del 1 de junio sesión 16 Secretaría de Hacienda, 37 del 8 de junio Sesión 17 Secretaría de Hacienda, 38 del 8 de junio Sesión 18 Secretaría de Hacienda, 39 del 15 de junio Sesión 19 Secretaría  de Ciencia, Tecnología e Innovación,  40 del 29 de junio Sesión 20 EPC, 41 del 06 de julio de 2023 Sesión 21 Secretaría de Tecnologías de la Información y las Comunicaciones – TIC,  42 del 06 de julio de 2023 Sesión 22 Secretaría de Tecnologías de la Información y las Comunicaciones – TIC,  43 del 13 de julio Sesión 23 Secretaría de Educación, 44 del 27 de julio de 2023 Sesión 24 sesión 12 Secretaría Jurídica, 50 del 10 de agosto de 2023 Sesión 25 Secretaría de Gobierno, 50 del 10 de agosto de 2023 Sesión 25 Secretaría de Gobierno, 51 del 10 de agosto de 2023 Sesión 26 Secretaría de Gobierno, 52 del 17 de agosto de 2023, sesión 27 Secretaría de la Función Pública,    53 del 17 de agosto de 2023, sesión 28 Secretaría de la Función Pública, 55 del 23 de agosto de 2023, sesión 29 Secretaría de Transporte y Movilidad; entre los meses de Mayo a Agosto de 2023 capacitaron 324 funcionarios y contratistas  
Se presenta un porcentaje de avance del 34% para este segundo seguimiento.</t>
  </si>
  <si>
    <t>Se anexa informe sobre actividades  de capacitación, protocolo de atención al usuario de marzo a septiembre de 2023, donde relacionan el numero de personas que se capacitaron por secretaria, en total se capacitaron 501 funcionarios, en este documento plantean las oportunidades de mejora que podrían beneficiar la atención al usuario. Además se evidencia informe correspondiente al mes de octubre donde presenta el resultado  encuesta evaluativa pre capacitación protocolo de atención al usuario 05 octubre unidad administrativa especial para la gestión del riesgo y la encuesta evaluativa post capacitación protocolo de atención al usuario 05 octubre unidad administrativa especial para la gestión del riesgo. Se evidencias actas No. 60, 61 y 62 de capacitación de protocolo de atención al usuario</t>
  </si>
  <si>
    <t>Evidencian la divulgación de información como:
Pieza grafica: Salas Virtuales, Prevención de sismos, invitación capacitación protección de datos, invitación feria Silvania, invitación salida móvil, Ventanilla única virtual sara App. Publicación de los canales de atención al usuario en el Twitter. Además se presenta videos en para invitación feria de silvania alcalde de Granada, Pasca, San Bernardo</t>
  </si>
  <si>
    <t>Se cuenta con la evidencia de la revisión de la aplicación SARA, aplicación de las PQRSDF de fecha 3 de agosto de 2023</t>
  </si>
  <si>
    <t>Informe APP PQRSDF del mes de septiembre, informe avance APP SARA del mes de octubre, WhatsApp imagen 23-11-27</t>
  </si>
  <si>
    <t>Se cuenta con evidencias de actas laboratorios de simplicidad Secretaría de Agricultura y Desarrollo Económico, Secretaría de Ambiente, Minas y Energía y cursos de lenguaje claro a 509 personas de la secretaría de salud</t>
  </si>
  <si>
    <t xml:space="preserve">Se evidencias dos actas de laboratorios de simplicidad de Secretaria de Minas y Energías, también se observa acta de entrega de los resultados obtenidos  en laboratorios de simplicidad de la secretaria de habitad y vivienda. Informe lenguaje claro de marzo a septiembre </t>
  </si>
  <si>
    <t xml:space="preserve">Actas 57,58 y 81. Anexo 18 Informe lenguaje claro, </t>
  </si>
  <si>
    <t>Se evidencia Acta  de capacitación en sistema documental mercurio, el  24 de octubre,  14 y 15 de noviembre se realizó capacitación en la oficinas del CIAU. Se observan acata de protocolo de atención al usuario</t>
  </si>
  <si>
    <t>Fotos informe mes de octubre, informe capacitación octubre 2023, informe acumulado 2023, acta capacitación mercurio 24 de octubre, acta capacitación mercurio 14 y 15 de noviembre, acta 60,61 y 62 protocolo de atención al ciudadano.</t>
  </si>
  <si>
    <t>Se cuenta con la evidencia de dos actas No 1 del 24 de mayo y No 2 del 25 de mayo con capacitaciones a los radiadores de comunicaciones externas recibidas frente al procedimiento Direccionamiento  MAU-PR-006 comunicaciones externas recibidas se da un avance de 25% toda vez que no se evidencia capacitación por parte de las TIC como administrador del sistema de gestión documental Mercurio y de los pasos 1 al 5 en las radicaciones PQRSDF</t>
  </si>
  <si>
    <t>El día 24 de octubre y el 14 y 15 de noviembre  se realizan capacitaciones documental mercurio y proceso de radicación de comunicaciones para ingresar a la dirección de atención al ciudadano, capacitación realizada en las oficinas del CIAU.</t>
  </si>
  <si>
    <t>Solicitud capacitación mercurio, acta de capacitación mercurio octubre 24 de 2023, acta de capacitación mercurio 14 y 15 de noviembre</t>
  </si>
  <si>
    <t xml:space="preserve">Se cuenta con la evidencia de actualización de un a caracterización, un formato y tres procesos en el presente cuatrimestre para lo cual se ratifica en Isolución los procesos M-AU-PR-001el 8 de agosto 2023, M-AU-PR-006 31 de mayo de 2023, M-AU-PR-018-2023 Salas Virtuales 01 de junio 2023, M-AU-FR-007 del 16 de junio 2023 FORMATO ÚNICO DE RECEPCIÓN DE PETICIONES, QUEJAS, RECLAMOS, SUGERENCIAS, DENUNCIAS, DENUNCIAS DE CORRUPCIÓN  Y FELICITACIONES - PQRSDF, Actualización de la  caracterización del procedimiento ADMINISTRACIÓN DE PETICIONES, QUEJAS, RECLAMOS, SUGERENCIAS, DENUNCIAS Y FELICITACIONES de fecha 11/08/2023,  </t>
  </si>
  <si>
    <t>link mencionando las actualizaciones en Isolución y sistema Isolución</t>
  </si>
  <si>
    <t>Se realiza verificación encontrando que el 01 de agosto de 2023 se realizo actualización de los numerales 8.0, 8.1., 8.2 de la NTC ISO 14001</t>
  </si>
  <si>
    <t>Isolución</t>
  </si>
  <si>
    <t>Se observa como evidencia del desarrollo de la actividad correo invitación jurídica datos personales, listado protección de datos, presentación capacitación, listado de asistentes a al capacitación donde asistieron aproximadamente 200 personas y certificación emitida por la secretaria general de la capacitación.</t>
  </si>
  <si>
    <t>Correo invitación jurídica datos personales, listado protección de datos, presentación de la capacitación, listado de asistentes, certificación emitida por la secretaria general de la capacitación.</t>
  </si>
  <si>
    <t>Se cuenta con las evidencias de los informes de acompañamiento a la feria de servicios y salida de  la unidad de Móvil de Atención al Usuario en Cabrera el 11 de mayo, Granada 12 de mayo, Mosquera 27 de junio, Cota 29 de Junio, Villeta el 11 de julio de 2023 y Fusagasugá el 29 de julio 2023</t>
  </si>
  <si>
    <t>Informes acompañamiento ferias de servicios unidad móvil atención al usuario</t>
  </si>
  <si>
    <t>Se realizan ferias de servicios: en el municipio de Villeta el día 27 de noviembre, en el municipio de Quítame el 27 de agosto, municipio de la Vega 15 de septiembre, municipio de Silvania el 12 de octubre,  Cachipay 24 de noviembre. Feria de servicio asamblea de juventudes  Mosquera Cundinamarca, 16 de julio de 2023</t>
  </si>
  <si>
    <t>Unidad móvil Soacha, Unidad móvil Facatativá, Informe feria de servicios Villeta, Informe feria de servicios Quetame, Informe feria de servicios la Vega, Informe feria de servicios Silvania, Informe feria de servicios Cachipay, informe feria de servicios Mosquera</t>
  </si>
  <si>
    <t>Se evidencia informe de PQRSDF indicador de oportunidades en el tercer trimestre 2023</t>
  </si>
  <si>
    <t>Se evidencias acta del 19 de octubre cuyo objetivo es la plataforma ePx cargue normatividad sede electrónica, reunión realizada ene l archivo de secretaria general.</t>
  </si>
  <si>
    <t xml:space="preserve">Avance VUV,  acta 2 de octubre, acta 19 de octubre de 2023. </t>
  </si>
  <si>
    <t>*Enlace micrositio Transparencia.
*PDF Respuesta solicitud de asistencia en transparencia sec ciencia y tecnología.
*PDF Solicitud a PGN Capacitación ITA Gobernación de Cundinamarca.
*Presentación ITA.
*Lineamientos para publicar información en el Menú Participa sobre participación ciudadana en la gestión pública.
Material de capacitación ITA ALCALDÍAS DE CUNDINAMARCA.
*Respuesta Invitación a la Capacitación_ Diligenciamiento ITA.
Instructivo par el diligenciamiento de la matriz de cumplimiento normativo ley de transparencia.</t>
  </si>
  <si>
    <t>*Acta reunión seguimiento a gestión del 21 de Noviembre * Circular de convocatoria a encuentros regionales de buen gobierno y transparencia * Correo del 23 de Noviembre de 2023</t>
  </si>
  <si>
    <t>Se evidencia matriz con listado de contratos del primer y segundo cuatrimestre vigencia 2023, así como el documento del Inventario de los procesos contractuales publicados en SECOP II con un muestreo de al menos el 2% por cuatrimestre de expedientes verificando la completitud del expediente contractual, con corte al 2 de junio de 2023</t>
  </si>
  <si>
    <t>*Listado de contratos primer cuatrimestre.
*Listado de contratos segundo cuatrimestre.
PDF Inventario contratos.
*PDF Análisis de los contratos suscritos primer cuatrimestre.
*PDF Seguimiento a contratos en riesgo alto y medio 1er cuatrimestre.
*PDF Contratos en riesgo.</t>
  </si>
  <si>
    <t>Se evidencia matriz con el listado de contratos a Septiembre 2023, informe de seguimiento contratos electrónicos Secop 2023 desde el 1ro de Enero de 2020 hasta el 8 de Noviembre de 2023, Informe cuatrimestral de publicación de procesos en Secop a Septiembre 2023</t>
  </si>
  <si>
    <t>*Informe de seguimiento contratos electrónicos Secop 2023 desde el 1ro de Enero de 2020 hasta el 8 de Noviembre de 2023 * Informe Cuatrimestral de publicación de procesos en Secop a Septiembre 2023</t>
  </si>
  <si>
    <t>Se evidencia reporte de SIGEP del I semestre vigencia 2023, en el que se evidencia un índice ponderado de vinculación y gestión de contratos de 70,2%. Así mismo se evidencian las tres piezas gráficas elaboradas y  socializadas a través de los diferentes canales de comunicación (correo, Twitter, protector de pantalla, agentes.</t>
  </si>
  <si>
    <t xml:space="preserve"> *Excel  Reporte SIGEP Primer semestre. 
*Excel piezas gráficas SIGEP.
*Excel  Reporte SIGEP Primer semestre DAFP.</t>
  </si>
  <si>
    <t xml:space="preserve"> *Excel  Reporte SIGEP Primer semestre.
*Excel piezas gráficas SIGEP.
*Excel  Reporte SIGEP Primer semestre DAFP.</t>
  </si>
  <si>
    <t xml:space="preserve">se evidencia capacitación a los funcionarios de la secretaria de hacienda, secretaria de salud, sobre Política de prevención de año antijuridico. Adicional se observa la socialización de la Guía para el manejo y funcionamiento del Normograma de los procesos del SIGC del 29 de agosto de 2023 
Se anexa la política de prevención de daño antijuridicidad la administración tributaria departamental y la política de prevención de daño antijuridico -salud- . </t>
  </si>
  <si>
    <t>Políticas de prevención de daño antijuridico  y sus respectivas socializaciones</t>
  </si>
  <si>
    <t>*Circular 03 socialización directiva 11 del 01 de agosto de 2023-indice de transparencia.
*Directiva 11 del 01 de agosto de 2023.
*Correo Circular 03 del 4 de Agosto de 2023.
*Requerimiento Índice de Transparencia PGN - SOLIC.
*PDF Correo solicitudes de información.</t>
  </si>
  <si>
    <t>La socialización de la Guía para el manejo y funcionamiento del Normograma de los procesos del SIGC del 29 de agosto de 2023 
Se anexa la política de prevención de daño antijuridicidad la administración tributaria departamental y la política de prevención de daño antijuridico -salud-.</t>
  </si>
  <si>
    <t>Socialización de la Guía para el manejo y funcionamiento del Normogramas de los procesos del SIGC del 29 de agosto de 2023</t>
  </si>
  <si>
    <t>*Cronograma del tercer trimestre (visitas y asesorías.  formato A-GD-FR-012, gestión documental.)
*Actas de verificación del tercer y cuarto trimestre - aplicación de las TRD *Evidencia actas de visitas para la verificación de la aplicación.</t>
  </si>
  <si>
    <t>A través de los (3) enlaces web enviados por la secretaria , se observa el cumplimiento de las siguientes actividades: a) Activos de información, b) Esquema de publicación y c) Índice de Información Cundinamarca  actualizados el 21 de Septiembre de 2023</t>
  </si>
  <si>
    <t>* (3) Enlaces de las actividades. a) Activos de información, b) Esquema de publicación y c) Índice de Información Cundinamarca actualizados el 21 de Septiembre de 2023</t>
  </si>
  <si>
    <t>De acuerdo al registro fotográfico anexado, se observa el cumplimiento de la Meta 398 para este trimestre se realizó demarcación de un parqueadero en la sede de las bodegas 123 para personas con discapacidad</t>
  </si>
  <si>
    <t>Se evidencia el reporte de actividades del segundo cuatrimestre, vigencia 2023 de la Dirección de Atención al Usuario - proceso accesibilidad guía de atención al ciudadano con enfoque diferencial. 
Se ha realizado la verificación del cumplimiento de las siguientes acciones:
1. Actualización de la Guía de Atención al Usuario con Enfoque Diferencial en el Sistema de Información y Gestión de Correspondencia (SIGC) ISOLUCIÓN. Esta actualización representa un avance significativo en la mejora de la atención y el servicio brindado a usuarios con necesidades específicas.
Asimismo, se llevaron a cabo actividades de socialización y capacitación en jornadas de capacitación conjuntas con las entidades pertenecientes al nivel central de la Gobernación. Estas actividades tienen como objetivo fundamental garantizar que todo el personal esté debidamente informado y capacitado para brindar una atención inclusiva y diferencial a los usuarios.</t>
  </si>
  <si>
    <t xml:space="preserve">En el primer y segundo cuatrimestre se cumplido con la meta propuestas </t>
  </si>
  <si>
    <t>* Acta de capaciones virtuales de la Guía de atención al usuario con enfoque diferencial  a las siguientes secretarias: 1) Salud el día 9 de Noviembre, 2) Competitividad y Desarrollo Económico el día 2 de Octubre, 3) Función Pública el día 16 de Noviembre, 4) TICS el día 21 de Septiembre de 2023. * Informe de Actividades de Capacitación del mes de Septiembre.</t>
  </si>
  <si>
    <t>Se han adelantado actividades relacionadas con la mesa temática de transparencia. Se encuentran pendiente acciones para dar cumplimiento a la actividad.</t>
  </si>
  <si>
    <t>* Correo convocatoria 1ra Sesión 2023 Mesa Temática de Transparencia, Acceso a la Información y Lucha de la Corrupción De. 509 de 2022* Acta 1ra Sesión Ordinaria el 25 de Septiembre de 2023 y asistencia * Anexan presentación de la 1ra Mesa Temática y el informe consolidado del 25 de Septiembre * Correo convocatoria 2da Sesión 2023 Mesa Temática de Transparencia* Asistencia  2da Sesión Mesa Transparencia el 29 de Noviembre (sin embargo no es legible) * Correo del 29 de Noviembre - Segunda Sesión Mesa de Transparencia donde comparten los documentos de los temas tratados * Anexan Registro fotográfico de la 2da sesión de Transparencia</t>
  </si>
  <si>
    <r>
      <t>La Secretaría  de Prensa y Comunicaciones</t>
    </r>
    <r>
      <rPr>
        <sz val="14"/>
        <rFont val="Arial"/>
        <family val="2"/>
      </rPr>
      <t xml:space="preserve"> creo la guía de atención al usuario con enfoque diferencial con el objetivo de "Garantizar de manera oportuna y especial, la atención de los diferentes grupos y sectoriales tales como mujeres en embarazo, niños, niñas, adolescentes, adultos mayores, las personas con alguna condición de discapacidad, indígenas, comunidades negras, afrocolombianas, palenqueras y raizales Gitanos – Pueblo ROM, lesbianas, gays , bisexuales, transexuales, intersexuales (LGBTI) y demás que por su condición se haga necesaria su atención preferente con estándares ajustados a las diferentes normas para así brindar acceso a todos y cada uno de los servicios de la Gobernación de Cundinamarca." Por otro lado,  la Secretaría General adjunta presentación del “Avance Política Pública de Discapacidad” en Power Point y piezas gráficas elaboradas.</t>
    </r>
  </si>
  <si>
    <t>Para el tercer cuatrimestre se observa por la auditoria un avance de una (1) asistencia a la capacitación relacionada con conflictos de interés</t>
  </si>
  <si>
    <t>Se evidencia para esta actividad, piezas comunicativas relacionadas con valores del código de integridad</t>
  </si>
  <si>
    <t xml:space="preserve">Piezas comunicativas valores en el marco del código de integridad </t>
  </si>
  <si>
    <t xml:space="preserve">La Secretaria de la Función Publica realizo procesos de inducción y reinducción, evidenciando capacitaciones en las siguientes fechas:
*10 de agosto de 2023
*07 de septiembre de 2023
*12 de octubre de 2023
*22 de noviembre de 2023 </t>
  </si>
  <si>
    <t>Planillas de asistencias diligenciadas por los servidores públicos asistentes a las jornadas de inducción</t>
  </si>
  <si>
    <t>Se encuentra la estrategia de apropiación del código de integridad y el cronograma de divulgación de cada uno de los valores:
Compromiso, abril.
Diligencia, mayo.
Felicidad, Junio
Justicia, Julio
Honestidad: agosto
Cercanía: Septiembre
Respeto: Octubre.
Adicionalmente, se encuentran las  piezas informativas de los valores desde el mes de mayo hasta agosto.</t>
  </si>
  <si>
    <t xml:space="preserve">Se evidencia el informe de apropiación de cada valor por cada una de las secretarias </t>
  </si>
  <si>
    <t>Presentación de informe de apropiación de los valores del código de integridad</t>
  </si>
  <si>
    <t>Se evidencia la presentación del informe de resultados de apropiación de cada valor por cada mes, reflejando los porcentajes de apropiación por cada una de las secretarias de la Gobernación de Cundinamarca</t>
  </si>
  <si>
    <t xml:space="preserve">Un (1) informe de apropiación de los resultados de los valores por cada una de las secretarias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</si>
</sst>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quot;$&quot;\ * #,##0.00_-;_-&quot;$&quot;\ * &quot;-&quot;??_-;_-@_-"/>
    <numFmt numFmtId="165" formatCode="d/mm/yyyy;@"/>
    <numFmt numFmtId="166" formatCode="_-* #,##0.000_-;\-* #,##0.000_-;_-* &quot;-&quot;??_-;_-@"/>
    <numFmt numFmtId="167" formatCode="_-* #,##0.00_-;\-* #,##0.00_-;_-* &quot;-&quot;??_-;_-@"/>
    <numFmt numFmtId="168" formatCode="d/m/yyyy"/>
    <numFmt numFmtId="169" formatCode="dd/mm/yy"/>
    <numFmt numFmtId="170" formatCode="_-&quot;$&quot;\ * #,##0_-;\-&quot;$&quot;\ * #,##0_-;_-&quot;$&quot;\ * &quot;-&quot;??_-;_-@_-"/>
    <numFmt numFmtId="171" formatCode="[$-240A]d&quot; de &quot;mmmm&quot; de &quot;yyyy"/>
  </numFmts>
  <fonts count="57">
    <font>
      <sz val="11"/>
      <color theme="1"/>
      <name val="Calibri"/>
      <family val="2"/>
      <scheme val="minor"/>
    </font>
    <font>
      <sz val="10"/>
      <name val="Arial"/>
      <family val="2"/>
    </font>
    <font>
      <sz val="10"/>
      <name val="Arial"/>
      <family val="2"/>
    </font>
    <font>
      <sz val="10"/>
      <name val="Arial"/>
      <family val="2"/>
    </font>
    <font>
      <sz val="14"/>
      <name val="Arial"/>
      <family val="2"/>
    </font>
    <font>
      <sz val="11"/>
      <name val="Calibri"/>
      <family val="2"/>
      <scheme val="minor"/>
    </font>
    <font>
      <b/>
      <sz val="11"/>
      <name val="Calibri"/>
      <family val="2"/>
      <scheme val="minor"/>
    </font>
    <font>
      <u/>
      <sz val="11"/>
      <color theme="10"/>
      <name val="Calibri"/>
      <family val="2"/>
      <scheme val="minor"/>
    </font>
    <font>
      <b/>
      <sz val="14"/>
      <name val="Arial"/>
      <family val="2"/>
    </font>
    <font>
      <sz val="14"/>
      <color rgb="FF000000"/>
      <name val="Arial"/>
      <family val="2"/>
    </font>
    <font>
      <b/>
      <sz val="14"/>
      <color rgb="FF000000"/>
      <name val="Arial"/>
      <family val="2"/>
    </font>
    <font>
      <b/>
      <sz val="12"/>
      <color rgb="FF000000"/>
      <name val="Arial"/>
      <family val="2"/>
    </font>
    <font>
      <sz val="11"/>
      <color rgb="FF000000"/>
      <name val="Calibri"/>
      <family val="2"/>
    </font>
    <font>
      <sz val="11"/>
      <name val="Calibri"/>
      <family val="2"/>
    </font>
    <font>
      <sz val="11"/>
      <name val="Arial Narrow"/>
      <family val="2"/>
    </font>
    <font>
      <b/>
      <sz val="14"/>
      <name val="Arial Narrow"/>
      <family val="2"/>
    </font>
    <font>
      <b/>
      <sz val="11"/>
      <name val="Arial Narrow"/>
      <family val="2"/>
    </font>
    <font>
      <b/>
      <sz val="10"/>
      <name val="Arial Narrow"/>
      <family val="2"/>
    </font>
    <font>
      <sz val="9"/>
      <name val="Arial Narrow"/>
      <family val="2"/>
    </font>
    <font>
      <sz val="11"/>
      <color rgb="FF000000"/>
      <name val="Calibri"/>
      <family val="2"/>
    </font>
    <font>
      <b/>
      <sz val="14"/>
      <color rgb="FF333300"/>
      <name val="Arial"/>
      <family val="2"/>
    </font>
    <font>
      <sz val="11"/>
      <name val="Arial"/>
      <family val="2"/>
    </font>
    <font>
      <sz val="11"/>
      <color theme="1"/>
      <name val="Calibri"/>
      <family val="2"/>
      <scheme val="minor"/>
    </font>
    <font>
      <sz val="11"/>
      <name val="Calibri"/>
      <family val="2"/>
      <scheme val="minor"/>
    </font>
    <font>
      <sz val="9"/>
      <color rgb="FF000000"/>
      <name val="&quot;Arial Narrow&quot;, sans-serif"/>
    </font>
    <font>
      <sz val="9"/>
      <color rgb="FFFF0000"/>
      <name val="&quot;Arial Narrow&quot;, sans-serif"/>
    </font>
    <font>
      <sz val="9"/>
      <name val="&quot;Arial Narrow&quot;, sans-serif"/>
    </font>
    <font>
      <b/>
      <sz val="11"/>
      <name val="Calibri"/>
      <family val="2"/>
    </font>
    <font>
      <sz val="14"/>
      <name val="Arial Narrow"/>
      <family val="2"/>
    </font>
    <font>
      <b/>
      <sz val="11"/>
      <color rgb="FFFFFFFF"/>
      <name val="Arial Narrow"/>
      <family val="2"/>
    </font>
    <font>
      <b/>
      <sz val="14"/>
      <name val="Calibri"/>
      <family val="2"/>
    </font>
    <font>
      <sz val="11"/>
      <color rgb="FFFF0000"/>
      <name val="Arial Narrow"/>
      <family val="2"/>
    </font>
    <font>
      <b/>
      <sz val="9"/>
      <name val="Arial Narrow"/>
      <family val="2"/>
    </font>
    <font>
      <sz val="11"/>
      <color rgb="FF00CC00"/>
      <name val="Arial Narrow"/>
      <family val="2"/>
    </font>
    <font>
      <sz val="12"/>
      <name val="Arial"/>
      <family val="2"/>
    </font>
    <font>
      <sz val="11"/>
      <color rgb="FF000000"/>
      <name val="Arial Narrow"/>
      <family val="2"/>
    </font>
    <font>
      <sz val="11"/>
      <color rgb="FFF2F2F2"/>
      <name val="Arial Narrow"/>
      <family val="2"/>
    </font>
    <font>
      <sz val="9"/>
      <color rgb="FF38761D"/>
      <name val="Arial Narrow"/>
      <family val="2"/>
    </font>
    <font>
      <sz val="9"/>
      <color rgb="FFFF0000"/>
      <name val="Arial Narrow"/>
      <family val="2"/>
    </font>
    <font>
      <sz val="9"/>
      <color rgb="FF385623"/>
      <name val="Arial Narrow"/>
      <family val="2"/>
    </font>
    <font>
      <sz val="9"/>
      <color rgb="FF000000"/>
      <name val="Arial Narrow"/>
      <family val="2"/>
    </font>
    <font>
      <u/>
      <sz val="11"/>
      <name val="Arial Narrow"/>
      <family val="2"/>
    </font>
    <font>
      <u/>
      <sz val="11"/>
      <color rgb="FF1155CC"/>
      <name val="Arial Narrow"/>
      <family val="2"/>
    </font>
    <font>
      <sz val="10"/>
      <color rgb="FF000000"/>
      <name val="Arial"/>
      <family val="2"/>
    </font>
    <font>
      <sz val="10"/>
      <name val="Arial Narrow"/>
      <family val="2"/>
    </font>
    <font>
      <sz val="12"/>
      <name val="Arial Narrow"/>
      <family val="2"/>
    </font>
    <font>
      <sz val="16"/>
      <color rgb="FF000000"/>
      <name val="Calibri"/>
      <family val="2"/>
      <scheme val="minor"/>
    </font>
    <font>
      <sz val="16"/>
      <name val="Calibri"/>
      <family val="2"/>
      <scheme val="minor"/>
    </font>
    <font>
      <u/>
      <sz val="14"/>
      <color theme="10"/>
      <name val="Calibri"/>
      <family val="2"/>
      <scheme val="minor"/>
    </font>
    <font>
      <b/>
      <sz val="12"/>
      <color theme="1"/>
      <name val="Arial"/>
      <family val="2"/>
    </font>
    <font>
      <sz val="12"/>
      <color rgb="FF000000"/>
      <name val="Arial"/>
      <family val="2"/>
    </font>
    <font>
      <b/>
      <sz val="11"/>
      <color theme="1"/>
      <name val="Calibri"/>
      <family val="2"/>
      <scheme val="minor"/>
    </font>
    <font>
      <b/>
      <sz val="14"/>
      <color theme="1"/>
      <name val="Arial"/>
      <family val="2"/>
    </font>
    <font>
      <sz val="14"/>
      <color theme="1"/>
      <name val="Arial"/>
      <family val="2"/>
    </font>
    <font>
      <u/>
      <sz val="14"/>
      <color theme="10"/>
      <name val="Arial"/>
      <family val="2"/>
    </font>
    <font>
      <b/>
      <sz val="14"/>
      <color rgb="FF222A35"/>
      <name val="Arial"/>
      <family val="2"/>
    </font>
    <font>
      <sz val="14"/>
      <color rgb="FF222A35"/>
      <name val="Arial"/>
      <family val="2"/>
    </font>
  </fonts>
  <fills count="3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rgb="FFBDD7EE"/>
        <bgColor indexed="64"/>
      </patternFill>
    </fill>
    <fill>
      <patternFill patternType="solid">
        <fgColor rgb="FFFFFFFF"/>
        <bgColor indexed="64"/>
      </patternFill>
    </fill>
    <fill>
      <patternFill patternType="solid">
        <fgColor rgb="FFFFFFFF"/>
        <bgColor rgb="FFFFFFFF"/>
      </patternFill>
    </fill>
    <fill>
      <patternFill patternType="solid">
        <fgColor rgb="FF2F5496"/>
        <bgColor rgb="FF2F5496"/>
      </patternFill>
    </fill>
    <fill>
      <patternFill patternType="solid">
        <fgColor rgb="FFBDD6EE"/>
        <bgColor rgb="FFBDD6EE"/>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DEEAF6"/>
        <bgColor rgb="FFDEEAF6"/>
      </patternFill>
    </fill>
    <fill>
      <patternFill patternType="solid">
        <fgColor rgb="FFFFFF00"/>
        <bgColor rgb="FFFFFF00"/>
      </patternFill>
    </fill>
    <fill>
      <patternFill patternType="solid">
        <fgColor rgb="FF92D050"/>
        <bgColor rgb="FF92D050"/>
      </patternFill>
    </fill>
    <fill>
      <patternFill patternType="solid">
        <fgColor theme="0"/>
        <bgColor rgb="FFBDD7EE"/>
      </patternFill>
    </fill>
    <fill>
      <patternFill patternType="solid">
        <fgColor theme="0"/>
        <bgColor rgb="FF44546A"/>
      </patternFill>
    </fill>
    <fill>
      <patternFill patternType="solid">
        <fgColor theme="0"/>
        <bgColor rgb="FFBDD6EE"/>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9CC2E5"/>
        <bgColor rgb="FF9CC2E5"/>
      </patternFill>
    </fill>
    <fill>
      <patternFill patternType="solid">
        <fgColor rgb="FFFFFFFF"/>
        <bgColor rgb="FF000000"/>
      </patternFill>
    </fill>
    <fill>
      <patternFill patternType="solid">
        <fgColor rgb="FFBFBFBF"/>
        <bgColor rgb="FF000000"/>
      </patternFill>
    </fill>
    <fill>
      <patternFill patternType="solid">
        <fgColor theme="0" tint="-0.249977111117893"/>
        <bgColor indexed="64"/>
      </patternFill>
    </fill>
    <fill>
      <patternFill patternType="solid">
        <fgColor theme="0"/>
        <bgColor rgb="FF000000"/>
      </patternFill>
    </fill>
    <fill>
      <patternFill patternType="solid">
        <fgColor rgb="FFC6E0B4"/>
        <bgColor indexed="64"/>
      </patternFill>
    </fill>
    <fill>
      <patternFill patternType="solid">
        <fgColor rgb="FFE2EFDA"/>
        <bgColor indexed="64"/>
      </patternFill>
    </fill>
    <fill>
      <patternFill patternType="solid">
        <fgColor theme="9" tint="0.79998168889431442"/>
        <bgColor indexed="64"/>
      </patternFill>
    </fill>
  </fills>
  <borders count="146">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2F75B5"/>
      </right>
      <top style="thick">
        <color theme="4"/>
      </top>
      <bottom style="medium">
        <color rgb="FF2F75B5"/>
      </bottom>
      <diagonal/>
    </border>
    <border>
      <left/>
      <right style="thick">
        <color theme="4"/>
      </right>
      <top style="thick">
        <color theme="4"/>
      </top>
      <bottom style="medium">
        <color rgb="FF2F75B5"/>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style="medium">
        <color rgb="FF2F75B5"/>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medium">
        <color rgb="FF2E75B5"/>
      </left>
      <right/>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bottom/>
      <diagonal/>
    </border>
    <border>
      <left/>
      <right style="medium">
        <color rgb="FF2F75B5"/>
      </right>
      <top style="medium">
        <color rgb="FF2F75B5"/>
      </top>
      <bottom style="medium">
        <color rgb="FF2F75B5"/>
      </bottom>
      <diagonal/>
    </border>
    <border>
      <left style="medium">
        <color rgb="FF2F75B5"/>
      </left>
      <right/>
      <top style="medium">
        <color rgb="FF2F75B5"/>
      </top>
      <bottom style="medium">
        <color rgb="FF2F75B5"/>
      </bottom>
      <diagonal/>
    </border>
    <border>
      <left/>
      <right/>
      <top/>
      <bottom style="medium">
        <color theme="4" tint="0.39997558519241921"/>
      </bottom>
      <diagonal/>
    </border>
    <border>
      <left style="medium">
        <color auto="1"/>
      </left>
      <right style="medium">
        <color auto="1"/>
      </right>
      <top style="medium">
        <color auto="1"/>
      </top>
      <bottom style="medium">
        <color auto="1"/>
      </bottom>
      <diagonal/>
    </border>
    <border>
      <left style="thin">
        <color rgb="FF000000"/>
      </left>
      <right/>
      <top style="medium">
        <color rgb="FF000000"/>
      </top>
      <bottom/>
      <diagonal/>
    </border>
    <border>
      <left style="thin">
        <color rgb="FF000000"/>
      </left>
      <right/>
      <top/>
      <bottom style="medium">
        <color rgb="FF000000"/>
      </bottom>
      <diagonal/>
    </border>
    <border>
      <left/>
      <right/>
      <top style="dotted">
        <color rgb="FF548135"/>
      </top>
      <bottom/>
      <diagonal/>
    </border>
    <border>
      <left/>
      <right style="dotted">
        <color rgb="FF548135"/>
      </right>
      <top style="dotted">
        <color rgb="FF548135"/>
      </top>
      <bottom/>
      <diagonal/>
    </border>
    <border>
      <left/>
      <right style="dotted">
        <color rgb="FF548135"/>
      </right>
      <top/>
      <bottom/>
      <diagonal/>
    </border>
    <border>
      <left style="dotted">
        <color rgb="FFE46C0A"/>
      </left>
      <right style="dotted">
        <color rgb="FFE46C0A"/>
      </right>
      <top style="dotted">
        <color rgb="FFE46C0A"/>
      </top>
      <bottom style="dotted">
        <color rgb="FFE46C0A"/>
      </bottom>
      <diagonal/>
    </border>
    <border>
      <left/>
      <right style="dotted">
        <color rgb="FF548135"/>
      </right>
      <top/>
      <bottom style="dotted">
        <color rgb="FF548135"/>
      </bottom>
      <diagonal/>
    </border>
    <border>
      <left style="dotted">
        <color rgb="FF548135"/>
      </left>
      <right style="dotted">
        <color rgb="FF548135"/>
      </right>
      <top/>
      <bottom style="thin">
        <color rgb="FF000000"/>
      </bottom>
      <diagonal/>
    </border>
    <border>
      <left style="medium">
        <color rgb="FF2F75B5"/>
      </left>
      <right/>
      <top/>
      <bottom style="medium">
        <color rgb="FF8EAADB"/>
      </bottom>
      <diagonal/>
    </border>
    <border>
      <left/>
      <right/>
      <top/>
      <bottom style="medium">
        <color rgb="FF8EAADB"/>
      </bottom>
      <diagonal/>
    </border>
    <border>
      <left/>
      <right/>
      <top style="medium">
        <color rgb="FF8EAADB"/>
      </top>
      <bottom style="medium">
        <color rgb="FF8EAADB"/>
      </bottom>
      <diagonal/>
    </border>
    <border>
      <left style="medium">
        <color rgb="FF8EAADB"/>
      </left>
      <right/>
      <top style="medium">
        <color rgb="FF8EAADB"/>
      </top>
      <bottom style="thin">
        <color auto="1"/>
      </bottom>
      <diagonal/>
    </border>
    <border>
      <left/>
      <right/>
      <top style="medium">
        <color rgb="FF8EAADB"/>
      </top>
      <bottom style="thin">
        <color auto="1"/>
      </bottom>
      <diagonal/>
    </border>
    <border>
      <left/>
      <right style="medium">
        <color rgb="FF8EAADB"/>
      </right>
      <top style="medium">
        <color rgb="FF8EAADB"/>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rgb="FF000000"/>
      </left>
      <right style="medium">
        <color auto="1"/>
      </right>
      <top/>
      <bottom style="medium">
        <color auto="1"/>
      </bottom>
      <diagonal/>
    </border>
    <border>
      <left style="medium">
        <color rgb="FF000000"/>
      </left>
      <right style="medium">
        <color auto="1"/>
      </right>
      <top style="medium">
        <color auto="1"/>
      </top>
      <bottom/>
      <diagonal/>
    </border>
    <border>
      <left style="medium">
        <color rgb="FF2F75B5"/>
      </left>
      <right style="medium">
        <color rgb="FF000000"/>
      </right>
      <top/>
      <bottom style="medium">
        <color rgb="FF2F75B5"/>
      </bottom>
      <diagonal/>
    </border>
    <border>
      <left style="medium">
        <color rgb="FF000000"/>
      </left>
      <right style="medium">
        <color auto="1"/>
      </right>
      <top/>
      <bottom/>
      <diagonal/>
    </border>
    <border>
      <left style="medium">
        <color rgb="FF000000"/>
      </left>
      <right style="medium">
        <color auto="1"/>
      </right>
      <top/>
      <bottom style="thin">
        <color rgb="FF000000"/>
      </bottom>
      <diagonal/>
    </border>
    <border>
      <left style="thin">
        <color indexed="64"/>
      </left>
      <right style="medium">
        <color theme="4"/>
      </right>
      <top style="thin">
        <color indexed="64"/>
      </top>
      <bottom/>
      <diagonal/>
    </border>
    <border>
      <left style="thin">
        <color indexed="64"/>
      </left>
      <right style="medium">
        <color theme="4"/>
      </right>
      <top/>
      <bottom/>
      <diagonal/>
    </border>
    <border>
      <left style="thin">
        <color indexed="64"/>
      </left>
      <right style="medium">
        <color theme="4"/>
      </right>
      <top/>
      <bottom style="thin">
        <color indexed="64"/>
      </bottom>
      <diagonal/>
    </border>
    <border>
      <left style="medium">
        <color theme="4" tint="0.39997558519241921"/>
      </left>
      <right style="medium">
        <color theme="4" tint="0.39997558519241921"/>
      </right>
      <top style="medium">
        <color theme="4" tint="0.39997558519241921"/>
      </top>
      <bottom style="medium">
        <color theme="4" tint="0.39997558519241921"/>
      </bottom>
      <diagonal/>
    </border>
    <border>
      <left style="medium">
        <color theme="4" tint="0.39997558519241921"/>
      </left>
      <right/>
      <top style="medium">
        <color theme="4" tint="0.39997558519241921"/>
      </top>
      <bottom style="medium">
        <color theme="4" tint="0.39997558519241921"/>
      </bottom>
      <diagonal/>
    </border>
    <border>
      <left/>
      <right/>
      <top style="medium">
        <color theme="4" tint="0.39997558519241921"/>
      </top>
      <bottom style="medium">
        <color theme="4" tint="0.39997558519241921"/>
      </bottom>
      <diagonal/>
    </border>
    <border>
      <left/>
      <right style="medium">
        <color theme="4" tint="0.39997558519241921"/>
      </right>
      <top style="medium">
        <color theme="4" tint="0.39997558519241921"/>
      </top>
      <bottom style="medium">
        <color theme="4" tint="0.39997558519241921"/>
      </bottom>
      <diagonal/>
    </border>
    <border>
      <left style="medium">
        <color theme="4" tint="0.39997558519241921"/>
      </left>
      <right/>
      <top style="medium">
        <color theme="4" tint="0.39997558519241921"/>
      </top>
      <bottom/>
      <diagonal/>
    </border>
    <border>
      <left/>
      <right/>
      <top style="medium">
        <color theme="4" tint="0.39997558519241921"/>
      </top>
      <bottom/>
      <diagonal/>
    </border>
    <border>
      <left/>
      <right style="medium">
        <color theme="4" tint="0.39997558519241921"/>
      </right>
      <top style="medium">
        <color theme="4" tint="0.39997558519241921"/>
      </top>
      <bottom/>
      <diagonal/>
    </border>
    <border>
      <left style="medium">
        <color theme="4" tint="0.39997558519241921"/>
      </left>
      <right/>
      <top/>
      <bottom style="medium">
        <color theme="4" tint="0.39997558519241921"/>
      </bottom>
      <diagonal/>
    </border>
    <border>
      <left/>
      <right style="medium">
        <color theme="4" tint="0.39997558519241921"/>
      </right>
      <top/>
      <bottom style="medium">
        <color theme="4" tint="0.39997558519241921"/>
      </bottom>
      <diagonal/>
    </border>
    <border>
      <left style="medium">
        <color theme="4" tint="0.39997558519241921"/>
      </left>
      <right/>
      <top/>
      <bottom/>
      <diagonal/>
    </border>
    <border>
      <left/>
      <right style="medium">
        <color theme="4" tint="0.39997558519241921"/>
      </right>
      <top/>
      <bottom/>
      <diagonal/>
    </border>
    <border>
      <left style="medium">
        <color theme="4" tint="0.39997558519241921"/>
      </left>
      <right style="medium">
        <color theme="4" tint="0.39997558519241921"/>
      </right>
      <top style="medium">
        <color theme="4" tint="0.39997558519241921"/>
      </top>
      <bottom style="medium">
        <color rgb="FF000000"/>
      </bottom>
      <diagonal/>
    </border>
    <border>
      <left style="medium">
        <color theme="4" tint="0.39997558519241921"/>
      </left>
      <right style="medium">
        <color theme="4" tint="0.39997558519241921"/>
      </right>
      <top style="medium">
        <color rgb="FF000000"/>
      </top>
      <bottom style="medium">
        <color rgb="FF000000"/>
      </bottom>
      <diagonal/>
    </border>
    <border>
      <left style="medium">
        <color theme="4" tint="0.39997558519241921"/>
      </left>
      <right style="medium">
        <color theme="4" tint="0.39997558519241921"/>
      </right>
      <top style="medium">
        <color rgb="FF000000"/>
      </top>
      <bottom/>
      <diagonal/>
    </border>
    <border>
      <left style="medium">
        <color theme="4" tint="0.39997558519241921"/>
      </left>
      <right style="medium">
        <color theme="4" tint="0.39997558519241921"/>
      </right>
      <top/>
      <bottom style="medium">
        <color theme="4" tint="0.39997558519241921"/>
      </bottom>
      <diagonal/>
    </border>
    <border>
      <left style="medium">
        <color rgb="FF000000"/>
      </left>
      <right style="medium">
        <color rgb="FF2F75B5"/>
      </right>
      <top style="medium">
        <color rgb="FF2F75B5"/>
      </top>
      <bottom style="thin">
        <color indexed="64"/>
      </bottom>
      <diagonal/>
    </border>
    <border>
      <left style="medium">
        <color auto="1"/>
      </left>
      <right style="medium">
        <color rgb="FF2F75B5"/>
      </right>
      <top style="medium">
        <color rgb="FF2F75B5"/>
      </top>
      <bottom style="thin">
        <color indexed="64"/>
      </bottom>
      <diagonal/>
    </border>
    <border>
      <left style="medium">
        <color rgb="FF000000"/>
      </left>
      <right style="medium">
        <color rgb="FF2F75B5"/>
      </right>
      <top/>
      <bottom style="thin">
        <color indexed="64"/>
      </bottom>
      <diagonal/>
    </border>
    <border>
      <left style="medium">
        <color theme="4"/>
      </left>
      <right style="medium">
        <color theme="4"/>
      </right>
      <top/>
      <bottom style="medium">
        <color theme="4"/>
      </bottom>
      <diagonal/>
    </border>
    <border>
      <left style="medium">
        <color theme="4"/>
      </left>
      <right/>
      <top style="medium">
        <color rgb="FF2F75B5"/>
      </top>
      <bottom style="medium">
        <color theme="4"/>
      </bottom>
      <diagonal/>
    </border>
    <border>
      <left/>
      <right style="medium">
        <color rgb="FF2F75B5"/>
      </right>
      <top style="medium">
        <color rgb="FF2F75B5"/>
      </top>
      <bottom style="medium">
        <color theme="4"/>
      </bottom>
      <diagonal/>
    </border>
    <border>
      <left style="medium">
        <color theme="4"/>
      </left>
      <right/>
      <top style="medium">
        <color theme="4"/>
      </top>
      <bottom style="medium">
        <color theme="4"/>
      </bottom>
      <diagonal/>
    </border>
    <border>
      <left/>
      <right style="medium">
        <color rgb="FF2F75B5"/>
      </right>
      <top style="medium">
        <color theme="4"/>
      </top>
      <bottom style="medium">
        <color theme="4"/>
      </bottom>
      <diagonal/>
    </border>
    <border>
      <left style="medium">
        <color theme="4" tint="-0.24994659260841701"/>
      </left>
      <right style="medium">
        <color rgb="FF2F75B5"/>
      </right>
      <top style="medium">
        <color theme="4" tint="-0.24994659260841701"/>
      </top>
      <bottom style="medium">
        <color rgb="FF2F75B5"/>
      </bottom>
      <diagonal/>
    </border>
    <border>
      <left style="medium">
        <color rgb="FF8EAADB"/>
      </left>
      <right/>
      <top style="medium">
        <color rgb="FF8EAADB"/>
      </top>
      <bottom/>
      <diagonal/>
    </border>
    <border>
      <left/>
      <right/>
      <top style="medium">
        <color rgb="FF8EAADB"/>
      </top>
      <bottom/>
      <diagonal/>
    </border>
    <border>
      <left/>
      <right style="medium">
        <color rgb="FF8EAADB"/>
      </right>
      <top style="medium">
        <color rgb="FF8EAADB"/>
      </top>
      <bottom/>
      <diagonal/>
    </border>
    <border>
      <left style="medium">
        <color theme="4" tint="-0.24994659260841701"/>
      </left>
      <right style="medium">
        <color theme="4" tint="-0.24994659260841701"/>
      </right>
      <top style="medium">
        <color theme="4" tint="-0.24994659260841701"/>
      </top>
      <bottom style="medium">
        <color rgb="FF2F75B5"/>
      </bottom>
      <diagonal/>
    </border>
    <border>
      <left/>
      <right style="medium">
        <color theme="4"/>
      </right>
      <top style="medium">
        <color theme="4"/>
      </top>
      <bottom/>
      <diagonal/>
    </border>
    <border>
      <left/>
      <right style="medium">
        <color theme="4"/>
      </right>
      <top style="medium">
        <color theme="4"/>
      </top>
      <bottom style="medium">
        <color theme="4"/>
      </bottom>
      <diagonal/>
    </border>
    <border>
      <left style="medium">
        <color indexed="64"/>
      </left>
      <right style="thin">
        <color rgb="FF000000"/>
      </right>
      <top/>
      <bottom style="medium">
        <color indexed="64"/>
      </bottom>
      <diagonal/>
    </border>
    <border>
      <left style="medium">
        <color indexed="64"/>
      </left>
      <right style="medium">
        <color indexed="64"/>
      </right>
      <top style="medium">
        <color indexed="64"/>
      </top>
      <bottom style="thin">
        <color indexed="64"/>
      </bottom>
      <diagonal/>
    </border>
    <border>
      <left style="medium">
        <color theme="4"/>
      </left>
      <right style="thin">
        <color indexed="64"/>
      </right>
      <top style="thin">
        <color indexed="64"/>
      </top>
      <bottom/>
      <diagonal/>
    </border>
  </borders>
  <cellStyleXfs count="29">
    <xf numFmtId="0" fontId="0" fillId="0" borderId="0"/>
    <xf numFmtId="0" fontId="2" fillId="0" borderId="0"/>
    <xf numFmtId="0" fontId="1" fillId="0" borderId="0"/>
    <xf numFmtId="0" fontId="1" fillId="0" borderId="0"/>
    <xf numFmtId="0" fontId="3" fillId="0" borderId="0"/>
    <xf numFmtId="0" fontId="7" fillId="0" borderId="0" applyNumberFormat="0" applyFill="0" applyBorder="0" applyAlignment="0" applyProtection="0"/>
    <xf numFmtId="0" fontId="1" fillId="0" borderId="0"/>
    <xf numFmtId="0" fontId="19" fillId="0" borderId="0"/>
    <xf numFmtId="0" fontId="12" fillId="0" borderId="0"/>
    <xf numFmtId="0" fontId="23" fillId="0" borderId="0"/>
    <xf numFmtId="0" fontId="5" fillId="0" borderId="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3" fillId="0" borderId="0"/>
    <xf numFmtId="0" fontId="22" fillId="0" borderId="0"/>
    <xf numFmtId="9" fontId="23" fillId="0" borderId="0" applyFont="0" applyFill="0" applyBorder="0" applyAlignment="0" applyProtection="0"/>
    <xf numFmtId="164" fontId="5" fillId="0" borderId="0" applyFont="0" applyFill="0" applyBorder="0" applyAlignment="0" applyProtection="0"/>
    <xf numFmtId="164" fontId="22" fillId="0" borderId="0" applyFont="0" applyFill="0" applyBorder="0" applyAlignment="0" applyProtection="0"/>
    <xf numFmtId="0" fontId="12" fillId="0" borderId="0"/>
    <xf numFmtId="0" fontId="5" fillId="0" borderId="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9" fontId="22" fillId="0" borderId="0" applyFont="0" applyFill="0" applyBorder="0" applyAlignment="0" applyProtection="0"/>
    <xf numFmtId="0" fontId="7" fillId="0" borderId="0" applyNumberFormat="0" applyFill="0" applyBorder="0" applyAlignment="0" applyProtection="0"/>
  </cellStyleXfs>
  <cellXfs count="625">
    <xf numFmtId="0" fontId="0" fillId="0" borderId="0" xfId="0"/>
    <xf numFmtId="0" fontId="0" fillId="0" borderId="2" xfId="0" applyBorder="1"/>
    <xf numFmtId="0" fontId="0" fillId="0" borderId="2" xfId="0" applyBorder="1" applyAlignment="1">
      <alignment wrapText="1"/>
    </xf>
    <xf numFmtId="0" fontId="0" fillId="0" borderId="5" xfId="0" applyBorder="1"/>
    <xf numFmtId="0" fontId="5" fillId="4" borderId="0" xfId="0" applyFont="1" applyFill="1"/>
    <xf numFmtId="0" fontId="6" fillId="5" borderId="0" xfId="0" applyFont="1" applyFill="1" applyAlignment="1">
      <alignment wrapText="1"/>
    </xf>
    <xf numFmtId="0" fontId="6" fillId="6" borderId="0" xfId="0" applyFont="1" applyFill="1" applyAlignment="1">
      <alignment wrapText="1"/>
    </xf>
    <xf numFmtId="0" fontId="5" fillId="7" borderId="0" xfId="5" applyFont="1" applyFill="1" applyAlignment="1">
      <alignment wrapText="1"/>
    </xf>
    <xf numFmtId="0" fontId="6" fillId="8" borderId="0" xfId="0" applyFont="1" applyFill="1" applyAlignment="1">
      <alignment wrapText="1"/>
    </xf>
    <xf numFmtId="0" fontId="5" fillId="5" borderId="0" xfId="5" applyFont="1" applyFill="1" applyAlignment="1">
      <alignment wrapText="1"/>
    </xf>
    <xf numFmtId="0" fontId="6" fillId="7" borderId="0" xfId="0" applyFont="1" applyFill="1" applyAlignment="1">
      <alignment wrapText="1"/>
    </xf>
    <xf numFmtId="0" fontId="5" fillId="8" borderId="0" xfId="5" applyFont="1" applyFill="1" applyAlignment="1">
      <alignment wrapText="1"/>
    </xf>
    <xf numFmtId="0" fontId="10" fillId="10" borderId="35" xfId="0" applyFont="1" applyFill="1" applyBorder="1" applyAlignment="1">
      <alignment horizontal="center" vertical="center" wrapText="1"/>
    </xf>
    <xf numFmtId="0" fontId="10" fillId="10" borderId="36" xfId="0" applyFont="1" applyFill="1" applyBorder="1" applyAlignment="1">
      <alignment horizontal="center" vertical="center" wrapText="1"/>
    </xf>
    <xf numFmtId="0" fontId="13" fillId="12" borderId="55" xfId="0" applyFont="1" applyFill="1" applyBorder="1" applyAlignment="1">
      <alignment horizontal="center" vertical="center" textRotation="90" wrapText="1"/>
    </xf>
    <xf numFmtId="0" fontId="14" fillId="0" borderId="65" xfId="0" applyFont="1" applyBorder="1" applyAlignment="1">
      <alignment horizontal="center" vertical="center"/>
    </xf>
    <xf numFmtId="0" fontId="18" fillId="0" borderId="65" xfId="0" applyFont="1" applyBorder="1" applyAlignment="1">
      <alignment horizontal="left" vertical="center" wrapText="1"/>
    </xf>
    <xf numFmtId="0" fontId="14" fillId="0" borderId="65" xfId="0" applyFont="1" applyBorder="1" applyAlignment="1">
      <alignment horizontal="center" vertical="center" textRotation="90"/>
    </xf>
    <xf numFmtId="0" fontId="16" fillId="0" borderId="65" xfId="0" applyFont="1" applyBorder="1" applyAlignment="1">
      <alignment horizontal="center" vertical="center" textRotation="90" wrapText="1"/>
    </xf>
    <xf numFmtId="0" fontId="14" fillId="0" borderId="59" xfId="0" applyFont="1" applyBorder="1" applyAlignment="1">
      <alignment horizontal="center" vertical="center" textRotation="90" wrapText="1"/>
    </xf>
    <xf numFmtId="0" fontId="14" fillId="0" borderId="65" xfId="0" applyFont="1" applyBorder="1" applyAlignment="1">
      <alignment horizontal="center" vertical="center" wrapText="1"/>
    </xf>
    <xf numFmtId="0" fontId="13" fillId="0" borderId="0" xfId="0" applyFont="1"/>
    <xf numFmtId="0" fontId="14" fillId="0" borderId="62" xfId="0" applyFont="1" applyBorder="1" applyAlignment="1">
      <alignment horizontal="center" vertical="center" wrapText="1"/>
    </xf>
    <xf numFmtId="14" fontId="14" fillId="0" borderId="65" xfId="0" applyNumberFormat="1" applyFont="1" applyBorder="1" applyAlignment="1">
      <alignment horizontal="center" vertical="center" wrapText="1"/>
    </xf>
    <xf numFmtId="0" fontId="14" fillId="0" borderId="65" xfId="0" applyFont="1" applyBorder="1" applyAlignment="1">
      <alignment horizontal="left" vertical="center" wrapText="1"/>
    </xf>
    <xf numFmtId="0" fontId="14" fillId="0" borderId="65" xfId="0" applyFont="1" applyBorder="1" applyAlignment="1">
      <alignment vertical="center" wrapText="1"/>
    </xf>
    <xf numFmtId="0" fontId="14" fillId="0" borderId="65" xfId="0" applyFont="1" applyBorder="1" applyAlignment="1">
      <alignment horizontal="center" vertical="center" textRotation="90" wrapText="1"/>
    </xf>
    <xf numFmtId="0" fontId="10" fillId="0" borderId="0" xfId="0" applyFont="1" applyAlignment="1">
      <alignment vertical="center"/>
    </xf>
    <xf numFmtId="0" fontId="10" fillId="13" borderId="0" xfId="0" applyFont="1" applyFill="1" applyAlignment="1">
      <alignment vertical="center"/>
    </xf>
    <xf numFmtId="0" fontId="20" fillId="11" borderId="0" xfId="0" applyFont="1" applyFill="1" applyAlignment="1">
      <alignment horizontal="center" vertical="center" wrapText="1"/>
    </xf>
    <xf numFmtId="0" fontId="10" fillId="11" borderId="0" xfId="0" applyFont="1" applyFill="1" applyAlignment="1">
      <alignment horizontal="left" vertical="center" wrapText="1"/>
    </xf>
    <xf numFmtId="0" fontId="10" fillId="11" borderId="80" xfId="0" applyFont="1" applyFill="1" applyBorder="1" applyAlignment="1">
      <alignment horizontal="left" vertical="center" wrapText="1"/>
    </xf>
    <xf numFmtId="0" fontId="8" fillId="15" borderId="81" xfId="0" applyFont="1" applyFill="1" applyBorder="1" applyAlignment="1">
      <alignment horizontal="center" vertical="center" wrapText="1"/>
    </xf>
    <xf numFmtId="0" fontId="8" fillId="15" borderId="82" xfId="0" applyFont="1" applyFill="1" applyBorder="1" applyAlignment="1">
      <alignment horizontal="center" vertical="center" wrapText="1"/>
    </xf>
    <xf numFmtId="0" fontId="8" fillId="15" borderId="83" xfId="0" applyFont="1" applyFill="1" applyBorder="1" applyAlignment="1">
      <alignment horizontal="center" vertical="center" wrapText="1"/>
    </xf>
    <xf numFmtId="0" fontId="10" fillId="15" borderId="82" xfId="0" applyFont="1" applyFill="1" applyBorder="1" applyAlignment="1">
      <alignment horizontal="center" vertical="center" wrapText="1"/>
    </xf>
    <xf numFmtId="0" fontId="10" fillId="11" borderId="39" xfId="0" applyFont="1" applyFill="1" applyBorder="1" applyAlignment="1">
      <alignment horizontal="center" vertical="center"/>
    </xf>
    <xf numFmtId="0" fontId="10" fillId="11" borderId="39" xfId="0" applyFont="1" applyFill="1" applyBorder="1" applyAlignment="1">
      <alignment horizontal="center" vertical="center" wrapText="1"/>
    </xf>
    <xf numFmtId="0" fontId="13" fillId="0" borderId="66" xfId="0" applyFont="1" applyBorder="1"/>
    <xf numFmtId="0" fontId="13" fillId="0" borderId="62" xfId="0" applyFont="1" applyBorder="1"/>
    <xf numFmtId="0" fontId="14" fillId="0" borderId="59" xfId="0" applyFont="1" applyBorder="1" applyAlignment="1">
      <alignment horizontal="center" vertical="center" wrapText="1"/>
    </xf>
    <xf numFmtId="167" fontId="14" fillId="0" borderId="59" xfId="0" applyNumberFormat="1" applyFont="1" applyBorder="1" applyAlignment="1">
      <alignment horizontal="center" vertical="center" wrapText="1"/>
    </xf>
    <xf numFmtId="0" fontId="14" fillId="0" borderId="66" xfId="0" applyFont="1" applyBorder="1" applyAlignment="1">
      <alignment horizontal="center" vertical="center" wrapText="1"/>
    </xf>
    <xf numFmtId="0" fontId="14" fillId="0" borderId="59" xfId="0" applyFont="1" applyBorder="1" applyAlignment="1">
      <alignment horizontal="center" vertical="center" textRotation="90"/>
    </xf>
    <xf numFmtId="0" fontId="16" fillId="0" borderId="59" xfId="0" applyFont="1" applyBorder="1" applyAlignment="1">
      <alignment horizontal="center" vertical="center" textRotation="90" wrapText="1"/>
    </xf>
    <xf numFmtId="0" fontId="27" fillId="0" borderId="0" xfId="0" applyFont="1" applyAlignment="1">
      <alignment wrapText="1"/>
    </xf>
    <xf numFmtId="0" fontId="13" fillId="0" borderId="31" xfId="0" applyFont="1" applyBorder="1" applyAlignment="1">
      <alignment wrapText="1"/>
    </xf>
    <xf numFmtId="0" fontId="14" fillId="0" borderId="0" xfId="0" applyFont="1" applyAlignment="1">
      <alignment wrapText="1"/>
    </xf>
    <xf numFmtId="0" fontId="13" fillId="0" borderId="0" xfId="0" applyFont="1" applyAlignment="1">
      <alignment wrapText="1"/>
    </xf>
    <xf numFmtId="0" fontId="14"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wrapText="1"/>
    </xf>
    <xf numFmtId="0" fontId="16" fillId="0" borderId="57"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91" xfId="0" applyFont="1" applyBorder="1" applyAlignment="1">
      <alignment vertical="center" wrapText="1"/>
    </xf>
    <xf numFmtId="0" fontId="16" fillId="0" borderId="62" xfId="0" applyFont="1" applyBorder="1" applyAlignment="1">
      <alignment horizontal="center" vertical="center" wrapText="1"/>
    </xf>
    <xf numFmtId="0" fontId="30" fillId="0" borderId="65" xfId="0" applyFont="1" applyBorder="1" applyAlignment="1">
      <alignment horizontal="center" vertical="center" textRotation="90" wrapText="1"/>
    </xf>
    <xf numFmtId="0" fontId="15" fillId="0" borderId="65" xfId="0" applyFont="1" applyBorder="1" applyAlignment="1">
      <alignment horizontal="center" vertical="center" textRotation="90" wrapText="1"/>
    </xf>
    <xf numFmtId="0" fontId="16" fillId="0" borderId="62" xfId="0" applyFont="1" applyBorder="1" applyAlignment="1">
      <alignment horizontal="center" vertical="center" textRotation="90" wrapText="1"/>
    </xf>
    <xf numFmtId="0" fontId="16" fillId="0" borderId="0" xfId="0" applyFont="1" applyAlignment="1">
      <alignment horizontal="center" vertical="center" wrapText="1"/>
    </xf>
    <xf numFmtId="0" fontId="14" fillId="0" borderId="59" xfId="0" applyFont="1" applyBorder="1" applyAlignment="1">
      <alignment vertical="center" wrapText="1"/>
    </xf>
    <xf numFmtId="1" fontId="14" fillId="0" borderId="65" xfId="0" applyNumberFormat="1" applyFont="1" applyBorder="1" applyAlignment="1">
      <alignment horizontal="center" vertical="center" textRotation="90" wrapText="1"/>
    </xf>
    <xf numFmtId="168" fontId="14" fillId="0" borderId="65" xfId="0" applyNumberFormat="1" applyFont="1" applyBorder="1" applyAlignment="1">
      <alignment horizontal="center" vertical="center" wrapText="1"/>
    </xf>
    <xf numFmtId="0" fontId="14" fillId="0" borderId="0" xfId="0" applyFont="1" applyAlignment="1">
      <alignment vertical="center" wrapText="1"/>
    </xf>
    <xf numFmtId="0" fontId="14" fillId="0" borderId="66" xfId="0" applyFont="1" applyBorder="1" applyAlignment="1">
      <alignment vertical="center" wrapText="1"/>
    </xf>
    <xf numFmtId="0" fontId="14" fillId="0" borderId="62" xfId="0" applyFont="1" applyBorder="1" applyAlignment="1">
      <alignment vertical="center" wrapText="1"/>
    </xf>
    <xf numFmtId="1" fontId="14" fillId="0" borderId="65" xfId="0" applyNumberFormat="1" applyFont="1" applyBorder="1" applyAlignment="1">
      <alignment horizontal="center" vertical="center" textRotation="90"/>
    </xf>
    <xf numFmtId="14" fontId="14" fillId="20" borderId="65" xfId="0" applyNumberFormat="1" applyFont="1" applyFill="1" applyBorder="1" applyAlignment="1">
      <alignment horizontal="center" vertical="center" wrapText="1"/>
    </xf>
    <xf numFmtId="14" fontId="14" fillId="0" borderId="0" xfId="0" applyNumberFormat="1" applyFont="1" applyAlignment="1">
      <alignment horizontal="center" vertical="center" wrapText="1"/>
    </xf>
    <xf numFmtId="0" fontId="34" fillId="0" borderId="65" xfId="0" applyFont="1" applyBorder="1" applyAlignment="1">
      <alignment horizontal="left" vertical="center" wrapText="1"/>
    </xf>
    <xf numFmtId="0" fontId="14" fillId="0" borderId="66" xfId="0" applyFont="1" applyBorder="1" applyAlignment="1">
      <alignment horizontal="center" vertical="top" wrapText="1"/>
    </xf>
    <xf numFmtId="0" fontId="35" fillId="0" borderId="0" xfId="0" applyFont="1" applyAlignment="1">
      <alignment horizontal="center" wrapText="1"/>
    </xf>
    <xf numFmtId="0" fontId="12" fillId="0" borderId="0" xfId="0" applyFont="1" applyAlignment="1">
      <alignment horizontal="center" vertical="center"/>
    </xf>
    <xf numFmtId="0" fontId="13" fillId="0" borderId="66" xfId="0" applyFont="1" applyBorder="1" applyAlignment="1">
      <alignment horizontal="center" wrapText="1"/>
    </xf>
    <xf numFmtId="0" fontId="36" fillId="0" borderId="66" xfId="0" applyFont="1" applyBorder="1" applyAlignment="1">
      <alignment vertical="center" wrapText="1"/>
    </xf>
    <xf numFmtId="0" fontId="35" fillId="0" borderId="94" xfId="0" applyFont="1" applyBorder="1" applyAlignment="1">
      <alignment horizontal="left" vertical="center" wrapText="1"/>
    </xf>
    <xf numFmtId="0" fontId="32" fillId="0" borderId="65" xfId="0" applyFont="1" applyBorder="1" applyAlignment="1">
      <alignment horizontal="left" vertical="center" wrapText="1"/>
    </xf>
    <xf numFmtId="0" fontId="39" fillId="11" borderId="65" xfId="0" applyFont="1" applyFill="1" applyBorder="1" applyAlignment="1">
      <alignment horizontal="left" vertical="center" wrapText="1"/>
    </xf>
    <xf numFmtId="0" fontId="13" fillId="0" borderId="0" xfId="0" applyFont="1" applyAlignment="1">
      <alignment vertical="center" wrapText="1"/>
    </xf>
    <xf numFmtId="0" fontId="40" fillId="0" borderId="0" xfId="0" applyFont="1" applyAlignment="1">
      <alignment wrapText="1"/>
    </xf>
    <xf numFmtId="0" fontId="18" fillId="0" borderId="0" xfId="0" applyFont="1" applyAlignment="1">
      <alignment wrapText="1"/>
    </xf>
    <xf numFmtId="0" fontId="35" fillId="0" borderId="0" xfId="0" applyFont="1" applyAlignment="1">
      <alignment horizontal="center" vertical="center" wrapText="1"/>
    </xf>
    <xf numFmtId="0" fontId="40" fillId="0" borderId="0" xfId="0" applyFont="1" applyAlignment="1">
      <alignment vertical="center" wrapText="1"/>
    </xf>
    <xf numFmtId="0" fontId="13" fillId="0" borderId="51" xfId="0" applyFont="1" applyBorder="1" applyAlignment="1">
      <alignment vertical="center" wrapText="1"/>
    </xf>
    <xf numFmtId="168" fontId="35" fillId="0" borderId="0" xfId="0" applyNumberFormat="1" applyFont="1" applyAlignment="1">
      <alignment horizontal="center" vertical="center" wrapText="1"/>
    </xf>
    <xf numFmtId="0" fontId="13" fillId="0" borderId="51" xfId="0" applyFont="1" applyBorder="1" applyAlignment="1">
      <alignment wrapText="1"/>
    </xf>
    <xf numFmtId="0" fontId="12" fillId="0" borderId="51" xfId="0" applyFont="1" applyBorder="1" applyAlignment="1">
      <alignment wrapText="1"/>
    </xf>
    <xf numFmtId="0" fontId="35" fillId="11" borderId="0" xfId="0" applyFont="1" applyFill="1" applyAlignment="1">
      <alignment horizontal="left" vertical="top" wrapText="1"/>
    </xf>
    <xf numFmtId="0" fontId="14" fillId="0" borderId="58" xfId="0" applyFont="1" applyBorder="1" applyAlignment="1">
      <alignment horizontal="center" wrapText="1"/>
    </xf>
    <xf numFmtId="0" fontId="43" fillId="0" borderId="0" xfId="0" applyFont="1" applyAlignment="1">
      <alignment vertical="center" wrapText="1"/>
    </xf>
    <xf numFmtId="0" fontId="45" fillId="0" borderId="65" xfId="0" applyFont="1" applyBorder="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left" vertical="center"/>
    </xf>
    <xf numFmtId="0" fontId="16" fillId="0" borderId="0" xfId="0" applyFont="1" applyAlignment="1">
      <alignment horizontal="left" vertical="center"/>
    </xf>
    <xf numFmtId="0" fontId="9" fillId="0" borderId="124" xfId="0" applyFont="1" applyBorder="1" applyAlignment="1">
      <alignment horizontal="left" vertical="center" wrapText="1"/>
    </xf>
    <xf numFmtId="0" fontId="9" fillId="0" borderId="125" xfId="0" applyFont="1" applyBorder="1" applyAlignment="1">
      <alignment horizontal="left" vertical="center" wrapText="1"/>
    </xf>
    <xf numFmtId="0" fontId="8" fillId="11" borderId="48" xfId="0" applyFont="1" applyFill="1" applyBorder="1" applyAlignment="1">
      <alignment horizontal="center" vertical="center" wrapText="1"/>
    </xf>
    <xf numFmtId="0" fontId="8" fillId="11" borderId="48" xfId="0" applyFont="1" applyFill="1" applyBorder="1" applyAlignment="1">
      <alignment horizontal="center" vertical="center"/>
    </xf>
    <xf numFmtId="0" fontId="46" fillId="11" borderId="113" xfId="0" applyFont="1" applyFill="1" applyBorder="1" applyAlignment="1">
      <alignment horizontal="center" vertical="center" wrapText="1"/>
    </xf>
    <xf numFmtId="0" fontId="47" fillId="0" borderId="113" xfId="0" applyFont="1" applyBorder="1" applyAlignment="1">
      <alignment horizontal="center" vertical="center" wrapText="1"/>
    </xf>
    <xf numFmtId="14" fontId="47" fillId="0" borderId="113" xfId="0" applyNumberFormat="1" applyFont="1" applyBorder="1" applyAlignment="1">
      <alignment horizontal="center" vertical="center" wrapText="1"/>
    </xf>
    <xf numFmtId="0" fontId="47" fillId="25" borderId="39" xfId="0" applyFont="1" applyFill="1" applyBorder="1" applyAlignment="1">
      <alignment horizontal="center" vertical="center" wrapText="1"/>
    </xf>
    <xf numFmtId="9" fontId="34" fillId="29" borderId="2" xfId="0" applyNumberFormat="1" applyFont="1" applyFill="1" applyBorder="1" applyAlignment="1">
      <alignment horizontal="center" vertical="center"/>
    </xf>
    <xf numFmtId="9" fontId="11" fillId="27" borderId="2" xfId="27" applyFont="1" applyFill="1" applyBorder="1" applyAlignment="1">
      <alignment horizontal="center" vertical="center"/>
    </xf>
    <xf numFmtId="0" fontId="49" fillId="27" borderId="44" xfId="20" applyFont="1" applyFill="1" applyBorder="1" applyAlignment="1">
      <alignment horizontal="center" vertical="center" wrapText="1"/>
    </xf>
    <xf numFmtId="0" fontId="49" fillId="27" borderId="16" xfId="20" applyFont="1" applyFill="1" applyBorder="1" applyAlignment="1">
      <alignment horizontal="center" vertical="center" wrapText="1"/>
    </xf>
    <xf numFmtId="9" fontId="49" fillId="19" borderId="2" xfId="27" applyFont="1" applyFill="1" applyBorder="1" applyAlignment="1">
      <alignment horizontal="center" vertical="center" wrapText="1"/>
    </xf>
    <xf numFmtId="0" fontId="51" fillId="32" borderId="2" xfId="0" applyFont="1" applyFill="1" applyBorder="1" applyAlignment="1">
      <alignment horizontal="center" vertical="center" wrapText="1"/>
    </xf>
    <xf numFmtId="0" fontId="51" fillId="33" borderId="2" xfId="0" applyFont="1" applyFill="1" applyBorder="1" applyAlignment="1">
      <alignment vertical="center" wrapText="1"/>
    </xf>
    <xf numFmtId="9" fontId="0" fillId="0" borderId="2" xfId="0" applyNumberFormat="1" applyBorder="1" applyAlignment="1">
      <alignment horizontal="center" vertical="center"/>
    </xf>
    <xf numFmtId="9" fontId="0" fillId="2" borderId="2" xfId="0" applyNumberFormat="1" applyFill="1" applyBorder="1" applyAlignment="1">
      <alignment horizontal="center" vertical="center"/>
    </xf>
    <xf numFmtId="0" fontId="51" fillId="34" borderId="2" xfId="0" applyFont="1" applyFill="1" applyBorder="1" applyAlignment="1">
      <alignment vertical="center" wrapText="1"/>
    </xf>
    <xf numFmtId="9" fontId="51" fillId="34" borderId="2" xfId="0" applyNumberFormat="1" applyFont="1" applyFill="1" applyBorder="1" applyAlignment="1">
      <alignment horizontal="center" vertical="center"/>
    </xf>
    <xf numFmtId="9" fontId="34" fillId="30" borderId="2" xfId="27" applyFont="1" applyFill="1" applyBorder="1" applyAlignment="1">
      <alignment horizontal="center" vertical="center"/>
    </xf>
    <xf numFmtId="0" fontId="50" fillId="0" borderId="2" xfId="0" applyFont="1" applyBorder="1" applyAlignment="1">
      <alignment vertical="center" wrapText="1"/>
    </xf>
    <xf numFmtId="0" fontId="50" fillId="0" borderId="104" xfId="0" applyFont="1" applyBorder="1" applyAlignment="1">
      <alignment vertical="center" wrapText="1"/>
    </xf>
    <xf numFmtId="0" fontId="11" fillId="27" borderId="2" xfId="0" applyFont="1" applyFill="1" applyBorder="1" applyAlignment="1">
      <alignment horizontal="center" vertical="center" wrapText="1"/>
    </xf>
    <xf numFmtId="9" fontId="34" fillId="29" borderId="4" xfId="0" applyNumberFormat="1" applyFont="1" applyFill="1" applyBorder="1" applyAlignment="1">
      <alignment horizontal="center" vertical="center"/>
    </xf>
    <xf numFmtId="0" fontId="4" fillId="0" borderId="67"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9" fillId="11" borderId="0" xfId="0" applyFont="1" applyFill="1" applyAlignment="1">
      <alignment horizontal="left" vertical="center" wrapText="1"/>
    </xf>
    <xf numFmtId="0" fontId="9" fillId="0" borderId="2" xfId="0" applyFont="1" applyBorder="1" applyAlignment="1">
      <alignment vertical="center"/>
    </xf>
    <xf numFmtId="0" fontId="9" fillId="0" borderId="104" xfId="0" applyFont="1" applyBorder="1" applyAlignment="1">
      <alignment vertical="center"/>
    </xf>
    <xf numFmtId="0" fontId="9" fillId="0" borderId="2" xfId="0" applyFont="1" applyBorder="1" applyAlignment="1">
      <alignment vertical="center" wrapText="1"/>
    </xf>
    <xf numFmtId="0" fontId="9" fillId="0" borderId="4" xfId="0" applyFont="1" applyBorder="1" applyAlignment="1">
      <alignment vertical="center" wrapText="1"/>
    </xf>
    <xf numFmtId="0" fontId="9" fillId="0" borderId="11" xfId="0" applyFont="1" applyBorder="1" applyAlignment="1">
      <alignment vertical="center"/>
    </xf>
    <xf numFmtId="0" fontId="9" fillId="0" borderId="11" xfId="0" applyFont="1" applyBorder="1" applyAlignment="1">
      <alignment vertical="center" wrapText="1"/>
    </xf>
    <xf numFmtId="0" fontId="50" fillId="0" borderId="4" xfId="0" applyFont="1" applyBorder="1" applyAlignment="1">
      <alignment vertical="center" wrapText="1"/>
    </xf>
    <xf numFmtId="0" fontId="50" fillId="0" borderId="11" xfId="0" applyFont="1" applyBorder="1" applyAlignment="1">
      <alignment vertical="center" wrapText="1"/>
    </xf>
    <xf numFmtId="0" fontId="9" fillId="0" borderId="21" xfId="0" applyFont="1" applyBorder="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2" applyFont="1" applyAlignment="1">
      <alignment vertical="center"/>
    </xf>
    <xf numFmtId="0" fontId="4" fillId="0" borderId="1" xfId="2" applyFont="1" applyBorder="1" applyAlignment="1">
      <alignment vertical="center"/>
    </xf>
    <xf numFmtId="0" fontId="52" fillId="2" borderId="24" xfId="2" applyFont="1" applyFill="1" applyBorder="1" applyAlignment="1">
      <alignment horizontal="center" vertical="center"/>
    </xf>
    <xf numFmtId="0" fontId="52" fillId="2" borderId="24" xfId="2" applyFont="1" applyFill="1" applyBorder="1" applyAlignment="1">
      <alignment horizontal="center" vertical="center" wrapText="1"/>
    </xf>
    <xf numFmtId="0" fontId="8" fillId="27" borderId="2" xfId="20" applyFont="1" applyFill="1" applyBorder="1" applyAlignment="1">
      <alignment horizontal="center" vertical="center" wrapText="1"/>
    </xf>
    <xf numFmtId="9" fontId="8" fillId="19" borderId="2" xfId="27" applyFont="1" applyFill="1" applyBorder="1" applyAlignment="1">
      <alignment horizontal="center" vertical="center" wrapText="1"/>
    </xf>
    <xf numFmtId="0" fontId="53" fillId="2" borderId="23" xfId="2" applyFont="1" applyFill="1" applyBorder="1" applyAlignment="1">
      <alignment vertical="center" wrapText="1"/>
    </xf>
    <xf numFmtId="0" fontId="53" fillId="2" borderId="23" xfId="2" applyFont="1" applyFill="1" applyBorder="1" applyAlignment="1">
      <alignment horizontal="center" vertical="center" wrapText="1"/>
    </xf>
    <xf numFmtId="0" fontId="4" fillId="0" borderId="23" xfId="0" applyFont="1" applyBorder="1" applyAlignment="1">
      <alignment horizontal="center" vertical="center" wrapText="1"/>
    </xf>
    <xf numFmtId="171" fontId="4" fillId="0" borderId="23" xfId="0" applyNumberFormat="1" applyFont="1" applyBorder="1" applyAlignment="1">
      <alignment horizontal="center" vertical="center"/>
    </xf>
    <xf numFmtId="0" fontId="53" fillId="25" borderId="134" xfId="2" applyFont="1" applyFill="1" applyBorder="1" applyAlignment="1">
      <alignment horizontal="center" vertical="center" wrapText="1"/>
    </xf>
    <xf numFmtId="0" fontId="53" fillId="25" borderId="23" xfId="2" applyFont="1" applyFill="1" applyBorder="1" applyAlignment="1">
      <alignment horizontal="center" vertical="center" wrapText="1"/>
    </xf>
    <xf numFmtId="0" fontId="4" fillId="28" borderId="2" xfId="0" applyFont="1" applyFill="1" applyBorder="1" applyAlignment="1">
      <alignment horizontal="left" vertical="center" wrapText="1"/>
    </xf>
    <xf numFmtId="0" fontId="4" fillId="0" borderId="2" xfId="0" applyFont="1" applyBorder="1" applyAlignment="1">
      <alignment horizontal="left" vertical="center" wrapText="1"/>
    </xf>
    <xf numFmtId="9" fontId="4" fillId="29" borderId="2" xfId="0" applyNumberFormat="1" applyFont="1" applyFill="1" applyBorder="1" applyAlignment="1">
      <alignment horizontal="center" vertical="center"/>
    </xf>
    <xf numFmtId="9" fontId="4" fillId="30" borderId="2" xfId="27" applyFont="1" applyFill="1" applyBorder="1" applyAlignment="1">
      <alignment horizontal="center" vertical="center"/>
    </xf>
    <xf numFmtId="9" fontId="4" fillId="0" borderId="2" xfId="27" applyFont="1" applyBorder="1" applyAlignment="1">
      <alignment horizontal="center" vertical="center"/>
    </xf>
    <xf numFmtId="0" fontId="4" fillId="25" borderId="23" xfId="0" applyFont="1" applyFill="1" applyBorder="1" applyAlignment="1">
      <alignment horizontal="center" vertical="center" wrapText="1"/>
    </xf>
    <xf numFmtId="0" fontId="54" fillId="25" borderId="141" xfId="5" applyFont="1" applyFill="1" applyBorder="1" applyAlignment="1">
      <alignment horizontal="center" vertical="center" wrapText="1"/>
    </xf>
    <xf numFmtId="0" fontId="9" fillId="19" borderId="4" xfId="9" applyFont="1" applyFill="1" applyBorder="1" applyAlignment="1">
      <alignment horizontal="center" vertical="center" wrapText="1"/>
    </xf>
    <xf numFmtId="0" fontId="53" fillId="25" borderId="141" xfId="2" applyFont="1" applyFill="1" applyBorder="1" applyAlignment="1">
      <alignment horizontal="center" vertical="center" wrapText="1"/>
    </xf>
    <xf numFmtId="0" fontId="4" fillId="0" borderId="2" xfId="2" applyFont="1" applyBorder="1" applyAlignment="1">
      <alignment horizontal="center" vertical="center" wrapText="1"/>
    </xf>
    <xf numFmtId="0" fontId="48" fillId="25" borderId="141" xfId="5" applyFont="1" applyFill="1" applyBorder="1" applyAlignment="1">
      <alignment horizontal="center" vertical="center" wrapText="1"/>
    </xf>
    <xf numFmtId="0" fontId="4" fillId="0" borderId="2" xfId="0" applyFont="1" applyBorder="1" applyAlignment="1">
      <alignment vertical="center" wrapText="1"/>
    </xf>
    <xf numFmtId="0" fontId="4" fillId="0" borderId="21" xfId="0" applyFont="1" applyBorder="1" applyAlignment="1">
      <alignment vertical="center" wrapText="1"/>
    </xf>
    <xf numFmtId="0" fontId="4" fillId="28" borderId="3" xfId="0" applyFont="1" applyFill="1" applyBorder="1" applyAlignment="1">
      <alignment horizontal="left" vertical="center" wrapText="1"/>
    </xf>
    <xf numFmtId="0" fontId="4" fillId="0" borderId="4" xfId="0" applyFont="1" applyBorder="1" applyAlignment="1">
      <alignment vertical="center" wrapText="1"/>
    </xf>
    <xf numFmtId="0" fontId="4" fillId="0" borderId="20" xfId="0" applyFont="1" applyBorder="1" applyAlignment="1">
      <alignment vertical="center" wrapText="1"/>
    </xf>
    <xf numFmtId="171" fontId="4" fillId="0" borderId="23" xfId="0" applyNumberFormat="1" applyFont="1" applyBorder="1" applyAlignment="1">
      <alignment horizontal="center" vertical="center" wrapText="1"/>
    </xf>
    <xf numFmtId="0" fontId="54" fillId="25" borderId="23" xfId="5" applyFont="1" applyFill="1" applyBorder="1" applyAlignment="1">
      <alignment horizontal="center" vertical="center" wrapText="1"/>
    </xf>
    <xf numFmtId="0" fontId="4" fillId="28" borderId="21" xfId="0" applyFont="1" applyFill="1" applyBorder="1" applyAlignment="1">
      <alignment horizontal="left" vertical="center" wrapText="1"/>
    </xf>
    <xf numFmtId="9" fontId="4" fillId="29" borderId="4" xfId="0" applyNumberFormat="1" applyFont="1" applyFill="1" applyBorder="1" applyAlignment="1">
      <alignment horizontal="center" vertical="center"/>
    </xf>
    <xf numFmtId="0" fontId="4" fillId="28" borderId="4" xfId="0" applyFont="1" applyFill="1" applyBorder="1" applyAlignment="1">
      <alignment horizontal="left" vertical="center" wrapText="1"/>
    </xf>
    <xf numFmtId="0" fontId="54" fillId="0" borderId="20" xfId="28" applyFont="1" applyFill="1" applyBorder="1" applyAlignment="1">
      <alignment vertical="center" wrapText="1"/>
    </xf>
    <xf numFmtId="0" fontId="53" fillId="25" borderId="23" xfId="2" applyFont="1" applyFill="1" applyBorder="1" applyAlignment="1">
      <alignment horizontal="left" vertical="center" wrapText="1"/>
    </xf>
    <xf numFmtId="0" fontId="4" fillId="28" borderId="145" xfId="0" applyFont="1" applyFill="1" applyBorder="1" applyAlignment="1">
      <alignment vertical="center" wrapText="1"/>
    </xf>
    <xf numFmtId="0" fontId="4" fillId="28" borderId="3" xfId="0" applyFont="1" applyFill="1" applyBorder="1" applyAlignment="1">
      <alignment vertical="center" wrapText="1"/>
    </xf>
    <xf numFmtId="0" fontId="9" fillId="19" borderId="2" xfId="0" applyFont="1" applyFill="1" applyBorder="1" applyAlignment="1">
      <alignment horizontal="center" vertical="center" wrapText="1"/>
    </xf>
    <xf numFmtId="0" fontId="4" fillId="28" borderId="20" xfId="0" applyFont="1" applyFill="1" applyBorder="1" applyAlignment="1">
      <alignment vertical="center" wrapText="1"/>
    </xf>
    <xf numFmtId="9" fontId="8" fillId="27" borderId="2" xfId="27" applyFont="1" applyFill="1" applyBorder="1" applyAlignment="1">
      <alignment horizontal="center" vertical="center"/>
    </xf>
    <xf numFmtId="9" fontId="4" fillId="0" borderId="0" xfId="2" applyNumberFormat="1" applyFont="1" applyAlignment="1">
      <alignment vertical="center"/>
    </xf>
    <xf numFmtId="9" fontId="4" fillId="29" borderId="3" xfId="0" applyNumberFormat="1" applyFont="1" applyFill="1" applyBorder="1" applyAlignment="1">
      <alignment horizontal="center" vertical="center"/>
    </xf>
    <xf numFmtId="9" fontId="4" fillId="29" borderId="4" xfId="0" applyNumberFormat="1" applyFont="1" applyFill="1" applyBorder="1" applyAlignment="1">
      <alignment horizontal="center" vertical="center"/>
    </xf>
    <xf numFmtId="9" fontId="4" fillId="0" borderId="3" xfId="0" applyNumberFormat="1" applyFont="1" applyBorder="1" applyAlignment="1">
      <alignment horizontal="center" vertical="center"/>
    </xf>
    <xf numFmtId="9" fontId="4" fillId="0" borderId="4" xfId="0" applyNumberFormat="1" applyFont="1" applyBorder="1" applyAlignment="1">
      <alignment horizontal="center" vertical="center"/>
    </xf>
    <xf numFmtId="0" fontId="9" fillId="19" borderId="3" xfId="9" applyFont="1" applyFill="1" applyBorder="1" applyAlignment="1">
      <alignment horizontal="center" vertical="center" wrapText="1"/>
    </xf>
    <xf numFmtId="0" fontId="9" fillId="19" borderId="4" xfId="9" applyFont="1" applyFill="1" applyBorder="1" applyAlignment="1">
      <alignment horizontal="center" vertical="center" wrapText="1"/>
    </xf>
    <xf numFmtId="0" fontId="4" fillId="25" borderId="134" xfId="0" applyFont="1" applyFill="1" applyBorder="1" applyAlignment="1">
      <alignment horizontal="center" vertical="center" wrapText="1"/>
    </xf>
    <xf numFmtId="0" fontId="4" fillId="25" borderId="142"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13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1" xfId="0" applyFont="1" applyBorder="1" applyAlignment="1">
      <alignment horizontal="center" vertical="center" wrapText="1"/>
    </xf>
    <xf numFmtId="171" fontId="4" fillId="0" borderId="23" xfId="0" applyNumberFormat="1" applyFont="1" applyBorder="1" applyAlignment="1">
      <alignment horizontal="center" vertical="center" wrapText="1"/>
    </xf>
    <xf numFmtId="0" fontId="4" fillId="28" borderId="3" xfId="0" applyFont="1" applyFill="1" applyBorder="1" applyAlignment="1">
      <alignment horizontal="center" vertical="center" wrapText="1"/>
    </xf>
    <xf numFmtId="0" fontId="4" fillId="28" borderId="4" xfId="0" applyFont="1" applyFill="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28" borderId="2" xfId="0" applyFont="1" applyFill="1" applyBorder="1" applyAlignment="1">
      <alignment horizontal="center" vertical="center" wrapText="1"/>
    </xf>
    <xf numFmtId="0" fontId="53" fillId="25" borderId="134" xfId="2" applyFont="1" applyFill="1" applyBorder="1" applyAlignment="1">
      <alignment horizontal="center" vertical="center" wrapText="1"/>
    </xf>
    <xf numFmtId="0" fontId="53" fillId="25" borderId="142" xfId="2" applyFont="1" applyFill="1" applyBorder="1" applyAlignment="1">
      <alignment horizontal="center" vertical="center" wrapText="1"/>
    </xf>
    <xf numFmtId="0" fontId="52" fillId="2" borderId="24" xfId="2" applyFont="1" applyFill="1" applyBorder="1" applyAlignment="1">
      <alignment horizontal="center" vertical="center"/>
    </xf>
    <xf numFmtId="0" fontId="53" fillId="2" borderId="23" xfId="2" applyFont="1" applyFill="1" applyBorder="1" applyAlignment="1">
      <alignment horizontal="center" vertical="center" wrapText="1"/>
    </xf>
    <xf numFmtId="0" fontId="52" fillId="2" borderId="44" xfId="0" applyFont="1" applyFill="1" applyBorder="1" applyAlignment="1">
      <alignment horizontal="center" vertical="center"/>
    </xf>
    <xf numFmtId="0" fontId="52" fillId="2" borderId="46" xfId="0" applyFont="1" applyFill="1" applyBorder="1" applyAlignment="1">
      <alignment horizontal="center" vertical="center"/>
    </xf>
    <xf numFmtId="0" fontId="52" fillId="2" borderId="48" xfId="0" applyFont="1" applyFill="1" applyBorder="1" applyAlignment="1">
      <alignment horizontal="center" vertical="center"/>
    </xf>
    <xf numFmtId="0" fontId="52" fillId="2" borderId="13" xfId="2" applyFont="1" applyFill="1" applyBorder="1" applyAlignment="1">
      <alignment horizontal="center" vertical="center" wrapText="1"/>
    </xf>
    <xf numFmtId="0" fontId="52" fillId="2" borderId="14" xfId="2" applyFont="1" applyFill="1" applyBorder="1" applyAlignment="1">
      <alignment horizontal="center" vertical="center" wrapText="1"/>
    </xf>
    <xf numFmtId="0" fontId="52" fillId="2" borderId="15" xfId="2" applyFont="1" applyFill="1" applyBorder="1" applyAlignment="1">
      <alignment horizontal="center" vertical="center" wrapText="1"/>
    </xf>
    <xf numFmtId="0" fontId="52" fillId="3" borderId="16" xfId="2" applyFont="1" applyFill="1" applyBorder="1" applyAlignment="1">
      <alignment horizontal="center" vertical="center"/>
    </xf>
    <xf numFmtId="0" fontId="52" fillId="3" borderId="17" xfId="2" applyFont="1" applyFill="1" applyBorder="1" applyAlignment="1">
      <alignment horizontal="center" vertical="center"/>
    </xf>
    <xf numFmtId="0" fontId="52" fillId="3" borderId="18" xfId="2" applyFont="1" applyFill="1" applyBorder="1" applyAlignment="1">
      <alignment horizontal="center" vertical="center"/>
    </xf>
    <xf numFmtId="0" fontId="52" fillId="2" borderId="17" xfId="0" applyFont="1" applyFill="1" applyBorder="1" applyAlignment="1">
      <alignment horizontal="center" vertical="center"/>
    </xf>
    <xf numFmtId="0" fontId="52" fillId="2" borderId="18" xfId="0" applyFont="1" applyFill="1" applyBorder="1" applyAlignment="1">
      <alignment horizontal="center" vertical="center"/>
    </xf>
    <xf numFmtId="0" fontId="52" fillId="2" borderId="25" xfId="0" applyFont="1" applyFill="1" applyBorder="1" applyAlignment="1">
      <alignment horizontal="center" vertical="center"/>
    </xf>
    <xf numFmtId="0" fontId="52" fillId="2" borderId="26" xfId="0" applyFont="1" applyFill="1" applyBorder="1" applyAlignment="1">
      <alignment horizontal="center" vertical="center"/>
    </xf>
    <xf numFmtId="0" fontId="53" fillId="0" borderId="13" xfId="0" applyFont="1" applyBorder="1" applyAlignment="1">
      <alignment vertical="center"/>
    </xf>
    <xf numFmtId="0" fontId="53" fillId="0" borderId="15" xfId="0" applyFont="1" applyBorder="1" applyAlignment="1">
      <alignment vertical="center"/>
    </xf>
    <xf numFmtId="14" fontId="53" fillId="0" borderId="16" xfId="0" applyNumberFormat="1" applyFont="1" applyBorder="1" applyAlignment="1">
      <alignment vertical="center"/>
    </xf>
    <xf numFmtId="14" fontId="53" fillId="0" borderId="18" xfId="0" applyNumberFormat="1" applyFont="1" applyBorder="1" applyAlignment="1">
      <alignment vertical="center"/>
    </xf>
    <xf numFmtId="14" fontId="53" fillId="0" borderId="22" xfId="0" applyNumberFormat="1" applyFont="1" applyBorder="1" applyAlignment="1">
      <alignment vertical="center"/>
    </xf>
    <xf numFmtId="14" fontId="53" fillId="0" borderId="26" xfId="0" applyNumberFormat="1" applyFont="1" applyBorder="1" applyAlignment="1">
      <alignment vertical="center"/>
    </xf>
    <xf numFmtId="0" fontId="53" fillId="0" borderId="13" xfId="0" applyFont="1" applyBorder="1" applyAlignment="1">
      <alignment horizontal="left" vertical="center"/>
    </xf>
    <xf numFmtId="0" fontId="53" fillId="0" borderId="15" xfId="0" applyFont="1" applyBorder="1" applyAlignment="1">
      <alignment horizontal="left" vertical="center"/>
    </xf>
    <xf numFmtId="0" fontId="9" fillId="19" borderId="5" xfId="9" applyFont="1" applyFill="1" applyBorder="1" applyAlignment="1">
      <alignment horizontal="center" vertical="center" wrapText="1"/>
    </xf>
    <xf numFmtId="0" fontId="9" fillId="19" borderId="110" xfId="9" applyFont="1" applyFill="1" applyBorder="1" applyAlignment="1">
      <alignment horizontal="center" vertical="center" wrapText="1"/>
    </xf>
    <xf numFmtId="0" fontId="9" fillId="19" borderId="111" xfId="9" applyFont="1" applyFill="1" applyBorder="1" applyAlignment="1">
      <alignment horizontal="center" vertical="center" wrapText="1"/>
    </xf>
    <xf numFmtId="0" fontId="9" fillId="19" borderId="112" xfId="9" applyFont="1" applyFill="1" applyBorder="1" applyAlignment="1">
      <alignment horizontal="center" vertical="center" wrapText="1"/>
    </xf>
    <xf numFmtId="9" fontId="4" fillId="0" borderId="3" xfId="27" applyFont="1" applyBorder="1" applyAlignment="1">
      <alignment horizontal="center" vertical="center"/>
    </xf>
    <xf numFmtId="9" fontId="4" fillId="0" borderId="4" xfId="27"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4" fillId="0" borderId="3" xfId="5" applyFont="1" applyBorder="1" applyAlignment="1">
      <alignment horizontal="center" vertical="center" wrapText="1"/>
    </xf>
    <xf numFmtId="0" fontId="54" fillId="0" borderId="4" xfId="5" applyFont="1" applyBorder="1" applyAlignment="1">
      <alignment horizontal="center" vertical="center" wrapText="1"/>
    </xf>
    <xf numFmtId="9" fontId="4" fillId="30" borderId="3" xfId="27" applyFont="1" applyFill="1" applyBorder="1" applyAlignment="1">
      <alignment horizontal="center" vertical="center"/>
    </xf>
    <xf numFmtId="9" fontId="4" fillId="30" borderId="4" xfId="27" applyFont="1" applyFill="1" applyBorder="1" applyAlignment="1">
      <alignment horizontal="center" vertical="center"/>
    </xf>
    <xf numFmtId="9" fontId="14" fillId="0" borderId="59" xfId="0" applyNumberFormat="1" applyFont="1" applyBorder="1" applyAlignment="1">
      <alignment horizontal="center" vertical="center" wrapText="1"/>
    </xf>
    <xf numFmtId="0" fontId="13" fillId="0" borderId="66" xfId="0" applyFont="1" applyBorder="1"/>
    <xf numFmtId="0" fontId="13" fillId="0" borderId="62" xfId="0" applyFont="1" applyBorder="1"/>
    <xf numFmtId="0" fontId="16" fillId="0" borderId="59" xfId="0" applyFont="1" applyBorder="1" applyAlignment="1">
      <alignment horizontal="center" vertical="center" wrapText="1"/>
    </xf>
    <xf numFmtId="0" fontId="16" fillId="0" borderId="56" xfId="0" applyFont="1" applyBorder="1" applyAlignment="1">
      <alignment horizontal="center" vertical="center" wrapText="1"/>
    </xf>
    <xf numFmtId="0" fontId="13" fillId="0" borderId="57" xfId="0" applyFont="1" applyBorder="1"/>
    <xf numFmtId="0" fontId="14" fillId="0" borderId="59" xfId="0" applyFont="1" applyBorder="1" applyAlignment="1">
      <alignment horizontal="center" vertical="center" textRotation="90"/>
    </xf>
    <xf numFmtId="0" fontId="14" fillId="0" borderId="59" xfId="0" applyFont="1" applyBorder="1" applyAlignment="1">
      <alignment horizontal="center" vertical="center" textRotation="90" wrapText="1"/>
    </xf>
    <xf numFmtId="9" fontId="31" fillId="0" borderId="59" xfId="0" applyNumberFormat="1" applyFont="1" applyBorder="1" applyAlignment="1">
      <alignment horizontal="center" vertical="center" wrapText="1"/>
    </xf>
    <xf numFmtId="166" fontId="14" fillId="0" borderId="59" xfId="0" applyNumberFormat="1" applyFont="1" applyBorder="1" applyAlignment="1">
      <alignment horizontal="center" vertical="center" wrapText="1"/>
    </xf>
    <xf numFmtId="0" fontId="13" fillId="0" borderId="50" xfId="0" applyFont="1" applyBorder="1" applyAlignment="1">
      <alignment horizontal="center" wrapText="1"/>
    </xf>
    <xf numFmtId="0" fontId="13" fillId="0" borderId="51" xfId="0" applyFont="1" applyBorder="1"/>
    <xf numFmtId="0" fontId="13" fillId="0" borderId="52" xfId="0" applyFont="1" applyBorder="1"/>
    <xf numFmtId="0" fontId="13" fillId="0" borderId="53" xfId="0" applyFont="1" applyBorder="1"/>
    <xf numFmtId="0" fontId="0" fillId="0" borderId="0" xfId="0"/>
    <xf numFmtId="0" fontId="13" fillId="0" borderId="54" xfId="0" applyFont="1" applyBorder="1"/>
    <xf numFmtId="0" fontId="13" fillId="0" borderId="28" xfId="0" applyFont="1" applyBorder="1"/>
    <xf numFmtId="0" fontId="13" fillId="0" borderId="29" xfId="0" applyFont="1" applyBorder="1"/>
    <xf numFmtId="0" fontId="13" fillId="0" borderId="30" xfId="0" applyFont="1" applyBorder="1"/>
    <xf numFmtId="0" fontId="13" fillId="0" borderId="50" xfId="0" applyFont="1" applyBorder="1" applyAlignment="1">
      <alignment horizontal="center" vertical="center" wrapText="1"/>
    </xf>
    <xf numFmtId="0" fontId="13" fillId="0" borderId="55" xfId="0" applyFont="1" applyBorder="1" applyAlignment="1">
      <alignment horizontal="left" vertical="center" wrapText="1"/>
    </xf>
    <xf numFmtId="0" fontId="13" fillId="0" borderId="27" xfId="0" applyFont="1" applyBorder="1"/>
    <xf numFmtId="0" fontId="13" fillId="0" borderId="58" xfId="0" applyFont="1" applyBorder="1"/>
    <xf numFmtId="0" fontId="16" fillId="0" borderId="57" xfId="0" applyFont="1" applyBorder="1" applyAlignment="1">
      <alignment horizontal="center" vertical="center" wrapText="1"/>
    </xf>
    <xf numFmtId="0" fontId="16" fillId="0" borderId="59" xfId="0" applyFont="1" applyBorder="1" applyAlignment="1">
      <alignment horizontal="center" vertical="center" textRotation="90" wrapText="1"/>
    </xf>
    <xf numFmtId="0" fontId="17"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3" fillId="0" borderId="63" xfId="0" applyFont="1" applyBorder="1"/>
    <xf numFmtId="0" fontId="13" fillId="12" borderId="32" xfId="0" applyFont="1" applyFill="1" applyBorder="1" applyAlignment="1">
      <alignment horizontal="center" vertical="center" wrapText="1"/>
    </xf>
    <xf numFmtId="0" fontId="13" fillId="0" borderId="33" xfId="0" applyFont="1" applyBorder="1"/>
    <xf numFmtId="0" fontId="13" fillId="0" borderId="34" xfId="0" applyFont="1" applyBorder="1"/>
    <xf numFmtId="0" fontId="16" fillId="0" borderId="61" xfId="0" applyFont="1" applyBorder="1" applyAlignment="1">
      <alignment horizontal="center" vertical="center" wrapText="1"/>
    </xf>
    <xf numFmtId="0" fontId="13" fillId="0" borderId="64" xfId="0" applyFont="1" applyBorder="1"/>
    <xf numFmtId="0" fontId="28" fillId="0" borderId="59" xfId="0" applyFont="1" applyBorder="1" applyAlignment="1">
      <alignment horizontal="center" vertical="center" textRotation="90" wrapText="1"/>
    </xf>
    <xf numFmtId="0" fontId="29" fillId="0" borderId="59" xfId="0" applyFont="1" applyBorder="1" applyAlignment="1">
      <alignment horizontal="center" vertical="center" wrapText="1"/>
    </xf>
    <xf numFmtId="0" fontId="17" fillId="0" borderId="66" xfId="0" applyFont="1" applyBorder="1" applyAlignment="1">
      <alignment horizontal="center" vertical="center" wrapText="1"/>
    </xf>
    <xf numFmtId="0" fontId="14" fillId="0" borderId="59" xfId="0" applyFont="1" applyBorder="1" applyAlignment="1">
      <alignment horizontal="center" vertical="center" wrapText="1"/>
    </xf>
    <xf numFmtId="0" fontId="16" fillId="0" borderId="91" xfId="0" applyFont="1" applyBorder="1" applyAlignment="1">
      <alignment horizontal="center" vertical="center" wrapText="1"/>
    </xf>
    <xf numFmtId="0" fontId="13" fillId="0" borderId="91" xfId="0" applyFont="1" applyBorder="1"/>
    <xf numFmtId="0" fontId="13" fillId="0" borderId="92" xfId="0" applyFont="1" applyBorder="1"/>
    <xf numFmtId="0" fontId="14" fillId="0" borderId="59" xfId="0" applyFont="1" applyBorder="1" applyAlignment="1">
      <alignment horizontal="center" vertical="center"/>
    </xf>
    <xf numFmtId="9" fontId="14" fillId="0" borderId="59" xfId="0" applyNumberFormat="1" applyFont="1" applyBorder="1" applyAlignment="1">
      <alignment horizontal="center" vertical="center"/>
    </xf>
    <xf numFmtId="0" fontId="16" fillId="0" borderId="59" xfId="0" applyFont="1" applyBorder="1" applyAlignment="1">
      <alignment horizontal="center" vertical="center" textRotation="90"/>
    </xf>
    <xf numFmtId="0" fontId="35" fillId="0" borderId="93" xfId="0" applyFont="1" applyBorder="1" applyAlignment="1">
      <alignment horizontal="center" vertical="center"/>
    </xf>
    <xf numFmtId="0" fontId="13" fillId="0" borderId="93" xfId="0" applyFont="1" applyBorder="1"/>
    <xf numFmtId="0" fontId="16" fillId="20" borderId="59" xfId="0" applyFont="1" applyFill="1" applyBorder="1" applyAlignment="1">
      <alignment horizontal="center" vertical="center" wrapText="1"/>
    </xf>
    <xf numFmtId="9" fontId="35" fillId="0" borderId="93" xfId="0" applyNumberFormat="1" applyFont="1" applyBorder="1" applyAlignment="1">
      <alignment horizontal="center" vertical="center" wrapText="1"/>
    </xf>
    <xf numFmtId="0" fontId="35" fillId="20" borderId="93" xfId="0" applyFont="1" applyFill="1" applyBorder="1" applyAlignment="1">
      <alignment horizontal="center" vertical="center"/>
    </xf>
    <xf numFmtId="0" fontId="14" fillId="0" borderId="59" xfId="0" applyFont="1" applyBorder="1" applyAlignment="1">
      <alignment horizontal="left" vertical="center" wrapText="1"/>
    </xf>
    <xf numFmtId="0" fontId="14" fillId="0" borderId="59" xfId="0" applyFont="1" applyBorder="1" applyAlignment="1">
      <alignment horizontal="center" vertical="top" wrapText="1"/>
    </xf>
    <xf numFmtId="9" fontId="35" fillId="0" borderId="93" xfId="0" applyNumberFormat="1" applyFont="1" applyBorder="1" applyAlignment="1">
      <alignment horizontal="center" wrapText="1"/>
    </xf>
    <xf numFmtId="0" fontId="16" fillId="0" borderId="59" xfId="0" applyFont="1" applyBorder="1" applyAlignment="1">
      <alignment horizontal="center" vertical="top" textRotation="90" wrapText="1"/>
    </xf>
    <xf numFmtId="166" fontId="14" fillId="0" borderId="66" xfId="0" applyNumberFormat="1" applyFont="1" applyBorder="1" applyAlignment="1">
      <alignment horizontal="center" vertical="center" wrapText="1"/>
    </xf>
    <xf numFmtId="0" fontId="14" fillId="0" borderId="93" xfId="0" applyFont="1" applyBorder="1" applyAlignment="1">
      <alignment horizontal="center" vertical="center" wrapText="1"/>
    </xf>
    <xf numFmtId="0" fontId="14" fillId="0" borderId="66" xfId="0" applyFont="1" applyBorder="1" applyAlignment="1">
      <alignment horizontal="center" vertical="center"/>
    </xf>
    <xf numFmtId="0" fontId="16" fillId="0" borderId="66" xfId="0" applyFont="1" applyBorder="1" applyAlignment="1">
      <alignment horizontal="center" vertical="center" wrapText="1"/>
    </xf>
    <xf numFmtId="9" fontId="14" fillId="0" borderId="66" xfId="0" applyNumberFormat="1" applyFont="1" applyBorder="1" applyAlignment="1">
      <alignment horizontal="center" vertical="center" wrapText="1"/>
    </xf>
    <xf numFmtId="0" fontId="35" fillId="0" borderId="93" xfId="0" applyFont="1" applyBorder="1" applyAlignment="1">
      <alignment horizontal="center" vertical="center" wrapText="1"/>
    </xf>
    <xf numFmtId="0" fontId="13" fillId="0" borderId="95" xfId="0" applyFont="1" applyBorder="1"/>
    <xf numFmtId="0" fontId="14" fillId="0" borderId="66" xfId="0" applyFont="1" applyBorder="1" applyAlignment="1">
      <alignment vertical="center" wrapText="1"/>
    </xf>
    <xf numFmtId="0" fontId="35" fillId="0" borderId="91" xfId="0" applyFont="1" applyBorder="1" applyAlignment="1">
      <alignment horizontal="center" vertical="center" wrapText="1"/>
    </xf>
    <xf numFmtId="0" fontId="35" fillId="0" borderId="92" xfId="0" applyFont="1" applyBorder="1" applyAlignment="1">
      <alignment horizontal="center" vertical="center" wrapText="1"/>
    </xf>
    <xf numFmtId="0" fontId="41" fillId="0" borderId="59" xfId="0" applyFont="1" applyBorder="1" applyAlignment="1">
      <alignment horizontal="center" vertical="center" wrapText="1"/>
    </xf>
    <xf numFmtId="0" fontId="13" fillId="0" borderId="96" xfId="0" applyFont="1" applyBorder="1"/>
    <xf numFmtId="0" fontId="16" fillId="21" borderId="59" xfId="0" applyFont="1" applyFill="1" applyBorder="1" applyAlignment="1">
      <alignment horizontal="center" vertical="center" wrapText="1"/>
    </xf>
    <xf numFmtId="0" fontId="16" fillId="21" borderId="59" xfId="0" applyFont="1" applyFill="1" applyBorder="1" applyAlignment="1">
      <alignment horizontal="center" vertical="center" textRotation="90"/>
    </xf>
    <xf numFmtId="0" fontId="14" fillId="0" borderId="92" xfId="0" applyFont="1" applyBorder="1" applyAlignment="1">
      <alignment horizontal="center" vertical="center" wrapText="1"/>
    </xf>
    <xf numFmtId="0" fontId="16" fillId="21" borderId="59" xfId="0" applyFont="1" applyFill="1" applyBorder="1" applyAlignment="1">
      <alignment horizontal="center" vertical="center" textRotation="90" wrapText="1"/>
    </xf>
    <xf numFmtId="167" fontId="14" fillId="0" borderId="59" xfId="0" applyNumberFormat="1" applyFont="1" applyBorder="1" applyAlignment="1">
      <alignment horizontal="center" vertical="center" wrapText="1"/>
    </xf>
    <xf numFmtId="0" fontId="18" fillId="0" borderId="59" xfId="0" applyFont="1" applyBorder="1" applyAlignment="1">
      <alignment horizontal="center" vertical="center" wrapText="1"/>
    </xf>
    <xf numFmtId="0" fontId="9" fillId="11" borderId="51" xfId="0" applyFont="1" applyFill="1" applyBorder="1" applyAlignment="1">
      <alignment horizontal="center" vertical="center"/>
    </xf>
    <xf numFmtId="0" fontId="13" fillId="0" borderId="51" xfId="0" applyFont="1" applyBorder="1" applyAlignment="1">
      <alignment vertical="center"/>
    </xf>
    <xf numFmtId="0" fontId="13" fillId="0" borderId="68" xfId="0" applyFont="1" applyBorder="1" applyAlignment="1">
      <alignment vertical="center"/>
    </xf>
    <xf numFmtId="0" fontId="13" fillId="0" borderId="0" xfId="0" applyFont="1" applyAlignment="1">
      <alignment vertical="center"/>
    </xf>
    <xf numFmtId="0" fontId="0" fillId="0" borderId="0" xfId="0" applyAlignment="1">
      <alignment vertical="center"/>
    </xf>
    <xf numFmtId="0" fontId="13" fillId="0" borderId="72" xfId="0" applyFont="1" applyBorder="1" applyAlignment="1">
      <alignment vertical="center"/>
    </xf>
    <xf numFmtId="0" fontId="10" fillId="11" borderId="69" xfId="0" applyFont="1" applyFill="1" applyBorder="1" applyAlignment="1">
      <alignment horizontal="center" vertical="center"/>
    </xf>
    <xf numFmtId="0" fontId="13" fillId="0" borderId="70" xfId="0" applyFont="1" applyBorder="1" applyAlignment="1">
      <alignment vertical="center"/>
    </xf>
    <xf numFmtId="0" fontId="13" fillId="0" borderId="73" xfId="0" applyFont="1" applyBorder="1" applyAlignment="1">
      <alignment vertical="center"/>
    </xf>
    <xf numFmtId="0" fontId="13" fillId="0" borderId="74" xfId="0" applyFont="1" applyBorder="1" applyAlignment="1">
      <alignment vertical="center"/>
    </xf>
    <xf numFmtId="0" fontId="10" fillId="11" borderId="71" xfId="0" applyFont="1" applyFill="1" applyBorder="1" applyAlignment="1">
      <alignment horizontal="center" vertical="center"/>
    </xf>
    <xf numFmtId="0" fontId="13" fillId="0" borderId="75" xfId="0" applyFont="1" applyBorder="1" applyAlignment="1">
      <alignment vertical="center"/>
    </xf>
    <xf numFmtId="14" fontId="9" fillId="0" borderId="126" xfId="0" applyNumberFormat="1" applyFont="1" applyBorder="1" applyAlignment="1">
      <alignment vertical="center" wrapText="1"/>
    </xf>
    <xf numFmtId="0" fontId="13" fillId="0" borderId="127" xfId="0" applyFont="1" applyBorder="1" applyAlignment="1">
      <alignment vertical="center" wrapText="1"/>
    </xf>
    <xf numFmtId="0" fontId="10" fillId="13" borderId="71" xfId="0" applyFont="1" applyFill="1" applyBorder="1" applyAlignment="1">
      <alignment horizontal="center" vertical="center"/>
    </xf>
    <xf numFmtId="0" fontId="10" fillId="13" borderId="79" xfId="0" applyFont="1" applyFill="1" applyBorder="1" applyAlignment="1">
      <alignment horizontal="center" vertical="center"/>
    </xf>
    <xf numFmtId="0" fontId="10" fillId="13" borderId="0" xfId="0" applyFont="1" applyFill="1" applyAlignment="1">
      <alignment horizontal="center" vertical="center"/>
    </xf>
    <xf numFmtId="0" fontId="8" fillId="14" borderId="79" xfId="0" applyFont="1" applyFill="1" applyBorder="1" applyAlignment="1">
      <alignment horizontal="center" vertical="center" wrapText="1"/>
    </xf>
    <xf numFmtId="0" fontId="8" fillId="14" borderId="0" xfId="0" applyFont="1" applyFill="1" applyAlignment="1">
      <alignment horizontal="center" vertical="center" wrapText="1"/>
    </xf>
    <xf numFmtId="0" fontId="20" fillId="11" borderId="0" xfId="0" applyFont="1" applyFill="1" applyAlignment="1">
      <alignment horizontal="center" vertical="center" wrapText="1"/>
    </xf>
    <xf numFmtId="0" fontId="10" fillId="11" borderId="0" xfId="0" applyFont="1" applyFill="1" applyAlignment="1">
      <alignment horizontal="left" vertical="center" wrapText="1"/>
    </xf>
    <xf numFmtId="0" fontId="10" fillId="11" borderId="114" xfId="0" applyFont="1" applyFill="1" applyBorder="1" applyAlignment="1">
      <alignment horizontal="left" vertical="center" wrapText="1"/>
    </xf>
    <xf numFmtId="0" fontId="13" fillId="0" borderId="115" xfId="0" applyFont="1" applyBorder="1" applyAlignment="1">
      <alignment vertical="center"/>
    </xf>
    <xf numFmtId="0" fontId="13" fillId="0" borderId="116" xfId="0" applyFont="1" applyBorder="1" applyAlignment="1">
      <alignment vertical="center"/>
    </xf>
    <xf numFmtId="0" fontId="10" fillId="11" borderId="117" xfId="0" applyFont="1" applyFill="1" applyBorder="1" applyAlignment="1">
      <alignment horizontal="left" vertical="center" wrapText="1"/>
    </xf>
    <xf numFmtId="0" fontId="13" fillId="0" borderId="118" xfId="0" applyFont="1" applyBorder="1" applyAlignment="1">
      <alignment vertical="center"/>
    </xf>
    <xf numFmtId="0" fontId="13" fillId="0" borderId="119" xfId="0" applyFont="1" applyBorder="1" applyAlignment="1">
      <alignment vertical="center"/>
    </xf>
    <xf numFmtId="0" fontId="13" fillId="0" borderId="120" xfId="0" applyFont="1" applyBorder="1" applyAlignment="1">
      <alignment vertical="center"/>
    </xf>
    <xf numFmtId="0" fontId="13" fillId="0" borderId="87" xfId="0" applyFont="1" applyBorder="1" applyAlignment="1">
      <alignment vertical="center"/>
    </xf>
    <xf numFmtId="0" fontId="13" fillId="0" borderId="121" xfId="0" applyFont="1" applyBorder="1" applyAlignment="1">
      <alignment vertical="center"/>
    </xf>
    <xf numFmtId="0" fontId="13" fillId="0" borderId="122" xfId="0" applyFont="1" applyBorder="1" applyAlignment="1">
      <alignment vertical="center"/>
    </xf>
    <xf numFmtId="0" fontId="13" fillId="0" borderId="123" xfId="0" applyFont="1" applyBorder="1" applyAlignment="1">
      <alignment vertical="center"/>
    </xf>
    <xf numFmtId="165" fontId="47" fillId="25" borderId="132" xfId="0" applyNumberFormat="1" applyFont="1" applyFill="1" applyBorder="1" applyAlignment="1">
      <alignment horizontal="center" vertical="center" wrapText="1"/>
    </xf>
    <xf numFmtId="165" fontId="47" fillId="25" borderId="133" xfId="0" applyNumberFormat="1" applyFont="1" applyFill="1" applyBorder="1" applyAlignment="1">
      <alignment horizontal="center" vertical="center" wrapText="1"/>
    </xf>
    <xf numFmtId="165" fontId="47" fillId="25" borderId="134" xfId="0" applyNumberFormat="1" applyFont="1" applyFill="1" applyBorder="1" applyAlignment="1">
      <alignment horizontal="center" vertical="center" wrapText="1"/>
    </xf>
    <xf numFmtId="165" fontId="47" fillId="25" borderId="135" xfId="0" applyNumberFormat="1" applyFont="1" applyFill="1" applyBorder="1" applyAlignment="1">
      <alignment horizontal="center" vertical="center" wrapText="1"/>
    </xf>
    <xf numFmtId="0" fontId="10" fillId="11" borderId="86" xfId="0" applyFont="1" applyFill="1" applyBorder="1" applyAlignment="1">
      <alignment horizontal="center" vertical="center"/>
    </xf>
    <xf numFmtId="0" fontId="8" fillId="17" borderId="106"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8" fillId="11" borderId="22" xfId="0" applyFont="1" applyFill="1" applyBorder="1" applyAlignment="1">
      <alignment horizontal="center" vertical="center"/>
    </xf>
    <xf numFmtId="0" fontId="0" fillId="0" borderId="2" xfId="0" applyBorder="1" applyAlignment="1">
      <alignment horizontal="center"/>
    </xf>
    <xf numFmtId="0" fontId="6" fillId="4" borderId="0" xfId="0" applyFont="1" applyFill="1" applyAlignment="1">
      <alignment horizontal="right" vertical="center" textRotation="90" wrapText="1"/>
    </xf>
    <xf numFmtId="0" fontId="6" fillId="4" borderId="0" xfId="0" applyFont="1" applyFill="1" applyAlignment="1">
      <alignment horizontal="center" wrapText="1"/>
    </xf>
    <xf numFmtId="0" fontId="8" fillId="2" borderId="89" xfId="10" applyFont="1" applyFill="1" applyBorder="1" applyAlignment="1">
      <alignment horizontal="center" vertical="center" wrapText="1"/>
    </xf>
    <xf numFmtId="0" fontId="8" fillId="2" borderId="70" xfId="10" applyFont="1" applyFill="1" applyBorder="1" applyAlignment="1">
      <alignment horizontal="center" vertical="center" wrapText="1"/>
    </xf>
    <xf numFmtId="0" fontId="8" fillId="2" borderId="77" xfId="10" applyFont="1" applyFill="1" applyBorder="1" applyAlignment="1">
      <alignment horizontal="center" vertical="center" wrapText="1"/>
    </xf>
    <xf numFmtId="0" fontId="8" fillId="2" borderId="90" xfId="10" applyFont="1" applyFill="1" applyBorder="1" applyAlignment="1">
      <alignment horizontal="center" vertical="center" wrapText="1"/>
    </xf>
    <xf numFmtId="0" fontId="8" fillId="2" borderId="74" xfId="10" applyFont="1" applyFill="1" applyBorder="1" applyAlignment="1">
      <alignment horizontal="center" vertical="center" wrapText="1"/>
    </xf>
    <xf numFmtId="0" fontId="8" fillId="2" borderId="78" xfId="10" applyFont="1" applyFill="1" applyBorder="1" applyAlignment="1">
      <alignment horizontal="center" vertical="center" wrapText="1"/>
    </xf>
    <xf numFmtId="0" fontId="8" fillId="2" borderId="89" xfId="10" applyFont="1" applyFill="1" applyBorder="1" applyAlignment="1">
      <alignment horizontal="center" vertical="center"/>
    </xf>
    <xf numFmtId="0" fontId="8" fillId="2" borderId="70" xfId="10" applyFont="1" applyFill="1" applyBorder="1" applyAlignment="1">
      <alignment horizontal="center" vertical="center"/>
    </xf>
    <xf numFmtId="0" fontId="8" fillId="2" borderId="77" xfId="10" applyFont="1" applyFill="1" applyBorder="1" applyAlignment="1">
      <alignment horizontal="center" vertical="center"/>
    </xf>
    <xf numFmtId="0" fontId="8" fillId="2" borderId="90" xfId="10" applyFont="1" applyFill="1" applyBorder="1" applyAlignment="1">
      <alignment horizontal="center" vertical="center"/>
    </xf>
    <xf numFmtId="0" fontId="8" fillId="2" borderId="74" xfId="10" applyFont="1" applyFill="1" applyBorder="1" applyAlignment="1">
      <alignment horizontal="center" vertical="center"/>
    </xf>
    <xf numFmtId="0" fontId="8" fillId="2" borderId="78" xfId="10" applyFont="1" applyFill="1" applyBorder="1" applyAlignment="1">
      <alignment horizontal="center" vertical="center"/>
    </xf>
    <xf numFmtId="0" fontId="8" fillId="2" borderId="0" xfId="10" applyFont="1" applyFill="1" applyAlignment="1">
      <alignment horizontal="center" vertical="center"/>
    </xf>
    <xf numFmtId="0" fontId="10" fillId="22" borderId="97" xfId="10" applyFont="1" applyFill="1" applyBorder="1" applyAlignment="1">
      <alignment horizontal="center" vertical="center" wrapText="1"/>
    </xf>
    <xf numFmtId="0" fontId="10" fillId="22" borderId="98" xfId="10" applyFont="1" applyFill="1" applyBorder="1" applyAlignment="1">
      <alignment horizontal="center" vertical="center" wrapText="1"/>
    </xf>
    <xf numFmtId="0" fontId="10" fillId="2" borderId="99"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2" borderId="140" xfId="10" applyFont="1" applyFill="1" applyBorder="1" applyAlignment="1">
      <alignment horizontal="center" vertical="center" wrapText="1"/>
    </xf>
    <xf numFmtId="0" fontId="10" fillId="2" borderId="140" xfId="10" applyFont="1" applyFill="1" applyBorder="1" applyAlignment="1">
      <alignment horizontal="center" vertical="center" wrapText="1"/>
    </xf>
    <xf numFmtId="170" fontId="10" fillId="2" borderId="140" xfId="10" applyNumberFormat="1" applyFont="1" applyFill="1" applyBorder="1" applyAlignment="1">
      <alignment horizontal="center" vertical="center" wrapText="1"/>
    </xf>
    <xf numFmtId="0" fontId="10" fillId="2" borderId="39" xfId="10" applyFont="1" applyFill="1" applyBorder="1" applyAlignment="1">
      <alignment horizontal="center" vertical="center" wrapText="1"/>
    </xf>
    <xf numFmtId="0" fontId="10" fillId="0" borderId="39" xfId="3" applyFont="1" applyBorder="1" applyAlignment="1">
      <alignment horizontal="center" vertical="center" wrapText="1"/>
    </xf>
    <xf numFmtId="0" fontId="4" fillId="0" borderId="39" xfId="3" applyFont="1" applyBorder="1" applyAlignment="1">
      <alignment horizontal="center" vertical="center" wrapText="1"/>
    </xf>
    <xf numFmtId="14" fontId="4" fillId="0" borderId="39" xfId="3" applyNumberFormat="1" applyFont="1" applyBorder="1" applyAlignment="1">
      <alignment horizontal="center" vertical="center" wrapText="1"/>
    </xf>
    <xf numFmtId="1" fontId="4" fillId="0" borderId="39" xfId="3" applyNumberFormat="1" applyFont="1" applyBorder="1" applyAlignment="1">
      <alignment horizontal="center" vertical="center" wrapText="1"/>
    </xf>
    <xf numFmtId="170" fontId="4" fillId="0" borderId="39" xfId="17" applyNumberFormat="1" applyFont="1" applyBorder="1" applyAlignment="1">
      <alignment horizontal="center" vertical="center" wrapText="1"/>
    </xf>
    <xf numFmtId="0" fontId="4" fillId="0" borderId="39" xfId="17" applyNumberFormat="1" applyFont="1" applyBorder="1" applyAlignment="1">
      <alignment horizontal="center" vertical="center" wrapText="1"/>
    </xf>
    <xf numFmtId="168" fontId="53" fillId="25" borderId="39" xfId="0" applyNumberFormat="1" applyFont="1" applyFill="1" applyBorder="1" applyAlignment="1">
      <alignment horizontal="center" vertical="center" wrapText="1"/>
    </xf>
    <xf numFmtId="0" fontId="53" fillId="25" borderId="39" xfId="0" applyFont="1" applyFill="1" applyBorder="1" applyAlignment="1">
      <alignment horizontal="center" vertical="center" wrapText="1"/>
    </xf>
    <xf numFmtId="165" fontId="53" fillId="25" borderId="39" xfId="0" applyNumberFormat="1" applyFont="1" applyFill="1" applyBorder="1" applyAlignment="1">
      <alignment horizontal="center" vertical="center" wrapText="1"/>
    </xf>
    <xf numFmtId="169" fontId="4" fillId="0" borderId="39" xfId="3" applyNumberFormat="1" applyFont="1" applyBorder="1" applyAlignment="1">
      <alignment horizontal="center" vertical="center" wrapText="1"/>
    </xf>
    <xf numFmtId="14" fontId="4" fillId="25" borderId="39" xfId="3" applyNumberFormat="1" applyFont="1" applyFill="1" applyBorder="1" applyAlignment="1">
      <alignment horizontal="center" vertical="center" wrapText="1"/>
    </xf>
    <xf numFmtId="0" fontId="54" fillId="25" borderId="39" xfId="5" applyFont="1" applyFill="1" applyBorder="1" applyAlignment="1">
      <alignment horizontal="center" vertical="center" wrapText="1"/>
    </xf>
    <xf numFmtId="164" fontId="4" fillId="0" borderId="39" xfId="17" applyFont="1" applyBorder="1" applyAlignment="1">
      <alignment horizontal="center" vertical="center" wrapText="1"/>
    </xf>
    <xf numFmtId="0" fontId="4" fillId="0" borderId="39" xfId="0" applyFont="1" applyBorder="1" applyAlignment="1">
      <alignment horizontal="center" vertical="center" wrapText="1"/>
    </xf>
    <xf numFmtId="0" fontId="10" fillId="0" borderId="39" xfId="3" applyFont="1" applyBorder="1" applyAlignment="1">
      <alignment horizontal="center" vertical="center" wrapText="1"/>
    </xf>
    <xf numFmtId="0" fontId="4" fillId="0" borderId="39" xfId="3" applyFont="1" applyBorder="1" applyAlignment="1">
      <alignment horizontal="center" vertical="center" wrapText="1"/>
    </xf>
    <xf numFmtId="169" fontId="4" fillId="0" borderId="39" xfId="3" applyNumberFormat="1" applyFont="1" applyBorder="1" applyAlignment="1">
      <alignment horizontal="center" vertical="center" wrapText="1"/>
    </xf>
    <xf numFmtId="1" fontId="4" fillId="0" borderId="39" xfId="3" applyNumberFormat="1" applyFont="1" applyBorder="1" applyAlignment="1">
      <alignment horizontal="center" vertical="center" wrapText="1"/>
    </xf>
    <xf numFmtId="14" fontId="4" fillId="0" borderId="39" xfId="3" applyNumberFormat="1" applyFont="1" applyBorder="1" applyAlignment="1">
      <alignment horizontal="center" vertical="center" wrapText="1"/>
    </xf>
    <xf numFmtId="170" fontId="4" fillId="0" borderId="39" xfId="17" applyNumberFormat="1" applyFont="1" applyBorder="1" applyAlignment="1">
      <alignment horizontal="center" vertical="center" wrapText="1"/>
    </xf>
    <xf numFmtId="0" fontId="4" fillId="0" borderId="39" xfId="17" applyNumberFormat="1" applyFont="1" applyBorder="1" applyAlignment="1">
      <alignment horizontal="center" vertical="center" wrapText="1"/>
    </xf>
    <xf numFmtId="0" fontId="4" fillId="2" borderId="39" xfId="10" applyFont="1" applyFill="1" applyBorder="1" applyAlignment="1">
      <alignment vertical="center"/>
    </xf>
    <xf numFmtId="1" fontId="4" fillId="0" borderId="39" xfId="17" applyNumberFormat="1" applyFont="1" applyBorder="1" applyAlignment="1">
      <alignment horizontal="center" vertical="center" wrapText="1"/>
    </xf>
    <xf numFmtId="14" fontId="4" fillId="25" borderId="39" xfId="0" applyNumberFormat="1" applyFont="1" applyFill="1" applyBorder="1" applyAlignment="1">
      <alignment horizontal="center" vertical="center" wrapText="1"/>
    </xf>
    <xf numFmtId="14" fontId="54" fillId="25" borderId="39" xfId="5" applyNumberFormat="1" applyFont="1" applyFill="1" applyBorder="1" applyAlignment="1">
      <alignment horizontal="center" vertical="center" wrapText="1"/>
    </xf>
    <xf numFmtId="14" fontId="4" fillId="0" borderId="39" xfId="0" applyNumberFormat="1" applyFont="1" applyBorder="1" applyAlignment="1">
      <alignment horizontal="center" vertical="center" wrapText="1"/>
    </xf>
    <xf numFmtId="0" fontId="4" fillId="0" borderId="39" xfId="0" applyFont="1" applyBorder="1" applyAlignment="1">
      <alignment vertical="center"/>
    </xf>
    <xf numFmtId="0" fontId="10" fillId="0" borderId="39" xfId="0" applyFont="1" applyBorder="1" applyAlignment="1">
      <alignment horizontal="center" vertical="center" wrapText="1"/>
    </xf>
    <xf numFmtId="1" fontId="4" fillId="0" borderId="39" xfId="0" applyNumberFormat="1" applyFont="1" applyBorder="1" applyAlignment="1">
      <alignment horizontal="center" vertical="center" wrapText="1"/>
    </xf>
    <xf numFmtId="169" fontId="4" fillId="0" borderId="39" xfId="0" applyNumberFormat="1" applyFont="1" applyBorder="1" applyAlignment="1">
      <alignment horizontal="center" vertical="center" wrapText="1"/>
    </xf>
    <xf numFmtId="14" fontId="4" fillId="2" borderId="39" xfId="10" applyNumberFormat="1" applyFont="1" applyFill="1" applyBorder="1" applyAlignment="1">
      <alignment horizontal="center" vertical="center" wrapText="1"/>
    </xf>
    <xf numFmtId="0" fontId="10" fillId="2" borderId="39" xfId="10" applyFont="1" applyFill="1" applyBorder="1" applyAlignment="1">
      <alignment horizontal="center" vertical="center" wrapText="1"/>
    </xf>
    <xf numFmtId="170" fontId="4" fillId="0" borderId="39" xfId="13" applyNumberFormat="1" applyFont="1" applyFill="1" applyBorder="1" applyAlignment="1">
      <alignment horizontal="center" vertical="center" wrapText="1"/>
    </xf>
    <xf numFmtId="1" fontId="4" fillId="0" borderId="39" xfId="13" applyNumberFormat="1" applyFont="1" applyFill="1" applyBorder="1" applyAlignment="1">
      <alignment horizontal="center" vertical="center" wrapText="1"/>
    </xf>
    <xf numFmtId="0" fontId="8" fillId="0" borderId="39" xfId="0" applyFont="1" applyBorder="1" applyAlignment="1">
      <alignment horizontal="center" vertical="center" wrapText="1"/>
    </xf>
    <xf numFmtId="14" fontId="4" fillId="0" borderId="39" xfId="0" applyNumberFormat="1" applyFont="1" applyBorder="1" applyAlignment="1">
      <alignment vertical="center" wrapText="1"/>
    </xf>
    <xf numFmtId="0" fontId="4" fillId="0" borderId="39" xfId="0" applyFont="1" applyBorder="1" applyAlignment="1">
      <alignment vertical="center" wrapText="1"/>
    </xf>
    <xf numFmtId="0" fontId="9" fillId="26" borderId="39" xfId="0" applyFont="1" applyFill="1" applyBorder="1" applyAlignment="1">
      <alignment horizontal="center" vertical="center" wrapText="1"/>
    </xf>
    <xf numFmtId="0" fontId="4" fillId="2" borderId="0" xfId="10" applyFont="1" applyFill="1" applyAlignment="1">
      <alignment vertical="center"/>
    </xf>
    <xf numFmtId="0" fontId="4" fillId="2" borderId="74" xfId="10" applyFont="1" applyFill="1" applyBorder="1" applyAlignment="1">
      <alignment vertical="center"/>
    </xf>
    <xf numFmtId="170" fontId="4" fillId="2" borderId="74" xfId="10" applyNumberFormat="1" applyFont="1" applyFill="1" applyBorder="1" applyAlignment="1">
      <alignment vertical="center"/>
    </xf>
    <xf numFmtId="9" fontId="4" fillId="2" borderId="0" xfId="27" applyFont="1" applyFill="1" applyAlignment="1">
      <alignment horizontal="center" vertical="center"/>
    </xf>
    <xf numFmtId="0" fontId="4" fillId="2" borderId="69" xfId="10" applyFont="1" applyFill="1" applyBorder="1" applyAlignment="1">
      <alignment vertical="center"/>
    </xf>
    <xf numFmtId="0" fontId="8" fillId="2" borderId="71" xfId="10" applyFont="1" applyFill="1" applyBorder="1" applyAlignment="1">
      <alignment horizontal="left" vertical="center"/>
    </xf>
    <xf numFmtId="0" fontId="8" fillId="2" borderId="75" xfId="10" applyFont="1" applyFill="1" applyBorder="1" applyAlignment="1">
      <alignment horizontal="left" vertical="center"/>
    </xf>
    <xf numFmtId="0" fontId="8" fillId="2" borderId="76" xfId="10" applyFont="1" applyFill="1" applyBorder="1" applyAlignment="1">
      <alignment horizontal="left" vertical="center"/>
    </xf>
    <xf numFmtId="0" fontId="4" fillId="2" borderId="79" xfId="10" applyFont="1" applyFill="1" applyBorder="1" applyAlignment="1">
      <alignment vertical="center"/>
    </xf>
    <xf numFmtId="14" fontId="8" fillId="2" borderId="69" xfId="10" applyNumberFormat="1" applyFont="1" applyFill="1" applyBorder="1" applyAlignment="1">
      <alignment horizontal="left" vertical="center"/>
    </xf>
    <xf numFmtId="14" fontId="8" fillId="2" borderId="70" xfId="10" applyNumberFormat="1" applyFont="1" applyFill="1" applyBorder="1" applyAlignment="1">
      <alignment horizontal="left" vertical="center"/>
    </xf>
    <xf numFmtId="14" fontId="8" fillId="2" borderId="77" xfId="10" applyNumberFormat="1" applyFont="1" applyFill="1" applyBorder="1" applyAlignment="1">
      <alignment horizontal="left" vertical="center"/>
    </xf>
    <xf numFmtId="0" fontId="4" fillId="2" borderId="73" xfId="10" applyFont="1" applyFill="1" applyBorder="1" applyAlignment="1">
      <alignment vertical="center"/>
    </xf>
    <xf numFmtId="14" fontId="8" fillId="2" borderId="73" xfId="10" applyNumberFormat="1" applyFont="1" applyFill="1" applyBorder="1" applyAlignment="1">
      <alignment horizontal="left" vertical="center"/>
    </xf>
    <xf numFmtId="14" fontId="8" fillId="2" borderId="74" xfId="10" applyNumberFormat="1" applyFont="1" applyFill="1" applyBorder="1" applyAlignment="1">
      <alignment horizontal="left" vertical="center"/>
    </xf>
    <xf numFmtId="14" fontId="8" fillId="2" borderId="78" xfId="10" applyNumberFormat="1" applyFont="1" applyFill="1" applyBorder="1" applyAlignment="1">
      <alignment horizontal="left" vertical="center"/>
    </xf>
    <xf numFmtId="14" fontId="4" fillId="2" borderId="0" xfId="10" applyNumberFormat="1" applyFont="1" applyFill="1" applyAlignment="1">
      <alignment horizontal="center" vertical="center"/>
    </xf>
    <xf numFmtId="170" fontId="4" fillId="2" borderId="0" xfId="10" applyNumberFormat="1" applyFont="1" applyFill="1" applyAlignment="1">
      <alignment vertical="center"/>
    </xf>
    <xf numFmtId="0" fontId="4" fillId="2" borderId="100" xfId="10" applyFont="1" applyFill="1" applyBorder="1" applyAlignment="1">
      <alignment horizontal="center" vertical="center"/>
    </xf>
    <xf numFmtId="0" fontId="4" fillId="2" borderId="101" xfId="10" applyFont="1" applyFill="1" applyBorder="1" applyAlignment="1">
      <alignment horizontal="center" vertical="center"/>
    </xf>
    <xf numFmtId="0" fontId="4" fillId="2" borderId="102" xfId="10" applyFont="1" applyFill="1" applyBorder="1" applyAlignment="1">
      <alignment horizontal="center" vertical="center"/>
    </xf>
    <xf numFmtId="0" fontId="8" fillId="23" borderId="100" xfId="10" applyFont="1" applyFill="1" applyBorder="1" applyAlignment="1">
      <alignment horizontal="center" vertical="center" wrapText="1"/>
    </xf>
    <xf numFmtId="0" fontId="8" fillId="23" borderId="101" xfId="10" applyFont="1" applyFill="1" applyBorder="1" applyAlignment="1">
      <alignment horizontal="center" vertical="center" wrapText="1"/>
    </xf>
    <xf numFmtId="0" fontId="8" fillId="23" borderId="102" xfId="10" applyFont="1" applyFill="1" applyBorder="1" applyAlignment="1">
      <alignment horizontal="center" vertical="center" wrapText="1"/>
    </xf>
    <xf numFmtId="0" fontId="8" fillId="24" borderId="104" xfId="10" applyFont="1" applyFill="1" applyBorder="1" applyAlignment="1">
      <alignment horizontal="center" vertical="center" wrapText="1"/>
    </xf>
    <xf numFmtId="0" fontId="8" fillId="24" borderId="103" xfId="10" applyFont="1" applyFill="1" applyBorder="1" applyAlignment="1">
      <alignment horizontal="center" vertical="center" wrapText="1"/>
    </xf>
    <xf numFmtId="0" fontId="8" fillId="24" borderId="21" xfId="10" applyFont="1" applyFill="1" applyBorder="1" applyAlignment="1">
      <alignment horizontal="center" vertical="center" wrapText="1"/>
    </xf>
    <xf numFmtId="0" fontId="8" fillId="24" borderId="104" xfId="10" applyFont="1" applyFill="1" applyBorder="1" applyAlignment="1">
      <alignment vertical="center" wrapText="1"/>
    </xf>
    <xf numFmtId="0" fontId="8" fillId="24" borderId="2" xfId="10" applyFont="1" applyFill="1" applyBorder="1" applyAlignment="1">
      <alignment horizontal="center" vertical="center" wrapText="1"/>
    </xf>
    <xf numFmtId="0" fontId="55" fillId="2" borderId="7" xfId="10" applyFont="1" applyFill="1" applyBorder="1" applyAlignment="1">
      <alignment horizontal="center" vertical="center" wrapText="1"/>
    </xf>
    <xf numFmtId="0" fontId="55" fillId="2" borderId="8" xfId="10" applyFont="1" applyFill="1" applyBorder="1" applyAlignment="1">
      <alignment horizontal="center" vertical="center" wrapText="1"/>
    </xf>
    <xf numFmtId="0" fontId="55" fillId="2" borderId="19" xfId="1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9" xfId="0" applyFont="1" applyBorder="1" applyAlignment="1">
      <alignment horizontal="center" vertical="center" wrapText="1"/>
    </xf>
    <xf numFmtId="0" fontId="56" fillId="2" borderId="3" xfId="10" applyFont="1" applyFill="1" applyBorder="1" applyAlignment="1">
      <alignment horizontal="center" vertical="center" wrapText="1"/>
    </xf>
    <xf numFmtId="170" fontId="56" fillId="2" borderId="7" xfId="10" applyNumberFormat="1" applyFont="1" applyFill="1" applyBorder="1" applyAlignment="1">
      <alignment horizontal="center" vertical="center" wrapText="1"/>
    </xf>
    <xf numFmtId="170" fontId="56" fillId="2" borderId="19" xfId="10" applyNumberFormat="1" applyFont="1" applyFill="1" applyBorder="1" applyAlignment="1">
      <alignment horizontal="center" vertical="center" wrapText="1"/>
    </xf>
    <xf numFmtId="0" fontId="55" fillId="2" borderId="10" xfId="10" applyFont="1" applyFill="1" applyBorder="1" applyAlignment="1">
      <alignment horizontal="center" vertical="center" wrapText="1"/>
    </xf>
    <xf numFmtId="0" fontId="55" fillId="2" borderId="0" xfId="10" applyFont="1" applyFill="1" applyAlignment="1">
      <alignment horizontal="center" vertical="center" wrapText="1"/>
    </xf>
    <xf numFmtId="0" fontId="55" fillId="2" borderId="6" xfId="1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56" fillId="2" borderId="5" xfId="10" applyFont="1" applyFill="1" applyBorder="1" applyAlignment="1">
      <alignment horizontal="center" vertical="center" wrapText="1"/>
    </xf>
    <xf numFmtId="170" fontId="56" fillId="2" borderId="10" xfId="10" applyNumberFormat="1" applyFont="1" applyFill="1" applyBorder="1" applyAlignment="1">
      <alignment horizontal="center" vertical="center" wrapText="1"/>
    </xf>
    <xf numFmtId="170" fontId="56" fillId="2" borderId="6" xfId="10" applyNumberFormat="1" applyFont="1" applyFill="1" applyBorder="1" applyAlignment="1">
      <alignment horizontal="center" vertical="center" wrapText="1"/>
    </xf>
    <xf numFmtId="0" fontId="55" fillId="2" borderId="11" xfId="10" applyFont="1" applyFill="1" applyBorder="1" applyAlignment="1">
      <alignment horizontal="center" vertical="center" wrapText="1"/>
    </xf>
    <xf numFmtId="0" fontId="55" fillId="2" borderId="12" xfId="10" applyFont="1" applyFill="1" applyBorder="1" applyAlignment="1">
      <alignment horizontal="center" vertical="center" wrapText="1"/>
    </xf>
    <xf numFmtId="0" fontId="55" fillId="2" borderId="20" xfId="1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56" fillId="2" borderId="4" xfId="10" applyFont="1" applyFill="1" applyBorder="1" applyAlignment="1">
      <alignment horizontal="center" vertical="center" wrapText="1"/>
    </xf>
    <xf numFmtId="170" fontId="56" fillId="2" borderId="11" xfId="10" applyNumberFormat="1" applyFont="1" applyFill="1" applyBorder="1" applyAlignment="1">
      <alignment horizontal="center" vertical="center" wrapText="1"/>
    </xf>
    <xf numFmtId="170" fontId="56" fillId="2" borderId="20" xfId="10" applyNumberFormat="1" applyFont="1" applyFill="1" applyBorder="1" applyAlignment="1">
      <alignment horizontal="center" vertical="center" wrapText="1"/>
    </xf>
    <xf numFmtId="0" fontId="55" fillId="2" borderId="0" xfId="10" applyFont="1" applyFill="1" applyAlignment="1">
      <alignment horizontal="center" vertical="center" wrapText="1"/>
    </xf>
    <xf numFmtId="0" fontId="56" fillId="2" borderId="0" xfId="10" applyFont="1" applyFill="1" applyAlignment="1">
      <alignment horizontal="center" vertical="center" wrapText="1"/>
    </xf>
    <xf numFmtId="0" fontId="56" fillId="2" borderId="0" xfId="10" applyFont="1" applyFill="1" applyAlignment="1">
      <alignment vertical="center" wrapText="1"/>
    </xf>
    <xf numFmtId="170" fontId="56" fillId="2" borderId="0" xfId="10" applyNumberFormat="1" applyFont="1" applyFill="1" applyAlignment="1">
      <alignment horizontal="center" vertical="center" wrapText="1"/>
    </xf>
    <xf numFmtId="0" fontId="8" fillId="2" borderId="137" xfId="10" applyFont="1" applyFill="1" applyBorder="1" applyAlignment="1">
      <alignment horizontal="center" vertical="center" wrapText="1"/>
    </xf>
    <xf numFmtId="0" fontId="8" fillId="2" borderId="138" xfId="10" applyFont="1" applyFill="1" applyBorder="1" applyAlignment="1">
      <alignment horizontal="center" vertical="center" wrapText="1"/>
    </xf>
    <xf numFmtId="0" fontId="8" fillId="2" borderId="139" xfId="10" applyFont="1" applyFill="1" applyBorder="1" applyAlignment="1">
      <alignment horizontal="center" vertical="center" wrapText="1"/>
    </xf>
    <xf numFmtId="0" fontId="8" fillId="2" borderId="0" xfId="10" applyFont="1" applyFill="1" applyAlignment="1">
      <alignment horizontal="center" vertical="center" wrapText="1"/>
    </xf>
    <xf numFmtId="0" fontId="10" fillId="10" borderId="140" xfId="0" applyFont="1" applyFill="1" applyBorder="1" applyAlignment="1">
      <alignment horizontal="center" vertical="center"/>
    </xf>
    <xf numFmtId="0" fontId="10" fillId="10" borderId="140" xfId="0" applyFont="1" applyFill="1" applyBorder="1" applyAlignment="1">
      <alignment horizontal="center" vertical="center" wrapText="1"/>
    </xf>
    <xf numFmtId="0" fontId="10" fillId="10" borderId="136" xfId="0" applyFont="1" applyFill="1" applyBorder="1" applyAlignment="1">
      <alignment horizontal="center" vertical="center" wrapText="1"/>
    </xf>
    <xf numFmtId="0" fontId="52" fillId="27" borderId="88" xfId="20" applyFont="1" applyFill="1" applyBorder="1" applyAlignment="1">
      <alignment horizontal="center" vertical="center" wrapText="1"/>
    </xf>
    <xf numFmtId="9" fontId="52" fillId="19" borderId="88" xfId="27" applyFont="1" applyFill="1" applyBorder="1" applyAlignment="1">
      <alignment horizontal="center" vertical="center" wrapText="1"/>
    </xf>
    <xf numFmtId="0" fontId="4" fillId="0" borderId="44" xfId="0" applyFont="1" applyBorder="1" applyAlignment="1">
      <alignment vertical="center" wrapText="1"/>
    </xf>
    <xf numFmtId="0" fontId="4" fillId="0" borderId="88" xfId="0" applyFont="1" applyBorder="1" applyAlignment="1">
      <alignment vertical="center" wrapText="1"/>
    </xf>
    <xf numFmtId="0" fontId="4" fillId="0" borderId="15" xfId="0" applyFont="1" applyBorder="1" applyAlignment="1">
      <alignment vertical="center" wrapText="1"/>
    </xf>
    <xf numFmtId="9" fontId="4" fillId="29" borderId="15" xfId="27" applyFont="1" applyFill="1" applyBorder="1" applyAlignment="1">
      <alignment horizontal="center" vertical="center"/>
    </xf>
    <xf numFmtId="9" fontId="4" fillId="0" borderId="88" xfId="27" applyFont="1" applyFill="1" applyBorder="1" applyAlignment="1">
      <alignment horizontal="center" vertical="center"/>
    </xf>
    <xf numFmtId="0" fontId="4" fillId="0" borderId="80" xfId="0" applyFont="1" applyBorder="1" applyAlignment="1">
      <alignment vertical="center" wrapText="1"/>
    </xf>
    <xf numFmtId="9" fontId="4" fillId="29" borderId="48" xfId="27" applyFont="1" applyFill="1" applyBorder="1" applyAlignment="1">
      <alignment horizontal="center" vertical="center"/>
    </xf>
    <xf numFmtId="9" fontId="4" fillId="29" borderId="26" xfId="27" applyFont="1" applyFill="1" applyBorder="1" applyAlignment="1">
      <alignment horizontal="center" vertical="center"/>
    </xf>
    <xf numFmtId="0" fontId="4" fillId="0" borderId="48" xfId="0" applyFont="1" applyBorder="1" applyAlignment="1">
      <alignment vertical="center" wrapText="1"/>
    </xf>
    <xf numFmtId="0" fontId="4" fillId="0" borderId="88" xfId="0" applyFont="1" applyBorder="1" applyAlignment="1">
      <alignment vertical="center"/>
    </xf>
    <xf numFmtId="0" fontId="4" fillId="0" borderId="15" xfId="0" applyFont="1" applyBorder="1" applyAlignment="1">
      <alignment vertical="center"/>
    </xf>
    <xf numFmtId="0" fontId="4" fillId="0" borderId="26" xfId="0" applyFont="1" applyBorder="1" applyAlignment="1">
      <alignment vertical="center" wrapText="1"/>
    </xf>
    <xf numFmtId="0" fontId="4" fillId="0" borderId="26" xfId="0" applyFont="1" applyBorder="1" applyAlignment="1">
      <alignment vertical="center"/>
    </xf>
    <xf numFmtId="0" fontId="9" fillId="0" borderId="48" xfId="0" applyFont="1" applyBorder="1" applyAlignment="1">
      <alignment vertical="center" wrapText="1"/>
    </xf>
    <xf numFmtId="0" fontId="4" fillId="28" borderId="26" xfId="0" applyFont="1" applyFill="1" applyBorder="1" applyAlignment="1">
      <alignment vertical="center" wrapText="1"/>
    </xf>
    <xf numFmtId="9" fontId="4" fillId="2" borderId="88" xfId="27" applyFont="1" applyFill="1" applyBorder="1" applyAlignment="1">
      <alignment horizontal="center" vertical="center"/>
    </xf>
    <xf numFmtId="0" fontId="4" fillId="0" borderId="48" xfId="0" applyFont="1" applyBorder="1" applyAlignment="1">
      <alignment vertical="center"/>
    </xf>
    <xf numFmtId="0" fontId="4" fillId="28" borderId="26" xfId="0" applyFont="1" applyFill="1" applyBorder="1" applyAlignment="1">
      <alignment vertical="center"/>
    </xf>
    <xf numFmtId="0" fontId="53" fillId="0" borderId="0" xfId="0" applyFont="1" applyAlignment="1">
      <alignment vertical="center"/>
    </xf>
    <xf numFmtId="0" fontId="4" fillId="0" borderId="18" xfId="0" applyFont="1" applyBorder="1" applyAlignment="1">
      <alignment vertical="center" wrapText="1"/>
    </xf>
    <xf numFmtId="0" fontId="9" fillId="28" borderId="2" xfId="0" applyFont="1" applyFill="1" applyBorder="1" applyAlignment="1">
      <alignment vertical="center" wrapText="1"/>
    </xf>
    <xf numFmtId="0" fontId="9" fillId="28" borderId="4" xfId="0" applyFont="1" applyFill="1" applyBorder="1" applyAlignment="1">
      <alignment vertical="center" wrapText="1"/>
    </xf>
    <xf numFmtId="0" fontId="4" fillId="0" borderId="0" xfId="0" applyFont="1" applyAlignment="1">
      <alignment vertical="center" wrapText="1"/>
    </xf>
    <xf numFmtId="0" fontId="4" fillId="0" borderId="144" xfId="0" applyFont="1" applyBorder="1" applyAlignment="1">
      <alignment vertical="center"/>
    </xf>
    <xf numFmtId="0" fontId="4" fillId="0" borderId="0" xfId="3" applyFont="1" applyAlignment="1">
      <alignment vertical="center"/>
    </xf>
    <xf numFmtId="170" fontId="4" fillId="0" borderId="0" xfId="3" applyNumberFormat="1" applyFont="1" applyAlignment="1">
      <alignment vertical="center"/>
    </xf>
    <xf numFmtId="9" fontId="10" fillId="27" borderId="2" xfId="27" applyFont="1" applyFill="1" applyBorder="1" applyAlignment="1">
      <alignment horizontal="center" vertical="center"/>
    </xf>
    <xf numFmtId="0" fontId="10" fillId="10" borderId="39" xfId="0" applyFont="1" applyFill="1" applyBorder="1" applyAlignment="1">
      <alignment horizontal="center" vertical="center"/>
    </xf>
    <xf numFmtId="0" fontId="10" fillId="10" borderId="39" xfId="0" applyFont="1" applyFill="1" applyBorder="1" applyAlignment="1">
      <alignment horizontal="center" vertical="center" wrapText="1"/>
    </xf>
    <xf numFmtId="0" fontId="53" fillId="2" borderId="88" xfId="0" applyFont="1" applyFill="1" applyBorder="1" applyAlignment="1">
      <alignment horizontal="left" vertical="center" wrapText="1"/>
    </xf>
    <xf numFmtId="0" fontId="9" fillId="28" borderId="88" xfId="0" applyFont="1" applyFill="1" applyBorder="1" applyAlignment="1">
      <alignment vertical="center" wrapText="1"/>
    </xf>
    <xf numFmtId="0" fontId="9" fillId="28" borderId="15" xfId="0" applyFont="1" applyFill="1" applyBorder="1" applyAlignment="1">
      <alignment vertical="center" wrapText="1"/>
    </xf>
    <xf numFmtId="9" fontId="53" fillId="30" borderId="88" xfId="27" applyFont="1" applyFill="1" applyBorder="1" applyAlignment="1">
      <alignment horizontal="center" vertical="center"/>
    </xf>
    <xf numFmtId="9" fontId="9" fillId="29" borderId="88" xfId="0" applyNumberFormat="1" applyFont="1" applyFill="1" applyBorder="1" applyAlignment="1">
      <alignment horizontal="center" vertical="center"/>
    </xf>
    <xf numFmtId="9" fontId="53" fillId="2" borderId="88" xfId="27" applyFont="1" applyFill="1" applyBorder="1" applyAlignment="1">
      <alignment horizontal="center" vertical="center"/>
    </xf>
    <xf numFmtId="0" fontId="53" fillId="0" borderId="88" xfId="0" applyFont="1" applyBorder="1" applyAlignment="1">
      <alignment horizontal="left" vertical="center" wrapText="1"/>
    </xf>
    <xf numFmtId="0" fontId="53" fillId="0" borderId="88" xfId="0" applyFont="1" applyBorder="1" applyAlignment="1">
      <alignment vertical="center" wrapText="1"/>
    </xf>
    <xf numFmtId="0" fontId="53" fillId="2" borderId="88" xfId="0" applyFont="1" applyFill="1" applyBorder="1" applyAlignment="1">
      <alignment vertical="center" wrapText="1"/>
    </xf>
    <xf numFmtId="0" fontId="9" fillId="28" borderId="48" xfId="0" applyFont="1" applyFill="1" applyBorder="1" applyAlignment="1">
      <alignment vertical="center" wrapText="1"/>
    </xf>
    <xf numFmtId="0" fontId="9" fillId="0" borderId="26" xfId="0" applyFont="1" applyBorder="1" applyAlignment="1">
      <alignment vertical="center" wrapText="1"/>
    </xf>
    <xf numFmtId="9" fontId="9" fillId="29" borderId="48" xfId="0" applyNumberFormat="1" applyFont="1" applyFill="1" applyBorder="1" applyAlignment="1">
      <alignment horizontal="center" vertical="center"/>
    </xf>
    <xf numFmtId="9" fontId="53" fillId="0" borderId="88" xfId="27" applyFont="1" applyBorder="1" applyAlignment="1">
      <alignment horizontal="center" vertical="center"/>
    </xf>
    <xf numFmtId="0" fontId="53" fillId="0" borderId="88" xfId="0" applyFont="1" applyBorder="1" applyAlignment="1">
      <alignment vertical="center"/>
    </xf>
    <xf numFmtId="0" fontId="9" fillId="0" borderId="44" xfId="0" applyFont="1" applyBorder="1" applyAlignment="1">
      <alignment vertical="center" wrapText="1"/>
    </xf>
    <xf numFmtId="9" fontId="53" fillId="30" borderId="44" xfId="27" applyFont="1" applyFill="1" applyBorder="1" applyAlignment="1">
      <alignment horizontal="center" vertical="center"/>
    </xf>
    <xf numFmtId="9" fontId="9" fillId="29" borderId="44" xfId="0" applyNumberFormat="1" applyFont="1" applyFill="1" applyBorder="1" applyAlignment="1">
      <alignment horizontal="center" vertical="center"/>
    </xf>
    <xf numFmtId="9" fontId="53" fillId="0" borderId="44" xfId="27" applyFont="1" applyBorder="1" applyAlignment="1">
      <alignment horizontal="center" vertical="center"/>
    </xf>
    <xf numFmtId="0" fontId="53" fillId="0" borderId="0" xfId="0" applyFont="1" applyAlignment="1">
      <alignment horizontal="center" vertical="center"/>
    </xf>
    <xf numFmtId="0" fontId="52" fillId="2" borderId="16" xfId="0" applyFont="1" applyFill="1" applyBorder="1" applyAlignment="1">
      <alignment horizontal="center" vertical="center"/>
    </xf>
    <xf numFmtId="0" fontId="53" fillId="0" borderId="21" xfId="0" applyFont="1" applyBorder="1" applyAlignment="1">
      <alignment horizontal="left" vertical="center"/>
    </xf>
    <xf numFmtId="0" fontId="53" fillId="0" borderId="2" xfId="0" applyFont="1" applyBorder="1" applyAlignment="1">
      <alignment horizontal="left" vertical="center"/>
    </xf>
    <xf numFmtId="0" fontId="53" fillId="0" borderId="0" xfId="0" applyFont="1" applyAlignment="1">
      <alignment horizontal="center" vertical="center"/>
    </xf>
    <xf numFmtId="0" fontId="52" fillId="2" borderId="22" xfId="0" applyFont="1" applyFill="1" applyBorder="1" applyAlignment="1">
      <alignment horizontal="center" vertical="center"/>
    </xf>
    <xf numFmtId="14" fontId="53" fillId="0" borderId="49" xfId="0" applyNumberFormat="1" applyFont="1" applyBorder="1" applyAlignment="1">
      <alignment horizontal="left" vertical="center"/>
    </xf>
    <xf numFmtId="14" fontId="53" fillId="0" borderId="21" xfId="0" applyNumberFormat="1" applyFont="1" applyBorder="1" applyAlignment="1">
      <alignment horizontal="left" vertical="center"/>
    </xf>
    <xf numFmtId="0" fontId="10" fillId="9" borderId="39" xfId="0" applyFont="1" applyFill="1" applyBorder="1" applyAlignment="1">
      <alignment horizontal="center" vertical="center"/>
    </xf>
    <xf numFmtId="0" fontId="10" fillId="9" borderId="40" xfId="0" applyFont="1" applyFill="1" applyBorder="1" applyAlignment="1">
      <alignment horizontal="center" vertical="center"/>
    </xf>
    <xf numFmtId="0" fontId="4" fillId="0" borderId="85" xfId="0" applyFont="1" applyBorder="1" applyAlignment="1">
      <alignment vertical="center"/>
    </xf>
    <xf numFmtId="0" fontId="10" fillId="17" borderId="41" xfId="0" applyFont="1" applyFill="1" applyBorder="1" applyAlignment="1">
      <alignment horizontal="center" vertical="center" wrapText="1"/>
    </xf>
    <xf numFmtId="0" fontId="4" fillId="0" borderId="39" xfId="0" applyFont="1" applyBorder="1" applyAlignment="1">
      <alignment horizontal="left" vertical="center" wrapText="1"/>
    </xf>
    <xf numFmtId="0" fontId="4" fillId="0" borderId="40" xfId="0" applyFont="1" applyBorder="1" applyAlignment="1">
      <alignment vertical="center"/>
    </xf>
    <xf numFmtId="0" fontId="4" fillId="0" borderId="42" xfId="0" applyFont="1" applyBorder="1" applyAlignment="1">
      <alignment vertical="center"/>
    </xf>
    <xf numFmtId="0" fontId="10" fillId="17" borderId="42" xfId="0" applyFont="1" applyFill="1" applyBorder="1" applyAlignment="1">
      <alignment horizontal="center" vertical="center" wrapText="1"/>
    </xf>
    <xf numFmtId="0" fontId="52" fillId="0" borderId="39" xfId="0" applyFont="1" applyBorder="1" applyAlignment="1">
      <alignment horizontal="center" vertical="center" wrapText="1"/>
    </xf>
    <xf numFmtId="0" fontId="53" fillId="0" borderId="85" xfId="0" applyFont="1" applyBorder="1" applyAlignment="1">
      <alignment horizontal="center" vertical="center" wrapText="1"/>
    </xf>
    <xf numFmtId="0" fontId="54" fillId="25" borderId="39" xfId="28" applyFont="1" applyFill="1" applyBorder="1" applyAlignment="1">
      <alignment horizontal="center" vertical="center" wrapText="1"/>
    </xf>
    <xf numFmtId="0" fontId="52" fillId="2" borderId="7" xfId="0" applyFont="1" applyFill="1" applyBorder="1" applyAlignment="1">
      <alignment horizontal="center" vertical="center" wrapText="1"/>
    </xf>
    <xf numFmtId="0" fontId="52" fillId="2" borderId="8" xfId="0" applyFont="1" applyFill="1" applyBorder="1" applyAlignment="1">
      <alignment horizontal="center" vertical="center" wrapText="1"/>
    </xf>
    <xf numFmtId="0" fontId="52" fillId="2" borderId="19" xfId="0" applyFont="1" applyFill="1" applyBorder="1" applyAlignment="1">
      <alignment horizontal="center" vertical="center" wrapText="1"/>
    </xf>
    <xf numFmtId="0" fontId="52" fillId="0" borderId="43" xfId="0" applyFont="1" applyBorder="1" applyAlignment="1">
      <alignment horizontal="left" vertical="center" wrapText="1"/>
    </xf>
    <xf numFmtId="0" fontId="52" fillId="2" borderId="11"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20" xfId="0" applyFont="1" applyFill="1" applyBorder="1" applyAlignment="1">
      <alignment horizontal="center" vertical="center" wrapText="1"/>
    </xf>
    <xf numFmtId="0" fontId="52" fillId="0" borderId="45" xfId="0" applyFont="1" applyBorder="1" applyAlignment="1">
      <alignment horizontal="left" vertical="center" wrapText="1"/>
    </xf>
    <xf numFmtId="14" fontId="52" fillId="0" borderId="9" xfId="0" applyNumberFormat="1" applyFont="1" applyBorder="1" applyAlignment="1">
      <alignment vertical="center" wrapText="1"/>
    </xf>
    <xf numFmtId="0" fontId="9" fillId="18" borderId="41"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25" borderId="39" xfId="0" applyFont="1" applyFill="1" applyBorder="1" applyAlignment="1">
      <alignment horizontal="center" vertical="center" wrapText="1"/>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11" borderId="39" xfId="0" applyFont="1" applyFill="1" applyBorder="1" applyAlignment="1">
      <alignment horizontal="center" vertical="center" wrapText="1"/>
    </xf>
    <xf numFmtId="0" fontId="53" fillId="25" borderId="39" xfId="2" applyFont="1" applyFill="1" applyBorder="1" applyAlignment="1">
      <alignment horizontal="center" vertical="center" wrapText="1"/>
    </xf>
    <xf numFmtId="14" fontId="4" fillId="11" borderId="39" xfId="0" applyNumberFormat="1" applyFont="1" applyFill="1" applyBorder="1" applyAlignment="1">
      <alignment horizontal="center" vertical="center" wrapText="1"/>
    </xf>
    <xf numFmtId="14" fontId="4" fillId="26" borderId="39" xfId="0" applyNumberFormat="1" applyFont="1" applyFill="1" applyBorder="1" applyAlignment="1">
      <alignment horizontal="center" vertical="center" wrapText="1"/>
    </xf>
    <xf numFmtId="14" fontId="54" fillId="26" borderId="39" xfId="5" applyNumberFormat="1" applyFont="1" applyFill="1" applyBorder="1" applyAlignment="1">
      <alignment horizontal="center" vertical="center" wrapText="1"/>
    </xf>
    <xf numFmtId="0" fontId="4" fillId="26" borderId="39" xfId="0" applyFont="1" applyFill="1" applyBorder="1" applyAlignment="1">
      <alignment horizontal="center" vertical="center" wrapText="1"/>
    </xf>
    <xf numFmtId="0" fontId="54" fillId="26" borderId="39" xfId="5" applyFont="1" applyFill="1" applyBorder="1" applyAlignment="1">
      <alignment horizontal="center" vertical="center" wrapText="1"/>
    </xf>
    <xf numFmtId="0" fontId="9" fillId="11" borderId="39" xfId="0" applyFont="1" applyFill="1" applyBorder="1" applyAlignment="1">
      <alignment horizontal="center" vertical="center" wrapText="1"/>
    </xf>
    <xf numFmtId="14" fontId="9" fillId="11" borderId="39" xfId="0" applyNumberFormat="1" applyFont="1" applyFill="1" applyBorder="1" applyAlignment="1">
      <alignment horizontal="center" vertical="center"/>
    </xf>
    <xf numFmtId="0" fontId="4" fillId="25" borderId="39" xfId="0" applyFont="1" applyFill="1" applyBorder="1" applyAlignment="1">
      <alignment horizontal="center" vertical="center" wrapText="1"/>
    </xf>
    <xf numFmtId="0" fontId="9" fillId="18" borderId="41" xfId="0" applyFont="1" applyFill="1" applyBorder="1" applyAlignment="1">
      <alignment horizontal="center" vertical="center" wrapText="1"/>
    </xf>
    <xf numFmtId="0" fontId="9" fillId="18" borderId="4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53" fillId="0" borderId="0" xfId="0" applyFont="1" applyAlignment="1">
      <alignment vertical="center" wrapText="1"/>
    </xf>
    <xf numFmtId="0" fontId="53" fillId="0" borderId="0" xfId="0" applyFont="1" applyAlignment="1">
      <alignment horizontal="center" vertical="center" wrapText="1"/>
    </xf>
    <xf numFmtId="0" fontId="53" fillId="0" borderId="3"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4" xfId="0" applyFont="1" applyBorder="1" applyAlignment="1">
      <alignment horizontal="center" vertical="center" wrapText="1"/>
    </xf>
    <xf numFmtId="0" fontId="10" fillId="9" borderId="47"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52" fillId="27" borderId="44" xfId="20" applyFont="1" applyFill="1" applyBorder="1" applyAlignment="1">
      <alignment horizontal="center" vertical="center" wrapText="1"/>
    </xf>
    <xf numFmtId="0" fontId="52" fillId="27" borderId="16" xfId="20" applyFont="1" applyFill="1" applyBorder="1" applyAlignment="1">
      <alignment horizontal="center" vertical="center" wrapText="1"/>
    </xf>
    <xf numFmtId="9" fontId="52" fillId="19" borderId="2" xfId="27" applyFont="1" applyFill="1" applyBorder="1" applyAlignment="1">
      <alignment horizontal="center" vertical="center" wrapText="1"/>
    </xf>
    <xf numFmtId="0" fontId="53" fillId="2" borderId="0" xfId="0" applyFont="1" applyFill="1" applyAlignment="1">
      <alignment vertical="center" wrapText="1"/>
    </xf>
    <xf numFmtId="0" fontId="9" fillId="28" borderId="2" xfId="0" applyFont="1" applyFill="1" applyBorder="1" applyAlignment="1">
      <alignment horizontal="left" vertical="center" wrapText="1"/>
    </xf>
    <xf numFmtId="0" fontId="9" fillId="28" borderId="104" xfId="0" applyFont="1" applyFill="1" applyBorder="1" applyAlignment="1">
      <alignment horizontal="center" vertical="center" wrapText="1"/>
    </xf>
    <xf numFmtId="0" fontId="9" fillId="28" borderId="104" xfId="0" applyFont="1" applyFill="1" applyBorder="1" applyAlignment="1">
      <alignment vertical="center" wrapText="1"/>
    </xf>
    <xf numFmtId="9" fontId="9" fillId="29" borderId="2" xfId="0" applyNumberFormat="1" applyFont="1" applyFill="1" applyBorder="1" applyAlignment="1">
      <alignment horizontal="center" vertical="center" wrapText="1"/>
    </xf>
    <xf numFmtId="9" fontId="53" fillId="0" borderId="2" xfId="0" applyNumberFormat="1" applyFont="1" applyBorder="1" applyAlignment="1">
      <alignment horizontal="center" vertical="center" wrapText="1"/>
    </xf>
    <xf numFmtId="0" fontId="9" fillId="28" borderId="11" xfId="0" applyFont="1" applyFill="1" applyBorder="1" applyAlignment="1">
      <alignment vertical="center" wrapText="1"/>
    </xf>
    <xf numFmtId="9" fontId="9" fillId="29" borderId="4" xfId="0" applyNumberFormat="1" applyFont="1" applyFill="1" applyBorder="1" applyAlignment="1">
      <alignment horizontal="center" vertical="center" wrapText="1"/>
    </xf>
    <xf numFmtId="14" fontId="54" fillId="26" borderId="39" xfId="28"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104" xfId="0" applyFont="1" applyBorder="1" applyAlignment="1">
      <alignment horizontal="center" vertical="center" wrapText="1"/>
    </xf>
    <xf numFmtId="0" fontId="53" fillId="0" borderId="2" xfId="0" applyFont="1" applyBorder="1" applyAlignment="1">
      <alignment vertical="center" wrapText="1"/>
    </xf>
    <xf numFmtId="0" fontId="10" fillId="27" borderId="22" xfId="0" applyFont="1" applyFill="1" applyBorder="1" applyAlignment="1">
      <alignment horizontal="center" vertical="center" wrapText="1"/>
    </xf>
    <xf numFmtId="0" fontId="8" fillId="0" borderId="32" xfId="0" applyFont="1" applyBorder="1" applyAlignment="1">
      <alignment horizontal="center" vertical="center"/>
    </xf>
    <xf numFmtId="0" fontId="8" fillId="11" borderId="32" xfId="0" applyFont="1" applyFill="1" applyBorder="1" applyAlignment="1">
      <alignment horizontal="center" vertical="center" wrapText="1"/>
    </xf>
    <xf numFmtId="0" fontId="8" fillId="11" borderId="0" xfId="0" applyFont="1" applyFill="1" applyAlignment="1">
      <alignment horizontal="center" vertical="center" wrapText="1"/>
    </xf>
    <xf numFmtId="0" fontId="8" fillId="0" borderId="88"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07" xfId="0" applyFont="1" applyBorder="1" applyAlignment="1">
      <alignment horizontal="center" vertical="center" wrapText="1"/>
    </xf>
    <xf numFmtId="0" fontId="53" fillId="25" borderId="128" xfId="0" applyFont="1" applyFill="1" applyBorder="1" applyAlignment="1">
      <alignment horizontal="center" vertical="center" wrapText="1"/>
    </xf>
    <xf numFmtId="0" fontId="4" fillId="25" borderId="107" xfId="0" applyFont="1" applyFill="1" applyBorder="1" applyAlignment="1">
      <alignment horizontal="center" vertical="center" wrapText="1"/>
    </xf>
    <xf numFmtId="0" fontId="8" fillId="0" borderId="44" xfId="0" applyFont="1" applyBorder="1" applyAlignment="1">
      <alignment horizontal="center" vertical="center" wrapText="1"/>
    </xf>
    <xf numFmtId="0" fontId="53" fillId="25" borderId="88" xfId="0" applyFont="1" applyFill="1" applyBorder="1" applyAlignment="1">
      <alignment horizontal="center" vertical="center" wrapText="1"/>
    </xf>
    <xf numFmtId="14" fontId="4" fillId="0" borderId="88" xfId="0" applyNumberFormat="1" applyFont="1" applyBorder="1" applyAlignment="1">
      <alignment horizontal="center" vertical="center" wrapText="1"/>
    </xf>
    <xf numFmtId="0" fontId="54" fillId="25" borderId="130" xfId="5" applyFont="1" applyFill="1" applyBorder="1" applyAlignment="1">
      <alignment horizontal="center" vertical="center" wrapText="1"/>
    </xf>
    <xf numFmtId="0" fontId="8" fillId="11" borderId="88" xfId="0" applyFont="1" applyFill="1" applyBorder="1" applyAlignment="1">
      <alignment horizontal="center" vertical="center" wrapText="1"/>
    </xf>
    <xf numFmtId="0" fontId="54" fillId="25" borderId="107" xfId="5" applyFont="1" applyFill="1" applyBorder="1" applyAlignment="1">
      <alignment horizontal="center" vertical="center" wrapText="1"/>
    </xf>
    <xf numFmtId="0" fontId="4" fillId="0" borderId="55" xfId="0" applyFont="1" applyBorder="1" applyAlignment="1">
      <alignment horizontal="center"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84" xfId="0" applyFont="1" applyBorder="1" applyAlignment="1">
      <alignment vertical="center"/>
    </xf>
    <xf numFmtId="0" fontId="4" fillId="0" borderId="27" xfId="0" applyFont="1" applyBorder="1" applyAlignment="1">
      <alignment vertical="center"/>
    </xf>
    <xf numFmtId="0" fontId="8" fillId="16" borderId="23" xfId="0" applyFont="1" applyFill="1" applyBorder="1" applyAlignment="1">
      <alignment horizontal="center" vertical="center"/>
    </xf>
    <xf numFmtId="0" fontId="4" fillId="0" borderId="23" xfId="0" applyFont="1" applyBorder="1" applyAlignment="1">
      <alignment vertical="center"/>
    </xf>
    <xf numFmtId="0" fontId="4" fillId="0" borderId="26" xfId="0" applyFont="1" applyBorder="1" applyAlignment="1">
      <alignment vertical="center"/>
    </xf>
    <xf numFmtId="0" fontId="10" fillId="0" borderId="40" xfId="0" applyFont="1" applyBorder="1" applyAlignment="1">
      <alignment horizontal="center" vertical="center" wrapText="1"/>
    </xf>
    <xf numFmtId="0" fontId="52" fillId="27" borderId="2" xfId="20" applyFont="1" applyFill="1" applyBorder="1" applyAlignment="1">
      <alignment horizontal="center" vertical="center" wrapText="1"/>
    </xf>
    <xf numFmtId="0" fontId="9" fillId="28" borderId="21" xfId="0" applyFont="1" applyFill="1" applyBorder="1" applyAlignment="1">
      <alignment vertical="center" wrapText="1"/>
    </xf>
    <xf numFmtId="9" fontId="4" fillId="0" borderId="2" xfId="0" applyNumberFormat="1" applyFont="1" applyBorder="1" applyAlignment="1">
      <alignment horizontal="center" vertical="center"/>
    </xf>
    <xf numFmtId="0" fontId="4" fillId="0" borderId="108" xfId="0" applyFont="1" applyBorder="1" applyAlignment="1">
      <alignment vertical="center"/>
    </xf>
    <xf numFmtId="0" fontId="9" fillId="28" borderId="20" xfId="0" applyFont="1" applyFill="1" applyBorder="1" applyAlignment="1">
      <alignment vertical="center" wrapText="1"/>
    </xf>
    <xf numFmtId="0" fontId="4" fillId="0" borderId="105" xfId="0" applyFont="1" applyBorder="1" applyAlignment="1">
      <alignment vertical="center"/>
    </xf>
    <xf numFmtId="0" fontId="54" fillId="25" borderId="129" xfId="5" applyFont="1" applyFill="1" applyBorder="1" applyAlignment="1">
      <alignment horizontal="center" vertical="center" wrapText="1"/>
    </xf>
    <xf numFmtId="0" fontId="9" fillId="31" borderId="2" xfId="0" applyFont="1" applyFill="1" applyBorder="1" applyAlignment="1">
      <alignment horizontal="left" vertical="center" wrapText="1"/>
    </xf>
    <xf numFmtId="0" fontId="4" fillId="0" borderId="109" xfId="0" applyFont="1" applyBorder="1" applyAlignment="1">
      <alignment vertical="center"/>
    </xf>
    <xf numFmtId="9" fontId="10" fillId="27" borderId="143" xfId="0" applyNumberFormat="1" applyFont="1" applyFill="1" applyBorder="1" applyAlignment="1">
      <alignment horizontal="center" vertical="center"/>
    </xf>
    <xf numFmtId="9" fontId="52" fillId="27" borderId="48" xfId="20" applyNumberFormat="1" applyFont="1" applyFill="1" applyBorder="1" applyAlignment="1">
      <alignment horizontal="center" vertical="center"/>
    </xf>
  </cellXfs>
  <cellStyles count="29">
    <cellStyle name="Hipervínculo" xfId="5" builtinId="8"/>
    <cellStyle name="Hyperlink" xfId="28" xr:uid="{00000000-000B-0000-0000-000008000000}"/>
    <cellStyle name="Moneda 2" xfId="11" xr:uid="{00000000-0005-0000-0000-000001000000}"/>
    <cellStyle name="Moneda 2 2" xfId="12" xr:uid="{00000000-0005-0000-0000-000002000000}"/>
    <cellStyle name="Moneda 2 2 2" xfId="22" xr:uid="{00000000-0005-0000-0000-000003000000}"/>
    <cellStyle name="Moneda 2 3" xfId="18" xr:uid="{00000000-0005-0000-0000-000004000000}"/>
    <cellStyle name="Moneda 2 4" xfId="21" xr:uid="{00000000-0005-0000-0000-000005000000}"/>
    <cellStyle name="Moneda 3" xfId="13" xr:uid="{00000000-0005-0000-0000-000006000000}"/>
    <cellStyle name="Moneda 3 2" xfId="23" xr:uid="{00000000-0005-0000-0000-000007000000}"/>
    <cellStyle name="Moneda 4" xfId="17" xr:uid="{00000000-0005-0000-0000-000008000000}"/>
    <cellStyle name="Moneda 4 2" xfId="26" xr:uid="{00000000-0005-0000-0000-000009000000}"/>
    <cellStyle name="Normal" xfId="0" builtinId="0"/>
    <cellStyle name="Normal 2" xfId="1" xr:uid="{00000000-0005-0000-0000-00000B000000}"/>
    <cellStyle name="Normal 2 2" xfId="2" xr:uid="{00000000-0005-0000-0000-00000C000000}"/>
    <cellStyle name="Normal 2 3" xfId="8" xr:uid="{00000000-0005-0000-0000-00000D000000}"/>
    <cellStyle name="Normal 2 4" xfId="10" xr:uid="{00000000-0005-0000-0000-00000E000000}"/>
    <cellStyle name="Normal 3" xfId="3" xr:uid="{00000000-0005-0000-0000-00000F000000}"/>
    <cellStyle name="Normal 3 2" xfId="15" xr:uid="{00000000-0005-0000-0000-000010000000}"/>
    <cellStyle name="Normal 3 3" xfId="14" xr:uid="{00000000-0005-0000-0000-000011000000}"/>
    <cellStyle name="Normal 3 3 2" xfId="24" xr:uid="{00000000-0005-0000-0000-000012000000}"/>
    <cellStyle name="Normal 4" xfId="4" xr:uid="{00000000-0005-0000-0000-000013000000}"/>
    <cellStyle name="Normal 4 2" xfId="6" xr:uid="{00000000-0005-0000-0000-000014000000}"/>
    <cellStyle name="Normal 5" xfId="7" xr:uid="{00000000-0005-0000-0000-000015000000}"/>
    <cellStyle name="Normal 5 2" xfId="19" xr:uid="{00000000-0005-0000-0000-000016000000}"/>
    <cellStyle name="Normal 6" xfId="9" xr:uid="{00000000-0005-0000-0000-000017000000}"/>
    <cellStyle name="Normal 6 2" xfId="20" xr:uid="{00000000-0005-0000-0000-000018000000}"/>
    <cellStyle name="Porcentaje" xfId="27" builtinId="5"/>
    <cellStyle name="Porcentaje 2" xfId="16" xr:uid="{00000000-0005-0000-0000-000019000000}"/>
    <cellStyle name="Porcentaje 2 2" xfId="25" xr:uid="{00000000-0005-0000-0000-00001A000000}"/>
  </cellStyles>
  <dxfs count="1958">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66576</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3"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0025" y="933450"/>
          <a:ext cx="4181475" cy="1162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1</xdr:row>
      <xdr:rowOff>38100</xdr:rowOff>
    </xdr:from>
    <xdr:ext cx="1752600" cy="657225"/>
    <xdr:pic>
      <xdr:nvPicPr>
        <xdr:cNvPr id="2" name="image6.png">
          <a:extLst>
            <a:ext uri="{FF2B5EF4-FFF2-40B4-BE49-F238E27FC236}">
              <a16:creationId xmlns:a16="http://schemas.microsoft.com/office/drawing/2014/main" id="{51D6D744-77CC-7144-870E-64C1645366F9}"/>
            </a:ext>
          </a:extLst>
        </xdr:cNvPr>
        <xdr:cNvPicPr preferRelativeResize="0"/>
      </xdr:nvPicPr>
      <xdr:blipFill>
        <a:blip xmlns:r="http://schemas.openxmlformats.org/officeDocument/2006/relationships" r:embed="rId1" cstate="print"/>
        <a:stretch>
          <a:fillRect/>
        </a:stretch>
      </xdr:blipFill>
      <xdr:spPr>
        <a:xfrm>
          <a:off x="152400" y="238125"/>
          <a:ext cx="1752600" cy="657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66676</xdr:rowOff>
    </xdr:from>
    <xdr:to>
      <xdr:col>1</xdr:col>
      <xdr:colOff>2570</xdr:colOff>
      <xdr:row>3</xdr:row>
      <xdr:rowOff>193978</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6"/>
          <a:ext cx="2075845" cy="56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215661</xdr:colOff>
      <xdr:row>2</xdr:row>
      <xdr:rowOff>239623</xdr:rowOff>
    </xdr:from>
    <xdr:to>
      <xdr:col>0</xdr:col>
      <xdr:colOff>1874269</xdr:colOff>
      <xdr:row>4</xdr:row>
      <xdr:rowOff>83741</xdr:rowOff>
    </xdr:to>
    <xdr:pic>
      <xdr:nvPicPr>
        <xdr:cNvPr id="3" name="Picture 20">
          <a:extLst>
            <a:ext uri="{FF2B5EF4-FFF2-40B4-BE49-F238E27FC236}">
              <a16:creationId xmlns:a16="http://schemas.microsoft.com/office/drawing/2014/main" id="{740FE733-77FC-4186-9D5A-FA486554A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661" y="635000"/>
          <a:ext cx="1658608" cy="652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190501</xdr:colOff>
      <xdr:row>1</xdr:row>
      <xdr:rowOff>19050</xdr:rowOff>
    </xdr:from>
    <xdr:to>
      <xdr:col>0</xdr:col>
      <xdr:colOff>2495551</xdr:colOff>
      <xdr:row>3</xdr:row>
      <xdr:rowOff>400050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1" y="228600"/>
          <a:ext cx="23050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undinamarcatic.sharepoint.com/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undinamarcatic.sharepoint.com/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undinamarcatic.sharepoint.com/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olucion.cundinamarca.gov.co/Isolucion/Documentacion/frmListadoTematico.aspx" TargetMode="External"/><Relationship Id="rId13" Type="http://schemas.openxmlformats.org/officeDocument/2006/relationships/drawing" Target="../drawings/drawing1.xml"/><Relationship Id="rId3" Type="http://schemas.openxmlformats.org/officeDocument/2006/relationships/hyperlink" Target="https://drive.google.com/drive/folders/1rSK1cTaZXxBlniPT8ubvT7_f5JiDqI03?usp=drive_link" TargetMode="External"/><Relationship Id="rId7" Type="http://schemas.openxmlformats.org/officeDocument/2006/relationships/hyperlink" Target="https://isolucion.cundinamarca.gov.co/Isolucion/FrameSetArticulo.asp?Pagina=BancoConocimiento4Cundinamarca/5/5b47bbfaa9544eb7834c731e4d9fe507/5b47bbfaa9544eb7834c731e4d9fe507.asp?IdArticulo=24545" TargetMode="External"/><Relationship Id="rId12" Type="http://schemas.openxmlformats.org/officeDocument/2006/relationships/printerSettings" Target="../printerSettings/printerSettings1.bin"/><Relationship Id="rId2" Type="http://schemas.openxmlformats.org/officeDocument/2006/relationships/hyperlink" Target="https://isolucion.cundinamarca.gov.co/Isolucion/BancoAnexo4Cundinamarca/Accion/SeguimientoPlan/41253/7cd627191a8d4a5ba3137b2558252778.pdf" TargetMode="External"/><Relationship Id="rId1" Type="http://schemas.openxmlformats.org/officeDocument/2006/relationships/hyperlink" Target="https://isolucion.cundinamarca.gov.co/Isolucion/Documentacion/frmVerPublicacion.aspx?Sigla=au" TargetMode="External"/><Relationship Id="rId6" Type="http://schemas.openxmlformats.org/officeDocument/2006/relationships/hyperlink" Target="https://drive.google.com/drive/folders/1rSK1cTaZXxBlniPT8ubvT7_f5JiDqI03?usp=drive_link" TargetMode="External"/><Relationship Id="rId11" Type="http://schemas.openxmlformats.org/officeDocument/2006/relationships/hyperlink" Target="https://isolucion.cundinamarca.gov.co/Isolucion/BancoAnexo4Cundinamarca/Accion/SeguimientoPlan/41253/7cd627191a8d4a5ba3137b2558252778.pdf" TargetMode="External"/><Relationship Id="rId5" Type="http://schemas.openxmlformats.org/officeDocument/2006/relationships/hyperlink" Target="https://drive.google.com/drive/folders/1rSK1cTaZXxBlniPT8ubvT7_f5JiDqI03?usp=drive_link" TargetMode="External"/><Relationship Id="rId10" Type="http://schemas.openxmlformats.org/officeDocument/2006/relationships/hyperlink" Target="https://isolucion.cundinamarca.gov.co/Isolucion/Documentacion/frmVerPublicacion.aspx?Sigla=au" TargetMode="External"/><Relationship Id="rId4" Type="http://schemas.openxmlformats.org/officeDocument/2006/relationships/hyperlink" Target="https://isolucion.cundinamarca.gov.co/Isolucion/Documentacion/frmActas.aspx?CodActa=NjA5Mg==&amp;Ver=MQ==&amp;Crear=MQ==&amp;Sucursal=NA==&amp;NivelGlobal=MA==" TargetMode="External"/><Relationship Id="rId9" Type="http://schemas.openxmlformats.org/officeDocument/2006/relationships/hyperlink" Target="https://isolucion.cundinamarca.gov.co/Isolucion/Documentacion/frmListadoTematico.asp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cundinamarca.gov.c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drive/folders/1JqhJRg-4Pa9jXHs4Y2rKXMgDth1e9kwx" TargetMode="External"/><Relationship Id="rId13" Type="http://schemas.openxmlformats.org/officeDocument/2006/relationships/hyperlink" Target="https://drive.google.com/drive/u/0/folders/1HB3YiUyZomx26_NkBzLZicBwvDlS3dlw" TargetMode="External"/><Relationship Id="rId18" Type="http://schemas.openxmlformats.org/officeDocument/2006/relationships/drawing" Target="../drawings/drawing3.xml"/><Relationship Id="rId3" Type="http://schemas.openxmlformats.org/officeDocument/2006/relationships/hyperlink" Target="https://drive.google.com/drive/folders/1qduEfQbuU1Q7Svx0UXl10iz1SCpO5gQr" TargetMode="External"/><Relationship Id="rId7" Type="http://schemas.openxmlformats.org/officeDocument/2006/relationships/hyperlink" Target="https://drive.google.com/drive/folders/1_7z5edMwjP82U5Fx3KJwBHDCLv7aOFpm" TargetMode="External"/><Relationship Id="rId12" Type="http://schemas.openxmlformats.org/officeDocument/2006/relationships/hyperlink" Target="https://drive.google.com/drive/folders/13Wxd8dVX-XP2NGpGDhED0iNNLB9PI-4s" TargetMode="External"/><Relationship Id="rId17" Type="http://schemas.openxmlformats.org/officeDocument/2006/relationships/hyperlink" Target="https://drive.google.com/drive/u/0/folders/1HA2FEnRIrq7hQGN59Vw1NxFQaOnGaSTs" TargetMode="External"/><Relationship Id="rId2" Type="http://schemas.openxmlformats.org/officeDocument/2006/relationships/hyperlink" Target="https://drive.google.com/drive/folders/1F5h5tfMnJx7Ij7662H9N8yjn4dRW08KP" TargetMode="External"/><Relationship Id="rId16" Type="http://schemas.openxmlformats.org/officeDocument/2006/relationships/hyperlink" Target="https://drive.google.com/drive/u/0/folders/1HA2FEnRIrq7hQGN59Vw1NxFQaOnGaSTs" TargetMode="External"/><Relationship Id="rId1" Type="http://schemas.openxmlformats.org/officeDocument/2006/relationships/hyperlink" Target="https://drive.google.com/drive/folders/17Jl2lmKMzV4ANj0cKhU7_fhTYNUFNB9M" TargetMode="External"/><Relationship Id="rId6" Type="http://schemas.openxmlformats.org/officeDocument/2006/relationships/hyperlink" Target="https://drive.google.com/drive/folders/1lkvVydUEplrXKyRlVzf_jz9tNKER3ovx" TargetMode="External"/><Relationship Id="rId11" Type="http://schemas.openxmlformats.org/officeDocument/2006/relationships/hyperlink" Target="https://drive.google.com/drive/folders/144IXaZ0ZpQFRob0nUoS9pdpeQQR7WSOU" TargetMode="External"/><Relationship Id="rId5" Type="http://schemas.openxmlformats.org/officeDocument/2006/relationships/hyperlink" Target="https://drive.google.com/drive/folders/1lxJLyXqqM2P7GOiTqKmoF6M2Gq0eI9y1" TargetMode="External"/><Relationship Id="rId15" Type="http://schemas.openxmlformats.org/officeDocument/2006/relationships/hyperlink" Target="https://drive.google.com/drive/u/0/folders/1HA2FEnRIrq7hQGN59Vw1NxFQaOnGaSTs" TargetMode="External"/><Relationship Id="rId10" Type="http://schemas.openxmlformats.org/officeDocument/2006/relationships/hyperlink" Target="https://drive.google.com/drive/folders/1L13-cFHd8ka60rCx3VBwgcQ1v7xER1DV" TargetMode="External"/><Relationship Id="rId4" Type="http://schemas.openxmlformats.org/officeDocument/2006/relationships/hyperlink" Target="https://drive.google.com/drive/folders/1-NtoWI0pH4M79LXrDluJEFymrjuF-Oih" TargetMode="External"/><Relationship Id="rId9" Type="http://schemas.openxmlformats.org/officeDocument/2006/relationships/hyperlink" Target="https://drive.google.com/drive/folders/1xLJcKsin4rqGRQgcUj_2FZaSxxo6A0Nz" TargetMode="External"/><Relationship Id="rId14" Type="http://schemas.openxmlformats.org/officeDocument/2006/relationships/hyperlink" Target="https://drive.google.com/drive/u/0/folders/1conb5A4XGJYjt-HxwY4AuO3r6SFrhW-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drive.google.com/drive/folders/1AKwvEeRtll8moh7imU-XjWxvIh0ikxbe" TargetMode="External"/><Relationship Id="rId1" Type="http://schemas.openxmlformats.org/officeDocument/2006/relationships/hyperlink" Target="https://isolucion.cundinamarca.gov.co/Isolucion/Administracion/frmFrameSet.aspx?Ruta=Li4vRnJhbWVTZXRBcnRpY3Vsby5hc3A/UGFnaW5hPUJhbmNvY29ub2NpbWllbnRvNEN1bmRpbmFtYXJjYS8yLzI1MjExQjEzLTU4OTEtNDAzRi1BNjAwLUI3MkIzNTMyQzU2My8yNTIxMUIxMy01ODkxLTQwM0YtQTYwMC1CNzJCMzUzMkM1NjMuYXNwJklEQVJUSUNVTE89MTIyNw=="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AKwvEeRtll8moh7imU-XjWxvIh0ikxbe" TargetMode="External"/><Relationship Id="rId3" Type="http://schemas.openxmlformats.org/officeDocument/2006/relationships/hyperlink" Target="https://drive.google.com/drive/folders/10MPryexuSk-88HV2Gq2JfJzuY4Ubha3k?usp=sharing" TargetMode="External"/><Relationship Id="rId7" Type="http://schemas.openxmlformats.org/officeDocument/2006/relationships/hyperlink" Target="https://drive.google.com/drive/folders/1H44MYAeL5dffP8PZaPwe9qJ6oihC2-th?usp=drive_link" TargetMode="External"/><Relationship Id="rId2" Type="http://schemas.openxmlformats.org/officeDocument/2006/relationships/hyperlink" Target="https://drive.google.com/drive/folders/10MPryexuSk-88HV2Gq2JfJzuY4Ubha3k?usp=sharing" TargetMode="External"/><Relationship Id="rId1" Type="http://schemas.openxmlformats.org/officeDocument/2006/relationships/hyperlink" Target="https://drive.google.com/drive/folders/1E3IO09Am-oX9hoNYm9OpickdmWCrcj9-" TargetMode="External"/><Relationship Id="rId6" Type="http://schemas.openxmlformats.org/officeDocument/2006/relationships/hyperlink" Target="https://drive.google.com/drive/folders/1H44MYAeL5dffP8PZaPwe9qJ6oihC2-th?usp=drive_link" TargetMode="External"/><Relationship Id="rId5" Type="http://schemas.openxmlformats.org/officeDocument/2006/relationships/hyperlink" Target="https://drive.google.com/drive/folders/1E3IO09Am-oX9hoNYm9OpickdmWCrcj9-" TargetMode="External"/><Relationship Id="rId10" Type="http://schemas.openxmlformats.org/officeDocument/2006/relationships/drawing" Target="../drawings/drawing5.xml"/><Relationship Id="rId4" Type="http://schemas.openxmlformats.org/officeDocument/2006/relationships/hyperlink" Target="https://drive.google.com/drive/folders/10MPryexuSk-88HV2Gq2JfJzuY4Ubha3k?usp=sharing" TargetMode="External"/><Relationship Id="rId9" Type="http://schemas.openxmlformats.org/officeDocument/2006/relationships/hyperlink" Target="https://drive.google.com/drive/folders/1DLHItNwKZi0R8cRBp3NoFta9-BFR1T1q?usp=drive_link"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drive.google.com/drive/u/1/folders/18TMTBdm4-gBULb1CunI4ASIw_Tnsfhpb" TargetMode="External"/><Relationship Id="rId7" Type="http://schemas.openxmlformats.org/officeDocument/2006/relationships/drawing" Target="../drawings/drawing6.xml"/><Relationship Id="rId2" Type="http://schemas.openxmlformats.org/officeDocument/2006/relationships/hyperlink" Target="https://drive.google.com/drive/u/1/folders/1DYdl8KtGMyun76VEDHPUfbQCa7ZlJnVa" TargetMode="External"/><Relationship Id="rId1" Type="http://schemas.openxmlformats.org/officeDocument/2006/relationships/hyperlink" Target="https://drive.google.com/drive/u/1/folders/1u5BXNlCoQJDH8Dq-n7lUPrI3pLbCis5O" TargetMode="External"/><Relationship Id="rId6" Type="http://schemas.openxmlformats.org/officeDocument/2006/relationships/hyperlink" Target="https://drive.google.com/drive/u/1/folders/14gKW30Tdp_7JK4ETNQ606HtFTSqtvLXh" TargetMode="External"/><Relationship Id="rId5" Type="http://schemas.openxmlformats.org/officeDocument/2006/relationships/hyperlink" Target="https://drive.google.com/drive/u/1/folders/18TMTBdm4-gBULb1CunI4ASIw_Tnsfhpb" TargetMode="External"/><Relationship Id="rId4" Type="http://schemas.openxmlformats.org/officeDocument/2006/relationships/hyperlink" Target="https://drive.google.com/drive/u/1/folders/18TMTBdm4-gBULb1CunI4ASIw_Tnsfhp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T25"/>
  <sheetViews>
    <sheetView showGridLines="0" zoomScale="65" zoomScaleNormal="65" workbookViewId="0">
      <selection activeCell="C11" sqref="C11"/>
    </sheetView>
  </sheetViews>
  <sheetFormatPr baseColWidth="10" defaultColWidth="11.5" defaultRowHeight="18"/>
  <cols>
    <col min="1" max="1" width="40.5" style="136" customWidth="1"/>
    <col min="2" max="2" width="9.33203125" style="136" customWidth="1"/>
    <col min="3" max="3" width="58.83203125" style="136" customWidth="1"/>
    <col min="4" max="4" width="54.5" style="136" customWidth="1"/>
    <col min="5" max="5" width="55.5" style="136" customWidth="1"/>
    <col min="6" max="6" width="44.1640625" style="136" customWidth="1"/>
    <col min="7" max="7" width="144.5" style="136" customWidth="1"/>
    <col min="8" max="8" width="82.5" style="136" customWidth="1"/>
    <col min="9" max="9" width="62.6640625" style="136" customWidth="1"/>
    <col min="10" max="10" width="48.1640625" style="136" customWidth="1"/>
    <col min="11" max="11" width="25.5" style="136" customWidth="1"/>
    <col min="12" max="12" width="48.6640625" style="136" customWidth="1"/>
    <col min="13" max="13" width="25.5" style="136" customWidth="1"/>
    <col min="14" max="14" width="36.5" style="136" customWidth="1"/>
    <col min="15" max="19" width="25.5" style="136" customWidth="1"/>
    <col min="20" max="16384" width="11.5" style="136"/>
  </cols>
  <sheetData>
    <row r="2" spans="1:19">
      <c r="A2" s="199"/>
      <c r="B2" s="208" t="s">
        <v>0</v>
      </c>
      <c r="C2" s="208"/>
      <c r="D2" s="208"/>
      <c r="E2" s="208"/>
      <c r="F2" s="208"/>
      <c r="G2" s="209"/>
      <c r="H2" s="218" t="s">
        <v>1</v>
      </c>
      <c r="I2" s="219"/>
    </row>
    <row r="3" spans="1:19">
      <c r="A3" s="200"/>
      <c r="B3" s="210"/>
      <c r="C3" s="210"/>
      <c r="D3" s="210"/>
      <c r="E3" s="210"/>
      <c r="F3" s="210"/>
      <c r="G3" s="211"/>
      <c r="H3" s="212" t="s">
        <v>2</v>
      </c>
      <c r="I3" s="213"/>
    </row>
    <row r="4" spans="1:19">
      <c r="A4" s="200"/>
      <c r="B4" s="208" t="s">
        <v>3</v>
      </c>
      <c r="C4" s="208"/>
      <c r="D4" s="208"/>
      <c r="E4" s="208"/>
      <c r="F4" s="208"/>
      <c r="G4" s="209"/>
      <c r="H4" s="214" t="s">
        <v>4</v>
      </c>
      <c r="I4" s="215"/>
    </row>
    <row r="5" spans="1:19" ht="19" thickBot="1">
      <c r="A5" s="200"/>
      <c r="B5" s="210"/>
      <c r="C5" s="210"/>
      <c r="D5" s="210"/>
      <c r="E5" s="210"/>
      <c r="F5" s="210"/>
      <c r="G5" s="211"/>
      <c r="H5" s="216"/>
      <c r="I5" s="217"/>
    </row>
    <row r="6" spans="1:19" ht="19" thickBot="1">
      <c r="A6" s="201"/>
      <c r="I6" s="137"/>
    </row>
    <row r="7" spans="1:19" ht="19" thickBot="1">
      <c r="A7" s="202" t="s">
        <v>5</v>
      </c>
      <c r="B7" s="203"/>
      <c r="C7" s="203"/>
      <c r="D7" s="203"/>
      <c r="E7" s="203"/>
      <c r="F7" s="203"/>
      <c r="G7" s="203"/>
      <c r="H7" s="203"/>
      <c r="I7" s="204"/>
    </row>
    <row r="8" spans="1:19">
      <c r="A8" s="205" t="s">
        <v>6</v>
      </c>
      <c r="B8" s="206"/>
      <c r="C8" s="206"/>
      <c r="D8" s="206"/>
      <c r="E8" s="206"/>
      <c r="F8" s="206"/>
      <c r="G8" s="206"/>
      <c r="H8" s="206"/>
      <c r="I8" s="207"/>
    </row>
    <row r="9" spans="1:19" ht="96" thickBot="1">
      <c r="A9" s="138" t="s">
        <v>7</v>
      </c>
      <c r="B9" s="197" t="s">
        <v>8</v>
      </c>
      <c r="C9" s="197"/>
      <c r="D9" s="139" t="s">
        <v>9</v>
      </c>
      <c r="E9" s="138" t="s">
        <v>10</v>
      </c>
      <c r="F9" s="139" t="s">
        <v>11</v>
      </c>
      <c r="G9" s="138" t="s">
        <v>12</v>
      </c>
      <c r="H9" s="138" t="s">
        <v>13</v>
      </c>
      <c r="I9" s="139" t="s">
        <v>14</v>
      </c>
      <c r="J9" s="140" t="s">
        <v>15</v>
      </c>
      <c r="K9" s="140" t="s">
        <v>13</v>
      </c>
      <c r="L9" s="140" t="s">
        <v>16</v>
      </c>
      <c r="M9" s="140" t="s">
        <v>13</v>
      </c>
      <c r="N9" s="140" t="s">
        <v>17</v>
      </c>
      <c r="O9" s="140" t="s">
        <v>13</v>
      </c>
      <c r="P9" s="141" t="s">
        <v>18</v>
      </c>
      <c r="Q9" s="141" t="s">
        <v>19</v>
      </c>
      <c r="R9" s="141" t="s">
        <v>20</v>
      </c>
      <c r="S9" s="141" t="s">
        <v>21</v>
      </c>
    </row>
    <row r="10" spans="1:19" ht="96" thickBot="1">
      <c r="A10" s="221" t="s">
        <v>1567</v>
      </c>
      <c r="B10" s="142" t="s">
        <v>22</v>
      </c>
      <c r="C10" s="143" t="s">
        <v>23</v>
      </c>
      <c r="D10" s="144" t="s">
        <v>24</v>
      </c>
      <c r="E10" s="144" t="s">
        <v>25</v>
      </c>
      <c r="F10" s="145" t="s">
        <v>26</v>
      </c>
      <c r="G10" s="195" t="s">
        <v>27</v>
      </c>
      <c r="H10" s="196"/>
      <c r="I10" s="147" t="s">
        <v>28</v>
      </c>
      <c r="J10" s="148" t="s">
        <v>29</v>
      </c>
      <c r="K10" s="148" t="s">
        <v>30</v>
      </c>
      <c r="L10" s="148" t="s">
        <v>31</v>
      </c>
      <c r="M10" s="148" t="s">
        <v>31</v>
      </c>
      <c r="N10" s="149"/>
      <c r="O10" s="148"/>
      <c r="P10" s="150">
        <v>1</v>
      </c>
      <c r="Q10" s="151">
        <v>0</v>
      </c>
      <c r="R10" s="151">
        <v>0</v>
      </c>
      <c r="S10" s="152">
        <f>+SUM(P10:R10)</f>
        <v>1</v>
      </c>
    </row>
    <row r="11" spans="1:19" ht="77" thickBot="1">
      <c r="A11" s="222"/>
      <c r="B11" s="142" t="s">
        <v>32</v>
      </c>
      <c r="C11" s="143" t="s">
        <v>33</v>
      </c>
      <c r="D11" s="144" t="s">
        <v>34</v>
      </c>
      <c r="E11" s="144" t="s">
        <v>25</v>
      </c>
      <c r="F11" s="144" t="s">
        <v>26</v>
      </c>
      <c r="G11" s="195" t="s">
        <v>27</v>
      </c>
      <c r="H11" s="196"/>
      <c r="I11" s="147" t="s">
        <v>28</v>
      </c>
      <c r="J11" s="148" t="s">
        <v>35</v>
      </c>
      <c r="K11" s="148" t="s">
        <v>36</v>
      </c>
      <c r="L11" s="148" t="s">
        <v>31</v>
      </c>
      <c r="M11" s="148" t="s">
        <v>31</v>
      </c>
      <c r="N11" s="149"/>
      <c r="O11" s="148"/>
      <c r="P11" s="150">
        <v>1</v>
      </c>
      <c r="Q11" s="151">
        <v>0</v>
      </c>
      <c r="R11" s="151">
        <v>0</v>
      </c>
      <c r="S11" s="152">
        <f t="shared" ref="S11:S22" si="0">+SUM(P11:R11)</f>
        <v>1</v>
      </c>
    </row>
    <row r="12" spans="1:19" ht="95">
      <c r="A12" s="223"/>
      <c r="B12" s="142" t="s">
        <v>37</v>
      </c>
      <c r="C12" s="143" t="s">
        <v>38</v>
      </c>
      <c r="D12" s="144" t="s">
        <v>39</v>
      </c>
      <c r="E12" s="144" t="s">
        <v>40</v>
      </c>
      <c r="F12" s="144" t="s">
        <v>41</v>
      </c>
      <c r="G12" s="153" t="s">
        <v>42</v>
      </c>
      <c r="H12" s="154" t="s">
        <v>43</v>
      </c>
      <c r="I12" s="147"/>
      <c r="J12" s="148" t="s">
        <v>44</v>
      </c>
      <c r="K12" s="148" t="s">
        <v>45</v>
      </c>
      <c r="L12" s="148" t="s">
        <v>45</v>
      </c>
      <c r="M12" s="148" t="s">
        <v>45</v>
      </c>
      <c r="N12" s="149" t="s">
        <v>1588</v>
      </c>
      <c r="O12" s="148" t="s">
        <v>1589</v>
      </c>
      <c r="P12" s="150">
        <v>0</v>
      </c>
      <c r="Q12" s="150">
        <v>0</v>
      </c>
      <c r="R12" s="151">
        <v>0.8</v>
      </c>
      <c r="S12" s="152">
        <f>+SUM(P12:R12)</f>
        <v>0.8</v>
      </c>
    </row>
    <row r="13" spans="1:19" ht="324" thickBot="1">
      <c r="A13" s="181" t="s">
        <v>1568</v>
      </c>
      <c r="B13" s="142" t="s">
        <v>46</v>
      </c>
      <c r="C13" s="143" t="s">
        <v>47</v>
      </c>
      <c r="D13" s="144" t="s">
        <v>48</v>
      </c>
      <c r="E13" s="144" t="s">
        <v>40</v>
      </c>
      <c r="F13" s="144" t="s">
        <v>49</v>
      </c>
      <c r="G13" s="195" t="s">
        <v>27</v>
      </c>
      <c r="H13" s="196"/>
      <c r="I13" s="147" t="s">
        <v>28</v>
      </c>
      <c r="J13" s="148" t="s">
        <v>50</v>
      </c>
      <c r="K13" s="148" t="s">
        <v>51</v>
      </c>
      <c r="L13" s="148" t="s">
        <v>31</v>
      </c>
      <c r="M13" s="148" t="s">
        <v>31</v>
      </c>
      <c r="N13" s="149"/>
      <c r="O13" s="148"/>
      <c r="P13" s="150">
        <v>1</v>
      </c>
      <c r="Q13" s="151">
        <v>0</v>
      </c>
      <c r="R13" s="151">
        <v>0</v>
      </c>
      <c r="S13" s="152">
        <f t="shared" si="0"/>
        <v>1</v>
      </c>
    </row>
    <row r="14" spans="1:19" ht="409.6" thickBot="1">
      <c r="A14" s="182"/>
      <c r="B14" s="142" t="s">
        <v>52</v>
      </c>
      <c r="C14" s="143" t="s">
        <v>53</v>
      </c>
      <c r="D14" s="144" t="s">
        <v>54</v>
      </c>
      <c r="E14" s="144" t="s">
        <v>40</v>
      </c>
      <c r="F14" s="144" t="s">
        <v>55</v>
      </c>
      <c r="G14" s="195" t="s">
        <v>27</v>
      </c>
      <c r="H14" s="196"/>
      <c r="I14" s="147" t="s">
        <v>28</v>
      </c>
      <c r="J14" s="148" t="s">
        <v>56</v>
      </c>
      <c r="K14" s="148" t="s">
        <v>57</v>
      </c>
      <c r="L14" s="148" t="s">
        <v>31</v>
      </c>
      <c r="M14" s="148" t="s">
        <v>31</v>
      </c>
      <c r="N14" s="149"/>
      <c r="O14" s="148"/>
      <c r="P14" s="150">
        <v>1</v>
      </c>
      <c r="Q14" s="151">
        <v>0</v>
      </c>
      <c r="R14" s="151">
        <v>0</v>
      </c>
      <c r="S14" s="152">
        <f t="shared" si="0"/>
        <v>1</v>
      </c>
    </row>
    <row r="15" spans="1:19" ht="58" thickBot="1">
      <c r="A15" s="181" t="s">
        <v>1569</v>
      </c>
      <c r="B15" s="142" t="s">
        <v>58</v>
      </c>
      <c r="C15" s="143" t="s">
        <v>59</v>
      </c>
      <c r="D15" s="144" t="s">
        <v>60</v>
      </c>
      <c r="E15" s="144" t="s">
        <v>40</v>
      </c>
      <c r="F15" s="144" t="s">
        <v>49</v>
      </c>
      <c r="G15" s="195" t="s">
        <v>27</v>
      </c>
      <c r="H15" s="196"/>
      <c r="I15" s="147" t="s">
        <v>28</v>
      </c>
      <c r="J15" s="148" t="s">
        <v>61</v>
      </c>
      <c r="K15" s="148" t="s">
        <v>51</v>
      </c>
      <c r="L15" s="148" t="s">
        <v>31</v>
      </c>
      <c r="M15" s="148" t="s">
        <v>31</v>
      </c>
      <c r="N15" s="149"/>
      <c r="O15" s="148"/>
      <c r="P15" s="150">
        <v>1</v>
      </c>
      <c r="Q15" s="151">
        <v>0</v>
      </c>
      <c r="R15" s="151">
        <v>0</v>
      </c>
      <c r="S15" s="152">
        <f t="shared" si="0"/>
        <v>1</v>
      </c>
    </row>
    <row r="16" spans="1:19" ht="398">
      <c r="A16" s="182"/>
      <c r="B16" s="142" t="s">
        <v>62</v>
      </c>
      <c r="C16" s="143" t="s">
        <v>63</v>
      </c>
      <c r="D16" s="144" t="s">
        <v>64</v>
      </c>
      <c r="E16" s="144" t="s">
        <v>40</v>
      </c>
      <c r="F16" s="144" t="s">
        <v>55</v>
      </c>
      <c r="G16" s="156" t="s">
        <v>65</v>
      </c>
      <c r="H16" s="154" t="s">
        <v>66</v>
      </c>
      <c r="I16" s="147" t="s">
        <v>28</v>
      </c>
      <c r="J16" s="148" t="s">
        <v>67</v>
      </c>
      <c r="K16" s="148" t="s">
        <v>68</v>
      </c>
      <c r="L16" s="148" t="s">
        <v>1590</v>
      </c>
      <c r="M16" s="148" t="s">
        <v>69</v>
      </c>
      <c r="N16" s="149" t="s">
        <v>1566</v>
      </c>
      <c r="O16" s="157" t="s">
        <v>1565</v>
      </c>
      <c r="P16" s="150">
        <v>0</v>
      </c>
      <c r="Q16" s="151">
        <v>0.5</v>
      </c>
      <c r="R16" s="151">
        <v>0.5</v>
      </c>
      <c r="S16" s="152">
        <f t="shared" si="0"/>
        <v>1</v>
      </c>
    </row>
    <row r="17" spans="1:20" ht="324" thickBot="1">
      <c r="A17" s="181" t="s">
        <v>1570</v>
      </c>
      <c r="B17" s="142" t="s">
        <v>70</v>
      </c>
      <c r="C17" s="143" t="s">
        <v>1573</v>
      </c>
      <c r="D17" s="144" t="s">
        <v>1574</v>
      </c>
      <c r="E17" s="144" t="s">
        <v>40</v>
      </c>
      <c r="F17" s="144" t="s">
        <v>71</v>
      </c>
      <c r="G17" s="156" t="s">
        <v>72</v>
      </c>
      <c r="H17" s="158" t="s">
        <v>43</v>
      </c>
      <c r="I17" s="147" t="s">
        <v>28</v>
      </c>
      <c r="J17" s="148" t="s">
        <v>73</v>
      </c>
      <c r="K17" s="148" t="s">
        <v>45</v>
      </c>
      <c r="L17" s="148" t="s">
        <v>74</v>
      </c>
      <c r="M17" s="157" t="s">
        <v>75</v>
      </c>
      <c r="N17" s="159" t="s">
        <v>1575</v>
      </c>
      <c r="O17" s="160" t="s">
        <v>1576</v>
      </c>
      <c r="P17" s="150">
        <v>0</v>
      </c>
      <c r="Q17" s="151">
        <v>0.5</v>
      </c>
      <c r="R17" s="151">
        <v>0.5</v>
      </c>
      <c r="S17" s="152">
        <f t="shared" si="0"/>
        <v>1</v>
      </c>
    </row>
    <row r="18" spans="1:20" ht="409.6" thickBot="1">
      <c r="A18" s="220"/>
      <c r="B18" s="142" t="s">
        <v>76</v>
      </c>
      <c r="C18" s="143" t="s">
        <v>1577</v>
      </c>
      <c r="D18" s="144" t="s">
        <v>77</v>
      </c>
      <c r="E18" s="144" t="s">
        <v>40</v>
      </c>
      <c r="F18" s="144" t="s">
        <v>78</v>
      </c>
      <c r="G18" s="156" t="s">
        <v>1578</v>
      </c>
      <c r="H18" s="154" t="s">
        <v>43</v>
      </c>
      <c r="I18" s="147" t="s">
        <v>28</v>
      </c>
      <c r="J18" s="161" t="s">
        <v>44</v>
      </c>
      <c r="K18" s="161" t="s">
        <v>45</v>
      </c>
      <c r="L18" s="148" t="s">
        <v>79</v>
      </c>
      <c r="M18" s="157" t="s">
        <v>80</v>
      </c>
      <c r="N18" s="162" t="s">
        <v>1579</v>
      </c>
      <c r="O18" s="163" t="s">
        <v>81</v>
      </c>
      <c r="P18" s="150">
        <v>0</v>
      </c>
      <c r="Q18" s="151">
        <v>0.5</v>
      </c>
      <c r="R18" s="151">
        <v>0.5</v>
      </c>
      <c r="S18" s="152">
        <f t="shared" si="0"/>
        <v>1</v>
      </c>
    </row>
    <row r="19" spans="1:20" ht="209">
      <c r="A19" s="220"/>
      <c r="B19" s="198" t="s">
        <v>82</v>
      </c>
      <c r="C19" s="185" t="s">
        <v>1580</v>
      </c>
      <c r="D19" s="185" t="s">
        <v>83</v>
      </c>
      <c r="E19" s="187" t="s">
        <v>1581</v>
      </c>
      <c r="F19" s="189" t="s">
        <v>85</v>
      </c>
      <c r="G19" s="147" t="s">
        <v>1582</v>
      </c>
      <c r="H19" s="165" t="s">
        <v>1583</v>
      </c>
      <c r="I19" s="146" t="s">
        <v>28</v>
      </c>
      <c r="J19" s="194" t="s">
        <v>86</v>
      </c>
      <c r="K19" s="194" t="s">
        <v>68</v>
      </c>
      <c r="L19" s="166" t="s">
        <v>87</v>
      </c>
      <c r="M19" s="157" t="s">
        <v>88</v>
      </c>
      <c r="N19" s="149" t="s">
        <v>1584</v>
      </c>
      <c r="O19" s="157" t="s">
        <v>1585</v>
      </c>
      <c r="P19" s="177">
        <v>0</v>
      </c>
      <c r="Q19" s="177">
        <v>0</v>
      </c>
      <c r="R19" s="177">
        <v>1</v>
      </c>
      <c r="S19" s="179">
        <f t="shared" si="0"/>
        <v>1</v>
      </c>
    </row>
    <row r="20" spans="1:20" ht="209">
      <c r="A20" s="220"/>
      <c r="B20" s="198"/>
      <c r="C20" s="186"/>
      <c r="D20" s="186"/>
      <c r="E20" s="188"/>
      <c r="F20" s="189"/>
      <c r="G20" s="147" t="s">
        <v>1586</v>
      </c>
      <c r="H20" s="165" t="s">
        <v>1583</v>
      </c>
      <c r="I20" s="146" t="s">
        <v>28</v>
      </c>
      <c r="J20" s="194"/>
      <c r="K20" s="194"/>
      <c r="L20" s="166" t="s">
        <v>1587</v>
      </c>
      <c r="M20" s="157" t="s">
        <v>88</v>
      </c>
      <c r="N20" s="149" t="s">
        <v>1584</v>
      </c>
      <c r="O20" s="157" t="s">
        <v>1585</v>
      </c>
      <c r="P20" s="178"/>
      <c r="Q20" s="178">
        <v>0</v>
      </c>
      <c r="R20" s="178">
        <v>0</v>
      </c>
      <c r="S20" s="180">
        <f t="shared" si="0"/>
        <v>0</v>
      </c>
    </row>
    <row r="21" spans="1:20" ht="247">
      <c r="A21" s="220"/>
      <c r="B21" s="142" t="s">
        <v>89</v>
      </c>
      <c r="C21" s="143" t="s">
        <v>90</v>
      </c>
      <c r="D21" s="144" t="s">
        <v>91</v>
      </c>
      <c r="E21" s="144" t="s">
        <v>84</v>
      </c>
      <c r="F21" s="164" t="s">
        <v>92</v>
      </c>
      <c r="G21" s="147" t="s">
        <v>93</v>
      </c>
      <c r="H21" s="165" t="s">
        <v>94</v>
      </c>
      <c r="I21" s="147" t="s">
        <v>28</v>
      </c>
      <c r="J21" s="168" t="s">
        <v>95</v>
      </c>
      <c r="K21" s="168" t="s">
        <v>68</v>
      </c>
      <c r="L21" s="148" t="s">
        <v>1591</v>
      </c>
      <c r="M21" s="157" t="s">
        <v>96</v>
      </c>
      <c r="N21" s="162" t="s">
        <v>1591</v>
      </c>
      <c r="O21" s="169" t="s">
        <v>1592</v>
      </c>
      <c r="P21" s="150">
        <v>0</v>
      </c>
      <c r="Q21" s="150">
        <v>0</v>
      </c>
      <c r="R21" s="151">
        <v>0</v>
      </c>
      <c r="S21" s="152">
        <f t="shared" si="0"/>
        <v>0</v>
      </c>
    </row>
    <row r="22" spans="1:20" ht="76">
      <c r="A22" s="182"/>
      <c r="B22" s="198" t="s">
        <v>97</v>
      </c>
      <c r="C22" s="185" t="s">
        <v>98</v>
      </c>
      <c r="D22" s="187" t="s">
        <v>99</v>
      </c>
      <c r="E22" s="187" t="s">
        <v>100</v>
      </c>
      <c r="F22" s="189" t="s">
        <v>101</v>
      </c>
      <c r="G22" s="147" t="s">
        <v>102</v>
      </c>
      <c r="H22" s="165" t="s">
        <v>103</v>
      </c>
      <c r="I22" s="147" t="s">
        <v>28</v>
      </c>
      <c r="J22" s="148" t="s">
        <v>67</v>
      </c>
      <c r="K22" s="148" t="s">
        <v>68</v>
      </c>
      <c r="L22" s="190" t="s">
        <v>104</v>
      </c>
      <c r="M22" s="192" t="s">
        <v>105</v>
      </c>
      <c r="N22" s="226" t="s">
        <v>1593</v>
      </c>
      <c r="O22" s="228" t="s">
        <v>1594</v>
      </c>
      <c r="P22" s="177">
        <v>0</v>
      </c>
      <c r="Q22" s="177">
        <v>0.1</v>
      </c>
      <c r="R22" s="230">
        <v>0.9</v>
      </c>
      <c r="S22" s="224">
        <f t="shared" si="0"/>
        <v>1</v>
      </c>
    </row>
    <row r="23" spans="1:20" ht="57">
      <c r="A23" s="155"/>
      <c r="B23" s="198"/>
      <c r="C23" s="186"/>
      <c r="D23" s="188"/>
      <c r="E23" s="188"/>
      <c r="F23" s="189"/>
      <c r="G23" s="170" t="s">
        <v>1571</v>
      </c>
      <c r="H23" s="165" t="s">
        <v>106</v>
      </c>
      <c r="I23" s="147" t="s">
        <v>28</v>
      </c>
      <c r="J23" s="171" t="s">
        <v>44</v>
      </c>
      <c r="K23" s="172" t="s">
        <v>45</v>
      </c>
      <c r="L23" s="191"/>
      <c r="M23" s="193"/>
      <c r="N23" s="227"/>
      <c r="O23" s="229"/>
      <c r="P23" s="178"/>
      <c r="Q23" s="178"/>
      <c r="R23" s="231"/>
      <c r="S23" s="225"/>
    </row>
    <row r="24" spans="1:20" ht="286" thickBot="1">
      <c r="A24" s="173" t="s">
        <v>1572</v>
      </c>
      <c r="B24" s="143" t="s">
        <v>107</v>
      </c>
      <c r="C24" s="143" t="s">
        <v>108</v>
      </c>
      <c r="D24" s="144" t="s">
        <v>109</v>
      </c>
      <c r="E24" s="144" t="s">
        <v>110</v>
      </c>
      <c r="F24" s="144" t="s">
        <v>111</v>
      </c>
      <c r="G24" s="183" t="s">
        <v>112</v>
      </c>
      <c r="H24" s="184"/>
      <c r="I24" s="147" t="s">
        <v>28</v>
      </c>
      <c r="J24" s="148" t="s">
        <v>45</v>
      </c>
      <c r="K24" s="148" t="s">
        <v>45</v>
      </c>
      <c r="L24" s="148" t="s">
        <v>45</v>
      </c>
      <c r="M24" s="148" t="s">
        <v>45</v>
      </c>
      <c r="N24" s="162" t="s">
        <v>1595</v>
      </c>
      <c r="O24" s="174" t="s">
        <v>1596</v>
      </c>
      <c r="P24" s="151">
        <v>0</v>
      </c>
      <c r="Q24" s="150">
        <v>0</v>
      </c>
      <c r="R24" s="151">
        <v>1</v>
      </c>
      <c r="S24" s="152">
        <f>+SUM(P24:R24)</f>
        <v>1</v>
      </c>
    </row>
    <row r="25" spans="1:20">
      <c r="O25" s="175" t="s">
        <v>113</v>
      </c>
      <c r="P25" s="175">
        <v>0.38</v>
      </c>
      <c r="Q25" s="175">
        <v>0.18</v>
      </c>
      <c r="R25" s="175">
        <f>+AVERAGE(R10:R24)</f>
        <v>0.37142857142857144</v>
      </c>
      <c r="S25" s="175">
        <f>+SUM(P25:R25)</f>
        <v>0.93142857142857149</v>
      </c>
      <c r="T25" s="176"/>
    </row>
  </sheetData>
  <autoFilter ref="A7:S25" xr:uid="{00000000-0001-0000-0000-000000000000}">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43">
    <mergeCell ref="S22:S23"/>
    <mergeCell ref="N22:N23"/>
    <mergeCell ref="O22:O23"/>
    <mergeCell ref="P22:P23"/>
    <mergeCell ref="Q22:Q23"/>
    <mergeCell ref="R22:R23"/>
    <mergeCell ref="B9:C9"/>
    <mergeCell ref="F22:F23"/>
    <mergeCell ref="B22:B23"/>
    <mergeCell ref="A2:A6"/>
    <mergeCell ref="A7:I7"/>
    <mergeCell ref="A8:I8"/>
    <mergeCell ref="B2:G3"/>
    <mergeCell ref="B4:G5"/>
    <mergeCell ref="H3:I3"/>
    <mergeCell ref="H4:I5"/>
    <mergeCell ref="H2:I2"/>
    <mergeCell ref="A15:A16"/>
    <mergeCell ref="A17:A22"/>
    <mergeCell ref="B19:B20"/>
    <mergeCell ref="C19:C20"/>
    <mergeCell ref="A10:A12"/>
    <mergeCell ref="G10:H10"/>
    <mergeCell ref="G11:H11"/>
    <mergeCell ref="G13:H13"/>
    <mergeCell ref="G14:H14"/>
    <mergeCell ref="G15:H15"/>
    <mergeCell ref="Q19:Q20"/>
    <mergeCell ref="R19:R20"/>
    <mergeCell ref="S19:S20"/>
    <mergeCell ref="A13:A14"/>
    <mergeCell ref="G24:H24"/>
    <mergeCell ref="C22:C23"/>
    <mergeCell ref="D22:D23"/>
    <mergeCell ref="E22:E23"/>
    <mergeCell ref="D19:D20"/>
    <mergeCell ref="E19:E20"/>
    <mergeCell ref="F19:F20"/>
    <mergeCell ref="L22:L23"/>
    <mergeCell ref="M22:M23"/>
    <mergeCell ref="J19:J20"/>
    <mergeCell ref="K19:K20"/>
    <mergeCell ref="P19:P20"/>
  </mergeCells>
  <hyperlinks>
    <hyperlink ref="H21" r:id="rId1" xr:uid="{00000000-0004-0000-0000-000000000000}"/>
    <hyperlink ref="H22" r:id="rId2" xr:uid="{00000000-0004-0000-0000-000001000000}"/>
    <hyperlink ref="H12" r:id="rId3" xr:uid="{00000000-0004-0000-0000-000002000000}"/>
    <hyperlink ref="H16" r:id="rId4" xr:uid="{00000000-0004-0000-0000-000003000000}"/>
    <hyperlink ref="H17" r:id="rId5" xr:uid="{00000000-0004-0000-0000-000004000000}"/>
    <hyperlink ref="H18" r:id="rId6" xr:uid="{00000000-0004-0000-0000-000005000000}"/>
    <hyperlink ref="H23" r:id="rId7" xr:uid="{00000000-0004-0000-0000-000006000000}"/>
    <hyperlink ref="H20" r:id="rId8" display="https://isolucion.cundinamarca.gov.co/Isolucion/Documentacion/frmListadoTematico.aspx" xr:uid="{00000000-0004-0000-0000-000007000000}"/>
    <hyperlink ref="H19" r:id="rId9" display="https://isolucion.cundinamarca.gov.co/Isolucion/Documentacion/frmListadoTematico.aspx" xr:uid="{00000000-0004-0000-0000-000008000000}"/>
    <hyperlink ref="O21" r:id="rId10" display="https://isolucion.cundinamarca.gov.co/Isolucion/Documentacion/frmVerPublicacion.aspx?Sigla=au" xr:uid="{8C3E68DE-FBB3-4E1B-BCE3-A8C392F0A3D8}"/>
    <hyperlink ref="O22" r:id="rId11" display="https://isolucion.cundinamarca.gov.co/Isolucion/BancoAnexo4Cundinamarca/Accion/SeguimientoPlan/41253/7cd627191a8d4a5ba3137b2558252778.pdf" xr:uid="{CF63CAC0-22A4-4F04-A806-7F4804FF8757}"/>
  </hyperlinks>
  <pageMargins left="0.70866141732283472" right="0.70866141732283472" top="0.74803149606299213" bottom="0.74803149606299213" header="0.31496062992125984" footer="0.31496062992125984"/>
  <pageSetup scale="55" orientation="landscape" r:id="rId12"/>
  <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369"/>
  <sheetViews>
    <sheetView topLeftCell="A6" zoomScale="70" zoomScaleNormal="70" workbookViewId="0">
      <selection activeCell="C9" sqref="C9:C14"/>
    </sheetView>
  </sheetViews>
  <sheetFormatPr baseColWidth="10" defaultColWidth="14.5" defaultRowHeight="15"/>
  <cols>
    <col min="1" max="1" width="4" customWidth="1"/>
    <col min="2" max="4" width="19.1640625" customWidth="1"/>
    <col min="5" max="5" width="22.5" customWidth="1"/>
    <col min="6" max="6" width="24.5" customWidth="1"/>
    <col min="7" max="7" width="35.83203125" customWidth="1"/>
    <col min="8" max="9" width="24.1640625" customWidth="1"/>
    <col min="10" max="10" width="17.83203125" customWidth="1"/>
    <col min="11" max="11" width="16.5" customWidth="1"/>
    <col min="12" max="20" width="6.33203125" customWidth="1"/>
    <col min="21" max="21" width="6.5" customWidth="1"/>
    <col min="22" max="31" width="6.33203125" customWidth="1"/>
    <col min="32" max="32" width="14.33203125" customWidth="1"/>
    <col min="33" max="33" width="14.83203125" customWidth="1"/>
    <col min="34" max="34" width="17.5" customWidth="1"/>
    <col min="35" max="35" width="6.33203125" customWidth="1"/>
    <col min="36" max="36" width="16" customWidth="1"/>
    <col min="37" max="37" width="5.83203125" customWidth="1"/>
    <col min="38" max="38" width="97.83203125" customWidth="1"/>
    <col min="39" max="39" width="8.5" customWidth="1"/>
    <col min="40" max="40" width="5.6640625" customWidth="1"/>
    <col min="41" max="41" width="8" customWidth="1"/>
    <col min="42" max="42" width="6.5" customWidth="1"/>
    <col min="43" max="43" width="6.83203125" customWidth="1"/>
    <col min="44" max="44" width="6.33203125" customWidth="1"/>
    <col min="45" max="45" width="7.33203125" customWidth="1"/>
    <col min="46" max="46" width="8.5" customWidth="1"/>
    <col min="47" max="47" width="7.6640625" customWidth="1"/>
    <col min="48" max="48" width="8" customWidth="1"/>
    <col min="49" max="49" width="10" customWidth="1"/>
    <col min="50" max="50" width="8.6640625" customWidth="1"/>
    <col min="51" max="51" width="12.1640625" customWidth="1"/>
    <col min="52" max="52" width="6" customWidth="1"/>
    <col min="53" max="53" width="10.6640625" customWidth="1"/>
    <col min="54" max="54" width="9.1640625" customWidth="1"/>
    <col min="55" max="55" width="9.5" customWidth="1"/>
    <col min="56" max="57" width="7.5" customWidth="1"/>
    <col min="58" max="58" width="10.5" customWidth="1"/>
    <col min="59" max="59" width="7.6640625" customWidth="1"/>
    <col min="60" max="60" width="8.6640625" customWidth="1"/>
    <col min="61" max="62" width="10.5" customWidth="1"/>
    <col min="63" max="63" width="9.33203125" customWidth="1"/>
    <col min="64" max="64" width="9.1640625" customWidth="1"/>
    <col min="65" max="65" width="8.5" customWidth="1"/>
    <col min="66" max="66" width="13.5" customWidth="1"/>
    <col min="67" max="67" width="63.83203125" customWidth="1"/>
    <col min="68" max="68" width="34.6640625" customWidth="1"/>
    <col min="69" max="71" width="18.83203125" customWidth="1"/>
    <col min="72" max="72" width="20.6640625" customWidth="1"/>
    <col min="73" max="73" width="21.6640625" customWidth="1"/>
    <col min="74" max="74" width="31.83203125" customWidth="1"/>
    <col min="75" max="75" width="22.1640625" customWidth="1"/>
    <col min="76" max="95" width="11.5" customWidth="1"/>
  </cols>
  <sheetData>
    <row r="1" spans="1:95" ht="16.5" hidden="1" customHeight="1">
      <c r="A1" s="45"/>
      <c r="B1" s="242"/>
      <c r="C1" s="243"/>
      <c r="D1" s="244"/>
      <c r="E1" s="251" t="s">
        <v>0</v>
      </c>
      <c r="F1" s="243"/>
      <c r="G1" s="46" t="s">
        <v>114</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row>
    <row r="2" spans="1:95" ht="16.5" hidden="1" customHeight="1">
      <c r="A2" s="48"/>
      <c r="B2" s="245"/>
      <c r="C2" s="246"/>
      <c r="D2" s="247"/>
      <c r="E2" s="248"/>
      <c r="F2" s="249"/>
      <c r="G2" s="46" t="s">
        <v>115</v>
      </c>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row>
    <row r="3" spans="1:95" ht="13.5" hidden="1" customHeight="1">
      <c r="A3" s="48"/>
      <c r="B3" s="245"/>
      <c r="C3" s="246"/>
      <c r="D3" s="247"/>
      <c r="E3" s="251" t="s">
        <v>116</v>
      </c>
      <c r="F3" s="243"/>
      <c r="G3" s="252" t="s">
        <v>117</v>
      </c>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row>
    <row r="4" spans="1:95" ht="13.5" hidden="1" customHeight="1">
      <c r="A4" s="48"/>
      <c r="B4" s="248"/>
      <c r="C4" s="249"/>
      <c r="D4" s="250"/>
      <c r="E4" s="248"/>
      <c r="F4" s="249"/>
      <c r="G4" s="253"/>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row>
    <row r="5" spans="1:95" ht="16.5" hidden="1" customHeight="1">
      <c r="A5" s="49" t="s">
        <v>118</v>
      </c>
      <c r="B5" s="50"/>
      <c r="C5" s="50"/>
      <c r="D5" s="50"/>
      <c r="E5" s="50"/>
      <c r="F5" s="50"/>
      <c r="G5" s="47"/>
      <c r="H5" s="51"/>
      <c r="I5" s="51"/>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row>
    <row r="6" spans="1:95" ht="16.5" customHeight="1">
      <c r="A6" s="236" t="s">
        <v>119</v>
      </c>
      <c r="B6" s="237"/>
      <c r="C6" s="237"/>
      <c r="D6" s="237"/>
      <c r="E6" s="237"/>
      <c r="F6" s="237"/>
      <c r="G6" s="237"/>
      <c r="H6" s="237"/>
      <c r="I6" s="237"/>
      <c r="J6" s="254"/>
      <c r="K6" s="236" t="s">
        <v>120</v>
      </c>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54"/>
      <c r="AK6" s="236" t="s">
        <v>121</v>
      </c>
      <c r="AL6" s="237"/>
      <c r="AM6" s="237"/>
      <c r="AN6" s="237"/>
      <c r="AO6" s="237"/>
      <c r="AP6" s="237"/>
      <c r="AQ6" s="237"/>
      <c r="AR6" s="237"/>
      <c r="AS6" s="237"/>
      <c r="AT6" s="237"/>
      <c r="AU6" s="237"/>
      <c r="AV6" s="237"/>
      <c r="AW6" s="237"/>
      <c r="AX6" s="237"/>
      <c r="AY6" s="237"/>
      <c r="AZ6" s="237"/>
      <c r="BA6" s="237"/>
      <c r="BB6" s="237"/>
      <c r="BC6" s="52"/>
      <c r="BD6" s="52"/>
      <c r="BE6" s="52"/>
      <c r="BF6" s="52"/>
      <c r="BG6" s="52"/>
      <c r="BH6" s="255"/>
      <c r="BI6" s="237"/>
      <c r="BJ6" s="237"/>
      <c r="BK6" s="237"/>
      <c r="BL6" s="237"/>
      <c r="BM6" s="237"/>
      <c r="BN6" s="254"/>
      <c r="BO6" s="52"/>
      <c r="BP6" s="236" t="s">
        <v>122</v>
      </c>
      <c r="BQ6" s="237"/>
      <c r="BR6" s="237"/>
      <c r="BS6" s="237"/>
      <c r="BT6" s="237"/>
      <c r="BU6" s="237"/>
      <c r="BV6" s="237"/>
      <c r="BW6" s="254"/>
      <c r="BX6" s="47"/>
      <c r="BY6" s="47"/>
      <c r="BZ6" s="47"/>
      <c r="CA6" s="47"/>
      <c r="CB6" s="47"/>
      <c r="CC6" s="47"/>
      <c r="CD6" s="47"/>
      <c r="CE6" s="47"/>
      <c r="CF6" s="47"/>
      <c r="CG6" s="47"/>
      <c r="CH6" s="47"/>
      <c r="CI6" s="47"/>
      <c r="CJ6" s="47"/>
      <c r="CK6" s="47"/>
      <c r="CL6" s="47"/>
      <c r="CM6" s="47"/>
      <c r="CN6" s="47"/>
      <c r="CO6" s="47"/>
      <c r="CP6" s="47"/>
      <c r="CQ6" s="47"/>
    </row>
    <row r="7" spans="1:95" ht="16.5" customHeight="1">
      <c r="A7" s="265" t="s">
        <v>123</v>
      </c>
      <c r="B7" s="235" t="s">
        <v>124</v>
      </c>
      <c r="C7" s="235" t="s">
        <v>125</v>
      </c>
      <c r="D7" s="266" t="s">
        <v>126</v>
      </c>
      <c r="E7" s="235" t="s">
        <v>127</v>
      </c>
      <c r="F7" s="235" t="s">
        <v>128</v>
      </c>
      <c r="G7" s="235" t="s">
        <v>129</v>
      </c>
      <c r="H7" s="235" t="s">
        <v>130</v>
      </c>
      <c r="I7" s="53"/>
      <c r="J7" s="267" t="s">
        <v>131</v>
      </c>
      <c r="K7" s="235" t="s">
        <v>132</v>
      </c>
      <c r="L7" s="258" t="s">
        <v>133</v>
      </c>
      <c r="M7" s="260" t="s">
        <v>134</v>
      </c>
      <c r="N7" s="261"/>
      <c r="O7" s="261"/>
      <c r="P7" s="261"/>
      <c r="Q7" s="261"/>
      <c r="R7" s="261"/>
      <c r="S7" s="261"/>
      <c r="T7" s="261"/>
      <c r="U7" s="261"/>
      <c r="V7" s="261"/>
      <c r="W7" s="261"/>
      <c r="X7" s="261"/>
      <c r="Y7" s="261"/>
      <c r="Z7" s="261"/>
      <c r="AA7" s="261"/>
      <c r="AB7" s="261"/>
      <c r="AC7" s="261"/>
      <c r="AD7" s="261"/>
      <c r="AE7" s="262"/>
      <c r="AF7" s="263" t="s">
        <v>135</v>
      </c>
      <c r="AG7" s="235" t="s">
        <v>136</v>
      </c>
      <c r="AH7" s="235" t="s">
        <v>137</v>
      </c>
      <c r="AI7" s="235" t="s">
        <v>133</v>
      </c>
      <c r="AJ7" s="235" t="s">
        <v>138</v>
      </c>
      <c r="AK7" s="256" t="s">
        <v>139</v>
      </c>
      <c r="AL7" s="235" t="s">
        <v>140</v>
      </c>
      <c r="AM7" s="236" t="s">
        <v>141</v>
      </c>
      <c r="AN7" s="237"/>
      <c r="AO7" s="237"/>
      <c r="AP7" s="237"/>
      <c r="AQ7" s="237"/>
      <c r="AR7" s="237"/>
      <c r="AS7" s="237"/>
      <c r="AT7" s="237"/>
      <c r="AU7" s="237"/>
      <c r="AV7" s="237"/>
      <c r="AW7" s="237"/>
      <c r="AX7" s="237"/>
      <c r="AY7" s="237"/>
      <c r="AZ7" s="54"/>
      <c r="BA7" s="269" t="s">
        <v>142</v>
      </c>
      <c r="BB7" s="270"/>
      <c r="BC7" s="270"/>
      <c r="BD7" s="270"/>
      <c r="BE7" s="270"/>
      <c r="BF7" s="270"/>
      <c r="BG7" s="271"/>
      <c r="BH7" s="256" t="s">
        <v>143</v>
      </c>
      <c r="BI7" s="256" t="s">
        <v>144</v>
      </c>
      <c r="BJ7" s="44"/>
      <c r="BK7" s="256" t="s">
        <v>145</v>
      </c>
      <c r="BL7" s="256" t="s">
        <v>133</v>
      </c>
      <c r="BM7" s="256" t="s">
        <v>146</v>
      </c>
      <c r="BN7" s="256" t="s">
        <v>147</v>
      </c>
      <c r="BO7" s="257" t="s">
        <v>148</v>
      </c>
      <c r="BP7" s="257" t="s">
        <v>149</v>
      </c>
      <c r="BQ7" s="257" t="s">
        <v>150</v>
      </c>
      <c r="BR7" s="257" t="s">
        <v>151</v>
      </c>
      <c r="BS7" s="257" t="s">
        <v>152</v>
      </c>
      <c r="BT7" s="257" t="s">
        <v>153</v>
      </c>
      <c r="BU7" s="257" t="s">
        <v>154</v>
      </c>
      <c r="BV7" s="257" t="s">
        <v>155</v>
      </c>
      <c r="BW7" s="257" t="s">
        <v>156</v>
      </c>
      <c r="BX7" s="47"/>
      <c r="BY7" s="47"/>
      <c r="BZ7" s="47"/>
      <c r="CA7" s="47"/>
      <c r="CB7" s="47"/>
      <c r="CC7" s="47"/>
      <c r="CD7" s="47"/>
      <c r="CE7" s="47"/>
      <c r="CF7" s="47"/>
      <c r="CG7" s="47"/>
      <c r="CH7" s="47"/>
      <c r="CI7" s="47"/>
      <c r="CJ7" s="47"/>
      <c r="CK7" s="47"/>
      <c r="CL7" s="47"/>
      <c r="CM7" s="47"/>
      <c r="CN7" s="47"/>
      <c r="CO7" s="47"/>
      <c r="CP7" s="47"/>
      <c r="CQ7" s="47"/>
    </row>
    <row r="8" spans="1:95" ht="87.75" customHeight="1">
      <c r="A8" s="234"/>
      <c r="B8" s="234"/>
      <c r="C8" s="234"/>
      <c r="D8" s="234"/>
      <c r="E8" s="234"/>
      <c r="F8" s="234"/>
      <c r="G8" s="234"/>
      <c r="H8" s="234"/>
      <c r="I8" s="55" t="s">
        <v>157</v>
      </c>
      <c r="J8" s="234"/>
      <c r="K8" s="234"/>
      <c r="L8" s="259"/>
      <c r="M8" s="14" t="s">
        <v>158</v>
      </c>
      <c r="N8" s="14" t="s">
        <v>159</v>
      </c>
      <c r="O8" s="14" t="s">
        <v>160</v>
      </c>
      <c r="P8" s="14" t="s">
        <v>161</v>
      </c>
      <c r="Q8" s="14" t="s">
        <v>162</v>
      </c>
      <c r="R8" s="14" t="s">
        <v>163</v>
      </c>
      <c r="S8" s="14" t="s">
        <v>164</v>
      </c>
      <c r="T8" s="14" t="s">
        <v>165</v>
      </c>
      <c r="U8" s="14" t="s">
        <v>166</v>
      </c>
      <c r="V8" s="14" t="s">
        <v>167</v>
      </c>
      <c r="W8" s="14" t="s">
        <v>168</v>
      </c>
      <c r="X8" s="14" t="s">
        <v>169</v>
      </c>
      <c r="Y8" s="14" t="s">
        <v>170</v>
      </c>
      <c r="Z8" s="14" t="s">
        <v>171</v>
      </c>
      <c r="AA8" s="14" t="s">
        <v>172</v>
      </c>
      <c r="AB8" s="14" t="s">
        <v>173</v>
      </c>
      <c r="AC8" s="14" t="s">
        <v>174</v>
      </c>
      <c r="AD8" s="14" t="s">
        <v>175</v>
      </c>
      <c r="AE8" s="14" t="s">
        <v>176</v>
      </c>
      <c r="AF8" s="264"/>
      <c r="AG8" s="234"/>
      <c r="AH8" s="234"/>
      <c r="AI8" s="234"/>
      <c r="AJ8" s="234"/>
      <c r="AK8" s="234"/>
      <c r="AL8" s="234"/>
      <c r="AM8" s="56" t="s">
        <v>177</v>
      </c>
      <c r="AN8" s="56" t="s">
        <v>178</v>
      </c>
      <c r="AO8" s="56" t="s">
        <v>179</v>
      </c>
      <c r="AP8" s="56" t="s">
        <v>178</v>
      </c>
      <c r="AQ8" s="56">
        <v>2</v>
      </c>
      <c r="AR8" s="56" t="s">
        <v>178</v>
      </c>
      <c r="AS8" s="57">
        <v>3</v>
      </c>
      <c r="AT8" s="56" t="s">
        <v>178</v>
      </c>
      <c r="AU8" s="57">
        <v>4</v>
      </c>
      <c r="AV8" s="56" t="s">
        <v>178</v>
      </c>
      <c r="AW8" s="57">
        <v>5</v>
      </c>
      <c r="AX8" s="56" t="s">
        <v>178</v>
      </c>
      <c r="AY8" s="57">
        <v>6</v>
      </c>
      <c r="AZ8" s="56" t="s">
        <v>178</v>
      </c>
      <c r="BA8" s="18" t="s">
        <v>180</v>
      </c>
      <c r="BB8" s="18" t="s">
        <v>181</v>
      </c>
      <c r="BC8" s="58" t="s">
        <v>182</v>
      </c>
      <c r="BD8" s="58" t="s">
        <v>183</v>
      </c>
      <c r="BE8" s="58" t="s">
        <v>184</v>
      </c>
      <c r="BF8" s="58" t="s">
        <v>185</v>
      </c>
      <c r="BG8" s="58" t="s">
        <v>186</v>
      </c>
      <c r="BH8" s="234"/>
      <c r="BI8" s="234"/>
      <c r="BJ8" s="58" t="s">
        <v>133</v>
      </c>
      <c r="BK8" s="234"/>
      <c r="BL8" s="234"/>
      <c r="BM8" s="234"/>
      <c r="BN8" s="234"/>
      <c r="BO8" s="234"/>
      <c r="BP8" s="234"/>
      <c r="BQ8" s="234"/>
      <c r="BR8" s="234"/>
      <c r="BS8" s="234"/>
      <c r="BT8" s="234"/>
      <c r="BU8" s="234"/>
      <c r="BV8" s="234"/>
      <c r="BW8" s="234"/>
      <c r="BX8" s="59"/>
      <c r="BY8" s="59"/>
      <c r="BZ8" s="59"/>
      <c r="CA8" s="59"/>
      <c r="CB8" s="59"/>
      <c r="CC8" s="59"/>
      <c r="CD8" s="59"/>
      <c r="CE8" s="59"/>
      <c r="CF8" s="59"/>
      <c r="CG8" s="59"/>
      <c r="CH8" s="59"/>
      <c r="CI8" s="59"/>
      <c r="CJ8" s="59"/>
      <c r="CK8" s="59"/>
      <c r="CL8" s="59"/>
      <c r="CM8" s="59"/>
      <c r="CN8" s="59"/>
      <c r="CO8" s="59"/>
      <c r="CP8" s="59"/>
      <c r="CQ8" s="59"/>
    </row>
    <row r="9" spans="1:95" ht="129" customHeight="1">
      <c r="A9" s="268">
        <v>1</v>
      </c>
      <c r="B9" s="268" t="s">
        <v>187</v>
      </c>
      <c r="C9" s="268" t="s">
        <v>188</v>
      </c>
      <c r="D9" s="268" t="s">
        <v>189</v>
      </c>
      <c r="E9" s="60" t="s">
        <v>190</v>
      </c>
      <c r="F9" s="60" t="s">
        <v>191</v>
      </c>
      <c r="G9" s="268" t="s">
        <v>192</v>
      </c>
      <c r="H9" s="268" t="s">
        <v>193</v>
      </c>
      <c r="I9" s="40" t="s">
        <v>194</v>
      </c>
      <c r="J9" s="268">
        <v>4</v>
      </c>
      <c r="K9" s="235" t="str">
        <f>IF(J9&lt;=0,"",IF(J9=1,"Rara vez",IF(J9=2,"Improbable",IF(J9=3,"Posible",IF(J9=4,"Probable",IF(J9=5,"Casi Seguro"))))))</f>
        <v>Probable</v>
      </c>
      <c r="L9" s="232">
        <f>IF(K9="","",IF(K9="Rara vez",0.2,IF(K9="Improbable",0.4,IF(K9="Posible",0.6,IF(K9="Probable",0.8,IF(K9="Casi seguro",1,))))))</f>
        <v>0.8</v>
      </c>
      <c r="M9" s="232" t="s">
        <v>195</v>
      </c>
      <c r="N9" s="232" t="s">
        <v>196</v>
      </c>
      <c r="O9" s="232" t="s">
        <v>196</v>
      </c>
      <c r="P9" s="232" t="s">
        <v>196</v>
      </c>
      <c r="Q9" s="232" t="s">
        <v>195</v>
      </c>
      <c r="R9" s="232" t="s">
        <v>196</v>
      </c>
      <c r="S9" s="232" t="s">
        <v>196</v>
      </c>
      <c r="T9" s="232" t="s">
        <v>196</v>
      </c>
      <c r="U9" s="232" t="s">
        <v>196</v>
      </c>
      <c r="V9" s="232" t="s">
        <v>195</v>
      </c>
      <c r="W9" s="232" t="s">
        <v>195</v>
      </c>
      <c r="X9" s="232" t="s">
        <v>195</v>
      </c>
      <c r="Y9" s="232" t="s">
        <v>195</v>
      </c>
      <c r="Z9" s="232" t="s">
        <v>195</v>
      </c>
      <c r="AA9" s="232" t="s">
        <v>195</v>
      </c>
      <c r="AB9" s="232" t="s">
        <v>196</v>
      </c>
      <c r="AC9" s="232" t="s">
        <v>195</v>
      </c>
      <c r="AD9" s="232" t="s">
        <v>196</v>
      </c>
      <c r="AE9" s="232" t="s">
        <v>196</v>
      </c>
      <c r="AF9" s="241">
        <f>IF(AB9="Si","19",COUNTIF(M9:AE10,"si"))</f>
        <v>9</v>
      </c>
      <c r="AG9" s="41">
        <f t="shared" ref="AG9:AG54" si="0">VALUE(IF(AF9&lt;=5,5,IF(AND(AF9&gt;5,AF9&lt;=11),10,IF(AF9&gt;11,20,0))))</f>
        <v>10</v>
      </c>
      <c r="AH9" s="235" t="str">
        <f>IF(AG9=5,"Moderado",IF(AG9=10,"Mayor",IF(AG9=20,"Catastrófico",0)))</f>
        <v>Mayor</v>
      </c>
      <c r="AI9" s="232">
        <f>IF(AH9="","",IF(AH9="Moderado",0.6,IF(AH9="Mayor",0.8,IF(AH9="Catastrófico",1,))))</f>
        <v>0.8</v>
      </c>
      <c r="AJ9" s="235"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20">
        <v>1</v>
      </c>
      <c r="AL9" s="16" t="s">
        <v>197</v>
      </c>
      <c r="AM9" s="26" t="s">
        <v>198</v>
      </c>
      <c r="AN9" s="26">
        <f t="shared" ref="AN9:AN19" si="1">IF(AM9="","",IF(AM9="Asignado",15,IF(AM9="No asignado",0,)))</f>
        <v>15</v>
      </c>
      <c r="AO9" s="26" t="s">
        <v>199</v>
      </c>
      <c r="AP9" s="26">
        <f t="shared" ref="AP9:AP19" si="2">IF(AO9="","",IF(AO9="Adecuado",15,IF(AO9="Inadecuado",0,)))</f>
        <v>15</v>
      </c>
      <c r="AQ9" s="26" t="s">
        <v>200</v>
      </c>
      <c r="AR9" s="26">
        <f t="shared" ref="AR9:AR19" si="3">IF(AQ9="","",IF(AQ9="Oportuna",15,IF(AQ9="Inoportuna",0,)))</f>
        <v>15</v>
      </c>
      <c r="AS9" s="26" t="s">
        <v>201</v>
      </c>
      <c r="AT9" s="26">
        <f t="shared" ref="AT9:AT19" si="4">IF(AS9="","",IF(AS9="Prevenir",15,IF(AS9="Detectar",10,IF(AS9="No es un control",0,))))</f>
        <v>10</v>
      </c>
      <c r="AU9" s="26" t="s">
        <v>202</v>
      </c>
      <c r="AV9" s="26">
        <f t="shared" ref="AV9:AV19" si="5">IF(AU9="","",IF(AU9="Confiable",15,IF(AU9="No confiable",0,)))</f>
        <v>15</v>
      </c>
      <c r="AW9" s="26" t="s">
        <v>203</v>
      </c>
      <c r="AX9" s="26">
        <f t="shared" ref="AX9:AX19" si="6">IF(AW9="","",IF(AW9="Se investigan y  resuelven oportunamente",15,IF(AW9="No se investigan y resuelven oportunamente",0,)))</f>
        <v>15</v>
      </c>
      <c r="AY9" s="26" t="s">
        <v>204</v>
      </c>
      <c r="AZ9" s="26">
        <f t="shared" ref="AZ9:AZ19" si="7">IF(AY9="","",IF(AY9="Completa",15,IF(AY9="Incompleta",10,IF(AY9="No existe",0,))))</f>
        <v>15</v>
      </c>
      <c r="BA9" s="61">
        <f t="shared" ref="BA9:BA12" si="8">SUM(AN9,AP9,AR9,AT9,AV9,AX9,AZ9)</f>
        <v>100</v>
      </c>
      <c r="BB9" s="26" t="str">
        <f t="shared" ref="BB9:BB12" si="9">IF(BA9&gt;=96,"Fuerte",IF(AND(BA9&gt;=86, BA9&lt;96),"Moderado",IF(BA9&lt;86,"Débil")))</f>
        <v>Fuerte</v>
      </c>
      <c r="BC9" s="26" t="s">
        <v>205</v>
      </c>
      <c r="BD9" s="26">
        <f t="shared" ref="BD9:BD12" si="10">VALUE(IF(OR(AND(BB9="Fuerte",BC9="Fuerte")),"100",IF(OR(AND(BB9="Fuerte",BC9="Moderado"),AND(BB9="Moderado",BC9="Fuerte"),AND(BB9="Moderado",BC9="Moderado")),"50",IF(OR(AND(BB9="Fuerte",BC9="Débil"),AND(BB9="Moderado",BC9="Débil"),AND(BB9="Débil",BC9="Fuerte"),AND(BB9="Débil",BC9="Moderado"),AND(BB9="Débil",BC9="Débil")),"0",))))</f>
        <v>100</v>
      </c>
      <c r="BE9" s="19" t="str">
        <f t="shared" ref="BE9:BE12" si="11">IF(BD9=100,"Fuerte",IF(BD9=50,"Moderado",IF(BD9=0,"Débil")))</f>
        <v>Fuerte</v>
      </c>
      <c r="BF9" s="239">
        <f>AVERAGE(BD9:BD14)</f>
        <v>100</v>
      </c>
      <c r="BG9" s="239" t="str">
        <f>IF(BF9=100,"Fuerte",IF(AND(BF9&lt;=99, BF9&gt;=50),"Moderado",IF(BF9&lt;50,"Débil")))</f>
        <v>Fuerte</v>
      </c>
      <c r="BH9" s="256">
        <f>IF(BG9="Fuerte",(J9-2),IF(BG9="Moderado",(J9-1), IF(BG9="Débil",((J9-0)))))</f>
        <v>2</v>
      </c>
      <c r="BI9" s="256" t="str">
        <f>IF(BH9&lt;=0,"Rara vez",IF(BH9=1,"Rara vez",IF(BH9=2,"Improbable",IF(BH9=3,"Posible",IF(BH9=4,"Probable",IF(BH9=5,"Casi Seguro"))))))</f>
        <v>Improbable</v>
      </c>
      <c r="BJ9" s="232">
        <f>IF(BI9="","",IF(BI9="Rara vez",0.2,IF(BI9="Improbable",0.4,IF(BI9="Posible",0.6,IF(BI9="Probable",0.8,IF(BI9="Casi seguro",1,))))))</f>
        <v>0.4</v>
      </c>
      <c r="BK9" s="256" t="str">
        <f>IFERROR(IF(AG9=5,"Moderado",IF(AG9=10,"Mayor",IF(AG9=20,"Catastrófico",0))),"")</f>
        <v>Mayor</v>
      </c>
      <c r="BL9" s="232">
        <f>IF(AH9="","",IF(AH9="Moderado",0.6,IF(AH9="Mayor",0.8,IF(AH9="Catastrófico",1,))))</f>
        <v>0.8</v>
      </c>
      <c r="BM9" s="256"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Alta</v>
      </c>
      <c r="BN9" s="19"/>
      <c r="BO9" s="20" t="s">
        <v>206</v>
      </c>
      <c r="BP9" s="20" t="s">
        <v>207</v>
      </c>
      <c r="BQ9" s="20" t="s">
        <v>208</v>
      </c>
      <c r="BR9" s="20" t="s">
        <v>209</v>
      </c>
      <c r="BS9" s="50" t="s">
        <v>210</v>
      </c>
      <c r="BT9" s="62"/>
      <c r="BU9" s="62"/>
      <c r="BV9" s="20"/>
      <c r="BW9" s="20"/>
      <c r="BX9" s="63"/>
      <c r="BY9" s="63"/>
      <c r="BZ9" s="63"/>
      <c r="CA9" s="63"/>
      <c r="CB9" s="63"/>
      <c r="CC9" s="63"/>
      <c r="CD9" s="63"/>
      <c r="CE9" s="63"/>
      <c r="CF9" s="63"/>
      <c r="CG9" s="63"/>
      <c r="CH9" s="63"/>
      <c r="CI9" s="63"/>
      <c r="CJ9" s="63"/>
      <c r="CK9" s="63"/>
      <c r="CL9" s="63"/>
      <c r="CM9" s="63"/>
      <c r="CN9" s="63"/>
      <c r="CO9" s="63"/>
      <c r="CP9" s="63"/>
      <c r="CQ9" s="63"/>
    </row>
    <row r="10" spans="1:95" ht="125.25" customHeight="1">
      <c r="A10" s="233"/>
      <c r="B10" s="233"/>
      <c r="C10" s="233"/>
      <c r="D10" s="233"/>
      <c r="E10" s="64"/>
      <c r="F10" s="64"/>
      <c r="G10" s="233"/>
      <c r="H10" s="233"/>
      <c r="I10" s="40" t="s">
        <v>211</v>
      </c>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41">
        <f t="shared" si="0"/>
        <v>5</v>
      </c>
      <c r="AH10" s="233"/>
      <c r="AI10" s="233"/>
      <c r="AJ10" s="233"/>
      <c r="AK10" s="20">
        <v>2</v>
      </c>
      <c r="AL10" s="16" t="s">
        <v>212</v>
      </c>
      <c r="AM10" s="26" t="s">
        <v>198</v>
      </c>
      <c r="AN10" s="26">
        <f t="shared" si="1"/>
        <v>15</v>
      </c>
      <c r="AO10" s="26" t="s">
        <v>199</v>
      </c>
      <c r="AP10" s="26">
        <f t="shared" si="2"/>
        <v>15</v>
      </c>
      <c r="AQ10" s="26" t="s">
        <v>200</v>
      </c>
      <c r="AR10" s="26">
        <f t="shared" si="3"/>
        <v>15</v>
      </c>
      <c r="AS10" s="26" t="s">
        <v>201</v>
      </c>
      <c r="AT10" s="26">
        <f t="shared" si="4"/>
        <v>10</v>
      </c>
      <c r="AU10" s="26" t="s">
        <v>202</v>
      </c>
      <c r="AV10" s="26">
        <f t="shared" si="5"/>
        <v>15</v>
      </c>
      <c r="AW10" s="26" t="s">
        <v>203</v>
      </c>
      <c r="AX10" s="26">
        <f t="shared" si="6"/>
        <v>15</v>
      </c>
      <c r="AY10" s="26" t="s">
        <v>204</v>
      </c>
      <c r="AZ10" s="26">
        <f t="shared" si="7"/>
        <v>15</v>
      </c>
      <c r="BA10" s="61">
        <f t="shared" si="8"/>
        <v>100</v>
      </c>
      <c r="BB10" s="26" t="str">
        <f t="shared" si="9"/>
        <v>Fuerte</v>
      </c>
      <c r="BC10" s="26" t="s">
        <v>205</v>
      </c>
      <c r="BD10" s="26">
        <f t="shared" si="10"/>
        <v>100</v>
      </c>
      <c r="BE10" s="19" t="str">
        <f t="shared" si="11"/>
        <v>Fuerte</v>
      </c>
      <c r="BF10" s="233"/>
      <c r="BG10" s="233"/>
      <c r="BH10" s="233"/>
      <c r="BI10" s="233"/>
      <c r="BJ10" s="233"/>
      <c r="BK10" s="233"/>
      <c r="BL10" s="233"/>
      <c r="BM10" s="233"/>
      <c r="BN10" s="19"/>
      <c r="BO10" s="20" t="s">
        <v>213</v>
      </c>
      <c r="BP10" s="20" t="s">
        <v>214</v>
      </c>
      <c r="BQ10" s="20" t="s">
        <v>215</v>
      </c>
      <c r="BR10" s="20" t="s">
        <v>209</v>
      </c>
      <c r="BS10" s="50" t="s">
        <v>210</v>
      </c>
      <c r="BT10" s="62" t="s">
        <v>216</v>
      </c>
      <c r="BU10" s="62">
        <v>45291</v>
      </c>
      <c r="BV10" s="20"/>
      <c r="BW10" s="20"/>
      <c r="BX10" s="47"/>
      <c r="BY10" s="47"/>
      <c r="BZ10" s="47"/>
      <c r="CA10" s="47"/>
      <c r="CB10" s="47"/>
      <c r="CC10" s="47"/>
      <c r="CD10" s="47"/>
      <c r="CE10" s="47"/>
      <c r="CF10" s="47"/>
      <c r="CG10" s="47"/>
      <c r="CH10" s="47"/>
      <c r="CI10" s="47"/>
      <c r="CJ10" s="47"/>
      <c r="CK10" s="47"/>
      <c r="CL10" s="47"/>
      <c r="CM10" s="47"/>
      <c r="CN10" s="47"/>
      <c r="CO10" s="47"/>
      <c r="CP10" s="47"/>
      <c r="CQ10" s="47"/>
    </row>
    <row r="11" spans="1:95" ht="103.5" customHeight="1">
      <c r="A11" s="233"/>
      <c r="B11" s="233"/>
      <c r="C11" s="233"/>
      <c r="D11" s="233"/>
      <c r="E11" s="64"/>
      <c r="F11" s="64"/>
      <c r="G11" s="233"/>
      <c r="H11" s="233"/>
      <c r="I11" s="40" t="s">
        <v>217</v>
      </c>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41">
        <f t="shared" si="0"/>
        <v>5</v>
      </c>
      <c r="AH11" s="233"/>
      <c r="AI11" s="233"/>
      <c r="AJ11" s="233"/>
      <c r="AK11" s="20">
        <v>3</v>
      </c>
      <c r="AL11" s="16" t="s">
        <v>218</v>
      </c>
      <c r="AM11" s="26" t="s">
        <v>198</v>
      </c>
      <c r="AN11" s="26">
        <f t="shared" si="1"/>
        <v>15</v>
      </c>
      <c r="AO11" s="26" t="s">
        <v>199</v>
      </c>
      <c r="AP11" s="26">
        <f t="shared" si="2"/>
        <v>15</v>
      </c>
      <c r="AQ11" s="26" t="s">
        <v>200</v>
      </c>
      <c r="AR11" s="26">
        <f t="shared" si="3"/>
        <v>15</v>
      </c>
      <c r="AS11" s="26" t="s">
        <v>201</v>
      </c>
      <c r="AT11" s="26">
        <f t="shared" si="4"/>
        <v>10</v>
      </c>
      <c r="AU11" s="26" t="s">
        <v>202</v>
      </c>
      <c r="AV11" s="26">
        <f t="shared" si="5"/>
        <v>15</v>
      </c>
      <c r="AW11" s="26" t="s">
        <v>203</v>
      </c>
      <c r="AX11" s="26">
        <f t="shared" si="6"/>
        <v>15</v>
      </c>
      <c r="AY11" s="26" t="s">
        <v>204</v>
      </c>
      <c r="AZ11" s="26">
        <f t="shared" si="7"/>
        <v>15</v>
      </c>
      <c r="BA11" s="61">
        <f t="shared" si="8"/>
        <v>100</v>
      </c>
      <c r="BB11" s="26" t="str">
        <f t="shared" si="9"/>
        <v>Fuerte</v>
      </c>
      <c r="BC11" s="26" t="s">
        <v>205</v>
      </c>
      <c r="BD11" s="26">
        <f t="shared" si="10"/>
        <v>100</v>
      </c>
      <c r="BE11" s="19" t="str">
        <f t="shared" si="11"/>
        <v>Fuerte</v>
      </c>
      <c r="BF11" s="233"/>
      <c r="BG11" s="233"/>
      <c r="BH11" s="233"/>
      <c r="BI11" s="233"/>
      <c r="BJ11" s="233"/>
      <c r="BK11" s="233"/>
      <c r="BL11" s="233"/>
      <c r="BM11" s="233"/>
      <c r="BN11" s="19"/>
      <c r="BO11" s="20" t="s">
        <v>219</v>
      </c>
      <c r="BP11" s="20" t="s">
        <v>220</v>
      </c>
      <c r="BQ11" s="20" t="s">
        <v>221</v>
      </c>
      <c r="BR11" s="50" t="s">
        <v>222</v>
      </c>
      <c r="BS11" s="50" t="s">
        <v>223</v>
      </c>
      <c r="BT11" s="62" t="s">
        <v>216</v>
      </c>
      <c r="BU11" s="62">
        <v>45291</v>
      </c>
      <c r="BV11" s="20"/>
      <c r="BW11" s="20"/>
      <c r="BX11" s="47"/>
      <c r="BY11" s="47"/>
      <c r="BZ11" s="47"/>
      <c r="CA11" s="47"/>
      <c r="CB11" s="47"/>
      <c r="CC11" s="47"/>
      <c r="CD11" s="47"/>
      <c r="CE11" s="47"/>
      <c r="CF11" s="47"/>
      <c r="CG11" s="47"/>
      <c r="CH11" s="47"/>
      <c r="CI11" s="47"/>
      <c r="CJ11" s="47"/>
      <c r="CK11" s="47"/>
      <c r="CL11" s="47"/>
      <c r="CM11" s="47"/>
      <c r="CN11" s="47"/>
      <c r="CO11" s="47"/>
      <c r="CP11" s="47"/>
      <c r="CQ11" s="47"/>
    </row>
    <row r="12" spans="1:95" ht="78.75" customHeight="1">
      <c r="A12" s="233"/>
      <c r="B12" s="233"/>
      <c r="C12" s="233"/>
      <c r="D12" s="233"/>
      <c r="E12" s="64"/>
      <c r="F12" s="64"/>
      <c r="G12" s="233"/>
      <c r="H12" s="233"/>
      <c r="I12" s="40"/>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41">
        <f t="shared" si="0"/>
        <v>5</v>
      </c>
      <c r="AH12" s="233"/>
      <c r="AI12" s="233"/>
      <c r="AJ12" s="233"/>
      <c r="AK12" s="20">
        <v>4</v>
      </c>
      <c r="AL12" s="16" t="s">
        <v>224</v>
      </c>
      <c r="AM12" s="26" t="s">
        <v>198</v>
      </c>
      <c r="AN12" s="26">
        <f t="shared" si="1"/>
        <v>15</v>
      </c>
      <c r="AO12" s="26" t="s">
        <v>199</v>
      </c>
      <c r="AP12" s="26">
        <f t="shared" si="2"/>
        <v>15</v>
      </c>
      <c r="AQ12" s="26" t="s">
        <v>200</v>
      </c>
      <c r="AR12" s="26">
        <f t="shared" si="3"/>
        <v>15</v>
      </c>
      <c r="AS12" s="26" t="s">
        <v>201</v>
      </c>
      <c r="AT12" s="26">
        <f t="shared" si="4"/>
        <v>10</v>
      </c>
      <c r="AU12" s="26" t="s">
        <v>202</v>
      </c>
      <c r="AV12" s="26">
        <f t="shared" si="5"/>
        <v>15</v>
      </c>
      <c r="AW12" s="26" t="s">
        <v>203</v>
      </c>
      <c r="AX12" s="26">
        <f t="shared" si="6"/>
        <v>15</v>
      </c>
      <c r="AY12" s="26" t="s">
        <v>204</v>
      </c>
      <c r="AZ12" s="26">
        <f t="shared" si="7"/>
        <v>15</v>
      </c>
      <c r="BA12" s="61">
        <f t="shared" si="8"/>
        <v>100</v>
      </c>
      <c r="BB12" s="26" t="str">
        <f t="shared" si="9"/>
        <v>Fuerte</v>
      </c>
      <c r="BC12" s="26" t="s">
        <v>205</v>
      </c>
      <c r="BD12" s="26">
        <f t="shared" si="10"/>
        <v>100</v>
      </c>
      <c r="BE12" s="19" t="str">
        <f t="shared" si="11"/>
        <v>Fuerte</v>
      </c>
      <c r="BF12" s="233"/>
      <c r="BG12" s="233"/>
      <c r="BH12" s="233"/>
      <c r="BI12" s="233"/>
      <c r="BJ12" s="233"/>
      <c r="BK12" s="233"/>
      <c r="BL12" s="233"/>
      <c r="BM12" s="233"/>
      <c r="BN12" s="19"/>
      <c r="BO12" s="20" t="s">
        <v>225</v>
      </c>
      <c r="BP12" s="20" t="s">
        <v>226</v>
      </c>
      <c r="BQ12" s="20" t="s">
        <v>227</v>
      </c>
      <c r="BR12" s="20" t="s">
        <v>209</v>
      </c>
      <c r="BS12" s="20" t="s">
        <v>228</v>
      </c>
      <c r="BT12" s="62" t="s">
        <v>216</v>
      </c>
      <c r="BU12" s="62">
        <v>45291</v>
      </c>
      <c r="BV12" s="20"/>
      <c r="BW12" s="20"/>
      <c r="BX12" s="47"/>
      <c r="BY12" s="47"/>
      <c r="BZ12" s="47"/>
      <c r="CA12" s="47"/>
      <c r="CB12" s="47"/>
      <c r="CC12" s="47"/>
      <c r="CD12" s="47"/>
      <c r="CE12" s="47"/>
      <c r="CF12" s="47"/>
      <c r="CG12" s="47"/>
      <c r="CH12" s="47"/>
      <c r="CI12" s="47"/>
      <c r="CJ12" s="47"/>
      <c r="CK12" s="47"/>
      <c r="CL12" s="47"/>
      <c r="CM12" s="47"/>
      <c r="CN12" s="47"/>
      <c r="CO12" s="47"/>
      <c r="CP12" s="47"/>
      <c r="CQ12" s="47"/>
    </row>
    <row r="13" spans="1:95" ht="78.75" customHeight="1">
      <c r="A13" s="233"/>
      <c r="B13" s="233"/>
      <c r="C13" s="233"/>
      <c r="D13" s="233"/>
      <c r="E13" s="64"/>
      <c r="F13" s="64"/>
      <c r="G13" s="233"/>
      <c r="H13" s="233"/>
      <c r="I13" s="40"/>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41">
        <f t="shared" si="0"/>
        <v>5</v>
      </c>
      <c r="AH13" s="233"/>
      <c r="AI13" s="233"/>
      <c r="AJ13" s="233"/>
      <c r="AK13" s="20">
        <v>5</v>
      </c>
      <c r="AL13" s="16" t="s">
        <v>229</v>
      </c>
      <c r="AM13" s="26"/>
      <c r="AN13" s="26" t="str">
        <f t="shared" si="1"/>
        <v/>
      </c>
      <c r="AO13" s="26"/>
      <c r="AP13" s="26" t="str">
        <f t="shared" si="2"/>
        <v/>
      </c>
      <c r="AQ13" s="26"/>
      <c r="AR13" s="26" t="str">
        <f t="shared" si="3"/>
        <v/>
      </c>
      <c r="AS13" s="26"/>
      <c r="AT13" s="26" t="str">
        <f t="shared" si="4"/>
        <v/>
      </c>
      <c r="AU13" s="26"/>
      <c r="AV13" s="26" t="str">
        <f t="shared" si="5"/>
        <v/>
      </c>
      <c r="AW13" s="26"/>
      <c r="AX13" s="26" t="str">
        <f t="shared" si="6"/>
        <v/>
      </c>
      <c r="AY13" s="26"/>
      <c r="AZ13" s="26" t="str">
        <f t="shared" si="7"/>
        <v/>
      </c>
      <c r="BA13" s="61"/>
      <c r="BB13" s="26"/>
      <c r="BC13" s="26"/>
      <c r="BD13" s="26"/>
      <c r="BE13" s="19"/>
      <c r="BF13" s="233"/>
      <c r="BG13" s="233"/>
      <c r="BH13" s="233"/>
      <c r="BI13" s="233"/>
      <c r="BJ13" s="233"/>
      <c r="BK13" s="233"/>
      <c r="BL13" s="233"/>
      <c r="BM13" s="233"/>
      <c r="BN13" s="19"/>
      <c r="BO13" s="20"/>
      <c r="BP13" s="20"/>
      <c r="BQ13" s="20"/>
      <c r="BR13" s="20"/>
      <c r="BS13" s="20"/>
      <c r="BT13" s="62"/>
      <c r="BU13" s="62"/>
      <c r="BV13" s="20"/>
      <c r="BW13" s="20"/>
      <c r="BX13" s="47"/>
      <c r="BY13" s="47"/>
      <c r="BZ13" s="47"/>
      <c r="CA13" s="47"/>
      <c r="CB13" s="47"/>
      <c r="CC13" s="47"/>
      <c r="CD13" s="47"/>
      <c r="CE13" s="47"/>
      <c r="CF13" s="47"/>
      <c r="CG13" s="47"/>
      <c r="CH13" s="47"/>
      <c r="CI13" s="47"/>
      <c r="CJ13" s="47"/>
      <c r="CK13" s="47"/>
      <c r="CL13" s="47"/>
      <c r="CM13" s="47"/>
      <c r="CN13" s="47"/>
      <c r="CO13" s="47"/>
      <c r="CP13" s="47"/>
      <c r="CQ13" s="47"/>
    </row>
    <row r="14" spans="1:95" ht="78.75" customHeight="1">
      <c r="A14" s="234"/>
      <c r="B14" s="234"/>
      <c r="C14" s="234"/>
      <c r="D14" s="234"/>
      <c r="E14" s="65"/>
      <c r="F14" s="65"/>
      <c r="G14" s="234"/>
      <c r="H14" s="234"/>
      <c r="I14" s="40"/>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41">
        <f t="shared" si="0"/>
        <v>5</v>
      </c>
      <c r="AH14" s="234"/>
      <c r="AI14" s="234"/>
      <c r="AJ14" s="234"/>
      <c r="AK14" s="20">
        <v>6</v>
      </c>
      <c r="AL14" s="16" t="s">
        <v>229</v>
      </c>
      <c r="AM14" s="26"/>
      <c r="AN14" s="26" t="str">
        <f t="shared" si="1"/>
        <v/>
      </c>
      <c r="AO14" s="26"/>
      <c r="AP14" s="26" t="str">
        <f t="shared" si="2"/>
        <v/>
      </c>
      <c r="AQ14" s="26"/>
      <c r="AR14" s="26" t="str">
        <f t="shared" si="3"/>
        <v/>
      </c>
      <c r="AS14" s="26"/>
      <c r="AT14" s="26" t="str">
        <f t="shared" si="4"/>
        <v/>
      </c>
      <c r="AU14" s="26"/>
      <c r="AV14" s="26" t="str">
        <f t="shared" si="5"/>
        <v/>
      </c>
      <c r="AW14" s="26"/>
      <c r="AX14" s="26" t="str">
        <f t="shared" si="6"/>
        <v/>
      </c>
      <c r="AY14" s="26"/>
      <c r="AZ14" s="26" t="str">
        <f t="shared" si="7"/>
        <v/>
      </c>
      <c r="BA14" s="61"/>
      <c r="BB14" s="26"/>
      <c r="BC14" s="26"/>
      <c r="BD14" s="26"/>
      <c r="BE14" s="19"/>
      <c r="BF14" s="234"/>
      <c r="BG14" s="234"/>
      <c r="BH14" s="234"/>
      <c r="BI14" s="234"/>
      <c r="BJ14" s="234"/>
      <c r="BK14" s="234"/>
      <c r="BL14" s="234"/>
      <c r="BM14" s="234"/>
      <c r="BN14" s="19"/>
      <c r="BO14" s="20"/>
      <c r="BP14" s="20"/>
      <c r="BQ14" s="20"/>
      <c r="BR14" s="20"/>
      <c r="BS14" s="20"/>
      <c r="BT14" s="62"/>
      <c r="BU14" s="62"/>
      <c r="BV14" s="20"/>
      <c r="BW14" s="20"/>
      <c r="BX14" s="47"/>
      <c r="BY14" s="47"/>
      <c r="BZ14" s="47"/>
      <c r="CA14" s="47"/>
      <c r="CB14" s="47"/>
      <c r="CC14" s="47"/>
      <c r="CD14" s="47"/>
      <c r="CE14" s="47"/>
      <c r="CF14" s="47"/>
      <c r="CG14" s="47"/>
      <c r="CH14" s="47"/>
      <c r="CI14" s="47"/>
      <c r="CJ14" s="47"/>
      <c r="CK14" s="47"/>
      <c r="CL14" s="47"/>
      <c r="CM14" s="47"/>
      <c r="CN14" s="47"/>
      <c r="CO14" s="47"/>
      <c r="CP14" s="47"/>
      <c r="CQ14" s="47"/>
    </row>
    <row r="15" spans="1:95" ht="78.75" customHeight="1">
      <c r="A15" s="268">
        <v>2</v>
      </c>
      <c r="B15" s="268" t="s">
        <v>187</v>
      </c>
      <c r="C15" s="268" t="s">
        <v>188</v>
      </c>
      <c r="D15" s="268" t="s">
        <v>189</v>
      </c>
      <c r="E15" s="60" t="s">
        <v>190</v>
      </c>
      <c r="F15" s="60" t="s">
        <v>230</v>
      </c>
      <c r="G15" s="268" t="s">
        <v>231</v>
      </c>
      <c r="H15" s="268" t="s">
        <v>193</v>
      </c>
      <c r="I15" s="40" t="s">
        <v>194</v>
      </c>
      <c r="J15" s="268">
        <v>3</v>
      </c>
      <c r="K15" s="235" t="str">
        <f>IF(J15&lt;=0,"",IF(J15=1,"Rara vez",IF(J15=2,"Improbable",IF(J15=3,"Posible",IF(J15=4,"Probable",IF(J15=5,"Casi Seguro"))))))</f>
        <v>Posible</v>
      </c>
      <c r="L15" s="232">
        <f>IF(K15="","",IF(K15="Rara vez",0.2,IF(K15="Improbable",0.4,IF(K15="Posible",0.6,IF(K15="Probable",0.8,IF(K15="Casi seguro",1,))))))</f>
        <v>0.6</v>
      </c>
      <c r="M15" s="232" t="s">
        <v>195</v>
      </c>
      <c r="N15" s="232" t="s">
        <v>196</v>
      </c>
      <c r="O15" s="232" t="s">
        <v>196</v>
      </c>
      <c r="P15" s="232" t="s">
        <v>196</v>
      </c>
      <c r="Q15" s="232" t="s">
        <v>195</v>
      </c>
      <c r="R15" s="232" t="s">
        <v>196</v>
      </c>
      <c r="S15" s="232" t="s">
        <v>196</v>
      </c>
      <c r="T15" s="232" t="s">
        <v>196</v>
      </c>
      <c r="U15" s="232" t="s">
        <v>196</v>
      </c>
      <c r="V15" s="232" t="s">
        <v>195</v>
      </c>
      <c r="W15" s="232" t="s">
        <v>195</v>
      </c>
      <c r="X15" s="232" t="s">
        <v>195</v>
      </c>
      <c r="Y15" s="232" t="s">
        <v>195</v>
      </c>
      <c r="Z15" s="232" t="s">
        <v>195</v>
      </c>
      <c r="AA15" s="232" t="s">
        <v>195</v>
      </c>
      <c r="AB15" s="232" t="s">
        <v>196</v>
      </c>
      <c r="AC15" s="232" t="s">
        <v>195</v>
      </c>
      <c r="AD15" s="232" t="s">
        <v>196</v>
      </c>
      <c r="AE15" s="232" t="s">
        <v>196</v>
      </c>
      <c r="AF15" s="241">
        <f>IF(AB15="Si","19",COUNTIF(M15:AE16,"si"))</f>
        <v>9</v>
      </c>
      <c r="AG15" s="41">
        <f t="shared" si="0"/>
        <v>10</v>
      </c>
      <c r="AH15" s="235" t="str">
        <f>IF(AG15=5,"Moderado",IF(AG15=10,"Mayor",IF(AG15=20,"Catastrófico",0)))</f>
        <v>Mayor</v>
      </c>
      <c r="AI15" s="232">
        <f>IF(AH15="","",IF(AH15="Leve",0.2,IF(AH15="Menor",0.4,IF(AH15="Moderado",0.6,IF(AH15="Mayor",0.8,IF(AH15="Catastrófico",1,))))))</f>
        <v>0.8</v>
      </c>
      <c r="AJ15" s="268"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Extremo</v>
      </c>
      <c r="AK15" s="20">
        <v>1</v>
      </c>
      <c r="AL15" s="16" t="s">
        <v>232</v>
      </c>
      <c r="AM15" s="26" t="s">
        <v>198</v>
      </c>
      <c r="AN15" s="26">
        <f t="shared" si="1"/>
        <v>15</v>
      </c>
      <c r="AO15" s="26" t="s">
        <v>199</v>
      </c>
      <c r="AP15" s="26">
        <f t="shared" si="2"/>
        <v>15</v>
      </c>
      <c r="AQ15" s="26" t="s">
        <v>200</v>
      </c>
      <c r="AR15" s="26">
        <f t="shared" si="3"/>
        <v>15</v>
      </c>
      <c r="AS15" s="26" t="s">
        <v>233</v>
      </c>
      <c r="AT15" s="26">
        <f t="shared" si="4"/>
        <v>15</v>
      </c>
      <c r="AU15" s="26" t="s">
        <v>202</v>
      </c>
      <c r="AV15" s="26">
        <f t="shared" si="5"/>
        <v>15</v>
      </c>
      <c r="AW15" s="26" t="s">
        <v>203</v>
      </c>
      <c r="AX15" s="26">
        <f t="shared" si="6"/>
        <v>15</v>
      </c>
      <c r="AY15" s="26" t="s">
        <v>204</v>
      </c>
      <c r="AZ15" s="26">
        <f t="shared" si="7"/>
        <v>15</v>
      </c>
      <c r="BA15" s="61">
        <f t="shared" ref="BA15:BA16" si="12">SUM(AN15,AP15,AR15,AT15,AV15,AX15,AZ15)</f>
        <v>105</v>
      </c>
      <c r="BB15" s="26" t="str">
        <f t="shared" ref="BB15:BB16" si="13">IF(BA15&gt;=96,"Fuerte",IF(AND(BA15&gt;=86, BA15&lt;96),"Moderado",IF(BA15&lt;86,"Débil")))</f>
        <v>Fuerte</v>
      </c>
      <c r="BC15" s="26" t="s">
        <v>205</v>
      </c>
      <c r="BD15" s="26">
        <f t="shared" ref="BD15:BD16" si="14">VALUE(IF(OR(AND(BB15="Fuerte",BC15="Fuerte")),"100",IF(OR(AND(BB15="Fuerte",BC15="Moderado"),AND(BB15="Moderado",BC15="Fuerte"),AND(BB15="Moderado",BC15="Moderado")),"50",IF(OR(AND(BB15="Fuerte",BC15="Débil"),AND(BB15="Moderado",BC15="Débil"),AND(BB15="Débil",BC15="Fuerte"),AND(BB15="Débil",BC15="Moderado"),AND(BB15="Débil",BC15="Débil")),"0",))))</f>
        <v>100</v>
      </c>
      <c r="BE15" s="19" t="str">
        <f t="shared" ref="BE15:BE16" si="15">IF(BD15=100,"Fuerte",IF(BD15=50,"Moderado",IF(BD15=0,"Débil")))</f>
        <v>Fuerte</v>
      </c>
      <c r="BF15" s="239">
        <f>AVERAGE(BD15:BD19)</f>
        <v>100</v>
      </c>
      <c r="BG15" s="239" t="str">
        <f>IF(BF15=100,"Fuerte",IF(AND(BF15&lt;=99, BF15&gt;=50),"Moderado",IF(BF15&lt;50,"Débil")))</f>
        <v>Fuerte</v>
      </c>
      <c r="BH15" s="256">
        <f>IF(BG15="Fuerte",(J15-2),IF(BG15="Moderado",(J15-1), IF(BG15="Débil",((J15-0)))))</f>
        <v>1</v>
      </c>
      <c r="BI15" s="256" t="str">
        <f>IF(BH15&lt;=0,"Rara vez",IF(BH15=1,"Rara vez",IF(BH15=2,"Improbable",IF(BH15=3,"Posible",IF(BH15=4,"Probable",IF(BH15=5,"Casi Seguro"))))))</f>
        <v>Rara vez</v>
      </c>
      <c r="BJ15" s="232">
        <f>IF(BI15="","",IF(BI15="Rara vez",0.2,IF(BI15="Improbable",0.4,IF(BI15="Posible",0.6,IF(BI15="Probable",0.8,IF(BI15="Casi seguro",1,))))))</f>
        <v>0.2</v>
      </c>
      <c r="BK15" s="256" t="str">
        <f>IFERROR(IF(AG15=5,"Moderado",IF(AG15=10,"Mayor",IF(AG15=20,"Catastrófico",0))),"")</f>
        <v>Mayor</v>
      </c>
      <c r="BL15" s="232">
        <f>IF(AH15="","",IF(AH15="Moderado",0.6,IF(AH15="Mayor",0.8,IF(AH15="Catastrófico",1,))))</f>
        <v>0.8</v>
      </c>
      <c r="BM15" s="256"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19"/>
      <c r="BO15" s="20" t="s">
        <v>234</v>
      </c>
      <c r="BP15" s="20" t="s">
        <v>207</v>
      </c>
      <c r="BQ15" s="20" t="s">
        <v>207</v>
      </c>
      <c r="BR15" s="20" t="s">
        <v>209</v>
      </c>
      <c r="BS15" s="20" t="s">
        <v>228</v>
      </c>
      <c r="BT15" s="62" t="s">
        <v>216</v>
      </c>
      <c r="BU15" s="62">
        <v>45291</v>
      </c>
      <c r="BV15" s="20"/>
      <c r="BW15" s="20"/>
      <c r="BX15" s="47"/>
      <c r="BY15" s="47"/>
      <c r="BZ15" s="47"/>
      <c r="CA15" s="47"/>
      <c r="CB15" s="47"/>
      <c r="CC15" s="47"/>
      <c r="CD15" s="47"/>
      <c r="CE15" s="47"/>
      <c r="CF15" s="47"/>
      <c r="CG15" s="47"/>
      <c r="CH15" s="47"/>
      <c r="CI15" s="47"/>
      <c r="CJ15" s="47"/>
      <c r="CK15" s="47"/>
      <c r="CL15" s="47"/>
      <c r="CM15" s="47"/>
      <c r="CN15" s="47"/>
      <c r="CO15" s="47"/>
      <c r="CP15" s="47"/>
      <c r="CQ15" s="47"/>
    </row>
    <row r="16" spans="1:95" ht="78.75" customHeight="1">
      <c r="A16" s="233"/>
      <c r="B16" s="233"/>
      <c r="C16" s="233"/>
      <c r="D16" s="233"/>
      <c r="E16" s="64"/>
      <c r="F16" s="64"/>
      <c r="G16" s="233"/>
      <c r="H16" s="233"/>
      <c r="I16" s="40" t="s">
        <v>211</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41">
        <f t="shared" si="0"/>
        <v>5</v>
      </c>
      <c r="AH16" s="233"/>
      <c r="AI16" s="233"/>
      <c r="AJ16" s="233"/>
      <c r="AK16" s="20">
        <v>2</v>
      </c>
      <c r="AL16" s="16" t="s">
        <v>235</v>
      </c>
      <c r="AM16" s="26" t="s">
        <v>198</v>
      </c>
      <c r="AN16" s="26">
        <f t="shared" si="1"/>
        <v>15</v>
      </c>
      <c r="AO16" s="26" t="s">
        <v>199</v>
      </c>
      <c r="AP16" s="26">
        <f t="shared" si="2"/>
        <v>15</v>
      </c>
      <c r="AQ16" s="26" t="s">
        <v>200</v>
      </c>
      <c r="AR16" s="26">
        <f t="shared" si="3"/>
        <v>15</v>
      </c>
      <c r="AS16" s="26" t="s">
        <v>233</v>
      </c>
      <c r="AT16" s="26">
        <f t="shared" si="4"/>
        <v>15</v>
      </c>
      <c r="AU16" s="26" t="s">
        <v>202</v>
      </c>
      <c r="AV16" s="26">
        <f t="shared" si="5"/>
        <v>15</v>
      </c>
      <c r="AW16" s="26" t="s">
        <v>203</v>
      </c>
      <c r="AX16" s="26">
        <f t="shared" si="6"/>
        <v>15</v>
      </c>
      <c r="AY16" s="26" t="s">
        <v>204</v>
      </c>
      <c r="AZ16" s="26">
        <f t="shared" si="7"/>
        <v>15</v>
      </c>
      <c r="BA16" s="61">
        <f t="shared" si="12"/>
        <v>105</v>
      </c>
      <c r="BB16" s="26" t="str">
        <f t="shared" si="13"/>
        <v>Fuerte</v>
      </c>
      <c r="BC16" s="26" t="s">
        <v>205</v>
      </c>
      <c r="BD16" s="26">
        <f t="shared" si="14"/>
        <v>100</v>
      </c>
      <c r="BE16" s="19" t="str">
        <f t="shared" si="15"/>
        <v>Fuerte</v>
      </c>
      <c r="BF16" s="233"/>
      <c r="BG16" s="233"/>
      <c r="BH16" s="233"/>
      <c r="BI16" s="233"/>
      <c r="BJ16" s="233"/>
      <c r="BK16" s="233"/>
      <c r="BL16" s="233"/>
      <c r="BM16" s="233"/>
      <c r="BN16" s="19"/>
      <c r="BO16" s="20" t="s">
        <v>236</v>
      </c>
      <c r="BP16" s="20" t="s">
        <v>207</v>
      </c>
      <c r="BQ16" s="20" t="s">
        <v>207</v>
      </c>
      <c r="BR16" s="20" t="s">
        <v>209</v>
      </c>
      <c r="BS16" s="20" t="s">
        <v>228</v>
      </c>
      <c r="BT16" s="62" t="s">
        <v>216</v>
      </c>
      <c r="BU16" s="62">
        <v>45291</v>
      </c>
      <c r="BV16" s="20"/>
      <c r="BW16" s="20"/>
      <c r="BX16" s="47"/>
      <c r="BY16" s="47"/>
      <c r="BZ16" s="47"/>
      <c r="CA16" s="47"/>
      <c r="CB16" s="47"/>
      <c r="CC16" s="47"/>
      <c r="CD16" s="47"/>
      <c r="CE16" s="47"/>
      <c r="CF16" s="47"/>
      <c r="CG16" s="47"/>
      <c r="CH16" s="47"/>
      <c r="CI16" s="47"/>
      <c r="CJ16" s="47"/>
      <c r="CK16" s="47"/>
      <c r="CL16" s="47"/>
      <c r="CM16" s="47"/>
      <c r="CN16" s="47"/>
      <c r="CO16" s="47"/>
      <c r="CP16" s="47"/>
      <c r="CQ16" s="47"/>
    </row>
    <row r="17" spans="1:95" ht="78.75" customHeight="1">
      <c r="A17" s="233"/>
      <c r="B17" s="233"/>
      <c r="C17" s="233"/>
      <c r="D17" s="233"/>
      <c r="E17" s="64"/>
      <c r="F17" s="64"/>
      <c r="G17" s="233"/>
      <c r="H17" s="233"/>
      <c r="I17" s="40" t="s">
        <v>217</v>
      </c>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41">
        <f t="shared" si="0"/>
        <v>5</v>
      </c>
      <c r="AH17" s="233"/>
      <c r="AI17" s="233"/>
      <c r="AJ17" s="233"/>
      <c r="AK17" s="20">
        <v>3</v>
      </c>
      <c r="AL17" s="16" t="s">
        <v>229</v>
      </c>
      <c r="AM17" s="26"/>
      <c r="AN17" s="26" t="str">
        <f t="shared" si="1"/>
        <v/>
      </c>
      <c r="AO17" s="26"/>
      <c r="AP17" s="26" t="str">
        <f t="shared" si="2"/>
        <v/>
      </c>
      <c r="AQ17" s="26"/>
      <c r="AR17" s="26" t="str">
        <f t="shared" si="3"/>
        <v/>
      </c>
      <c r="AS17" s="26"/>
      <c r="AT17" s="26" t="str">
        <f t="shared" si="4"/>
        <v/>
      </c>
      <c r="AU17" s="26"/>
      <c r="AV17" s="26" t="str">
        <f t="shared" si="5"/>
        <v/>
      </c>
      <c r="AW17" s="26"/>
      <c r="AX17" s="26" t="str">
        <f t="shared" si="6"/>
        <v/>
      </c>
      <c r="AY17" s="26"/>
      <c r="AZ17" s="26" t="str">
        <f t="shared" si="7"/>
        <v/>
      </c>
      <c r="BA17" s="61"/>
      <c r="BB17" s="26"/>
      <c r="BC17" s="26"/>
      <c r="BD17" s="26"/>
      <c r="BE17" s="19"/>
      <c r="BF17" s="233"/>
      <c r="BG17" s="233"/>
      <c r="BH17" s="233"/>
      <c r="BI17" s="233"/>
      <c r="BJ17" s="233"/>
      <c r="BK17" s="233"/>
      <c r="BL17" s="233"/>
      <c r="BM17" s="233"/>
      <c r="BN17" s="19"/>
      <c r="BO17" s="20"/>
      <c r="BP17" s="20"/>
      <c r="BQ17" s="20"/>
      <c r="BR17" s="20"/>
      <c r="BS17" s="20"/>
      <c r="BT17" s="62"/>
      <c r="BU17" s="62"/>
      <c r="BV17" s="20"/>
      <c r="BW17" s="20"/>
      <c r="BX17" s="47"/>
      <c r="BY17" s="47"/>
      <c r="BZ17" s="47"/>
      <c r="CA17" s="47"/>
      <c r="CB17" s="47"/>
      <c r="CC17" s="47"/>
      <c r="CD17" s="47"/>
      <c r="CE17" s="47"/>
      <c r="CF17" s="47"/>
      <c r="CG17" s="47"/>
      <c r="CH17" s="47"/>
      <c r="CI17" s="47"/>
      <c r="CJ17" s="47"/>
      <c r="CK17" s="47"/>
      <c r="CL17" s="47"/>
      <c r="CM17" s="47"/>
      <c r="CN17" s="47"/>
      <c r="CO17" s="47"/>
      <c r="CP17" s="47"/>
      <c r="CQ17" s="47"/>
    </row>
    <row r="18" spans="1:95" ht="78.75" customHeight="1">
      <c r="A18" s="233"/>
      <c r="B18" s="233"/>
      <c r="C18" s="233"/>
      <c r="D18" s="233"/>
      <c r="E18" s="64"/>
      <c r="F18" s="64"/>
      <c r="G18" s="233"/>
      <c r="H18" s="233"/>
      <c r="I18" s="40"/>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41">
        <f t="shared" si="0"/>
        <v>5</v>
      </c>
      <c r="AH18" s="233"/>
      <c r="AI18" s="233"/>
      <c r="AJ18" s="233"/>
      <c r="AK18" s="20">
        <v>4</v>
      </c>
      <c r="AL18" s="16" t="s">
        <v>229</v>
      </c>
      <c r="AM18" s="26"/>
      <c r="AN18" s="26" t="str">
        <f t="shared" si="1"/>
        <v/>
      </c>
      <c r="AO18" s="26"/>
      <c r="AP18" s="26" t="str">
        <f t="shared" si="2"/>
        <v/>
      </c>
      <c r="AQ18" s="26"/>
      <c r="AR18" s="26" t="str">
        <f t="shared" si="3"/>
        <v/>
      </c>
      <c r="AS18" s="26"/>
      <c r="AT18" s="26" t="str">
        <f t="shared" si="4"/>
        <v/>
      </c>
      <c r="AU18" s="26"/>
      <c r="AV18" s="26" t="str">
        <f t="shared" si="5"/>
        <v/>
      </c>
      <c r="AW18" s="26"/>
      <c r="AX18" s="26" t="str">
        <f t="shared" si="6"/>
        <v/>
      </c>
      <c r="AY18" s="26"/>
      <c r="AZ18" s="26" t="str">
        <f t="shared" si="7"/>
        <v/>
      </c>
      <c r="BA18" s="61"/>
      <c r="BB18" s="26"/>
      <c r="BC18" s="26"/>
      <c r="BD18" s="26"/>
      <c r="BE18" s="19"/>
      <c r="BF18" s="233"/>
      <c r="BG18" s="233"/>
      <c r="BH18" s="233"/>
      <c r="BI18" s="233"/>
      <c r="BJ18" s="233"/>
      <c r="BK18" s="233"/>
      <c r="BL18" s="233"/>
      <c r="BM18" s="233"/>
      <c r="BN18" s="19"/>
      <c r="BO18" s="20"/>
      <c r="BP18" s="20"/>
      <c r="BQ18" s="20"/>
      <c r="BR18" s="20"/>
      <c r="BS18" s="20"/>
      <c r="BT18" s="62"/>
      <c r="BU18" s="62"/>
      <c r="BV18" s="20"/>
      <c r="BW18" s="20"/>
      <c r="BX18" s="47"/>
      <c r="BY18" s="47"/>
      <c r="BZ18" s="47"/>
      <c r="CA18" s="47"/>
      <c r="CB18" s="47"/>
      <c r="CC18" s="47"/>
      <c r="CD18" s="47"/>
      <c r="CE18" s="47"/>
      <c r="CF18" s="47"/>
      <c r="CG18" s="47"/>
      <c r="CH18" s="47"/>
      <c r="CI18" s="47"/>
      <c r="CJ18" s="47"/>
      <c r="CK18" s="47"/>
      <c r="CL18" s="47"/>
      <c r="CM18" s="47"/>
      <c r="CN18" s="47"/>
      <c r="CO18" s="47"/>
      <c r="CP18" s="47"/>
      <c r="CQ18" s="47"/>
    </row>
    <row r="19" spans="1:95" ht="78.75" customHeight="1">
      <c r="A19" s="233"/>
      <c r="B19" s="233"/>
      <c r="C19" s="233"/>
      <c r="D19" s="233"/>
      <c r="E19" s="64"/>
      <c r="F19" s="64"/>
      <c r="G19" s="233"/>
      <c r="H19" s="233"/>
      <c r="I19" s="40"/>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41">
        <f t="shared" si="0"/>
        <v>5</v>
      </c>
      <c r="AH19" s="233"/>
      <c r="AI19" s="233"/>
      <c r="AJ19" s="233"/>
      <c r="AK19" s="20">
        <v>5</v>
      </c>
      <c r="AL19" s="16" t="s">
        <v>229</v>
      </c>
      <c r="AM19" s="26"/>
      <c r="AN19" s="26" t="str">
        <f t="shared" si="1"/>
        <v/>
      </c>
      <c r="AO19" s="26"/>
      <c r="AP19" s="26" t="str">
        <f t="shared" si="2"/>
        <v/>
      </c>
      <c r="AQ19" s="26"/>
      <c r="AR19" s="26" t="str">
        <f t="shared" si="3"/>
        <v/>
      </c>
      <c r="AS19" s="26"/>
      <c r="AT19" s="26" t="str">
        <f t="shared" si="4"/>
        <v/>
      </c>
      <c r="AU19" s="26"/>
      <c r="AV19" s="26" t="str">
        <f t="shared" si="5"/>
        <v/>
      </c>
      <c r="AW19" s="26"/>
      <c r="AX19" s="26" t="str">
        <f t="shared" si="6"/>
        <v/>
      </c>
      <c r="AY19" s="26"/>
      <c r="AZ19" s="26" t="str">
        <f t="shared" si="7"/>
        <v/>
      </c>
      <c r="BA19" s="61"/>
      <c r="BB19" s="26"/>
      <c r="BC19" s="26"/>
      <c r="BD19" s="26"/>
      <c r="BE19" s="19"/>
      <c r="BF19" s="233"/>
      <c r="BG19" s="233"/>
      <c r="BH19" s="233"/>
      <c r="BI19" s="233"/>
      <c r="BJ19" s="233"/>
      <c r="BK19" s="233"/>
      <c r="BL19" s="233"/>
      <c r="BM19" s="233"/>
      <c r="BN19" s="19"/>
      <c r="BO19" s="20"/>
      <c r="BP19" s="20"/>
      <c r="BQ19" s="20"/>
      <c r="BR19" s="20"/>
      <c r="BS19" s="20"/>
      <c r="BT19" s="62"/>
      <c r="BU19" s="62"/>
      <c r="BV19" s="20"/>
      <c r="BW19" s="20"/>
      <c r="BX19" s="47"/>
      <c r="BY19" s="47"/>
      <c r="BZ19" s="47"/>
      <c r="CA19" s="47"/>
      <c r="CB19" s="47"/>
      <c r="CC19" s="47"/>
      <c r="CD19" s="47"/>
      <c r="CE19" s="47"/>
      <c r="CF19" s="47"/>
      <c r="CG19" s="47"/>
      <c r="CH19" s="47"/>
      <c r="CI19" s="47"/>
      <c r="CJ19" s="47"/>
      <c r="CK19" s="47"/>
      <c r="CL19" s="47"/>
      <c r="CM19" s="47"/>
      <c r="CN19" s="47"/>
      <c r="CO19" s="47"/>
      <c r="CP19" s="47"/>
      <c r="CQ19" s="47"/>
    </row>
    <row r="20" spans="1:95" ht="78.75" customHeight="1">
      <c r="A20" s="234"/>
      <c r="B20" s="234"/>
      <c r="C20" s="234"/>
      <c r="D20" s="234"/>
      <c r="E20" s="65"/>
      <c r="F20" s="65"/>
      <c r="G20" s="234"/>
      <c r="H20" s="234"/>
      <c r="I20" s="40"/>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41">
        <f t="shared" si="0"/>
        <v>5</v>
      </c>
      <c r="AH20" s="234"/>
      <c r="AI20" s="234"/>
      <c r="AJ20" s="234"/>
      <c r="AK20" s="20">
        <v>6</v>
      </c>
      <c r="AL20" s="16"/>
      <c r="AM20" s="26"/>
      <c r="AN20" s="26"/>
      <c r="AO20" s="26"/>
      <c r="AP20" s="26"/>
      <c r="AQ20" s="26"/>
      <c r="AR20" s="26"/>
      <c r="AS20" s="26"/>
      <c r="AT20" s="26"/>
      <c r="AU20" s="26"/>
      <c r="AV20" s="26"/>
      <c r="AW20" s="26"/>
      <c r="AX20" s="26"/>
      <c r="AY20" s="26"/>
      <c r="AZ20" s="26"/>
      <c r="BA20" s="61"/>
      <c r="BB20" s="26"/>
      <c r="BC20" s="26"/>
      <c r="BD20" s="26"/>
      <c r="BE20" s="19"/>
      <c r="BF20" s="234"/>
      <c r="BG20" s="234"/>
      <c r="BH20" s="234"/>
      <c r="BI20" s="234"/>
      <c r="BJ20" s="234"/>
      <c r="BK20" s="234"/>
      <c r="BL20" s="234"/>
      <c r="BM20" s="234"/>
      <c r="BN20" s="19"/>
      <c r="BO20" s="20"/>
      <c r="BP20" s="20"/>
      <c r="BQ20" s="20"/>
      <c r="BR20" s="20"/>
      <c r="BS20" s="20"/>
      <c r="BT20" s="62"/>
      <c r="BU20" s="62"/>
      <c r="BV20" s="20"/>
      <c r="BW20" s="20"/>
      <c r="BX20" s="47"/>
      <c r="BY20" s="47"/>
      <c r="BZ20" s="47"/>
      <c r="CA20" s="47"/>
      <c r="CB20" s="47"/>
      <c r="CC20" s="47"/>
      <c r="CD20" s="47"/>
      <c r="CE20" s="47"/>
      <c r="CF20" s="47"/>
      <c r="CG20" s="47"/>
      <c r="CH20" s="47"/>
      <c r="CI20" s="47"/>
      <c r="CJ20" s="47"/>
      <c r="CK20" s="47"/>
      <c r="CL20" s="47"/>
      <c r="CM20" s="47"/>
      <c r="CN20" s="47"/>
      <c r="CO20" s="47"/>
      <c r="CP20" s="47"/>
      <c r="CQ20" s="47"/>
    </row>
    <row r="21" spans="1:95" ht="78.75" customHeight="1">
      <c r="A21" s="268">
        <v>3</v>
      </c>
      <c r="B21" s="268" t="s">
        <v>237</v>
      </c>
      <c r="C21" s="268" t="s">
        <v>238</v>
      </c>
      <c r="D21" s="268" t="s">
        <v>239</v>
      </c>
      <c r="E21" s="60" t="s">
        <v>240</v>
      </c>
      <c r="F21" s="60" t="s">
        <v>241</v>
      </c>
      <c r="G21" s="268" t="s">
        <v>242</v>
      </c>
      <c r="H21" s="268" t="s">
        <v>193</v>
      </c>
      <c r="I21" s="40" t="s">
        <v>194</v>
      </c>
      <c r="J21" s="272">
        <v>1</v>
      </c>
      <c r="K21" s="235" t="str">
        <f>IF(J21&lt;=0,"",IF(J21=1,"Rara vez",IF(J21=2,"Improbable",IF(J21=3,"Posible",IF(J21=4,"Probable",IF(J21=5,"Casi Seguro"))))))</f>
        <v>Rara vez</v>
      </c>
      <c r="L21" s="232">
        <f>IF(K21="","",IF(K21="Rara vez",0.2,IF(K21="Improbable",0.4,IF(K21="Posible",0.6,IF(K21="Probable",0.8,IF(K21="Casi seguro",1,))))))</f>
        <v>0.2</v>
      </c>
      <c r="M21" s="232" t="s">
        <v>195</v>
      </c>
      <c r="N21" s="232" t="s">
        <v>195</v>
      </c>
      <c r="O21" s="232" t="s">
        <v>195</v>
      </c>
      <c r="P21" s="232" t="s">
        <v>195</v>
      </c>
      <c r="Q21" s="232" t="s">
        <v>195</v>
      </c>
      <c r="R21" s="232" t="s">
        <v>196</v>
      </c>
      <c r="S21" s="232" t="s">
        <v>196</v>
      </c>
      <c r="T21" s="232" t="s">
        <v>196</v>
      </c>
      <c r="U21" s="240" t="s">
        <v>195</v>
      </c>
      <c r="V21" s="232" t="s">
        <v>195</v>
      </c>
      <c r="W21" s="240" t="s">
        <v>196</v>
      </c>
      <c r="X21" s="232" t="s">
        <v>195</v>
      </c>
      <c r="Y21" s="232" t="s">
        <v>196</v>
      </c>
      <c r="Z21" s="232" t="s">
        <v>196</v>
      </c>
      <c r="AA21" s="232" t="s">
        <v>195</v>
      </c>
      <c r="AB21" s="232" t="s">
        <v>196</v>
      </c>
      <c r="AC21" s="232" t="s">
        <v>195</v>
      </c>
      <c r="AD21" s="232" t="s">
        <v>195</v>
      </c>
      <c r="AE21" s="232" t="s">
        <v>196</v>
      </c>
      <c r="AF21" s="241">
        <f>IF(AB21="Si","19",COUNTIF(M21:AE22,"si"))</f>
        <v>11</v>
      </c>
      <c r="AG21" s="41">
        <f t="shared" si="0"/>
        <v>10</v>
      </c>
      <c r="AH21" s="235" t="str">
        <f>IF(AG21=5,"Moderado",IF(AG21=10,"Mayor",IF(AG21=20,"Catastrófico",0)))</f>
        <v>Mayor</v>
      </c>
      <c r="AI21" s="232">
        <f>IF(AH21="","",IF(AH21="Moderado",0.6,IF(AH21="Mayor",0.8,IF(AH21="Catastrófico",1,))))</f>
        <v>0.8</v>
      </c>
      <c r="AJ21" s="235"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Alta</v>
      </c>
      <c r="AK21" s="15">
        <v>1</v>
      </c>
      <c r="AL21" s="16" t="s">
        <v>243</v>
      </c>
      <c r="AM21" s="17" t="s">
        <v>198</v>
      </c>
      <c r="AN21" s="17">
        <f t="shared" ref="AN21:AN83" si="16">IF(AM21="","",IF(AM21="Asignado",15,IF(AM21="No asignado",0,)))</f>
        <v>15</v>
      </c>
      <c r="AO21" s="17" t="s">
        <v>199</v>
      </c>
      <c r="AP21" s="17">
        <f t="shared" ref="AP21:AP83" si="17">IF(AO21="","",IF(AO21="Adecuado",15,IF(AO21="Inadecuado",0,)))</f>
        <v>15</v>
      </c>
      <c r="AQ21" s="17" t="s">
        <v>200</v>
      </c>
      <c r="AR21" s="17">
        <f t="shared" ref="AR21:AR83" si="18">IF(AQ21="","",IF(AQ21="Oportuna",15,IF(AQ21="Inoportuna",0,)))</f>
        <v>15</v>
      </c>
      <c r="AS21" s="17" t="s">
        <v>233</v>
      </c>
      <c r="AT21" s="17">
        <f t="shared" ref="AT21:AT83" si="19">IF(AS21="","",IF(AS21="Prevenir",15,IF(AS21="Detectar",10,IF(AS21="No es un control",0,))))</f>
        <v>15</v>
      </c>
      <c r="AU21" s="17" t="s">
        <v>202</v>
      </c>
      <c r="AV21" s="17">
        <f t="shared" ref="AV21:AV83" si="20">IF(AU21="","",IF(AU21="Confiable",15,IF(AU21="No confiable",0,)))</f>
        <v>15</v>
      </c>
      <c r="AW21" s="26" t="s">
        <v>203</v>
      </c>
      <c r="AX21" s="17">
        <f t="shared" ref="AX21:AX83" si="21">IF(AW21="","",IF(AW21="Se investigan y  resuelven oportunamente",15,IF(AW21="No se investigan y resuelven oportunamente",0,)))</f>
        <v>15</v>
      </c>
      <c r="AY21" s="26" t="s">
        <v>204</v>
      </c>
      <c r="AZ21" s="17">
        <f t="shared" ref="AZ21:AZ83" si="22">IF(AY21="","",IF(AY21="Completa",15,IF(AY21="Incompleta",10,IF(AY21="No existe",0,))))</f>
        <v>15</v>
      </c>
      <c r="BA21" s="66">
        <f>SUM(AN21,AP21,AR21,AT21,AV21,AX21,AZ21)</f>
        <v>105</v>
      </c>
      <c r="BB21" s="17" t="str">
        <f>IF(BA21&gt;=96,"Fuerte",IF(AND(BA21&gt;=86, BA21&lt;96),"Moderado",IF(BA21&lt;86,"Débil")))</f>
        <v>Fuerte</v>
      </c>
      <c r="BC21" s="17" t="s">
        <v>205</v>
      </c>
      <c r="BD21" s="17">
        <f>VALUE(IF(OR(AND(BB21="Fuerte",BC21="Fuerte")),"100",IF(OR(AND(BB21="Fuerte",BC21="Moderado"),AND(BB21="Moderado",BC21="Fuerte"),AND(BB21="Moderado",BC21="Moderado")),"50",IF(OR(AND(BB21="Fuerte",BC21="Débil"),AND(BB21="Moderado",BC21="Débil"),AND(BB21="Débil",BC21="Fuerte"),AND(BB21="Débil",BC21="Moderado"),AND(BB21="Débil",BC21="Débil")),"0",))))</f>
        <v>100</v>
      </c>
      <c r="BE21" s="43" t="str">
        <f>IF(BD21=100,"Fuerte",IF(BD21=50,"Moderado",IF(BD21=0,"Débil")))</f>
        <v>Fuerte</v>
      </c>
      <c r="BF21" s="238">
        <f>AVERAGE(BD21:BD26)</f>
        <v>100</v>
      </c>
      <c r="BG21" s="238" t="str">
        <f>IF(BF21=100,"Fuerte",IF(AND(BF21&lt;=99, BF21&gt;=50),"Moderado",IF(BF21&lt;50,"Débil")))</f>
        <v>Fuerte</v>
      </c>
      <c r="BH21" s="256">
        <f>IF(BG21="Fuerte",(J21-2),IF(BG21="Moderado",(J21-1), IF(BG21="Débil",((J21-0)))))</f>
        <v>-1</v>
      </c>
      <c r="BI21" s="256" t="str">
        <f>IF(BH21&lt;=0,"Rara vez",IF(BH21=1,"Rara vez",IF(BH21=2,"Improbable",IF(BH21=3,"Posible",IF(BH21=4,"Probable",IF(BH21=5,"Casi Seguro"))))))</f>
        <v>Rara vez</v>
      </c>
      <c r="BJ21" s="273">
        <f>IF(BI21="","",IF(BI21="Rara vez",0.2,IF(BI21="Improbable",0.4,IF(BI21="Posible",0.6,IF(BI21="Probable",0.8,IF(BI21="Casi seguro",1,))))))</f>
        <v>0.2</v>
      </c>
      <c r="BK21" s="256" t="str">
        <f>IFERROR(IF(AG21=5,"Moderado",IF(AG21=10,"Mayor",IF(AG21=20,"Catastrófico",0))),"")</f>
        <v>Mayor</v>
      </c>
      <c r="BL21" s="273">
        <f>IF(AH21="","",IF(AH21="Moderado",0.6,IF(AH21="Mayor",0.8,IF(AH21="Catastrófico",1,))))</f>
        <v>0.8</v>
      </c>
      <c r="BM21" s="274"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Alta</v>
      </c>
      <c r="BN21" s="43" t="s">
        <v>244</v>
      </c>
      <c r="BO21" s="20" t="s">
        <v>245</v>
      </c>
      <c r="BP21" s="20" t="s">
        <v>246</v>
      </c>
      <c r="BQ21" s="20" t="s">
        <v>247</v>
      </c>
      <c r="BR21" s="20" t="s">
        <v>248</v>
      </c>
      <c r="BS21" s="20" t="s">
        <v>249</v>
      </c>
      <c r="BT21" s="23">
        <v>44958</v>
      </c>
      <c r="BU21" s="23">
        <v>45272</v>
      </c>
      <c r="BV21" s="20"/>
      <c r="BW21" s="15"/>
      <c r="BX21" s="47"/>
      <c r="BY21" s="47"/>
      <c r="BZ21" s="47"/>
      <c r="CA21" s="47"/>
      <c r="CB21" s="47"/>
      <c r="CC21" s="47"/>
      <c r="CD21" s="47"/>
      <c r="CE21" s="47"/>
      <c r="CF21" s="47"/>
      <c r="CG21" s="47"/>
      <c r="CH21" s="47"/>
      <c r="CI21" s="47"/>
      <c r="CJ21" s="47"/>
      <c r="CK21" s="47"/>
      <c r="CL21" s="47"/>
      <c r="CM21" s="47"/>
      <c r="CN21" s="47"/>
      <c r="CO21" s="47"/>
      <c r="CP21" s="47"/>
      <c r="CQ21" s="47"/>
    </row>
    <row r="22" spans="1:95" ht="78.75" customHeight="1">
      <c r="A22" s="233"/>
      <c r="B22" s="233"/>
      <c r="C22" s="233"/>
      <c r="D22" s="233"/>
      <c r="E22" s="64"/>
      <c r="F22" s="64"/>
      <c r="G22" s="233"/>
      <c r="H22" s="233"/>
      <c r="I22" s="40" t="s">
        <v>217</v>
      </c>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41">
        <f t="shared" si="0"/>
        <v>5</v>
      </c>
      <c r="AH22" s="233"/>
      <c r="AI22" s="233"/>
      <c r="AJ22" s="233"/>
      <c r="AK22" s="15">
        <v>2</v>
      </c>
      <c r="AL22" s="16" t="s">
        <v>229</v>
      </c>
      <c r="AM22" s="17"/>
      <c r="AN22" s="17" t="str">
        <f t="shared" si="16"/>
        <v/>
      </c>
      <c r="AO22" s="17"/>
      <c r="AP22" s="17" t="str">
        <f t="shared" si="17"/>
        <v/>
      </c>
      <c r="AQ22" s="17"/>
      <c r="AR22" s="17" t="str">
        <f t="shared" si="18"/>
        <v/>
      </c>
      <c r="AS22" s="17"/>
      <c r="AT22" s="17" t="str">
        <f t="shared" si="19"/>
        <v/>
      </c>
      <c r="AU22" s="17"/>
      <c r="AV22" s="17" t="str">
        <f t="shared" si="20"/>
        <v/>
      </c>
      <c r="AW22" s="26"/>
      <c r="AX22" s="17" t="str">
        <f t="shared" si="21"/>
        <v/>
      </c>
      <c r="AY22" s="26"/>
      <c r="AZ22" s="17" t="str">
        <f t="shared" si="22"/>
        <v/>
      </c>
      <c r="BA22" s="66"/>
      <c r="BB22" s="17"/>
      <c r="BC22" s="17"/>
      <c r="BD22" s="17"/>
      <c r="BE22" s="43"/>
      <c r="BF22" s="233"/>
      <c r="BG22" s="233"/>
      <c r="BH22" s="233"/>
      <c r="BI22" s="233"/>
      <c r="BJ22" s="233"/>
      <c r="BK22" s="233"/>
      <c r="BL22" s="233"/>
      <c r="BM22" s="233"/>
      <c r="BN22" s="43"/>
      <c r="BO22" s="20"/>
      <c r="BP22" s="20"/>
      <c r="BQ22" s="20"/>
      <c r="BR22" s="20"/>
      <c r="BS22" s="20"/>
      <c r="BT22" s="23"/>
      <c r="BU22" s="23"/>
      <c r="BV22" s="20"/>
      <c r="BW22" s="15"/>
      <c r="BX22" s="47"/>
      <c r="BY22" s="47"/>
      <c r="BZ22" s="47"/>
      <c r="CA22" s="47"/>
      <c r="CB22" s="47"/>
      <c r="CC22" s="47"/>
      <c r="CD22" s="47"/>
      <c r="CE22" s="47"/>
      <c r="CF22" s="47"/>
      <c r="CG22" s="47"/>
      <c r="CH22" s="47"/>
      <c r="CI22" s="47"/>
      <c r="CJ22" s="47"/>
      <c r="CK22" s="47"/>
      <c r="CL22" s="47"/>
      <c r="CM22" s="47"/>
      <c r="CN22" s="47"/>
      <c r="CO22" s="47"/>
      <c r="CP22" s="47"/>
      <c r="CQ22" s="47"/>
    </row>
    <row r="23" spans="1:95" ht="78.75" customHeight="1">
      <c r="A23" s="233"/>
      <c r="B23" s="233"/>
      <c r="C23" s="233"/>
      <c r="D23" s="233"/>
      <c r="E23" s="64"/>
      <c r="F23" s="64"/>
      <c r="G23" s="233"/>
      <c r="H23" s="233"/>
      <c r="I23" s="40" t="s">
        <v>211</v>
      </c>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41">
        <f t="shared" si="0"/>
        <v>5</v>
      </c>
      <c r="AH23" s="233"/>
      <c r="AI23" s="233"/>
      <c r="AJ23" s="233"/>
      <c r="AK23" s="15">
        <v>3</v>
      </c>
      <c r="AL23" s="16" t="s">
        <v>229</v>
      </c>
      <c r="AM23" s="17"/>
      <c r="AN23" s="17" t="str">
        <f t="shared" si="16"/>
        <v/>
      </c>
      <c r="AO23" s="17"/>
      <c r="AP23" s="17" t="str">
        <f t="shared" si="17"/>
        <v/>
      </c>
      <c r="AQ23" s="17"/>
      <c r="AR23" s="17" t="str">
        <f t="shared" si="18"/>
        <v/>
      </c>
      <c r="AS23" s="17"/>
      <c r="AT23" s="17" t="str">
        <f t="shared" si="19"/>
        <v/>
      </c>
      <c r="AU23" s="17"/>
      <c r="AV23" s="17" t="str">
        <f t="shared" si="20"/>
        <v/>
      </c>
      <c r="AW23" s="26"/>
      <c r="AX23" s="17" t="str">
        <f t="shared" si="21"/>
        <v/>
      </c>
      <c r="AY23" s="26"/>
      <c r="AZ23" s="17" t="str">
        <f t="shared" si="22"/>
        <v/>
      </c>
      <c r="BA23" s="66"/>
      <c r="BB23" s="17"/>
      <c r="BC23" s="17"/>
      <c r="BD23" s="17"/>
      <c r="BE23" s="43"/>
      <c r="BF23" s="233"/>
      <c r="BG23" s="233"/>
      <c r="BH23" s="233"/>
      <c r="BI23" s="233"/>
      <c r="BJ23" s="233"/>
      <c r="BK23" s="233"/>
      <c r="BL23" s="233"/>
      <c r="BM23" s="233"/>
      <c r="BN23" s="43"/>
      <c r="BO23" s="20"/>
      <c r="BP23" s="20"/>
      <c r="BQ23" s="20"/>
      <c r="BR23" s="20"/>
      <c r="BS23" s="20"/>
      <c r="BT23" s="23"/>
      <c r="BU23" s="23"/>
      <c r="BV23" s="20"/>
      <c r="BW23" s="15"/>
      <c r="BX23" s="47"/>
      <c r="BY23" s="47"/>
      <c r="BZ23" s="47"/>
      <c r="CA23" s="47"/>
      <c r="CB23" s="47"/>
      <c r="CC23" s="47"/>
      <c r="CD23" s="47"/>
      <c r="CE23" s="47"/>
      <c r="CF23" s="47"/>
      <c r="CG23" s="47"/>
      <c r="CH23" s="47"/>
      <c r="CI23" s="47"/>
      <c r="CJ23" s="47"/>
      <c r="CK23" s="47"/>
      <c r="CL23" s="47"/>
      <c r="CM23" s="47"/>
      <c r="CN23" s="47"/>
      <c r="CO23" s="47"/>
      <c r="CP23" s="47"/>
      <c r="CQ23" s="47"/>
    </row>
    <row r="24" spans="1:95" ht="78.75" customHeight="1">
      <c r="A24" s="233"/>
      <c r="B24" s="233"/>
      <c r="C24" s="233"/>
      <c r="D24" s="233"/>
      <c r="E24" s="64"/>
      <c r="F24" s="64"/>
      <c r="G24" s="233"/>
      <c r="H24" s="233"/>
      <c r="I24" s="40"/>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41">
        <f t="shared" si="0"/>
        <v>5</v>
      </c>
      <c r="AH24" s="233"/>
      <c r="AI24" s="233"/>
      <c r="AJ24" s="233"/>
      <c r="AK24" s="15">
        <v>4</v>
      </c>
      <c r="AL24" s="16" t="s">
        <v>229</v>
      </c>
      <c r="AM24" s="17"/>
      <c r="AN24" s="17" t="str">
        <f t="shared" si="16"/>
        <v/>
      </c>
      <c r="AO24" s="17"/>
      <c r="AP24" s="17" t="str">
        <f t="shared" si="17"/>
        <v/>
      </c>
      <c r="AQ24" s="17"/>
      <c r="AR24" s="17" t="str">
        <f t="shared" si="18"/>
        <v/>
      </c>
      <c r="AS24" s="17"/>
      <c r="AT24" s="17" t="str">
        <f t="shared" si="19"/>
        <v/>
      </c>
      <c r="AU24" s="17"/>
      <c r="AV24" s="17" t="str">
        <f t="shared" si="20"/>
        <v/>
      </c>
      <c r="AW24" s="26"/>
      <c r="AX24" s="17" t="str">
        <f t="shared" si="21"/>
        <v/>
      </c>
      <c r="AY24" s="26"/>
      <c r="AZ24" s="17" t="str">
        <f t="shared" si="22"/>
        <v/>
      </c>
      <c r="BA24" s="66"/>
      <c r="BB24" s="17"/>
      <c r="BC24" s="17"/>
      <c r="BD24" s="17"/>
      <c r="BE24" s="43"/>
      <c r="BF24" s="233"/>
      <c r="BG24" s="233"/>
      <c r="BH24" s="233"/>
      <c r="BI24" s="233"/>
      <c r="BJ24" s="233"/>
      <c r="BK24" s="233"/>
      <c r="BL24" s="233"/>
      <c r="BM24" s="233"/>
      <c r="BN24" s="43"/>
      <c r="BO24" s="20"/>
      <c r="BP24" s="20"/>
      <c r="BQ24" s="20"/>
      <c r="BR24" s="20"/>
      <c r="BS24" s="20"/>
      <c r="BT24" s="23"/>
      <c r="BU24" s="23"/>
      <c r="BV24" s="20"/>
      <c r="BW24" s="15"/>
      <c r="BX24" s="47"/>
      <c r="BY24" s="47"/>
      <c r="BZ24" s="47"/>
      <c r="CA24" s="47"/>
      <c r="CB24" s="47"/>
      <c r="CC24" s="47"/>
      <c r="CD24" s="47"/>
      <c r="CE24" s="47"/>
      <c r="CF24" s="47"/>
      <c r="CG24" s="47"/>
      <c r="CH24" s="47"/>
      <c r="CI24" s="47"/>
      <c r="CJ24" s="47"/>
      <c r="CK24" s="47"/>
      <c r="CL24" s="47"/>
      <c r="CM24" s="47"/>
      <c r="CN24" s="47"/>
      <c r="CO24" s="47"/>
      <c r="CP24" s="47"/>
      <c r="CQ24" s="47"/>
    </row>
    <row r="25" spans="1:95" ht="78.75" customHeight="1">
      <c r="A25" s="233"/>
      <c r="B25" s="233"/>
      <c r="C25" s="233"/>
      <c r="D25" s="233"/>
      <c r="E25" s="64"/>
      <c r="F25" s="64"/>
      <c r="G25" s="233"/>
      <c r="H25" s="233"/>
      <c r="I25" s="40"/>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41">
        <f t="shared" si="0"/>
        <v>5</v>
      </c>
      <c r="AH25" s="233"/>
      <c r="AI25" s="233"/>
      <c r="AJ25" s="233"/>
      <c r="AK25" s="15">
        <v>5</v>
      </c>
      <c r="AL25" s="16" t="s">
        <v>229</v>
      </c>
      <c r="AM25" s="17"/>
      <c r="AN25" s="17" t="str">
        <f t="shared" si="16"/>
        <v/>
      </c>
      <c r="AO25" s="17"/>
      <c r="AP25" s="17" t="str">
        <f t="shared" si="17"/>
        <v/>
      </c>
      <c r="AQ25" s="17"/>
      <c r="AR25" s="17" t="str">
        <f t="shared" si="18"/>
        <v/>
      </c>
      <c r="AS25" s="17"/>
      <c r="AT25" s="17" t="str">
        <f t="shared" si="19"/>
        <v/>
      </c>
      <c r="AU25" s="17"/>
      <c r="AV25" s="17" t="str">
        <f t="shared" si="20"/>
        <v/>
      </c>
      <c r="AW25" s="26"/>
      <c r="AX25" s="17" t="str">
        <f t="shared" si="21"/>
        <v/>
      </c>
      <c r="AY25" s="26"/>
      <c r="AZ25" s="17" t="str">
        <f t="shared" si="22"/>
        <v/>
      </c>
      <c r="BA25" s="66"/>
      <c r="BB25" s="17"/>
      <c r="BC25" s="17"/>
      <c r="BD25" s="17"/>
      <c r="BE25" s="43"/>
      <c r="BF25" s="233"/>
      <c r="BG25" s="233"/>
      <c r="BH25" s="233"/>
      <c r="BI25" s="233"/>
      <c r="BJ25" s="233"/>
      <c r="BK25" s="233"/>
      <c r="BL25" s="233"/>
      <c r="BM25" s="233"/>
      <c r="BN25" s="43"/>
      <c r="BO25" s="20"/>
      <c r="BP25" s="20"/>
      <c r="BQ25" s="20"/>
      <c r="BR25" s="20"/>
      <c r="BS25" s="20"/>
      <c r="BT25" s="23"/>
      <c r="BU25" s="23"/>
      <c r="BV25" s="20"/>
      <c r="BW25" s="15"/>
      <c r="BX25" s="47"/>
      <c r="BY25" s="47"/>
      <c r="BZ25" s="47"/>
      <c r="CA25" s="47"/>
      <c r="CB25" s="47"/>
      <c r="CC25" s="47"/>
      <c r="CD25" s="47"/>
      <c r="CE25" s="47"/>
      <c r="CF25" s="47"/>
      <c r="CG25" s="47"/>
      <c r="CH25" s="47"/>
      <c r="CI25" s="47"/>
      <c r="CJ25" s="47"/>
      <c r="CK25" s="47"/>
      <c r="CL25" s="47"/>
      <c r="CM25" s="47"/>
      <c r="CN25" s="47"/>
      <c r="CO25" s="47"/>
      <c r="CP25" s="47"/>
      <c r="CQ25" s="47"/>
    </row>
    <row r="26" spans="1:95" ht="78.75" customHeight="1">
      <c r="A26" s="234"/>
      <c r="B26" s="234"/>
      <c r="C26" s="234"/>
      <c r="D26" s="234"/>
      <c r="E26" s="65"/>
      <c r="F26" s="65"/>
      <c r="G26" s="234"/>
      <c r="H26" s="234"/>
      <c r="I26" s="40"/>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41">
        <f t="shared" si="0"/>
        <v>5</v>
      </c>
      <c r="AH26" s="234"/>
      <c r="AI26" s="234"/>
      <c r="AJ26" s="234"/>
      <c r="AK26" s="15">
        <v>6</v>
      </c>
      <c r="AL26" s="16" t="s">
        <v>229</v>
      </c>
      <c r="AM26" s="17"/>
      <c r="AN26" s="17" t="str">
        <f t="shared" si="16"/>
        <v/>
      </c>
      <c r="AO26" s="17"/>
      <c r="AP26" s="17" t="str">
        <f t="shared" si="17"/>
        <v/>
      </c>
      <c r="AQ26" s="17"/>
      <c r="AR26" s="17" t="str">
        <f t="shared" si="18"/>
        <v/>
      </c>
      <c r="AS26" s="17"/>
      <c r="AT26" s="17" t="str">
        <f t="shared" si="19"/>
        <v/>
      </c>
      <c r="AU26" s="17"/>
      <c r="AV26" s="17" t="str">
        <f t="shared" si="20"/>
        <v/>
      </c>
      <c r="AW26" s="26"/>
      <c r="AX26" s="17" t="str">
        <f t="shared" si="21"/>
        <v/>
      </c>
      <c r="AY26" s="26"/>
      <c r="AZ26" s="17" t="str">
        <f t="shared" si="22"/>
        <v/>
      </c>
      <c r="BA26" s="66"/>
      <c r="BB26" s="17"/>
      <c r="BC26" s="17"/>
      <c r="BD26" s="17"/>
      <c r="BE26" s="43"/>
      <c r="BF26" s="234"/>
      <c r="BG26" s="234"/>
      <c r="BH26" s="234"/>
      <c r="BI26" s="234"/>
      <c r="BJ26" s="234"/>
      <c r="BK26" s="234"/>
      <c r="BL26" s="234"/>
      <c r="BM26" s="234"/>
      <c r="BN26" s="43"/>
      <c r="BO26" s="20"/>
      <c r="BP26" s="20"/>
      <c r="BQ26" s="20"/>
      <c r="BR26" s="20"/>
      <c r="BS26" s="20"/>
      <c r="BT26" s="23"/>
      <c r="BU26" s="23"/>
      <c r="BV26" s="20"/>
      <c r="BW26" s="15"/>
      <c r="BX26" s="47"/>
      <c r="BY26" s="47"/>
      <c r="BZ26" s="47"/>
      <c r="CA26" s="47"/>
      <c r="CB26" s="47"/>
      <c r="CC26" s="47"/>
      <c r="CD26" s="47"/>
      <c r="CE26" s="47"/>
      <c r="CF26" s="47"/>
      <c r="CG26" s="47"/>
      <c r="CH26" s="47"/>
      <c r="CI26" s="47"/>
      <c r="CJ26" s="47"/>
      <c r="CK26" s="47"/>
      <c r="CL26" s="47"/>
      <c r="CM26" s="47"/>
      <c r="CN26" s="47"/>
      <c r="CO26" s="47"/>
      <c r="CP26" s="47"/>
      <c r="CQ26" s="47"/>
    </row>
    <row r="27" spans="1:95" ht="78.75" customHeight="1">
      <c r="A27" s="268">
        <v>4</v>
      </c>
      <c r="B27" s="268" t="s">
        <v>250</v>
      </c>
      <c r="C27" s="268" t="s">
        <v>251</v>
      </c>
      <c r="D27" s="268" t="s">
        <v>252</v>
      </c>
      <c r="E27" s="60" t="s">
        <v>253</v>
      </c>
      <c r="F27" s="60" t="s">
        <v>253</v>
      </c>
      <c r="G27" s="268" t="s">
        <v>254</v>
      </c>
      <c r="H27" s="268" t="s">
        <v>193</v>
      </c>
      <c r="I27" s="40" t="s">
        <v>194</v>
      </c>
      <c r="J27" s="272">
        <v>2</v>
      </c>
      <c r="K27" s="235" t="str">
        <f>IF(J27&lt;=0,"",IF(J27=1,"Rara vez",IF(J27=2,"Improbable",IF(J27=3,"Posible",IF(J27=4,"Probable",IF(J27=5,"Casi Seguro"))))))</f>
        <v>Improbable</v>
      </c>
      <c r="L27" s="232">
        <f>IF(K27="","",IF(K27="Rara vez",0.2,IF(K27="Improbable",0.4,IF(K27="Posible",0.6,IF(K27="Probable",0.8,IF(K27="Casi seguro",1,))))))</f>
        <v>0.4</v>
      </c>
      <c r="M27" s="232" t="s">
        <v>195</v>
      </c>
      <c r="N27" s="232" t="s">
        <v>195</v>
      </c>
      <c r="O27" s="232" t="s">
        <v>195</v>
      </c>
      <c r="P27" s="232" t="s">
        <v>195</v>
      </c>
      <c r="Q27" s="232" t="s">
        <v>195</v>
      </c>
      <c r="R27" s="232" t="s">
        <v>195</v>
      </c>
      <c r="S27" s="232" t="s">
        <v>196</v>
      </c>
      <c r="T27" s="232" t="s">
        <v>196</v>
      </c>
      <c r="U27" s="232" t="s">
        <v>195</v>
      </c>
      <c r="V27" s="232" t="s">
        <v>195</v>
      </c>
      <c r="W27" s="232" t="s">
        <v>195</v>
      </c>
      <c r="X27" s="232" t="s">
        <v>195</v>
      </c>
      <c r="Y27" s="232" t="s">
        <v>195</v>
      </c>
      <c r="Z27" s="232" t="s">
        <v>195</v>
      </c>
      <c r="AA27" s="232" t="s">
        <v>195</v>
      </c>
      <c r="AB27" s="232" t="s">
        <v>196</v>
      </c>
      <c r="AC27" s="232" t="s">
        <v>195</v>
      </c>
      <c r="AD27" s="232" t="s">
        <v>195</v>
      </c>
      <c r="AE27" s="232" t="s">
        <v>196</v>
      </c>
      <c r="AF27" s="241">
        <f>IF(AB27="Si","19",COUNTIF(M27:AE28,"si"))</f>
        <v>15</v>
      </c>
      <c r="AG27" s="41">
        <f t="shared" si="0"/>
        <v>20</v>
      </c>
      <c r="AH27" s="235" t="str">
        <f>IF(AG27=5,"Moderado",IF(AG27=10,"Mayor",IF(AG27=20,"Catastrófico",0)))</f>
        <v>Catastrófico</v>
      </c>
      <c r="AI27" s="232">
        <f>IF(AH27="","",IF(AH27="Moderado",0.6,IF(AH27="Mayor",0.8,IF(AH27="Catastrófico",1,))))</f>
        <v>1</v>
      </c>
      <c r="AJ27" s="235" t="str">
        <f>IF(OR(AND(K27="Rara vez",AH27="Moderado"),AND(K27="Improbable",AH27="Moderado")),"Moderado",IF(OR(AND(K27="Rara vez",AH27="Mayor"),AND(K27="Improbable",AH27="Mayor"),AND(K27="Posible",AH27="Moderado"),AND(K27="Probable",AH27="Moderado")),"Alta",IF(OR(AND(K27="Rara vez",AH27="Catastrófico"),AND(K27="Improbable",AH27="Catastrófico"),AND(K27="Posible",AH27="Catastrófico"),AND(K27="Probable",AH27="Catastrófico"),AND(K27="Casi seguro",AH27="Catastrófico"),AND(K27="Posible",AH27="Moderado"),AND(K27="Probable",AH27="Moderado"),AND(K27="Casi seguro",AH27="Moderado"),AND(K27="Posible",AH27="Mayor"),AND(K27="Probable",AH27="Mayor"),AND(K27="Casi seguro",AH27="Mayor")),"Extremo",)))</f>
        <v>Extremo</v>
      </c>
      <c r="AK27" s="15">
        <v>1</v>
      </c>
      <c r="AL27" s="16" t="s">
        <v>255</v>
      </c>
      <c r="AM27" s="17" t="s">
        <v>198</v>
      </c>
      <c r="AN27" s="17">
        <f t="shared" si="16"/>
        <v>15</v>
      </c>
      <c r="AO27" s="17" t="s">
        <v>199</v>
      </c>
      <c r="AP27" s="17">
        <f t="shared" si="17"/>
        <v>15</v>
      </c>
      <c r="AQ27" s="17" t="s">
        <v>200</v>
      </c>
      <c r="AR27" s="17">
        <f t="shared" si="18"/>
        <v>15</v>
      </c>
      <c r="AS27" s="17" t="s">
        <v>233</v>
      </c>
      <c r="AT27" s="17">
        <f t="shared" si="19"/>
        <v>15</v>
      </c>
      <c r="AU27" s="17" t="s">
        <v>202</v>
      </c>
      <c r="AV27" s="17">
        <f t="shared" si="20"/>
        <v>15</v>
      </c>
      <c r="AW27" s="26" t="s">
        <v>203</v>
      </c>
      <c r="AX27" s="17">
        <f t="shared" si="21"/>
        <v>15</v>
      </c>
      <c r="AY27" s="26" t="s">
        <v>204</v>
      </c>
      <c r="AZ27" s="17">
        <f t="shared" si="22"/>
        <v>15</v>
      </c>
      <c r="BA27" s="66">
        <f t="shared" ref="BA27:BA30" si="23">SUM(AN27,AP27,AR27,AT27,AV27,AX27,AZ27)</f>
        <v>105</v>
      </c>
      <c r="BB27" s="17" t="str">
        <f t="shared" ref="BB27:BB30" si="24">IF(BA27&gt;=96,"Fuerte",IF(AND(BA27&gt;=86, BA27&lt;96),"Moderado",IF(BA27&lt;86,"Débil")))</f>
        <v>Fuerte</v>
      </c>
      <c r="BC27" s="17" t="s">
        <v>205</v>
      </c>
      <c r="BD27" s="17">
        <f t="shared" ref="BD27:BD30" si="25">VALUE(IF(OR(AND(BB27="Fuerte",BC27="Fuerte")),"100",IF(OR(AND(BB27="Fuerte",BC27="Moderado"),AND(BB27="Moderado",BC27="Fuerte"),AND(BB27="Moderado",BC27="Moderado")),"50",IF(OR(AND(BB27="Fuerte",BC27="Débil"),AND(BB27="Moderado",BC27="Débil"),AND(BB27="Débil",BC27="Fuerte"),AND(BB27="Débil",BC27="Moderado"),AND(BB27="Débil",BC27="Débil")),"0",))))</f>
        <v>100</v>
      </c>
      <c r="BE27" s="43" t="str">
        <f t="shared" ref="BE27:BE30" si="26">IF(BD27=100,"Fuerte",IF(BD27=50,"Moderado",IF(BD27=0,"Débil")))</f>
        <v>Fuerte</v>
      </c>
      <c r="BF27" s="238">
        <f>AVERAGE(BD27:BD32)</f>
        <v>100</v>
      </c>
      <c r="BG27" s="238" t="str">
        <f>IF(BF27=100,"Fuerte",IF(AND(BF27&lt;=99, BF27&gt;=50),"Moderado",IF(BF27&lt;50,"Débil")))</f>
        <v>Fuerte</v>
      </c>
      <c r="BH27" s="256">
        <f>IF(BG27="Fuerte",(J27-2),IF(BG27="Moderado",(J27-1), IF(BG27="Débil",((J27-0)))))</f>
        <v>0</v>
      </c>
      <c r="BI27" s="256" t="str">
        <f>IF(BH27&lt;=0,"Rara vez",IF(BH27=1,"Rara vez",IF(BH27=2,"Improbable",IF(BH27=3,"Posible",IF(BH27=4,"Probable",IF(BH27=5,"Casi Seguro"))))))</f>
        <v>Rara vez</v>
      </c>
      <c r="BJ27" s="273">
        <f>IF(BI27="","",IF(BI27="Rara vez",0.2,IF(BI27="Improbable",0.4,IF(BI27="Posible",0.6,IF(BI27="Probable",0.8,IF(BI27="Casi seguro",1,))))))</f>
        <v>0.2</v>
      </c>
      <c r="BK27" s="256" t="str">
        <f>IFERROR(IF(AG27=5,"Moderado",IF(AG27=10,"Mayor",IF(AG27=20,"Catastrófico",0))),"")</f>
        <v>Catastrófico</v>
      </c>
      <c r="BL27" s="273">
        <f>IF(AH27="","",IF(AH27="Moderado",0.6,IF(AH27="Mayor",0.8,IF(AH27="Catastrófico",1,))))</f>
        <v>1</v>
      </c>
      <c r="BM27" s="274" t="str">
        <f>IF(OR(AND(KBI27="Rara vez",BK27="Moderado"),AND(BI27="Improbable",BK27="Moderado")),"Moderado",IF(OR(AND(BI27="Rara vez",BK27="Mayor"),AND(BI27="Improbable",BK27="Mayor"),AND(BI27="Posible",BK27="Moderado"),AND(BI27="Probable",BK27="Moderado")),"Alta",IF(OR(AND(BI27="Rara vez",BK27="Catastrófico"),AND(BI27="Improbable",BK27="Catastrófico"),AND(BI27="Posible",BK27="Catastrófico"),AND(BI27="Probable",BK27="Catastrófico"),AND(BI27="Casi seguro",BK27="Catastrófico"),AND(BI27="Posible",BK27="Moderado"),AND(BI27="Probable",BK27="Moderado"),AND(BI27="Casi seguro",BK27="Moderado"),AND(BI27="Posible",BK27="Mayor"),AND(BI27="Probable",BK27="Mayor"),AND(BI27="Casi seguro",BK27="Mayor")),"Extremo",)))</f>
        <v>Extremo</v>
      </c>
      <c r="BN27" s="43" t="s">
        <v>244</v>
      </c>
      <c r="BO27" s="20" t="s">
        <v>256</v>
      </c>
      <c r="BP27" s="20" t="s">
        <v>257</v>
      </c>
      <c r="BQ27" s="20" t="s">
        <v>258</v>
      </c>
      <c r="BR27" s="20" t="s">
        <v>259</v>
      </c>
      <c r="BS27" s="20" t="s">
        <v>260</v>
      </c>
      <c r="BT27" s="67" t="s">
        <v>261</v>
      </c>
      <c r="BU27" s="23">
        <v>45291</v>
      </c>
      <c r="BV27" s="20"/>
      <c r="BW27" s="15"/>
      <c r="BX27" s="47"/>
      <c r="BY27" s="47"/>
      <c r="BZ27" s="47"/>
      <c r="CA27" s="47"/>
      <c r="CB27" s="47"/>
      <c r="CC27" s="47"/>
      <c r="CD27" s="47"/>
      <c r="CE27" s="47"/>
      <c r="CF27" s="47"/>
      <c r="CG27" s="47"/>
      <c r="CH27" s="47"/>
      <c r="CI27" s="47"/>
      <c r="CJ27" s="47"/>
      <c r="CK27" s="47"/>
      <c r="CL27" s="47"/>
      <c r="CM27" s="47"/>
      <c r="CN27" s="47"/>
      <c r="CO27" s="47"/>
      <c r="CP27" s="47"/>
      <c r="CQ27" s="47"/>
    </row>
    <row r="28" spans="1:95" ht="78.75" customHeight="1">
      <c r="A28" s="233"/>
      <c r="B28" s="233"/>
      <c r="C28" s="233"/>
      <c r="D28" s="233"/>
      <c r="E28" s="64"/>
      <c r="F28" s="64"/>
      <c r="G28" s="233"/>
      <c r="H28" s="233"/>
      <c r="I28" s="40" t="s">
        <v>211</v>
      </c>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41">
        <f t="shared" si="0"/>
        <v>5</v>
      </c>
      <c r="AH28" s="233"/>
      <c r="AI28" s="233"/>
      <c r="AJ28" s="233"/>
      <c r="AK28" s="15">
        <v>2</v>
      </c>
      <c r="AL28" s="16" t="s">
        <v>262</v>
      </c>
      <c r="AM28" s="17" t="s">
        <v>198</v>
      </c>
      <c r="AN28" s="17">
        <f t="shared" si="16"/>
        <v>15</v>
      </c>
      <c r="AO28" s="17" t="s">
        <v>199</v>
      </c>
      <c r="AP28" s="17">
        <f t="shared" si="17"/>
        <v>15</v>
      </c>
      <c r="AQ28" s="17" t="s">
        <v>200</v>
      </c>
      <c r="AR28" s="17">
        <f t="shared" si="18"/>
        <v>15</v>
      </c>
      <c r="AS28" s="17" t="s">
        <v>201</v>
      </c>
      <c r="AT28" s="17">
        <f t="shared" si="19"/>
        <v>10</v>
      </c>
      <c r="AU28" s="17" t="s">
        <v>202</v>
      </c>
      <c r="AV28" s="17">
        <f t="shared" si="20"/>
        <v>15</v>
      </c>
      <c r="AW28" s="26" t="s">
        <v>203</v>
      </c>
      <c r="AX28" s="17">
        <f t="shared" si="21"/>
        <v>15</v>
      </c>
      <c r="AY28" s="26" t="s">
        <v>204</v>
      </c>
      <c r="AZ28" s="17">
        <f t="shared" si="22"/>
        <v>15</v>
      </c>
      <c r="BA28" s="66">
        <f t="shared" si="23"/>
        <v>100</v>
      </c>
      <c r="BB28" s="17" t="str">
        <f t="shared" si="24"/>
        <v>Fuerte</v>
      </c>
      <c r="BC28" s="17" t="s">
        <v>205</v>
      </c>
      <c r="BD28" s="17">
        <f t="shared" si="25"/>
        <v>100</v>
      </c>
      <c r="BE28" s="43" t="str">
        <f t="shared" si="26"/>
        <v>Fuerte</v>
      </c>
      <c r="BF28" s="233"/>
      <c r="BG28" s="233"/>
      <c r="BH28" s="233"/>
      <c r="BI28" s="233"/>
      <c r="BJ28" s="233"/>
      <c r="BK28" s="233"/>
      <c r="BL28" s="233"/>
      <c r="BM28" s="233"/>
      <c r="BN28" s="43" t="s">
        <v>244</v>
      </c>
      <c r="BO28" s="63" t="s">
        <v>263</v>
      </c>
      <c r="BP28" s="50" t="s">
        <v>264</v>
      </c>
      <c r="BQ28" s="50" t="s">
        <v>265</v>
      </c>
      <c r="BR28" s="50" t="s">
        <v>266</v>
      </c>
      <c r="BS28" s="50" t="s">
        <v>266</v>
      </c>
      <c r="BT28" s="67" t="s">
        <v>261</v>
      </c>
      <c r="BU28" s="68">
        <v>45291</v>
      </c>
      <c r="BV28" s="20"/>
      <c r="BW28" s="15"/>
      <c r="BX28" s="47"/>
      <c r="BY28" s="47"/>
      <c r="BZ28" s="47"/>
      <c r="CA28" s="47"/>
      <c r="CB28" s="47"/>
      <c r="CC28" s="47"/>
      <c r="CD28" s="47"/>
      <c r="CE28" s="47"/>
      <c r="CF28" s="47"/>
      <c r="CG28" s="47"/>
      <c r="CH28" s="47"/>
      <c r="CI28" s="47"/>
      <c r="CJ28" s="47"/>
      <c r="CK28" s="47"/>
      <c r="CL28" s="47"/>
      <c r="CM28" s="47"/>
      <c r="CN28" s="47"/>
      <c r="CO28" s="47"/>
      <c r="CP28" s="47"/>
      <c r="CQ28" s="47"/>
    </row>
    <row r="29" spans="1:95" ht="78.75" customHeight="1">
      <c r="A29" s="233"/>
      <c r="B29" s="233"/>
      <c r="C29" s="233"/>
      <c r="D29" s="233"/>
      <c r="E29" s="64"/>
      <c r="F29" s="64"/>
      <c r="G29" s="233"/>
      <c r="H29" s="233"/>
      <c r="I29" s="40" t="s">
        <v>217</v>
      </c>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41">
        <f t="shared" si="0"/>
        <v>5</v>
      </c>
      <c r="AH29" s="233"/>
      <c r="AI29" s="233"/>
      <c r="AJ29" s="233"/>
      <c r="AK29" s="15">
        <v>3</v>
      </c>
      <c r="AL29" s="16" t="s">
        <v>267</v>
      </c>
      <c r="AM29" s="17" t="s">
        <v>198</v>
      </c>
      <c r="AN29" s="17">
        <f t="shared" si="16"/>
        <v>15</v>
      </c>
      <c r="AO29" s="17" t="s">
        <v>199</v>
      </c>
      <c r="AP29" s="17">
        <f t="shared" si="17"/>
        <v>15</v>
      </c>
      <c r="AQ29" s="17" t="s">
        <v>200</v>
      </c>
      <c r="AR29" s="17">
        <f t="shared" si="18"/>
        <v>15</v>
      </c>
      <c r="AS29" s="17" t="s">
        <v>233</v>
      </c>
      <c r="AT29" s="17">
        <f t="shared" si="19"/>
        <v>15</v>
      </c>
      <c r="AU29" s="17" t="s">
        <v>202</v>
      </c>
      <c r="AV29" s="17">
        <f t="shared" si="20"/>
        <v>15</v>
      </c>
      <c r="AW29" s="26" t="s">
        <v>203</v>
      </c>
      <c r="AX29" s="17">
        <f t="shared" si="21"/>
        <v>15</v>
      </c>
      <c r="AY29" s="26" t="s">
        <v>204</v>
      </c>
      <c r="AZ29" s="17">
        <f t="shared" si="22"/>
        <v>15</v>
      </c>
      <c r="BA29" s="66">
        <f t="shared" si="23"/>
        <v>105</v>
      </c>
      <c r="BB29" s="17" t="str">
        <f t="shared" si="24"/>
        <v>Fuerte</v>
      </c>
      <c r="BC29" s="17" t="s">
        <v>205</v>
      </c>
      <c r="BD29" s="17">
        <f t="shared" si="25"/>
        <v>100</v>
      </c>
      <c r="BE29" s="43" t="str">
        <f t="shared" si="26"/>
        <v>Fuerte</v>
      </c>
      <c r="BF29" s="233"/>
      <c r="BG29" s="233"/>
      <c r="BH29" s="233"/>
      <c r="BI29" s="233"/>
      <c r="BJ29" s="233"/>
      <c r="BK29" s="233"/>
      <c r="BL29" s="233"/>
      <c r="BM29" s="233"/>
      <c r="BN29" s="43" t="s">
        <v>244</v>
      </c>
      <c r="BO29" s="20" t="s">
        <v>268</v>
      </c>
      <c r="BP29" s="50" t="s">
        <v>264</v>
      </c>
      <c r="BQ29" s="50" t="s">
        <v>265</v>
      </c>
      <c r="BR29" s="50" t="s">
        <v>266</v>
      </c>
      <c r="BS29" s="50" t="s">
        <v>266</v>
      </c>
      <c r="BT29" s="67" t="s">
        <v>261</v>
      </c>
      <c r="BU29" s="68">
        <v>45291</v>
      </c>
      <c r="BV29" s="20"/>
      <c r="BW29" s="15"/>
      <c r="BX29" s="47"/>
      <c r="BY29" s="47"/>
      <c r="BZ29" s="47"/>
      <c r="CA29" s="47"/>
      <c r="CB29" s="47"/>
      <c r="CC29" s="47"/>
      <c r="CD29" s="47"/>
      <c r="CE29" s="47"/>
      <c r="CF29" s="47"/>
      <c r="CG29" s="47"/>
      <c r="CH29" s="47"/>
      <c r="CI29" s="47"/>
      <c r="CJ29" s="47"/>
      <c r="CK29" s="47"/>
      <c r="CL29" s="47"/>
      <c r="CM29" s="47"/>
      <c r="CN29" s="47"/>
      <c r="CO29" s="47"/>
      <c r="CP29" s="47"/>
      <c r="CQ29" s="47"/>
    </row>
    <row r="30" spans="1:95" ht="78.75" customHeight="1">
      <c r="A30" s="233"/>
      <c r="B30" s="233"/>
      <c r="C30" s="233"/>
      <c r="D30" s="233"/>
      <c r="E30" s="64"/>
      <c r="F30" s="64"/>
      <c r="G30" s="233"/>
      <c r="H30" s="233"/>
      <c r="I30" s="40"/>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41">
        <f t="shared" si="0"/>
        <v>5</v>
      </c>
      <c r="AH30" s="233"/>
      <c r="AI30" s="233"/>
      <c r="AJ30" s="233"/>
      <c r="AK30" s="15">
        <v>4</v>
      </c>
      <c r="AL30" s="16" t="s">
        <v>269</v>
      </c>
      <c r="AM30" s="17" t="s">
        <v>198</v>
      </c>
      <c r="AN30" s="17">
        <f t="shared" si="16"/>
        <v>15</v>
      </c>
      <c r="AO30" s="17" t="s">
        <v>199</v>
      </c>
      <c r="AP30" s="17">
        <f t="shared" si="17"/>
        <v>15</v>
      </c>
      <c r="AQ30" s="17" t="s">
        <v>200</v>
      </c>
      <c r="AR30" s="17">
        <f t="shared" si="18"/>
        <v>15</v>
      </c>
      <c r="AS30" s="17" t="s">
        <v>233</v>
      </c>
      <c r="AT30" s="17">
        <f t="shared" si="19"/>
        <v>15</v>
      </c>
      <c r="AU30" s="17" t="s">
        <v>202</v>
      </c>
      <c r="AV30" s="17">
        <f t="shared" si="20"/>
        <v>15</v>
      </c>
      <c r="AW30" s="26" t="s">
        <v>203</v>
      </c>
      <c r="AX30" s="17">
        <f t="shared" si="21"/>
        <v>15</v>
      </c>
      <c r="AY30" s="26" t="s">
        <v>204</v>
      </c>
      <c r="AZ30" s="17">
        <f t="shared" si="22"/>
        <v>15</v>
      </c>
      <c r="BA30" s="66">
        <f t="shared" si="23"/>
        <v>105</v>
      </c>
      <c r="BB30" s="17" t="str">
        <f t="shared" si="24"/>
        <v>Fuerte</v>
      </c>
      <c r="BC30" s="17" t="s">
        <v>205</v>
      </c>
      <c r="BD30" s="17">
        <f t="shared" si="25"/>
        <v>100</v>
      </c>
      <c r="BE30" s="43" t="str">
        <f t="shared" si="26"/>
        <v>Fuerte</v>
      </c>
      <c r="BF30" s="233"/>
      <c r="BG30" s="233"/>
      <c r="BH30" s="233"/>
      <c r="BI30" s="233"/>
      <c r="BJ30" s="233"/>
      <c r="BK30" s="233"/>
      <c r="BL30" s="233"/>
      <c r="BM30" s="233"/>
      <c r="BN30" s="43" t="s">
        <v>244</v>
      </c>
      <c r="BO30" s="20" t="s">
        <v>270</v>
      </c>
      <c r="BP30" s="20" t="s">
        <v>271</v>
      </c>
      <c r="BQ30" s="20" t="s">
        <v>272</v>
      </c>
      <c r="BR30" s="20" t="s">
        <v>273</v>
      </c>
      <c r="BS30" s="20" t="s">
        <v>272</v>
      </c>
      <c r="BT30" s="67" t="s">
        <v>261</v>
      </c>
      <c r="BU30" s="23">
        <v>45291</v>
      </c>
      <c r="BV30" s="20"/>
      <c r="BW30" s="15"/>
      <c r="BX30" s="47"/>
      <c r="BY30" s="47"/>
      <c r="BZ30" s="47"/>
      <c r="CA30" s="47"/>
      <c r="CB30" s="47"/>
      <c r="CC30" s="47"/>
      <c r="CD30" s="47"/>
      <c r="CE30" s="47"/>
      <c r="CF30" s="47"/>
      <c r="CG30" s="47"/>
      <c r="CH30" s="47"/>
      <c r="CI30" s="47"/>
      <c r="CJ30" s="47"/>
      <c r="CK30" s="47"/>
      <c r="CL30" s="47"/>
      <c r="CM30" s="47"/>
      <c r="CN30" s="47"/>
      <c r="CO30" s="47"/>
      <c r="CP30" s="47"/>
      <c r="CQ30" s="47"/>
    </row>
    <row r="31" spans="1:95" ht="78.75" customHeight="1">
      <c r="A31" s="233"/>
      <c r="B31" s="233"/>
      <c r="C31" s="233"/>
      <c r="D31" s="233"/>
      <c r="E31" s="64"/>
      <c r="F31" s="64"/>
      <c r="G31" s="233"/>
      <c r="H31" s="233"/>
      <c r="I31" s="40"/>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41">
        <f t="shared" si="0"/>
        <v>5</v>
      </c>
      <c r="AH31" s="233"/>
      <c r="AI31" s="233"/>
      <c r="AJ31" s="233"/>
      <c r="AK31" s="15">
        <v>5</v>
      </c>
      <c r="AL31" s="16" t="s">
        <v>229</v>
      </c>
      <c r="AM31" s="17"/>
      <c r="AN31" s="17" t="str">
        <f t="shared" si="16"/>
        <v/>
      </c>
      <c r="AO31" s="17"/>
      <c r="AP31" s="17" t="str">
        <f t="shared" si="17"/>
        <v/>
      </c>
      <c r="AQ31" s="17"/>
      <c r="AR31" s="17" t="str">
        <f t="shared" si="18"/>
        <v/>
      </c>
      <c r="AS31" s="17"/>
      <c r="AT31" s="17" t="str">
        <f t="shared" si="19"/>
        <v/>
      </c>
      <c r="AU31" s="17"/>
      <c r="AV31" s="17" t="str">
        <f t="shared" si="20"/>
        <v/>
      </c>
      <c r="AW31" s="26"/>
      <c r="AX31" s="17" t="str">
        <f t="shared" si="21"/>
        <v/>
      </c>
      <c r="AY31" s="26"/>
      <c r="AZ31" s="17" t="str">
        <f t="shared" si="22"/>
        <v/>
      </c>
      <c r="BA31" s="66"/>
      <c r="BB31" s="17"/>
      <c r="BC31" s="17"/>
      <c r="BD31" s="17"/>
      <c r="BE31" s="43"/>
      <c r="BF31" s="233"/>
      <c r="BG31" s="233"/>
      <c r="BH31" s="233"/>
      <c r="BI31" s="233"/>
      <c r="BJ31" s="233"/>
      <c r="BK31" s="233"/>
      <c r="BL31" s="233"/>
      <c r="BM31" s="233"/>
      <c r="BN31" s="43"/>
      <c r="BO31" s="20"/>
      <c r="BP31" s="20"/>
      <c r="BQ31" s="20"/>
      <c r="BR31" s="20"/>
      <c r="BS31" s="20"/>
      <c r="BT31" s="23"/>
      <c r="BU31" s="23"/>
      <c r="BV31" s="20"/>
      <c r="BW31" s="15"/>
      <c r="BX31" s="47"/>
      <c r="BY31" s="47"/>
      <c r="BZ31" s="47"/>
      <c r="CA31" s="47"/>
      <c r="CB31" s="47"/>
      <c r="CC31" s="47"/>
      <c r="CD31" s="47"/>
      <c r="CE31" s="47"/>
      <c r="CF31" s="47"/>
      <c r="CG31" s="47"/>
      <c r="CH31" s="47"/>
      <c r="CI31" s="47"/>
      <c r="CJ31" s="47"/>
      <c r="CK31" s="47"/>
      <c r="CL31" s="47"/>
      <c r="CM31" s="47"/>
      <c r="CN31" s="47"/>
      <c r="CO31" s="47"/>
      <c r="CP31" s="47"/>
      <c r="CQ31" s="47"/>
    </row>
    <row r="32" spans="1:95" ht="78.75" customHeight="1">
      <c r="A32" s="234"/>
      <c r="B32" s="234"/>
      <c r="C32" s="234"/>
      <c r="D32" s="234"/>
      <c r="E32" s="65"/>
      <c r="F32" s="65"/>
      <c r="G32" s="234"/>
      <c r="H32" s="234"/>
      <c r="I32" s="40"/>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41">
        <f t="shared" si="0"/>
        <v>5</v>
      </c>
      <c r="AH32" s="234"/>
      <c r="AI32" s="234"/>
      <c r="AJ32" s="234"/>
      <c r="AK32" s="15">
        <v>6</v>
      </c>
      <c r="AL32" s="16" t="s">
        <v>229</v>
      </c>
      <c r="AM32" s="17"/>
      <c r="AN32" s="17" t="str">
        <f t="shared" si="16"/>
        <v/>
      </c>
      <c r="AO32" s="17"/>
      <c r="AP32" s="17" t="str">
        <f t="shared" si="17"/>
        <v/>
      </c>
      <c r="AQ32" s="17"/>
      <c r="AR32" s="17" t="str">
        <f t="shared" si="18"/>
        <v/>
      </c>
      <c r="AS32" s="17"/>
      <c r="AT32" s="17" t="str">
        <f t="shared" si="19"/>
        <v/>
      </c>
      <c r="AU32" s="17"/>
      <c r="AV32" s="17" t="str">
        <f t="shared" si="20"/>
        <v/>
      </c>
      <c r="AW32" s="26"/>
      <c r="AX32" s="17" t="str">
        <f t="shared" si="21"/>
        <v/>
      </c>
      <c r="AY32" s="26"/>
      <c r="AZ32" s="17" t="str">
        <f t="shared" si="22"/>
        <v/>
      </c>
      <c r="BA32" s="66"/>
      <c r="BB32" s="17"/>
      <c r="BC32" s="17"/>
      <c r="BD32" s="17"/>
      <c r="BE32" s="43"/>
      <c r="BF32" s="234"/>
      <c r="BG32" s="234"/>
      <c r="BH32" s="234"/>
      <c r="BI32" s="234"/>
      <c r="BJ32" s="234"/>
      <c r="BK32" s="234"/>
      <c r="BL32" s="234"/>
      <c r="BM32" s="234"/>
      <c r="BN32" s="43"/>
      <c r="BO32" s="20"/>
      <c r="BP32" s="20"/>
      <c r="BQ32" s="20"/>
      <c r="BR32" s="20"/>
      <c r="BS32" s="20"/>
      <c r="BT32" s="23"/>
      <c r="BU32" s="23"/>
      <c r="BV32" s="20"/>
      <c r="BW32" s="15"/>
      <c r="BX32" s="47"/>
      <c r="BY32" s="47"/>
      <c r="BZ32" s="47"/>
      <c r="CA32" s="47"/>
      <c r="CB32" s="47"/>
      <c r="CC32" s="47"/>
      <c r="CD32" s="47"/>
      <c r="CE32" s="47"/>
      <c r="CF32" s="47"/>
      <c r="CG32" s="47"/>
      <c r="CH32" s="47"/>
      <c r="CI32" s="47"/>
      <c r="CJ32" s="47"/>
      <c r="CK32" s="47"/>
      <c r="CL32" s="47"/>
      <c r="CM32" s="47"/>
      <c r="CN32" s="47"/>
      <c r="CO32" s="47"/>
      <c r="CP32" s="47"/>
      <c r="CQ32" s="47"/>
    </row>
    <row r="33" spans="1:95" ht="78.75" customHeight="1">
      <c r="A33" s="268">
        <v>5</v>
      </c>
      <c r="B33" s="268" t="s">
        <v>274</v>
      </c>
      <c r="C33" s="268" t="s">
        <v>275</v>
      </c>
      <c r="D33" s="268" t="s">
        <v>276</v>
      </c>
      <c r="E33" s="268" t="s">
        <v>277</v>
      </c>
      <c r="F33" s="268" t="s">
        <v>278</v>
      </c>
      <c r="G33" s="268" t="s">
        <v>279</v>
      </c>
      <c r="H33" s="268" t="s">
        <v>193</v>
      </c>
      <c r="I33" s="268" t="s">
        <v>194</v>
      </c>
      <c r="J33" s="268">
        <v>4</v>
      </c>
      <c r="K33" s="235" t="str">
        <f>IF(J33&lt;=0,"",IF(J33=1,"Rara vez",IF(J33=2,"Improbable",IF(J33=3,"Posible",IF(J33=4,"Probable",IF(J33=5,"Casi Seguro"))))))</f>
        <v>Probable</v>
      </c>
      <c r="L33" s="232">
        <f>IF(K33="","",IF(K33="Rara vez",0.2,IF(K33="Improbable",0.4,IF(K33="Posible",0.6,IF(K33="Probable",0.8,IF(K33="Casi seguro",1,))))))</f>
        <v>0.8</v>
      </c>
      <c r="M33" s="232" t="s">
        <v>195</v>
      </c>
      <c r="N33" s="232" t="s">
        <v>195</v>
      </c>
      <c r="O33" s="232" t="s">
        <v>196</v>
      </c>
      <c r="P33" s="232" t="s">
        <v>196</v>
      </c>
      <c r="Q33" s="232" t="s">
        <v>195</v>
      </c>
      <c r="R33" s="232" t="s">
        <v>196</v>
      </c>
      <c r="S33" s="232" t="s">
        <v>196</v>
      </c>
      <c r="T33" s="232" t="s">
        <v>196</v>
      </c>
      <c r="U33" s="232" t="s">
        <v>195</v>
      </c>
      <c r="V33" s="232" t="s">
        <v>196</v>
      </c>
      <c r="W33" s="232" t="s">
        <v>196</v>
      </c>
      <c r="X33" s="232" t="s">
        <v>196</v>
      </c>
      <c r="Y33" s="232" t="s">
        <v>196</v>
      </c>
      <c r="Z33" s="232" t="s">
        <v>196</v>
      </c>
      <c r="AA33" s="232" t="s">
        <v>195</v>
      </c>
      <c r="AB33" s="232" t="s">
        <v>196</v>
      </c>
      <c r="AC33" s="232" t="s">
        <v>196</v>
      </c>
      <c r="AD33" s="232" t="s">
        <v>196</v>
      </c>
      <c r="AE33" s="232" t="s">
        <v>196</v>
      </c>
      <c r="AF33" s="241">
        <f>IF(AB33="Si","19",COUNTIF(M33:AE34,"si"))</f>
        <v>5</v>
      </c>
      <c r="AG33" s="41">
        <f t="shared" si="0"/>
        <v>5</v>
      </c>
      <c r="AH33" s="235" t="str">
        <f>IF(AG33=5,"Moderado",IF(AG33=10,"Mayor",IF(AG33=20,"Catastrófico",0)))</f>
        <v>Moderado</v>
      </c>
      <c r="AI33" s="232">
        <f>IF(AH33="","",IF(AH33="Leve",0.2,IF(AH33="Menor",0.4,IF(AH33="Moderado",0.6,IF(AH33="Mayor",0.8,IF(AH33="Catastrófico",1,))))))</f>
        <v>0.6</v>
      </c>
      <c r="AJ33" s="235" t="str">
        <f>IF(OR(AND(K33="Rara vez",AH33="Moderado"),AND(K33="Improbable",AH33="Moderado")),"Moderado",IF(OR(AND(K33="Rara vez",AH33="Mayor"),AND(K33="Improbable",AH33="Mayor"),AND(K33="Posible",AH33="Moderado"),AND(K33="Probable",AH33="Moderado")),"Alta",IF(OR(AND(K33="Rara vez",AH33="Catastrófico"),AND(K33="Improbable",AH33="Catastrófico"),AND(K33="Posible",AH33="Catastrófico"),AND(K33="Probable",AH33="Catastrófico"),AND(K33="Casi seguro",AH33="Catastrófico"),AND(K33="Posible",AH33="Moderado"),AND(K33="Probable",AH33="Moderado"),AND(K33="Casi seguro",AH33="Moderado"),AND(K33="Posible",AH33="Mayor"),AND(K33="Probable",AH33="Mayor"),AND(K33="Casi seguro",AH33="Mayor")),"Extremo",)))</f>
        <v>Alta</v>
      </c>
      <c r="AK33" s="20">
        <v>1</v>
      </c>
      <c r="AL33" s="16" t="s">
        <v>280</v>
      </c>
      <c r="AM33" s="26" t="s">
        <v>198</v>
      </c>
      <c r="AN33" s="26">
        <f t="shared" si="16"/>
        <v>15</v>
      </c>
      <c r="AO33" s="26" t="s">
        <v>199</v>
      </c>
      <c r="AP33" s="26">
        <f t="shared" si="17"/>
        <v>15</v>
      </c>
      <c r="AQ33" s="26" t="s">
        <v>200</v>
      </c>
      <c r="AR33" s="26">
        <f t="shared" si="18"/>
        <v>15</v>
      </c>
      <c r="AS33" s="26" t="s">
        <v>233</v>
      </c>
      <c r="AT33" s="26">
        <f t="shared" si="19"/>
        <v>15</v>
      </c>
      <c r="AU33" s="26" t="s">
        <v>202</v>
      </c>
      <c r="AV33" s="26">
        <f t="shared" si="20"/>
        <v>15</v>
      </c>
      <c r="AW33" s="26" t="s">
        <v>203</v>
      </c>
      <c r="AX33" s="26">
        <f t="shared" si="21"/>
        <v>15</v>
      </c>
      <c r="AY33" s="26" t="s">
        <v>204</v>
      </c>
      <c r="AZ33" s="26">
        <f t="shared" si="22"/>
        <v>15</v>
      </c>
      <c r="BA33" s="61">
        <f>SUM(AN33,AP33,AR33,AT33,AV33,AX33,AZ33)</f>
        <v>105</v>
      </c>
      <c r="BB33" s="26" t="str">
        <f>IF(BA33&gt;=96,"Fuerte",IF(AND(BA33&gt;=86, BA33&lt;96),"Moderado",IF(BA33&lt;86,"Débil")))</f>
        <v>Fuerte</v>
      </c>
      <c r="BC33" s="26" t="s">
        <v>205</v>
      </c>
      <c r="BD33" s="26">
        <f>VALUE(IF(OR(AND(BB33="Fuerte",BC33="Fuerte")),"100",IF(OR(AND(BB33="Fuerte",BC33="Moderado"),AND(BB33="Moderado",BC33="Fuerte"),AND(BB33="Moderado",BC33="Moderado")),"50",IF(OR(AND(BB33="Fuerte",BC33="Débil"),AND(BB33="Moderado",BC33="Débil"),AND(BB33="Débil",BC33="Fuerte"),AND(BB33="Débil",BC33="Moderado"),AND(BB33="Débil",BC33="Débil")),"0",))))</f>
        <v>100</v>
      </c>
      <c r="BE33" s="19" t="str">
        <f>IF(BD33=100,"Fuerte",IF(BD33=50,"Moderado",IF(BD33=0,"Débil")))</f>
        <v>Fuerte</v>
      </c>
      <c r="BF33" s="239">
        <f>AVERAGE(BD33:BD38)</f>
        <v>100</v>
      </c>
      <c r="BG33" s="239" t="str">
        <f>IF(BF33=100,"Fuerte",IF(AND(BF33&lt;=99, BF33&gt;=50),"Moderado",IF(BF33&lt;50,"Débil")))</f>
        <v>Fuerte</v>
      </c>
      <c r="BH33" s="256">
        <f>IF(BG33="Fuerte",(J33-2),IF(BG33="Moderado",(J33-1), IF(BG33="Débil",((J33-0)))))</f>
        <v>2</v>
      </c>
      <c r="BI33" s="256" t="str">
        <f>IF(BH33&lt;=0,"Rara vez",IF(BH33=1,"Rara vez",IF(BH33=2,"Improbable",IF(BH33=3,"Posible",IF(BH33=4,"Probable",IF(BH33=5,"Casi Seguro"))))))</f>
        <v>Improbable</v>
      </c>
      <c r="BJ33" s="232">
        <f>IF(BI33="","",IF(BI33="Rara vez",0.2,IF(BI33="Improbable",0.4,IF(BI33="Posible",0.6,IF(BI33="Probable",0.8,IF(BI33="Casi seguro",1,))))))</f>
        <v>0.4</v>
      </c>
      <c r="BK33" s="256" t="str">
        <f>IFERROR(IF(AG33=5,"Moderado",IF(AG33=10,"Mayor",IF(AG33=20,"Catastrófico",0))),"")</f>
        <v>Moderado</v>
      </c>
      <c r="BL33" s="232">
        <f>IF(AH33="","",IF(AH33="Moderado",0.6,IF(AH33="Mayor",0.8,IF(AH33="Catastrófico",1,))))</f>
        <v>0.6</v>
      </c>
      <c r="BM33" s="256" t="str">
        <f>IF(OR(AND(KBI33="Rara vez",BK33="Moderado"),AND(BI33="Improbable",BK33="Moderado")),"Moderado",IF(OR(AND(BI33="Rara vez",BK33="Mayor"),AND(BI33="Improbable",BK33="Mayor"),AND(BI33="Posible",BK33="Moderado"),AND(BI33="Probable",BK33="Moderado")),"Alta",IF(OR(AND(BI33="Rara vez",BK33="Catastrófico"),AND(BI33="Improbable",BK33="Catastrófico"),AND(BI33="Posible",BK33="Catastrófico"),AND(BI33="Probable",BK33="Catastrófico"),AND(BI33="Casi seguro",BK33="Catastrófico"),AND(BI33="Posible",BK33="Moderado"),AND(BI33="Probable",BK33="Moderado"),AND(BI33="Casi seguro",BK33="Moderado"),AND(BI33="Posible",BK33="Mayor"),AND(BI33="Probable",BK33="Mayor"),AND(BI33="Casi seguro",BK33="Mayor")),"Extremo",)))</f>
        <v>Moderado</v>
      </c>
      <c r="BN33" s="19" t="s">
        <v>244</v>
      </c>
      <c r="BO33" s="20" t="s">
        <v>281</v>
      </c>
      <c r="BP33" s="20" t="s">
        <v>282</v>
      </c>
      <c r="BQ33" s="20" t="s">
        <v>283</v>
      </c>
      <c r="BR33" s="20" t="s">
        <v>284</v>
      </c>
      <c r="BS33" s="20" t="s">
        <v>285</v>
      </c>
      <c r="BT33" s="62">
        <v>44927</v>
      </c>
      <c r="BU33" s="62">
        <v>45291</v>
      </c>
      <c r="BV33" s="20">
        <v>4208</v>
      </c>
      <c r="BW33" s="20" t="s">
        <v>286</v>
      </c>
      <c r="BX33" s="47"/>
      <c r="BY33" s="47"/>
      <c r="BZ33" s="47"/>
      <c r="CA33" s="47"/>
      <c r="CB33" s="47"/>
      <c r="CC33" s="47"/>
      <c r="CD33" s="47"/>
      <c r="CE33" s="47"/>
      <c r="CF33" s="47"/>
      <c r="CG33" s="47"/>
      <c r="CH33" s="47"/>
      <c r="CI33" s="47"/>
      <c r="CJ33" s="47"/>
      <c r="CK33" s="47"/>
      <c r="CL33" s="47"/>
      <c r="CM33" s="47"/>
      <c r="CN33" s="47"/>
      <c r="CO33" s="47"/>
      <c r="CP33" s="47"/>
      <c r="CQ33" s="47"/>
    </row>
    <row r="34" spans="1:95" ht="78.75" customHeight="1">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41">
        <f t="shared" si="0"/>
        <v>5</v>
      </c>
      <c r="AH34" s="233"/>
      <c r="AI34" s="233"/>
      <c r="AJ34" s="233"/>
      <c r="AK34" s="20">
        <v>2</v>
      </c>
      <c r="AL34" s="16" t="s">
        <v>287</v>
      </c>
      <c r="AM34" s="26"/>
      <c r="AN34" s="26" t="str">
        <f t="shared" si="16"/>
        <v/>
      </c>
      <c r="AO34" s="26"/>
      <c r="AP34" s="26" t="str">
        <f t="shared" si="17"/>
        <v/>
      </c>
      <c r="AQ34" s="26"/>
      <c r="AR34" s="26" t="str">
        <f t="shared" si="18"/>
        <v/>
      </c>
      <c r="AS34" s="26"/>
      <c r="AT34" s="26" t="str">
        <f t="shared" si="19"/>
        <v/>
      </c>
      <c r="AU34" s="26"/>
      <c r="AV34" s="26" t="str">
        <f t="shared" si="20"/>
        <v/>
      </c>
      <c r="AW34" s="26"/>
      <c r="AX34" s="26" t="str">
        <f t="shared" si="21"/>
        <v/>
      </c>
      <c r="AY34" s="26"/>
      <c r="AZ34" s="26" t="str">
        <f t="shared" si="22"/>
        <v/>
      </c>
      <c r="BA34" s="61"/>
      <c r="BB34" s="26"/>
      <c r="BC34" s="26"/>
      <c r="BD34" s="26"/>
      <c r="BE34" s="19"/>
      <c r="BF34" s="233"/>
      <c r="BG34" s="233"/>
      <c r="BH34" s="233"/>
      <c r="BI34" s="233"/>
      <c r="BJ34" s="233"/>
      <c r="BK34" s="233"/>
      <c r="BL34" s="233"/>
      <c r="BM34" s="233"/>
      <c r="BN34" s="19"/>
      <c r="BO34" s="20"/>
      <c r="BP34" s="20"/>
      <c r="BQ34" s="20"/>
      <c r="BR34" s="20"/>
      <c r="BS34" s="20"/>
      <c r="BT34" s="62"/>
      <c r="BU34" s="62"/>
      <c r="BV34" s="20"/>
      <c r="BW34" s="20"/>
      <c r="BX34" s="47"/>
      <c r="BY34" s="47"/>
      <c r="BZ34" s="47"/>
      <c r="CA34" s="47"/>
      <c r="CB34" s="47"/>
      <c r="CC34" s="47"/>
      <c r="CD34" s="47"/>
      <c r="CE34" s="47"/>
      <c r="CF34" s="47"/>
      <c r="CG34" s="47"/>
      <c r="CH34" s="47"/>
      <c r="CI34" s="47"/>
      <c r="CJ34" s="47"/>
      <c r="CK34" s="47"/>
      <c r="CL34" s="47"/>
      <c r="CM34" s="47"/>
      <c r="CN34" s="47"/>
      <c r="CO34" s="47"/>
      <c r="CP34" s="47"/>
      <c r="CQ34" s="47"/>
    </row>
    <row r="35" spans="1:95" ht="78.75" customHeight="1">
      <c r="A35" s="233"/>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41">
        <f t="shared" si="0"/>
        <v>5</v>
      </c>
      <c r="AH35" s="233"/>
      <c r="AI35" s="233"/>
      <c r="AJ35" s="233"/>
      <c r="AK35" s="20">
        <v>3</v>
      </c>
      <c r="AL35" s="16" t="s">
        <v>229</v>
      </c>
      <c r="AM35" s="26"/>
      <c r="AN35" s="26" t="str">
        <f t="shared" si="16"/>
        <v/>
      </c>
      <c r="AO35" s="26"/>
      <c r="AP35" s="26" t="str">
        <f t="shared" si="17"/>
        <v/>
      </c>
      <c r="AQ35" s="26"/>
      <c r="AR35" s="26" t="str">
        <f t="shared" si="18"/>
        <v/>
      </c>
      <c r="AS35" s="26"/>
      <c r="AT35" s="26" t="str">
        <f t="shared" si="19"/>
        <v/>
      </c>
      <c r="AU35" s="26"/>
      <c r="AV35" s="26" t="str">
        <f t="shared" si="20"/>
        <v/>
      </c>
      <c r="AW35" s="26"/>
      <c r="AX35" s="26" t="str">
        <f t="shared" si="21"/>
        <v/>
      </c>
      <c r="AY35" s="26"/>
      <c r="AZ35" s="26" t="str">
        <f t="shared" si="22"/>
        <v/>
      </c>
      <c r="BA35" s="61"/>
      <c r="BB35" s="26"/>
      <c r="BC35" s="26"/>
      <c r="BD35" s="26"/>
      <c r="BE35" s="19"/>
      <c r="BF35" s="233"/>
      <c r="BG35" s="233"/>
      <c r="BH35" s="233"/>
      <c r="BI35" s="233"/>
      <c r="BJ35" s="233"/>
      <c r="BK35" s="233"/>
      <c r="BL35" s="233"/>
      <c r="BM35" s="233"/>
      <c r="BN35" s="19"/>
      <c r="BO35" s="20"/>
      <c r="BP35" s="20"/>
      <c r="BQ35" s="20"/>
      <c r="BR35" s="20"/>
      <c r="BS35" s="20"/>
      <c r="BT35" s="62"/>
      <c r="BU35" s="62"/>
      <c r="BV35" s="20"/>
      <c r="BW35" s="20"/>
      <c r="BX35" s="47"/>
      <c r="BY35" s="47"/>
      <c r="BZ35" s="47"/>
      <c r="CA35" s="47"/>
      <c r="CB35" s="47"/>
      <c r="CC35" s="47"/>
      <c r="CD35" s="47"/>
      <c r="CE35" s="47"/>
      <c r="CF35" s="47"/>
      <c r="CG35" s="47"/>
      <c r="CH35" s="47"/>
      <c r="CI35" s="47"/>
      <c r="CJ35" s="47"/>
      <c r="CK35" s="47"/>
      <c r="CL35" s="47"/>
      <c r="CM35" s="47"/>
      <c r="CN35" s="47"/>
      <c r="CO35" s="47"/>
      <c r="CP35" s="47"/>
      <c r="CQ35" s="47"/>
    </row>
    <row r="36" spans="1:95" ht="78.75" customHeight="1">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41">
        <f t="shared" si="0"/>
        <v>5</v>
      </c>
      <c r="AH36" s="233"/>
      <c r="AI36" s="233"/>
      <c r="AJ36" s="233"/>
      <c r="AK36" s="20">
        <v>4</v>
      </c>
      <c r="AL36" s="16" t="s">
        <v>229</v>
      </c>
      <c r="AM36" s="26"/>
      <c r="AN36" s="26" t="str">
        <f t="shared" si="16"/>
        <v/>
      </c>
      <c r="AO36" s="26"/>
      <c r="AP36" s="26" t="str">
        <f t="shared" si="17"/>
        <v/>
      </c>
      <c r="AQ36" s="26"/>
      <c r="AR36" s="26" t="str">
        <f t="shared" si="18"/>
        <v/>
      </c>
      <c r="AS36" s="26"/>
      <c r="AT36" s="26" t="str">
        <f t="shared" si="19"/>
        <v/>
      </c>
      <c r="AU36" s="26"/>
      <c r="AV36" s="26" t="str">
        <f t="shared" si="20"/>
        <v/>
      </c>
      <c r="AW36" s="26"/>
      <c r="AX36" s="26" t="str">
        <f t="shared" si="21"/>
        <v/>
      </c>
      <c r="AY36" s="26"/>
      <c r="AZ36" s="26" t="str">
        <f t="shared" si="22"/>
        <v/>
      </c>
      <c r="BA36" s="61"/>
      <c r="BB36" s="26"/>
      <c r="BC36" s="26"/>
      <c r="BD36" s="26"/>
      <c r="BE36" s="19"/>
      <c r="BF36" s="233"/>
      <c r="BG36" s="233"/>
      <c r="BH36" s="233"/>
      <c r="BI36" s="233"/>
      <c r="BJ36" s="233"/>
      <c r="BK36" s="233"/>
      <c r="BL36" s="233"/>
      <c r="BM36" s="233"/>
      <c r="BN36" s="19"/>
      <c r="BO36" s="20"/>
      <c r="BP36" s="20"/>
      <c r="BQ36" s="20"/>
      <c r="BR36" s="20"/>
      <c r="BS36" s="20"/>
      <c r="BT36" s="62"/>
      <c r="BU36" s="62"/>
      <c r="BV36" s="20"/>
      <c r="BW36" s="20"/>
      <c r="BX36" s="47"/>
      <c r="BY36" s="47"/>
      <c r="BZ36" s="47"/>
      <c r="CA36" s="47"/>
      <c r="CB36" s="47"/>
      <c r="CC36" s="47"/>
      <c r="CD36" s="47"/>
      <c r="CE36" s="47"/>
      <c r="CF36" s="47"/>
      <c r="CG36" s="47"/>
      <c r="CH36" s="47"/>
      <c r="CI36" s="47"/>
      <c r="CJ36" s="47"/>
      <c r="CK36" s="47"/>
      <c r="CL36" s="47"/>
      <c r="CM36" s="47"/>
      <c r="CN36" s="47"/>
      <c r="CO36" s="47"/>
      <c r="CP36" s="47"/>
      <c r="CQ36" s="47"/>
    </row>
    <row r="37" spans="1:95" ht="78.75" customHeight="1">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41">
        <f t="shared" si="0"/>
        <v>5</v>
      </c>
      <c r="AH37" s="233"/>
      <c r="AI37" s="233"/>
      <c r="AJ37" s="233"/>
      <c r="AK37" s="20">
        <v>5</v>
      </c>
      <c r="AL37" s="16" t="s">
        <v>229</v>
      </c>
      <c r="AM37" s="26"/>
      <c r="AN37" s="26" t="str">
        <f t="shared" si="16"/>
        <v/>
      </c>
      <c r="AO37" s="26"/>
      <c r="AP37" s="26" t="str">
        <f t="shared" si="17"/>
        <v/>
      </c>
      <c r="AQ37" s="26"/>
      <c r="AR37" s="26" t="str">
        <f t="shared" si="18"/>
        <v/>
      </c>
      <c r="AS37" s="26"/>
      <c r="AT37" s="26" t="str">
        <f t="shared" si="19"/>
        <v/>
      </c>
      <c r="AU37" s="26"/>
      <c r="AV37" s="26" t="str">
        <f t="shared" si="20"/>
        <v/>
      </c>
      <c r="AW37" s="26"/>
      <c r="AX37" s="26" t="str">
        <f t="shared" si="21"/>
        <v/>
      </c>
      <c r="AY37" s="26"/>
      <c r="AZ37" s="26" t="str">
        <f t="shared" si="22"/>
        <v/>
      </c>
      <c r="BA37" s="61"/>
      <c r="BB37" s="26"/>
      <c r="BC37" s="26"/>
      <c r="BD37" s="26"/>
      <c r="BE37" s="19"/>
      <c r="BF37" s="233"/>
      <c r="BG37" s="233"/>
      <c r="BH37" s="233"/>
      <c r="BI37" s="233"/>
      <c r="BJ37" s="233"/>
      <c r="BK37" s="233"/>
      <c r="BL37" s="233"/>
      <c r="BM37" s="233"/>
      <c r="BN37" s="19"/>
      <c r="BO37" s="20"/>
      <c r="BP37" s="20"/>
      <c r="BQ37" s="20"/>
      <c r="BR37" s="20"/>
      <c r="BS37" s="20"/>
      <c r="BT37" s="62"/>
      <c r="BU37" s="62"/>
      <c r="BV37" s="20"/>
      <c r="BW37" s="20"/>
      <c r="BX37" s="47"/>
      <c r="BY37" s="47"/>
      <c r="BZ37" s="47"/>
      <c r="CA37" s="47"/>
      <c r="CB37" s="47"/>
      <c r="CC37" s="47"/>
      <c r="CD37" s="47"/>
      <c r="CE37" s="47"/>
      <c r="CF37" s="47"/>
      <c r="CG37" s="47"/>
      <c r="CH37" s="47"/>
      <c r="CI37" s="47"/>
      <c r="CJ37" s="47"/>
      <c r="CK37" s="47"/>
      <c r="CL37" s="47"/>
      <c r="CM37" s="47"/>
      <c r="CN37" s="47"/>
      <c r="CO37" s="47"/>
      <c r="CP37" s="47"/>
      <c r="CQ37" s="47"/>
    </row>
    <row r="38" spans="1:95" ht="78.75" customHeight="1">
      <c r="A38" s="234"/>
      <c r="B38" s="234"/>
      <c r="C38" s="234"/>
      <c r="D38" s="234"/>
      <c r="E38" s="234"/>
      <c r="F38" s="234"/>
      <c r="G38" s="234"/>
      <c r="H38" s="234"/>
      <c r="I38" s="233"/>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41">
        <f t="shared" si="0"/>
        <v>5</v>
      </c>
      <c r="AH38" s="234"/>
      <c r="AI38" s="234"/>
      <c r="AJ38" s="234"/>
      <c r="AK38" s="20">
        <v>6</v>
      </c>
      <c r="AL38" s="16" t="s">
        <v>229</v>
      </c>
      <c r="AM38" s="26"/>
      <c r="AN38" s="26" t="str">
        <f t="shared" si="16"/>
        <v/>
      </c>
      <c r="AO38" s="26"/>
      <c r="AP38" s="26" t="str">
        <f t="shared" si="17"/>
        <v/>
      </c>
      <c r="AQ38" s="26"/>
      <c r="AR38" s="26" t="str">
        <f t="shared" si="18"/>
        <v/>
      </c>
      <c r="AS38" s="26"/>
      <c r="AT38" s="26" t="str">
        <f t="shared" si="19"/>
        <v/>
      </c>
      <c r="AU38" s="26"/>
      <c r="AV38" s="26" t="str">
        <f t="shared" si="20"/>
        <v/>
      </c>
      <c r="AW38" s="26"/>
      <c r="AX38" s="26" t="str">
        <f t="shared" si="21"/>
        <v/>
      </c>
      <c r="AY38" s="26"/>
      <c r="AZ38" s="26" t="str">
        <f t="shared" si="22"/>
        <v/>
      </c>
      <c r="BA38" s="61"/>
      <c r="BB38" s="26"/>
      <c r="BC38" s="26"/>
      <c r="BD38" s="26"/>
      <c r="BE38" s="19"/>
      <c r="BF38" s="234"/>
      <c r="BG38" s="234"/>
      <c r="BH38" s="234"/>
      <c r="BI38" s="234"/>
      <c r="BJ38" s="234"/>
      <c r="BK38" s="234"/>
      <c r="BL38" s="234"/>
      <c r="BM38" s="234"/>
      <c r="BN38" s="19"/>
      <c r="BO38" s="20"/>
      <c r="BP38" s="20"/>
      <c r="BQ38" s="20"/>
      <c r="BR38" s="20"/>
      <c r="BS38" s="20"/>
      <c r="BT38" s="62"/>
      <c r="BU38" s="62"/>
      <c r="BV38" s="20"/>
      <c r="BW38" s="20"/>
      <c r="BX38" s="47"/>
      <c r="BY38" s="47"/>
      <c r="BZ38" s="47"/>
      <c r="CA38" s="47"/>
      <c r="CB38" s="47"/>
      <c r="CC38" s="47"/>
      <c r="CD38" s="47"/>
      <c r="CE38" s="47"/>
      <c r="CF38" s="47"/>
      <c r="CG38" s="47"/>
      <c r="CH38" s="47"/>
      <c r="CI38" s="47"/>
      <c r="CJ38" s="47"/>
      <c r="CK38" s="47"/>
      <c r="CL38" s="47"/>
      <c r="CM38" s="47"/>
      <c r="CN38" s="47"/>
      <c r="CO38" s="47"/>
      <c r="CP38" s="47"/>
      <c r="CQ38" s="47"/>
    </row>
    <row r="39" spans="1:95" ht="78.75" customHeight="1">
      <c r="A39" s="268">
        <v>6</v>
      </c>
      <c r="B39" s="268" t="s">
        <v>288</v>
      </c>
      <c r="C39" s="268" t="s">
        <v>289</v>
      </c>
      <c r="D39" s="268" t="s">
        <v>290</v>
      </c>
      <c r="E39" s="64" t="s">
        <v>291</v>
      </c>
      <c r="F39" s="64" t="s">
        <v>292</v>
      </c>
      <c r="G39" s="268" t="s">
        <v>293</v>
      </c>
      <c r="H39" s="268" t="s">
        <v>193</v>
      </c>
      <c r="I39" s="40" t="s">
        <v>194</v>
      </c>
      <c r="J39" s="268">
        <v>1</v>
      </c>
      <c r="K39" s="235" t="str">
        <f>IF(J39&lt;=0,"",IF(J39=1,"Rara vez",IF(J39=2,"Improbable",IF(J39=3,"Posible",IF(J39=4,"Probable",IF(J39=5,"Casi Seguro"))))))</f>
        <v>Rara vez</v>
      </c>
      <c r="L39" s="232">
        <f>IF(K39="","",IF(K39="Rara vez",0.2,IF(K39="Improbable",0.4,IF(K39="Posible",0.6,IF(K39="Probable",0.8,IF(K39="Casi seguro",1,))))))</f>
        <v>0.2</v>
      </c>
      <c r="M39" s="232" t="s">
        <v>195</v>
      </c>
      <c r="N39" s="232" t="s">
        <v>196</v>
      </c>
      <c r="O39" s="232" t="s">
        <v>196</v>
      </c>
      <c r="P39" s="232" t="s">
        <v>196</v>
      </c>
      <c r="Q39" s="232" t="s">
        <v>195</v>
      </c>
      <c r="R39" s="232" t="s">
        <v>195</v>
      </c>
      <c r="S39" s="232" t="s">
        <v>195</v>
      </c>
      <c r="T39" s="232" t="s">
        <v>196</v>
      </c>
      <c r="U39" s="232" t="s">
        <v>196</v>
      </c>
      <c r="V39" s="232" t="s">
        <v>195</v>
      </c>
      <c r="W39" s="232" t="s">
        <v>195</v>
      </c>
      <c r="X39" s="232" t="s">
        <v>195</v>
      </c>
      <c r="Y39" s="232" t="s">
        <v>195</v>
      </c>
      <c r="Z39" s="232" t="s">
        <v>195</v>
      </c>
      <c r="AA39" s="232" t="s">
        <v>196</v>
      </c>
      <c r="AB39" s="232" t="s">
        <v>196</v>
      </c>
      <c r="AC39" s="232" t="s">
        <v>195</v>
      </c>
      <c r="AD39" s="232" t="s">
        <v>196</v>
      </c>
      <c r="AE39" s="232" t="s">
        <v>196</v>
      </c>
      <c r="AF39" s="241">
        <f>IF(AB39="Si","19",COUNTIF(M39:AE40,"si"))</f>
        <v>10</v>
      </c>
      <c r="AG39" s="41">
        <f t="shared" si="0"/>
        <v>10</v>
      </c>
      <c r="AH39" s="235" t="str">
        <f>IF(AG39=5,"Moderado",IF(AG39=10,"Mayor",IF(AG39=20,"Catastrófico",0)))</f>
        <v>Mayor</v>
      </c>
      <c r="AI39" s="232">
        <f>IF(AH39="","",IF(AH39="Leve",0.2,IF(AH39="Menor",0.4,IF(AH39="Moderado",0.6,IF(AH39="Mayor",0.8,IF(AH39="Catastrófico",1,))))))</f>
        <v>0.8</v>
      </c>
      <c r="AJ39" s="235" t="str">
        <f>IF(OR(AND(K39="Rara vez",AH39="Moderado"),AND(K39="Improbable",AH39="Moderado")),"Moderado",IF(OR(AND(K39="Rara vez",AH39="Mayor"),AND(K39="Improbable",AH39="Mayor"),AND(K39="Posible",AH39="Moderado"),AND(K39="Probable",AH39="Moderado")),"Alta",IF(OR(AND(K39="Rara vez",AH39="Catastrófico"),AND(K39="Improbable",AH39="Catastrófico"),AND(K39="Posible",AH39="Catastrófico"),AND(K39="Probable",AH39="Catastrófico"),AND(K39="Casi seguro",AH39="Catastrófico"),AND(K39="Posible",AH39="Moderado"),AND(K39="Probable",AH39="Moderado"),AND(K39="Casi seguro",AH39="Moderado"),AND(K39="Posible",AH39="Mayor"),AND(K39="Probable",AH39="Mayor"),AND(K39="Casi seguro",AH39="Mayor")),"Extremo",)))</f>
        <v>Alta</v>
      </c>
      <c r="AK39" s="20">
        <v>1</v>
      </c>
      <c r="AL39" s="16" t="s">
        <v>294</v>
      </c>
      <c r="AM39" s="26" t="s">
        <v>198</v>
      </c>
      <c r="AN39" s="26">
        <f t="shared" si="16"/>
        <v>15</v>
      </c>
      <c r="AO39" s="26" t="s">
        <v>199</v>
      </c>
      <c r="AP39" s="26">
        <f t="shared" si="17"/>
        <v>15</v>
      </c>
      <c r="AQ39" s="26" t="s">
        <v>200</v>
      </c>
      <c r="AR39" s="26">
        <f t="shared" si="18"/>
        <v>15</v>
      </c>
      <c r="AS39" s="26" t="s">
        <v>233</v>
      </c>
      <c r="AT39" s="26">
        <f t="shared" si="19"/>
        <v>15</v>
      </c>
      <c r="AU39" s="26" t="s">
        <v>202</v>
      </c>
      <c r="AV39" s="26">
        <f t="shared" si="20"/>
        <v>15</v>
      </c>
      <c r="AW39" s="26" t="s">
        <v>203</v>
      </c>
      <c r="AX39" s="26">
        <f t="shared" si="21"/>
        <v>15</v>
      </c>
      <c r="AY39" s="26" t="s">
        <v>204</v>
      </c>
      <c r="AZ39" s="26">
        <f t="shared" si="22"/>
        <v>15</v>
      </c>
      <c r="BA39" s="61">
        <f>SUM(AN39,AP39,AR39,AT39,AV39,AX39,AZ39)</f>
        <v>105</v>
      </c>
      <c r="BB39" s="26" t="str">
        <f>IF(BA39&gt;=96,"Fuerte",IF(AND(BA39&gt;=86, BA39&lt;96),"Moderado",IF(BA39&lt;86,"Débil")))</f>
        <v>Fuerte</v>
      </c>
      <c r="BC39" s="26" t="s">
        <v>295</v>
      </c>
      <c r="BD39" s="26">
        <f>VALUE(IF(OR(AND(BB39="Fuerte",BC39="Fuerte")),"100",IF(OR(AND(BB39="Fuerte",BC39="Moderado"),AND(BB39="Moderado",BC39="Fuerte"),AND(BB39="Moderado",BC39="Moderado")),"50",IF(OR(AND(BB39="Fuerte",BC39="Débil"),AND(BB39="Moderado",BC39="Débil"),AND(BB39="Débil",BC39="Fuerte"),AND(BB39="Débil",BC39="Moderado"),AND(BB39="Débil",BC39="Débil")),"0",))))</f>
        <v>50</v>
      </c>
      <c r="BE39" s="19" t="str">
        <f>IF(BD39=100,"Fuerte",IF(BD39=50,"Moderado",IF(BD39=0,"Débil")))</f>
        <v>Moderado</v>
      </c>
      <c r="BF39" s="239">
        <f>AVERAGE(BD39:BD44)</f>
        <v>50</v>
      </c>
      <c r="BG39" s="239" t="str">
        <f>IF(BF39=100,"Fuerte",IF(AND(BF39&lt;=99, BF39&gt;=50),"Moderado",IF(BF39&lt;50,"Débil")))</f>
        <v>Moderado</v>
      </c>
      <c r="BH39" s="256">
        <f>IF(BG39="Fuerte",(J39-2),IF(BG39="Moderado",(J39-1), IF(BG39="Débil",((J39-0)))))</f>
        <v>0</v>
      </c>
      <c r="BI39" s="256" t="str">
        <f>IF(BH39&lt;=0,"Rara vez",IF(BH39=1,"Rara vez",IF(BH39=2,"Improbable",IF(BH39=3,"Posible",IF(BH39=4,"Probable",IF(BH39=5,"Casi Seguro"))))))</f>
        <v>Rara vez</v>
      </c>
      <c r="BJ39" s="232">
        <f>IF(BI39="","",IF(BI39="Rara vez",0.2,IF(BI39="Improbable",0.4,IF(BI39="Posible",0.6,IF(BI39="Probable",0.8,IF(BI39="Casi seguro",1,))))))</f>
        <v>0.2</v>
      </c>
      <c r="BK39" s="256" t="str">
        <f>IFERROR(IF(AG39=5,"Moderado",IF(AG39=10,"Mayor",IF(AG39=20,"Catastrófico",0))),"")</f>
        <v>Mayor</v>
      </c>
      <c r="BL39" s="232">
        <f>IF(AH39="","",IF(AH39="Moderado",0.6,IF(AH39="Mayor",0.8,IF(AH39="Catastrófico",1,))))</f>
        <v>0.8</v>
      </c>
      <c r="BM39" s="256" t="str">
        <f>IF(OR(AND(KBI39="Rara vez",BK39="Moderado"),AND(BI39="Improbable",BK39="Moderado")),"Moderado",IF(OR(AND(BI39="Rara vez",BK39="Mayor"),AND(BI39="Improbable",BK39="Mayor"),AND(BI39="Posible",BK39="Moderado"),AND(BI39="Probable",BK39="Moderado")),"Alta",IF(OR(AND(BI39="Rara vez",BK39="Catastrófico"),AND(BI39="Improbable",BK39="Catastrófico"),AND(BI39="Posible",BK39="Catastrófico"),AND(BI39="Probable",BK39="Catastrófico"),AND(BI39="Casi seguro",BK39="Catastrófico"),AND(BI39="Posible",BK39="Moderado"),AND(BI39="Probable",BK39="Moderado"),AND(BI39="Casi seguro",BK39="Moderado"),AND(BI39="Posible",BK39="Mayor"),AND(BI39="Probable",BK39="Mayor"),AND(BI39="Casi seguro",BK39="Mayor")),"Extremo",)))</f>
        <v>Alta</v>
      </c>
      <c r="BN39" s="19" t="s">
        <v>244</v>
      </c>
      <c r="BO39" s="20" t="s">
        <v>296</v>
      </c>
      <c r="BP39" s="20" t="s">
        <v>297</v>
      </c>
      <c r="BQ39" s="20" t="s">
        <v>298</v>
      </c>
      <c r="BR39" s="20" t="s">
        <v>299</v>
      </c>
      <c r="BS39" s="20" t="s">
        <v>300</v>
      </c>
      <c r="BT39" s="62"/>
      <c r="BU39" s="62">
        <v>45291</v>
      </c>
      <c r="BV39" s="20"/>
      <c r="BW39" s="20"/>
      <c r="BX39" s="47"/>
      <c r="BY39" s="47"/>
      <c r="BZ39" s="47"/>
      <c r="CA39" s="47"/>
      <c r="CB39" s="47"/>
      <c r="CC39" s="47"/>
      <c r="CD39" s="47"/>
      <c r="CE39" s="47"/>
      <c r="CF39" s="47"/>
      <c r="CG39" s="47"/>
      <c r="CH39" s="47"/>
      <c r="CI39" s="47"/>
      <c r="CJ39" s="47"/>
      <c r="CK39" s="47"/>
      <c r="CL39" s="47"/>
      <c r="CM39" s="47"/>
      <c r="CN39" s="47"/>
      <c r="CO39" s="47"/>
      <c r="CP39" s="47"/>
      <c r="CQ39" s="47"/>
    </row>
    <row r="40" spans="1:95" ht="78.75" customHeight="1">
      <c r="A40" s="233"/>
      <c r="B40" s="233"/>
      <c r="C40" s="233"/>
      <c r="D40" s="233"/>
      <c r="E40" s="64"/>
      <c r="F40" s="64"/>
      <c r="G40" s="233"/>
      <c r="H40" s="233"/>
      <c r="I40" s="40" t="s">
        <v>301</v>
      </c>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41">
        <f t="shared" si="0"/>
        <v>5</v>
      </c>
      <c r="AH40" s="233"/>
      <c r="AI40" s="233"/>
      <c r="AJ40" s="233"/>
      <c r="AK40" s="20">
        <v>2</v>
      </c>
      <c r="AL40" s="16" t="s">
        <v>229</v>
      </c>
      <c r="AM40" s="26"/>
      <c r="AN40" s="26" t="str">
        <f t="shared" si="16"/>
        <v/>
      </c>
      <c r="AO40" s="26"/>
      <c r="AP40" s="26" t="str">
        <f t="shared" si="17"/>
        <v/>
      </c>
      <c r="AQ40" s="26"/>
      <c r="AR40" s="26" t="str">
        <f t="shared" si="18"/>
        <v/>
      </c>
      <c r="AS40" s="26"/>
      <c r="AT40" s="26" t="str">
        <f t="shared" si="19"/>
        <v/>
      </c>
      <c r="AU40" s="26"/>
      <c r="AV40" s="26" t="str">
        <f t="shared" si="20"/>
        <v/>
      </c>
      <c r="AW40" s="26"/>
      <c r="AX40" s="26" t="str">
        <f t="shared" si="21"/>
        <v/>
      </c>
      <c r="AY40" s="26"/>
      <c r="AZ40" s="26" t="str">
        <f t="shared" si="22"/>
        <v/>
      </c>
      <c r="BA40" s="61"/>
      <c r="BB40" s="26"/>
      <c r="BC40" s="26"/>
      <c r="BD40" s="26"/>
      <c r="BE40" s="19"/>
      <c r="BF40" s="233"/>
      <c r="BG40" s="233"/>
      <c r="BH40" s="233"/>
      <c r="BI40" s="233"/>
      <c r="BJ40" s="233"/>
      <c r="BK40" s="233"/>
      <c r="BL40" s="233"/>
      <c r="BM40" s="233"/>
      <c r="BN40" s="19" t="s">
        <v>244</v>
      </c>
      <c r="BO40" s="20" t="s">
        <v>302</v>
      </c>
      <c r="BP40" s="20" t="s">
        <v>303</v>
      </c>
      <c r="BQ40" s="20" t="s">
        <v>304</v>
      </c>
      <c r="BR40" s="20" t="s">
        <v>305</v>
      </c>
      <c r="BS40" s="20" t="s">
        <v>300</v>
      </c>
      <c r="BT40" s="62"/>
      <c r="BU40" s="62">
        <v>45291</v>
      </c>
      <c r="BV40" s="20"/>
      <c r="BW40" s="20"/>
      <c r="BX40" s="47"/>
      <c r="BY40" s="47"/>
      <c r="BZ40" s="47"/>
      <c r="CA40" s="47"/>
      <c r="CB40" s="47"/>
      <c r="CC40" s="47"/>
      <c r="CD40" s="47"/>
      <c r="CE40" s="47"/>
      <c r="CF40" s="47"/>
      <c r="CG40" s="47"/>
      <c r="CH40" s="47"/>
      <c r="CI40" s="47"/>
      <c r="CJ40" s="47"/>
      <c r="CK40" s="47"/>
      <c r="CL40" s="47"/>
      <c r="CM40" s="47"/>
      <c r="CN40" s="47"/>
      <c r="CO40" s="47"/>
      <c r="CP40" s="47"/>
      <c r="CQ40" s="47"/>
    </row>
    <row r="41" spans="1:95" ht="78.75" customHeight="1">
      <c r="A41" s="233"/>
      <c r="B41" s="233"/>
      <c r="C41" s="233"/>
      <c r="D41" s="233"/>
      <c r="E41" s="64"/>
      <c r="F41" s="64"/>
      <c r="G41" s="233"/>
      <c r="H41" s="233"/>
      <c r="I41" s="40" t="s">
        <v>211</v>
      </c>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41">
        <f t="shared" si="0"/>
        <v>5</v>
      </c>
      <c r="AH41" s="233"/>
      <c r="AI41" s="233"/>
      <c r="AJ41" s="233"/>
      <c r="AK41" s="20">
        <v>3</v>
      </c>
      <c r="AL41" s="16" t="s">
        <v>229</v>
      </c>
      <c r="AM41" s="26"/>
      <c r="AN41" s="26" t="str">
        <f t="shared" si="16"/>
        <v/>
      </c>
      <c r="AO41" s="26"/>
      <c r="AP41" s="26" t="str">
        <f t="shared" si="17"/>
        <v/>
      </c>
      <c r="AQ41" s="26"/>
      <c r="AR41" s="26" t="str">
        <f t="shared" si="18"/>
        <v/>
      </c>
      <c r="AS41" s="26"/>
      <c r="AT41" s="26" t="str">
        <f t="shared" si="19"/>
        <v/>
      </c>
      <c r="AU41" s="26"/>
      <c r="AV41" s="26" t="str">
        <f t="shared" si="20"/>
        <v/>
      </c>
      <c r="AW41" s="26"/>
      <c r="AX41" s="26" t="str">
        <f t="shared" si="21"/>
        <v/>
      </c>
      <c r="AY41" s="26"/>
      <c r="AZ41" s="26" t="str">
        <f t="shared" si="22"/>
        <v/>
      </c>
      <c r="BA41" s="61"/>
      <c r="BB41" s="26"/>
      <c r="BC41" s="26"/>
      <c r="BD41" s="26"/>
      <c r="BE41" s="19"/>
      <c r="BF41" s="233"/>
      <c r="BG41" s="233"/>
      <c r="BH41" s="233"/>
      <c r="BI41" s="233"/>
      <c r="BJ41" s="233"/>
      <c r="BK41" s="233"/>
      <c r="BL41" s="233"/>
      <c r="BM41" s="233"/>
      <c r="BN41" s="19"/>
      <c r="BO41" s="20"/>
      <c r="BP41" s="20"/>
      <c r="BQ41" s="20"/>
      <c r="BR41" s="20"/>
      <c r="BS41" s="20"/>
      <c r="BT41" s="62"/>
      <c r="BU41" s="62"/>
      <c r="BV41" s="20"/>
      <c r="BW41" s="20"/>
      <c r="BX41" s="47"/>
      <c r="BY41" s="47"/>
      <c r="BZ41" s="47"/>
      <c r="CA41" s="47"/>
      <c r="CB41" s="47"/>
      <c r="CC41" s="47"/>
      <c r="CD41" s="47"/>
      <c r="CE41" s="47"/>
      <c r="CF41" s="47"/>
      <c r="CG41" s="47"/>
      <c r="CH41" s="47"/>
      <c r="CI41" s="47"/>
      <c r="CJ41" s="47"/>
      <c r="CK41" s="47"/>
      <c r="CL41" s="47"/>
      <c r="CM41" s="47"/>
      <c r="CN41" s="47"/>
      <c r="CO41" s="47"/>
      <c r="CP41" s="47"/>
      <c r="CQ41" s="47"/>
    </row>
    <row r="42" spans="1:95" ht="78.75" customHeight="1">
      <c r="A42" s="233"/>
      <c r="B42" s="233"/>
      <c r="C42" s="233"/>
      <c r="D42" s="233"/>
      <c r="E42" s="64"/>
      <c r="F42" s="64"/>
      <c r="G42" s="233"/>
      <c r="H42" s="233"/>
      <c r="I42" s="40" t="s">
        <v>217</v>
      </c>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41">
        <f t="shared" si="0"/>
        <v>5</v>
      </c>
      <c r="AH42" s="233"/>
      <c r="AI42" s="233"/>
      <c r="AJ42" s="233"/>
      <c r="AK42" s="20">
        <v>4</v>
      </c>
      <c r="AL42" s="16" t="s">
        <v>229</v>
      </c>
      <c r="AM42" s="26"/>
      <c r="AN42" s="26" t="str">
        <f t="shared" si="16"/>
        <v/>
      </c>
      <c r="AO42" s="26"/>
      <c r="AP42" s="26" t="str">
        <f t="shared" si="17"/>
        <v/>
      </c>
      <c r="AQ42" s="26"/>
      <c r="AR42" s="26" t="str">
        <f t="shared" si="18"/>
        <v/>
      </c>
      <c r="AS42" s="26"/>
      <c r="AT42" s="26" t="str">
        <f t="shared" si="19"/>
        <v/>
      </c>
      <c r="AU42" s="26"/>
      <c r="AV42" s="26" t="str">
        <f t="shared" si="20"/>
        <v/>
      </c>
      <c r="AW42" s="26"/>
      <c r="AX42" s="26" t="str">
        <f t="shared" si="21"/>
        <v/>
      </c>
      <c r="AY42" s="26"/>
      <c r="AZ42" s="26" t="str">
        <f t="shared" si="22"/>
        <v/>
      </c>
      <c r="BA42" s="61"/>
      <c r="BB42" s="26"/>
      <c r="BC42" s="26"/>
      <c r="BD42" s="26"/>
      <c r="BE42" s="19"/>
      <c r="BF42" s="233"/>
      <c r="BG42" s="233"/>
      <c r="BH42" s="233"/>
      <c r="BI42" s="233"/>
      <c r="BJ42" s="233"/>
      <c r="BK42" s="233"/>
      <c r="BL42" s="233"/>
      <c r="BM42" s="233"/>
      <c r="BN42" s="19"/>
      <c r="BO42" s="20"/>
      <c r="BP42" s="20"/>
      <c r="BQ42" s="20"/>
      <c r="BR42" s="20"/>
      <c r="BS42" s="20"/>
      <c r="BT42" s="62"/>
      <c r="BU42" s="62"/>
      <c r="BV42" s="20"/>
      <c r="BW42" s="20"/>
      <c r="BX42" s="47"/>
      <c r="BY42" s="47"/>
      <c r="BZ42" s="47"/>
      <c r="CA42" s="47"/>
      <c r="CB42" s="47"/>
      <c r="CC42" s="47"/>
      <c r="CD42" s="47"/>
      <c r="CE42" s="47"/>
      <c r="CF42" s="47"/>
      <c r="CG42" s="47"/>
      <c r="CH42" s="47"/>
      <c r="CI42" s="47"/>
      <c r="CJ42" s="47"/>
      <c r="CK42" s="47"/>
      <c r="CL42" s="47"/>
      <c r="CM42" s="47"/>
      <c r="CN42" s="47"/>
      <c r="CO42" s="47"/>
      <c r="CP42" s="47"/>
      <c r="CQ42" s="47"/>
    </row>
    <row r="43" spans="1:95" ht="78.75" customHeight="1">
      <c r="A43" s="233"/>
      <c r="B43" s="233"/>
      <c r="C43" s="233"/>
      <c r="D43" s="233"/>
      <c r="E43" s="64"/>
      <c r="F43" s="64"/>
      <c r="G43" s="233"/>
      <c r="H43" s="233"/>
      <c r="I43" s="40" t="s">
        <v>306</v>
      </c>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41">
        <f t="shared" si="0"/>
        <v>5</v>
      </c>
      <c r="AH43" s="233"/>
      <c r="AI43" s="233"/>
      <c r="AJ43" s="233"/>
      <c r="AK43" s="20">
        <v>5</v>
      </c>
      <c r="AL43" s="16" t="s">
        <v>229</v>
      </c>
      <c r="AM43" s="26"/>
      <c r="AN43" s="26" t="str">
        <f t="shared" si="16"/>
        <v/>
      </c>
      <c r="AO43" s="26"/>
      <c r="AP43" s="26" t="str">
        <f t="shared" si="17"/>
        <v/>
      </c>
      <c r="AQ43" s="26"/>
      <c r="AR43" s="26" t="str">
        <f t="shared" si="18"/>
        <v/>
      </c>
      <c r="AS43" s="26"/>
      <c r="AT43" s="26" t="str">
        <f t="shared" si="19"/>
        <v/>
      </c>
      <c r="AU43" s="26"/>
      <c r="AV43" s="26" t="str">
        <f t="shared" si="20"/>
        <v/>
      </c>
      <c r="AW43" s="26"/>
      <c r="AX43" s="26" t="str">
        <f t="shared" si="21"/>
        <v/>
      </c>
      <c r="AY43" s="26"/>
      <c r="AZ43" s="26" t="str">
        <f t="shared" si="22"/>
        <v/>
      </c>
      <c r="BA43" s="61"/>
      <c r="BB43" s="26"/>
      <c r="BC43" s="26"/>
      <c r="BD43" s="26"/>
      <c r="BE43" s="19"/>
      <c r="BF43" s="233"/>
      <c r="BG43" s="233"/>
      <c r="BH43" s="233"/>
      <c r="BI43" s="233"/>
      <c r="BJ43" s="233"/>
      <c r="BK43" s="233"/>
      <c r="BL43" s="233"/>
      <c r="BM43" s="233"/>
      <c r="BN43" s="19"/>
      <c r="BO43" s="20"/>
      <c r="BP43" s="20"/>
      <c r="BQ43" s="20"/>
      <c r="BR43" s="20"/>
      <c r="BS43" s="20"/>
      <c r="BT43" s="62"/>
      <c r="BU43" s="62"/>
      <c r="BV43" s="20"/>
      <c r="BW43" s="20"/>
      <c r="BX43" s="47"/>
      <c r="BY43" s="47"/>
      <c r="BZ43" s="47"/>
      <c r="CA43" s="47"/>
      <c r="CB43" s="47"/>
      <c r="CC43" s="47"/>
      <c r="CD43" s="47"/>
      <c r="CE43" s="47"/>
      <c r="CF43" s="47"/>
      <c r="CG43" s="47"/>
      <c r="CH43" s="47"/>
      <c r="CI43" s="47"/>
      <c r="CJ43" s="47"/>
      <c r="CK43" s="47"/>
      <c r="CL43" s="47"/>
      <c r="CM43" s="47"/>
      <c r="CN43" s="47"/>
      <c r="CO43" s="47"/>
      <c r="CP43" s="47"/>
      <c r="CQ43" s="47"/>
    </row>
    <row r="44" spans="1:95" ht="78.75" customHeight="1">
      <c r="A44" s="234"/>
      <c r="B44" s="234"/>
      <c r="C44" s="234"/>
      <c r="D44" s="234"/>
      <c r="E44" s="65"/>
      <c r="F44" s="65"/>
      <c r="G44" s="234"/>
      <c r="H44" s="234"/>
      <c r="I44" s="40" t="s">
        <v>307</v>
      </c>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41">
        <f t="shared" si="0"/>
        <v>5</v>
      </c>
      <c r="AH44" s="234"/>
      <c r="AI44" s="234"/>
      <c r="AJ44" s="234"/>
      <c r="AK44" s="20">
        <v>6</v>
      </c>
      <c r="AL44" s="16" t="s">
        <v>229</v>
      </c>
      <c r="AM44" s="26"/>
      <c r="AN44" s="26" t="str">
        <f t="shared" si="16"/>
        <v/>
      </c>
      <c r="AO44" s="26"/>
      <c r="AP44" s="26" t="str">
        <f t="shared" si="17"/>
        <v/>
      </c>
      <c r="AQ44" s="26"/>
      <c r="AR44" s="26" t="str">
        <f t="shared" si="18"/>
        <v/>
      </c>
      <c r="AS44" s="26"/>
      <c r="AT44" s="26" t="str">
        <f t="shared" si="19"/>
        <v/>
      </c>
      <c r="AU44" s="26"/>
      <c r="AV44" s="26" t="str">
        <f t="shared" si="20"/>
        <v/>
      </c>
      <c r="AW44" s="26"/>
      <c r="AX44" s="26" t="str">
        <f t="shared" si="21"/>
        <v/>
      </c>
      <c r="AY44" s="26"/>
      <c r="AZ44" s="26" t="str">
        <f t="shared" si="22"/>
        <v/>
      </c>
      <c r="BA44" s="61"/>
      <c r="BB44" s="26"/>
      <c r="BC44" s="26"/>
      <c r="BD44" s="26"/>
      <c r="BE44" s="19"/>
      <c r="BF44" s="234"/>
      <c r="BG44" s="234"/>
      <c r="BH44" s="234"/>
      <c r="BI44" s="234"/>
      <c r="BJ44" s="234"/>
      <c r="BK44" s="234"/>
      <c r="BL44" s="234"/>
      <c r="BM44" s="234"/>
      <c r="BN44" s="19"/>
      <c r="BO44" s="20"/>
      <c r="BP44" s="20"/>
      <c r="BQ44" s="20"/>
      <c r="BR44" s="20"/>
      <c r="BS44" s="20"/>
      <c r="BT44" s="62"/>
      <c r="BU44" s="62"/>
      <c r="BV44" s="20"/>
      <c r="BW44" s="20"/>
      <c r="BX44" s="47"/>
      <c r="BY44" s="47"/>
      <c r="BZ44" s="47"/>
      <c r="CA44" s="47"/>
      <c r="CB44" s="47"/>
      <c r="CC44" s="47"/>
      <c r="CD44" s="47"/>
      <c r="CE44" s="47"/>
      <c r="CF44" s="47"/>
      <c r="CG44" s="47"/>
      <c r="CH44" s="47"/>
      <c r="CI44" s="47"/>
      <c r="CJ44" s="47"/>
      <c r="CK44" s="47"/>
      <c r="CL44" s="47"/>
      <c r="CM44" s="47"/>
      <c r="CN44" s="47"/>
      <c r="CO44" s="47"/>
      <c r="CP44" s="47"/>
      <c r="CQ44" s="47"/>
    </row>
    <row r="45" spans="1:95" ht="78.75" customHeight="1">
      <c r="A45" s="268">
        <v>7</v>
      </c>
      <c r="B45" s="268" t="s">
        <v>308</v>
      </c>
      <c r="C45" s="268" t="s">
        <v>309</v>
      </c>
      <c r="D45" s="268" t="s">
        <v>310</v>
      </c>
      <c r="E45" s="60" t="s">
        <v>311</v>
      </c>
      <c r="F45" s="60" t="s">
        <v>312</v>
      </c>
      <c r="G45" s="268" t="s">
        <v>313</v>
      </c>
      <c r="H45" s="268" t="s">
        <v>193</v>
      </c>
      <c r="I45" s="40" t="s">
        <v>194</v>
      </c>
      <c r="J45" s="268">
        <v>5</v>
      </c>
      <c r="K45" s="235" t="str">
        <f>IF(J45&lt;=0,"",IF(J45=1,"Rara vez",IF(J45=2,"Improbable",IF(J45=3,"Posible",IF(J45=4,"Probable",IF(J45=5,"Casi Seguro"))))))</f>
        <v>Casi Seguro</v>
      </c>
      <c r="L45" s="232">
        <f>IF(K45="","",IF(K45="Rara vez",0.2,IF(K45="Improbable",0.4,IF(K45="Posible",0.6,IF(K45="Probable",0.8,IF(K45="Casi seguro",1,))))))</f>
        <v>1</v>
      </c>
      <c r="M45" s="232" t="s">
        <v>195</v>
      </c>
      <c r="N45" s="232" t="s">
        <v>196</v>
      </c>
      <c r="O45" s="232" t="s">
        <v>195</v>
      </c>
      <c r="P45" s="232" t="s">
        <v>195</v>
      </c>
      <c r="Q45" s="232" t="s">
        <v>195</v>
      </c>
      <c r="R45" s="232" t="s">
        <v>195</v>
      </c>
      <c r="S45" s="232" t="s">
        <v>195</v>
      </c>
      <c r="T45" s="232" t="s">
        <v>196</v>
      </c>
      <c r="U45" s="232" t="s">
        <v>195</v>
      </c>
      <c r="V45" s="232" t="s">
        <v>195</v>
      </c>
      <c r="W45" s="232" t="s">
        <v>195</v>
      </c>
      <c r="X45" s="232" t="s">
        <v>195</v>
      </c>
      <c r="Y45" s="232" t="s">
        <v>195</v>
      </c>
      <c r="Z45" s="232" t="s">
        <v>195</v>
      </c>
      <c r="AA45" s="232" t="s">
        <v>195</v>
      </c>
      <c r="AB45" s="232" t="s">
        <v>196</v>
      </c>
      <c r="AC45" s="232" t="s">
        <v>195</v>
      </c>
      <c r="AD45" s="232" t="s">
        <v>196</v>
      </c>
      <c r="AE45" s="232" t="s">
        <v>196</v>
      </c>
      <c r="AF45" s="241">
        <f>IF(AB45="Si","19",COUNTIF(M45:AE46,"si"))</f>
        <v>14</v>
      </c>
      <c r="AG45" s="41">
        <f t="shared" si="0"/>
        <v>20</v>
      </c>
      <c r="AH45" s="235" t="str">
        <f>IF(AG45=5,"Moderado",IF(AG45=10,"Mayor",IF(AG45=20,"Catastrófico",0)))</f>
        <v>Catastrófico</v>
      </c>
      <c r="AI45" s="232">
        <f>IF(AH45="","",IF(AH45="Leve",0.2,IF(AH45="Menor",0.4,IF(AH45="Moderado",0.6,IF(AH45="Mayor",0.8,IF(AH45="Catastrófico",1,))))))</f>
        <v>1</v>
      </c>
      <c r="AJ45" s="235"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Extremo</v>
      </c>
      <c r="AK45" s="20">
        <v>1</v>
      </c>
      <c r="AL45" s="16" t="s">
        <v>314</v>
      </c>
      <c r="AM45" s="26" t="s">
        <v>198</v>
      </c>
      <c r="AN45" s="26">
        <f t="shared" si="16"/>
        <v>15</v>
      </c>
      <c r="AO45" s="26" t="s">
        <v>199</v>
      </c>
      <c r="AP45" s="26">
        <f t="shared" si="17"/>
        <v>15</v>
      </c>
      <c r="AQ45" s="26" t="s">
        <v>200</v>
      </c>
      <c r="AR45" s="26">
        <f t="shared" si="18"/>
        <v>15</v>
      </c>
      <c r="AS45" s="26" t="s">
        <v>233</v>
      </c>
      <c r="AT45" s="26">
        <f t="shared" si="19"/>
        <v>15</v>
      </c>
      <c r="AU45" s="26" t="s">
        <v>202</v>
      </c>
      <c r="AV45" s="26">
        <f t="shared" si="20"/>
        <v>15</v>
      </c>
      <c r="AW45" s="26" t="s">
        <v>203</v>
      </c>
      <c r="AX45" s="26">
        <f t="shared" si="21"/>
        <v>15</v>
      </c>
      <c r="AY45" s="26" t="s">
        <v>204</v>
      </c>
      <c r="AZ45" s="26">
        <f t="shared" si="22"/>
        <v>15</v>
      </c>
      <c r="BA45" s="61">
        <f t="shared" ref="BA45:BA46" si="27">SUM(AN45,AP45,AR45,AT45,AV45,AX45,AZ45)</f>
        <v>105</v>
      </c>
      <c r="BB45" s="26" t="str">
        <f t="shared" ref="BB45:BB46" si="28">IF(BA45&gt;=96,"Fuerte",IF(AND(BA45&gt;=86, BA45&lt;96),"Moderado",IF(BA45&lt;86,"Débil")))</f>
        <v>Fuerte</v>
      </c>
      <c r="BC45" s="26" t="s">
        <v>205</v>
      </c>
      <c r="BD45" s="26">
        <f t="shared" ref="BD45:BD46" si="29">VALUE(IF(OR(AND(BB45="Fuerte",BC45="Fuerte")),"100",IF(OR(AND(BB45="Fuerte",BC45="Moderado"),AND(BB45="Moderado",BC45="Fuerte"),AND(BB45="Moderado",BC45="Moderado")),"50",IF(OR(AND(BB45="Fuerte",BC45="Débil"),AND(BB45="Moderado",BC45="Débil"),AND(BB45="Débil",BC45="Fuerte"),AND(BB45="Débil",BC45="Moderado"),AND(BB45="Débil",BC45="Débil")),"0",))))</f>
        <v>100</v>
      </c>
      <c r="BE45" s="19" t="str">
        <f t="shared" ref="BE45:BE46" si="30">IF(BD45=100,"Fuerte",IF(BD45=50,"Moderado",IF(BD45=0,"Débil")))</f>
        <v>Fuerte</v>
      </c>
      <c r="BF45" s="239">
        <f>AVERAGE(BD45:BD50)</f>
        <v>100</v>
      </c>
      <c r="BG45" s="239" t="str">
        <f>IF(BF45=100,"Fuerte",IF(AND(BF45&lt;=99, BF45&gt;=50),"Moderado",IF(BF45&lt;50,"Débil")))</f>
        <v>Fuerte</v>
      </c>
      <c r="BH45" s="256">
        <f>IF(BG45="Fuerte",(J45-2),IF(BG45="Moderado",(J45-1), IF(BG45="Débil",((J45-0)))))</f>
        <v>3</v>
      </c>
      <c r="BI45" s="256" t="str">
        <f>IF(BH45&lt;=0,"Rara vez",IF(BH45=1,"Rara vez",IF(BH45=2,"Improbable",IF(BH45=3,"Posible",IF(BH45=4,"Probable",IF(BH45=5,"Casi Seguro"))))))</f>
        <v>Posible</v>
      </c>
      <c r="BJ45" s="232">
        <f>IF(BI45="","",IF(BI45="Rara vez",0.2,IF(BI45="Improbable",0.4,IF(BI45="Posible",0.6,IF(BI45="Probable",0.8,IF(BI45="Casi seguro",1,))))))</f>
        <v>0.6</v>
      </c>
      <c r="BK45" s="256" t="str">
        <f>IFERROR(IF(AG45=5,"Moderado",IF(AG45=10,"Mayor",IF(AG45=20,"Catastrófico",0))),"")</f>
        <v>Catastrófico</v>
      </c>
      <c r="BL45" s="232">
        <f>IF(AH45="","",IF(AH45="Moderado",0.6,IF(AH45="Mayor",0.8,IF(AH45="Catastrófico",1,))))</f>
        <v>1</v>
      </c>
      <c r="BM45" s="256"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Extremo</v>
      </c>
      <c r="BN45" s="19" t="s">
        <v>244</v>
      </c>
      <c r="BO45" s="69" t="s">
        <v>315</v>
      </c>
      <c r="BP45" s="20" t="s">
        <v>316</v>
      </c>
      <c r="BQ45" s="20" t="s">
        <v>317</v>
      </c>
      <c r="BR45" s="20" t="s">
        <v>318</v>
      </c>
      <c r="BS45" s="20" t="s">
        <v>319</v>
      </c>
      <c r="BT45" s="62"/>
      <c r="BU45" s="62"/>
      <c r="BV45" s="20"/>
      <c r="BW45" s="20"/>
      <c r="BX45" s="47"/>
      <c r="BY45" s="47"/>
      <c r="BZ45" s="47"/>
      <c r="CA45" s="47"/>
      <c r="CB45" s="47"/>
      <c r="CC45" s="47"/>
      <c r="CD45" s="47"/>
      <c r="CE45" s="47"/>
      <c r="CF45" s="47"/>
      <c r="CG45" s="47"/>
      <c r="CH45" s="47"/>
      <c r="CI45" s="47"/>
      <c r="CJ45" s="47"/>
      <c r="CK45" s="47"/>
      <c r="CL45" s="47"/>
      <c r="CM45" s="47"/>
      <c r="CN45" s="47"/>
      <c r="CO45" s="47"/>
      <c r="CP45" s="47"/>
      <c r="CQ45" s="47"/>
    </row>
    <row r="46" spans="1:95" ht="78.75" customHeight="1">
      <c r="A46" s="233"/>
      <c r="B46" s="233"/>
      <c r="C46" s="233"/>
      <c r="D46" s="233"/>
      <c r="E46" s="64"/>
      <c r="F46" s="64"/>
      <c r="G46" s="233"/>
      <c r="H46" s="233"/>
      <c r="I46" s="40" t="s">
        <v>211</v>
      </c>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41">
        <f t="shared" si="0"/>
        <v>5</v>
      </c>
      <c r="AH46" s="233"/>
      <c r="AI46" s="233"/>
      <c r="AJ46" s="233"/>
      <c r="AK46" s="20">
        <v>2</v>
      </c>
      <c r="AL46" s="16" t="s">
        <v>320</v>
      </c>
      <c r="AM46" s="26" t="s">
        <v>198</v>
      </c>
      <c r="AN46" s="26">
        <f t="shared" si="16"/>
        <v>15</v>
      </c>
      <c r="AO46" s="26" t="s">
        <v>199</v>
      </c>
      <c r="AP46" s="26">
        <f t="shared" si="17"/>
        <v>15</v>
      </c>
      <c r="AQ46" s="26" t="s">
        <v>200</v>
      </c>
      <c r="AR46" s="26">
        <f t="shared" si="18"/>
        <v>15</v>
      </c>
      <c r="AS46" s="26" t="s">
        <v>233</v>
      </c>
      <c r="AT46" s="26">
        <f t="shared" si="19"/>
        <v>15</v>
      </c>
      <c r="AU46" s="26" t="s">
        <v>202</v>
      </c>
      <c r="AV46" s="26">
        <f t="shared" si="20"/>
        <v>15</v>
      </c>
      <c r="AW46" s="26" t="s">
        <v>203</v>
      </c>
      <c r="AX46" s="26">
        <f t="shared" si="21"/>
        <v>15</v>
      </c>
      <c r="AY46" s="26" t="s">
        <v>204</v>
      </c>
      <c r="AZ46" s="26">
        <f t="shared" si="22"/>
        <v>15</v>
      </c>
      <c r="BA46" s="61">
        <f t="shared" si="27"/>
        <v>105</v>
      </c>
      <c r="BB46" s="26" t="str">
        <f t="shared" si="28"/>
        <v>Fuerte</v>
      </c>
      <c r="BC46" s="26" t="s">
        <v>205</v>
      </c>
      <c r="BD46" s="26">
        <f t="shared" si="29"/>
        <v>100</v>
      </c>
      <c r="BE46" s="19" t="str">
        <f t="shared" si="30"/>
        <v>Fuerte</v>
      </c>
      <c r="BF46" s="233"/>
      <c r="BG46" s="233"/>
      <c r="BH46" s="233"/>
      <c r="BI46" s="233"/>
      <c r="BJ46" s="233"/>
      <c r="BK46" s="233"/>
      <c r="BL46" s="233"/>
      <c r="BM46" s="233"/>
      <c r="BN46" s="19" t="s">
        <v>244</v>
      </c>
      <c r="BO46" s="69" t="s">
        <v>321</v>
      </c>
      <c r="BP46" s="20" t="s">
        <v>316</v>
      </c>
      <c r="BQ46" s="20" t="s">
        <v>317</v>
      </c>
      <c r="BR46" s="20" t="s">
        <v>318</v>
      </c>
      <c r="BS46" s="20" t="s">
        <v>319</v>
      </c>
      <c r="BT46" s="62"/>
      <c r="BU46" s="62"/>
      <c r="BV46" s="20"/>
      <c r="BW46" s="20"/>
      <c r="BX46" s="47"/>
      <c r="BY46" s="47"/>
      <c r="BZ46" s="47"/>
      <c r="CA46" s="47"/>
      <c r="CB46" s="47"/>
      <c r="CC46" s="47"/>
      <c r="CD46" s="47"/>
      <c r="CE46" s="47"/>
      <c r="CF46" s="47"/>
      <c r="CG46" s="47"/>
      <c r="CH46" s="47"/>
      <c r="CI46" s="47"/>
      <c r="CJ46" s="47"/>
      <c r="CK46" s="47"/>
      <c r="CL46" s="47"/>
      <c r="CM46" s="47"/>
      <c r="CN46" s="47"/>
      <c r="CO46" s="47"/>
      <c r="CP46" s="47"/>
      <c r="CQ46" s="47"/>
    </row>
    <row r="47" spans="1:95" ht="78.75" customHeight="1">
      <c r="A47" s="233"/>
      <c r="B47" s="233"/>
      <c r="C47" s="233"/>
      <c r="D47" s="233"/>
      <c r="E47" s="64"/>
      <c r="F47" s="64"/>
      <c r="G47" s="233"/>
      <c r="H47" s="233"/>
      <c r="I47" s="40" t="s">
        <v>217</v>
      </c>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41">
        <f t="shared" si="0"/>
        <v>5</v>
      </c>
      <c r="AH47" s="233"/>
      <c r="AI47" s="233"/>
      <c r="AJ47" s="233"/>
      <c r="AK47" s="20">
        <v>3</v>
      </c>
      <c r="AL47" s="16" t="s">
        <v>229</v>
      </c>
      <c r="AM47" s="26"/>
      <c r="AN47" s="26" t="str">
        <f t="shared" si="16"/>
        <v/>
      </c>
      <c r="AO47" s="26"/>
      <c r="AP47" s="26" t="str">
        <f t="shared" si="17"/>
        <v/>
      </c>
      <c r="AQ47" s="26"/>
      <c r="AR47" s="26" t="str">
        <f t="shared" si="18"/>
        <v/>
      </c>
      <c r="AS47" s="26"/>
      <c r="AT47" s="26" t="str">
        <f t="shared" si="19"/>
        <v/>
      </c>
      <c r="AU47" s="26"/>
      <c r="AV47" s="26" t="str">
        <f t="shared" si="20"/>
        <v/>
      </c>
      <c r="AW47" s="26"/>
      <c r="AX47" s="26" t="str">
        <f t="shared" si="21"/>
        <v/>
      </c>
      <c r="AY47" s="26"/>
      <c r="AZ47" s="26" t="str">
        <f t="shared" si="22"/>
        <v/>
      </c>
      <c r="BA47" s="61"/>
      <c r="BB47" s="26"/>
      <c r="BC47" s="26"/>
      <c r="BD47" s="26"/>
      <c r="BE47" s="19"/>
      <c r="BF47" s="233"/>
      <c r="BG47" s="233"/>
      <c r="BH47" s="233"/>
      <c r="BI47" s="233"/>
      <c r="BJ47" s="233"/>
      <c r="BK47" s="233"/>
      <c r="BL47" s="233"/>
      <c r="BM47" s="233"/>
      <c r="BN47" s="19"/>
      <c r="BO47" s="20"/>
      <c r="BP47" s="20"/>
      <c r="BQ47" s="20"/>
      <c r="BR47" s="20"/>
      <c r="BS47" s="20"/>
      <c r="BT47" s="62"/>
      <c r="BU47" s="62"/>
      <c r="BV47" s="20"/>
      <c r="BW47" s="20"/>
      <c r="BX47" s="47"/>
      <c r="BY47" s="47"/>
      <c r="BZ47" s="47"/>
      <c r="CA47" s="47"/>
      <c r="CB47" s="47"/>
      <c r="CC47" s="47"/>
      <c r="CD47" s="47"/>
      <c r="CE47" s="47"/>
      <c r="CF47" s="47"/>
      <c r="CG47" s="47"/>
      <c r="CH47" s="47"/>
      <c r="CI47" s="47"/>
      <c r="CJ47" s="47"/>
      <c r="CK47" s="47"/>
      <c r="CL47" s="47"/>
      <c r="CM47" s="47"/>
      <c r="CN47" s="47"/>
      <c r="CO47" s="47"/>
      <c r="CP47" s="47"/>
      <c r="CQ47" s="47"/>
    </row>
    <row r="48" spans="1:95" ht="78.75" customHeight="1">
      <c r="A48" s="233"/>
      <c r="B48" s="233"/>
      <c r="C48" s="233"/>
      <c r="D48" s="233"/>
      <c r="E48" s="64"/>
      <c r="F48" s="64"/>
      <c r="G48" s="233"/>
      <c r="H48" s="233"/>
      <c r="I48" s="40" t="s">
        <v>306</v>
      </c>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41">
        <f t="shared" si="0"/>
        <v>5</v>
      </c>
      <c r="AH48" s="233"/>
      <c r="AI48" s="233"/>
      <c r="AJ48" s="233"/>
      <c r="AK48" s="20">
        <v>4</v>
      </c>
      <c r="AL48" s="16" t="s">
        <v>229</v>
      </c>
      <c r="AM48" s="26"/>
      <c r="AN48" s="26" t="str">
        <f t="shared" si="16"/>
        <v/>
      </c>
      <c r="AO48" s="26"/>
      <c r="AP48" s="26" t="str">
        <f t="shared" si="17"/>
        <v/>
      </c>
      <c r="AQ48" s="26"/>
      <c r="AR48" s="26" t="str">
        <f t="shared" si="18"/>
        <v/>
      </c>
      <c r="AS48" s="26"/>
      <c r="AT48" s="26" t="str">
        <f t="shared" si="19"/>
        <v/>
      </c>
      <c r="AU48" s="26"/>
      <c r="AV48" s="26" t="str">
        <f t="shared" si="20"/>
        <v/>
      </c>
      <c r="AW48" s="26"/>
      <c r="AX48" s="26" t="str">
        <f t="shared" si="21"/>
        <v/>
      </c>
      <c r="AY48" s="26"/>
      <c r="AZ48" s="26" t="str">
        <f t="shared" si="22"/>
        <v/>
      </c>
      <c r="BA48" s="61"/>
      <c r="BB48" s="26"/>
      <c r="BC48" s="26"/>
      <c r="BD48" s="26"/>
      <c r="BE48" s="19"/>
      <c r="BF48" s="233"/>
      <c r="BG48" s="233"/>
      <c r="BH48" s="233"/>
      <c r="BI48" s="233"/>
      <c r="BJ48" s="233"/>
      <c r="BK48" s="233"/>
      <c r="BL48" s="233"/>
      <c r="BM48" s="233"/>
      <c r="BN48" s="19"/>
      <c r="BO48" s="20"/>
      <c r="BP48" s="20"/>
      <c r="BQ48" s="20"/>
      <c r="BR48" s="20"/>
      <c r="BS48" s="20"/>
      <c r="BT48" s="62"/>
      <c r="BU48" s="62"/>
      <c r="BV48" s="20"/>
      <c r="BW48" s="20"/>
      <c r="BX48" s="47"/>
      <c r="BY48" s="47"/>
      <c r="BZ48" s="47"/>
      <c r="CA48" s="47"/>
      <c r="CB48" s="47"/>
      <c r="CC48" s="47"/>
      <c r="CD48" s="47"/>
      <c r="CE48" s="47"/>
      <c r="CF48" s="47"/>
      <c r="CG48" s="47"/>
      <c r="CH48" s="47"/>
      <c r="CI48" s="47"/>
      <c r="CJ48" s="47"/>
      <c r="CK48" s="47"/>
      <c r="CL48" s="47"/>
      <c r="CM48" s="47"/>
      <c r="CN48" s="47"/>
      <c r="CO48" s="47"/>
      <c r="CP48" s="47"/>
      <c r="CQ48" s="47"/>
    </row>
    <row r="49" spans="1:95" ht="78.75" customHeight="1">
      <c r="A49" s="233"/>
      <c r="B49" s="233"/>
      <c r="C49" s="233"/>
      <c r="D49" s="233"/>
      <c r="E49" s="64"/>
      <c r="F49" s="64"/>
      <c r="G49" s="233"/>
      <c r="H49" s="233"/>
      <c r="I49" s="40"/>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41">
        <f t="shared" si="0"/>
        <v>5</v>
      </c>
      <c r="AH49" s="233"/>
      <c r="AI49" s="233"/>
      <c r="AJ49" s="233"/>
      <c r="AK49" s="20">
        <v>5</v>
      </c>
      <c r="AL49" s="16" t="s">
        <v>229</v>
      </c>
      <c r="AM49" s="26"/>
      <c r="AN49" s="26" t="str">
        <f t="shared" si="16"/>
        <v/>
      </c>
      <c r="AO49" s="26"/>
      <c r="AP49" s="26" t="str">
        <f t="shared" si="17"/>
        <v/>
      </c>
      <c r="AQ49" s="26"/>
      <c r="AR49" s="26" t="str">
        <f t="shared" si="18"/>
        <v/>
      </c>
      <c r="AS49" s="26"/>
      <c r="AT49" s="26" t="str">
        <f t="shared" si="19"/>
        <v/>
      </c>
      <c r="AU49" s="26"/>
      <c r="AV49" s="26" t="str">
        <f t="shared" si="20"/>
        <v/>
      </c>
      <c r="AW49" s="26"/>
      <c r="AX49" s="26" t="str">
        <f t="shared" si="21"/>
        <v/>
      </c>
      <c r="AY49" s="26"/>
      <c r="AZ49" s="26" t="str">
        <f t="shared" si="22"/>
        <v/>
      </c>
      <c r="BA49" s="61"/>
      <c r="BB49" s="26"/>
      <c r="BC49" s="26"/>
      <c r="BD49" s="26"/>
      <c r="BE49" s="19"/>
      <c r="BF49" s="233"/>
      <c r="BG49" s="233"/>
      <c r="BH49" s="233"/>
      <c r="BI49" s="233"/>
      <c r="BJ49" s="233"/>
      <c r="BK49" s="233"/>
      <c r="BL49" s="233"/>
      <c r="BM49" s="233"/>
      <c r="BN49" s="19"/>
      <c r="BO49" s="20"/>
      <c r="BP49" s="20"/>
      <c r="BQ49" s="20"/>
      <c r="BR49" s="20"/>
      <c r="BS49" s="20"/>
      <c r="BT49" s="62"/>
      <c r="BU49" s="62"/>
      <c r="BV49" s="20"/>
      <c r="BW49" s="20"/>
      <c r="BX49" s="47"/>
      <c r="BY49" s="47"/>
      <c r="BZ49" s="47"/>
      <c r="CA49" s="47"/>
      <c r="CB49" s="47"/>
      <c r="CC49" s="47"/>
      <c r="CD49" s="47"/>
      <c r="CE49" s="47"/>
      <c r="CF49" s="47"/>
      <c r="CG49" s="47"/>
      <c r="CH49" s="47"/>
      <c r="CI49" s="47"/>
      <c r="CJ49" s="47"/>
      <c r="CK49" s="47"/>
      <c r="CL49" s="47"/>
      <c r="CM49" s="47"/>
      <c r="CN49" s="47"/>
      <c r="CO49" s="47"/>
      <c r="CP49" s="47"/>
      <c r="CQ49" s="47"/>
    </row>
    <row r="50" spans="1:95" ht="78.75" customHeight="1">
      <c r="A50" s="234"/>
      <c r="B50" s="234"/>
      <c r="C50" s="234"/>
      <c r="D50" s="234"/>
      <c r="E50" s="65"/>
      <c r="F50" s="65"/>
      <c r="G50" s="234"/>
      <c r="H50" s="234"/>
      <c r="I50" s="40"/>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41">
        <f t="shared" si="0"/>
        <v>5</v>
      </c>
      <c r="AH50" s="234"/>
      <c r="AI50" s="234"/>
      <c r="AJ50" s="234"/>
      <c r="AK50" s="20">
        <v>6</v>
      </c>
      <c r="AL50" s="16" t="s">
        <v>229</v>
      </c>
      <c r="AM50" s="26"/>
      <c r="AN50" s="26" t="str">
        <f t="shared" si="16"/>
        <v/>
      </c>
      <c r="AO50" s="26"/>
      <c r="AP50" s="26" t="str">
        <f t="shared" si="17"/>
        <v/>
      </c>
      <c r="AQ50" s="26"/>
      <c r="AR50" s="26" t="str">
        <f t="shared" si="18"/>
        <v/>
      </c>
      <c r="AS50" s="26"/>
      <c r="AT50" s="26" t="str">
        <f t="shared" si="19"/>
        <v/>
      </c>
      <c r="AU50" s="26"/>
      <c r="AV50" s="26" t="str">
        <f t="shared" si="20"/>
        <v/>
      </c>
      <c r="AW50" s="26"/>
      <c r="AX50" s="26" t="str">
        <f t="shared" si="21"/>
        <v/>
      </c>
      <c r="AY50" s="26"/>
      <c r="AZ50" s="26" t="str">
        <f t="shared" si="22"/>
        <v/>
      </c>
      <c r="BA50" s="61"/>
      <c r="BB50" s="26"/>
      <c r="BC50" s="26"/>
      <c r="BD50" s="26"/>
      <c r="BE50" s="19"/>
      <c r="BF50" s="234"/>
      <c r="BG50" s="234"/>
      <c r="BH50" s="234"/>
      <c r="BI50" s="234"/>
      <c r="BJ50" s="234"/>
      <c r="BK50" s="234"/>
      <c r="BL50" s="234"/>
      <c r="BM50" s="234"/>
      <c r="BN50" s="19"/>
      <c r="BO50" s="20"/>
      <c r="BP50" s="20"/>
      <c r="BQ50" s="20"/>
      <c r="BR50" s="20"/>
      <c r="BS50" s="20"/>
      <c r="BT50" s="62"/>
      <c r="BU50" s="62"/>
      <c r="BV50" s="20"/>
      <c r="BW50" s="20"/>
      <c r="BX50" s="47"/>
      <c r="BY50" s="47"/>
      <c r="BZ50" s="47"/>
      <c r="CA50" s="47"/>
      <c r="CB50" s="47"/>
      <c r="CC50" s="47"/>
      <c r="CD50" s="47"/>
      <c r="CE50" s="47"/>
      <c r="CF50" s="47"/>
      <c r="CG50" s="47"/>
      <c r="CH50" s="47"/>
      <c r="CI50" s="47"/>
      <c r="CJ50" s="47"/>
      <c r="CK50" s="47"/>
      <c r="CL50" s="47"/>
      <c r="CM50" s="47"/>
      <c r="CN50" s="47"/>
      <c r="CO50" s="47"/>
      <c r="CP50" s="47"/>
      <c r="CQ50" s="47"/>
    </row>
    <row r="51" spans="1:95" ht="112.5" customHeight="1">
      <c r="A51" s="268">
        <v>8</v>
      </c>
      <c r="B51" s="268" t="s">
        <v>322</v>
      </c>
      <c r="C51" s="268" t="s">
        <v>323</v>
      </c>
      <c r="D51" s="268" t="s">
        <v>324</v>
      </c>
      <c r="E51" s="70" t="s">
        <v>325</v>
      </c>
      <c r="F51" s="40" t="s">
        <v>326</v>
      </c>
      <c r="G51" s="268" t="s">
        <v>327</v>
      </c>
      <c r="H51" s="268" t="s">
        <v>193</v>
      </c>
      <c r="I51" s="40" t="s">
        <v>217</v>
      </c>
      <c r="J51" s="268">
        <v>2</v>
      </c>
      <c r="K51" s="277" t="str">
        <f>IF(J51&lt;=0,"",IF(J51=1,"Rara vez",IF(J51=2,"Improbable",IF(J51=3,"Posible",IF(J51=4,"Probable",IF(J51=5,"Casi Seguro"))))))</f>
        <v>Improbable</v>
      </c>
      <c r="L51" s="278">
        <v>0.4</v>
      </c>
      <c r="M51" s="279" t="s">
        <v>195</v>
      </c>
      <c r="N51" s="275" t="s">
        <v>195</v>
      </c>
      <c r="O51" s="275" t="s">
        <v>195</v>
      </c>
      <c r="P51" s="275" t="s">
        <v>195</v>
      </c>
      <c r="Q51" s="275" t="s">
        <v>195</v>
      </c>
      <c r="R51" s="275" t="s">
        <v>195</v>
      </c>
      <c r="S51" s="275" t="s">
        <v>196</v>
      </c>
      <c r="T51" s="275" t="s">
        <v>196</v>
      </c>
      <c r="U51" s="275" t="s">
        <v>196</v>
      </c>
      <c r="V51" s="275" t="s">
        <v>195</v>
      </c>
      <c r="W51" s="275" t="s">
        <v>195</v>
      </c>
      <c r="X51" s="275" t="s">
        <v>195</v>
      </c>
      <c r="Y51" s="275" t="s">
        <v>195</v>
      </c>
      <c r="Z51" s="275" t="s">
        <v>195</v>
      </c>
      <c r="AA51" s="275" t="s">
        <v>195</v>
      </c>
      <c r="AB51" s="275" t="s">
        <v>196</v>
      </c>
      <c r="AC51" s="275" t="s">
        <v>195</v>
      </c>
      <c r="AD51" s="275" t="s">
        <v>196</v>
      </c>
      <c r="AE51" s="275" t="s">
        <v>196</v>
      </c>
      <c r="AF51" s="241">
        <f>IF(AB51="Si","19",COUNTIF(M51:AE52,"si"))</f>
        <v>13</v>
      </c>
      <c r="AG51" s="41">
        <f t="shared" si="0"/>
        <v>20</v>
      </c>
      <c r="AH51" s="277" t="str">
        <f>IF(AG51=5,"Moderado",IF(AG51=10,"Mayor",IF(AG51=20,"Catastrófico",0)))</f>
        <v>Catastrófico</v>
      </c>
      <c r="AI51" s="282">
        <v>0.8</v>
      </c>
      <c r="AJ51" s="277" t="s">
        <v>328</v>
      </c>
      <c r="AK51" s="71">
        <v>1</v>
      </c>
      <c r="AL51" s="16" t="s">
        <v>329</v>
      </c>
      <c r="AM51" s="26" t="s">
        <v>198</v>
      </c>
      <c r="AN51" s="26">
        <f t="shared" si="16"/>
        <v>15</v>
      </c>
      <c r="AO51" s="26" t="s">
        <v>330</v>
      </c>
      <c r="AP51" s="26">
        <f t="shared" si="17"/>
        <v>0</v>
      </c>
      <c r="AQ51" s="26" t="s">
        <v>200</v>
      </c>
      <c r="AR51" s="26">
        <f t="shared" si="18"/>
        <v>15</v>
      </c>
      <c r="AS51" s="26" t="s">
        <v>233</v>
      </c>
      <c r="AT51" s="26">
        <f t="shared" si="19"/>
        <v>15</v>
      </c>
      <c r="AU51" s="26" t="s">
        <v>202</v>
      </c>
      <c r="AV51" s="26">
        <f t="shared" si="20"/>
        <v>15</v>
      </c>
      <c r="AW51" s="26" t="s">
        <v>203</v>
      </c>
      <c r="AX51" s="26">
        <f t="shared" si="21"/>
        <v>15</v>
      </c>
      <c r="AY51" s="26" t="s">
        <v>204</v>
      </c>
      <c r="AZ51" s="26">
        <f t="shared" si="22"/>
        <v>15</v>
      </c>
      <c r="BA51" s="61">
        <f>SUM(AN51,AP51,AR51,AT51,AV51,AX51,AZ51)</f>
        <v>90</v>
      </c>
      <c r="BB51" s="26" t="str">
        <f>IF(BA51&gt;=96,"Fuerte",IF(AND(BA51&gt;=86, BA51&lt;96),"Moderado",IF(BA51&lt;86,"Débil")))</f>
        <v>Moderado</v>
      </c>
      <c r="BC51" s="26" t="s">
        <v>205</v>
      </c>
      <c r="BD51" s="26">
        <f>VALUE(IF(OR(AND(BB51="Fuerte",BC51="Fuerte")),"100",IF(OR(AND(BB51="Fuerte",BC51="Moderado"),AND(BB51="Moderado",BC51="Fuerte"),AND(BB51="Moderado",BC51="Moderado")),"50",IF(OR(AND(BB51="Fuerte",BC51="Débil"),AND(BB51="Moderado",BC51="Débil"),AND(BB51="Débil",BC51="Fuerte"),AND(BB51="Débil",BC51="Moderado"),AND(BB51="Débil",BC51="Débil")),"0",))))</f>
        <v>50</v>
      </c>
      <c r="BE51" s="19" t="str">
        <f>IF(BD51=100,"Fuerte",IF(BD51=50,"Moderado",IF(BD51=0,"Débil")))</f>
        <v>Moderado</v>
      </c>
      <c r="BF51" s="239">
        <f>AVERAGE(BD51:BD56)</f>
        <v>50</v>
      </c>
      <c r="BG51" s="239" t="str">
        <f>IF(BF51=100,"Fuerte",IF(AND(BF51&lt;=99, BF51&gt;=50),"Moderado",IF(BF51&lt;50,"Débil")))</f>
        <v>Moderado</v>
      </c>
      <c r="BH51" s="256">
        <f>IF(BG51="Fuerte",(J51-2),IF(BG51="Moderado",(J51-1), IF(BG51="Débil",((J51-0)))))</f>
        <v>1</v>
      </c>
      <c r="BI51" s="256" t="str">
        <f>IF(BH51&lt;=0,"Rara vez",IF(BH51=1,"Rara vez",IF(BH51=2,"Improbable",IF(BH51=3,"Posible",IF(BH51=4,"Probable",IF(BH51=5,"Casi Seguro"))))))</f>
        <v>Rara vez</v>
      </c>
      <c r="BJ51" s="232">
        <f>IF(BI51="","",IF(BI51="Rara vez",0.2,IF(BI51="Improbable",0.4,IF(BI51="Posible",0.6,IF(BI51="Probable",0.8,IF(BI51="Casi seguro",1,))))))</f>
        <v>0.2</v>
      </c>
      <c r="BK51" s="256" t="str">
        <f>IFERROR(IF(AG51=5,"Moderado",IF(AG51=10,"Mayor",IF(AG51=20,"Catastrófico",0))),"")</f>
        <v>Catastrófico</v>
      </c>
      <c r="BL51" s="232">
        <f>IF(AH51="","",IF(AH51="Moderado",0.6,IF(AH51="Mayor",0.8,IF(AH51="Catastrófico",1,))))</f>
        <v>1</v>
      </c>
      <c r="BM51" s="256"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Extremo</v>
      </c>
      <c r="BN51" s="19" t="s">
        <v>244</v>
      </c>
      <c r="BO51" s="24" t="s">
        <v>331</v>
      </c>
      <c r="BP51" s="20" t="s">
        <v>332</v>
      </c>
      <c r="BQ51" s="20" t="s">
        <v>333</v>
      </c>
      <c r="BR51" s="20" t="s">
        <v>334</v>
      </c>
      <c r="BS51" s="20" t="s">
        <v>335</v>
      </c>
      <c r="BT51" s="62" t="s">
        <v>336</v>
      </c>
      <c r="BU51" s="62" t="s">
        <v>337</v>
      </c>
      <c r="BV51" s="72"/>
      <c r="BW51" s="62"/>
      <c r="BX51" s="47"/>
      <c r="BY51" s="47"/>
      <c r="BZ51" s="47"/>
      <c r="CA51" s="47"/>
      <c r="CB51" s="47"/>
      <c r="CC51" s="47"/>
      <c r="CD51" s="47"/>
      <c r="CE51" s="47"/>
      <c r="CF51" s="47"/>
      <c r="CG51" s="47"/>
      <c r="CH51" s="47"/>
      <c r="CI51" s="47"/>
      <c r="CJ51" s="47"/>
      <c r="CK51" s="47"/>
      <c r="CL51" s="47"/>
      <c r="CM51" s="47"/>
      <c r="CN51" s="47"/>
      <c r="CO51" s="47"/>
      <c r="CP51" s="47"/>
      <c r="CQ51" s="47"/>
    </row>
    <row r="52" spans="1:95" ht="78.75" customHeight="1">
      <c r="A52" s="233"/>
      <c r="B52" s="233"/>
      <c r="C52" s="233"/>
      <c r="D52" s="233"/>
      <c r="E52" s="73"/>
      <c r="F52" s="42"/>
      <c r="G52" s="233"/>
      <c r="H52" s="233"/>
      <c r="I52" s="40" t="s">
        <v>301</v>
      </c>
      <c r="J52" s="233"/>
      <c r="K52" s="233"/>
      <c r="L52" s="276"/>
      <c r="M52" s="276"/>
      <c r="N52" s="276"/>
      <c r="O52" s="276"/>
      <c r="P52" s="276"/>
      <c r="Q52" s="276"/>
      <c r="R52" s="276"/>
      <c r="S52" s="276"/>
      <c r="T52" s="276"/>
      <c r="U52" s="276"/>
      <c r="V52" s="276"/>
      <c r="W52" s="276"/>
      <c r="X52" s="276"/>
      <c r="Y52" s="276"/>
      <c r="Z52" s="276"/>
      <c r="AA52" s="276"/>
      <c r="AB52" s="276"/>
      <c r="AC52" s="276"/>
      <c r="AD52" s="276"/>
      <c r="AE52" s="276"/>
      <c r="AF52" s="233"/>
      <c r="AG52" s="41">
        <f t="shared" si="0"/>
        <v>5</v>
      </c>
      <c r="AH52" s="233"/>
      <c r="AI52" s="276"/>
      <c r="AJ52" s="233"/>
      <c r="AK52" s="71">
        <v>2</v>
      </c>
      <c r="AL52" s="16" t="s">
        <v>229</v>
      </c>
      <c r="AM52" s="26"/>
      <c r="AN52" s="26" t="str">
        <f t="shared" si="16"/>
        <v/>
      </c>
      <c r="AO52" s="26"/>
      <c r="AP52" s="26" t="str">
        <f t="shared" si="17"/>
        <v/>
      </c>
      <c r="AQ52" s="26"/>
      <c r="AR52" s="26" t="str">
        <f t="shared" si="18"/>
        <v/>
      </c>
      <c r="AS52" s="26"/>
      <c r="AT52" s="26" t="str">
        <f t="shared" si="19"/>
        <v/>
      </c>
      <c r="AU52" s="26"/>
      <c r="AV52" s="26" t="str">
        <f t="shared" si="20"/>
        <v/>
      </c>
      <c r="AW52" s="26"/>
      <c r="AX52" s="26" t="str">
        <f t="shared" si="21"/>
        <v/>
      </c>
      <c r="AY52" s="26"/>
      <c r="AZ52" s="26" t="str">
        <f t="shared" si="22"/>
        <v/>
      </c>
      <c r="BA52" s="61"/>
      <c r="BB52" s="26"/>
      <c r="BC52" s="26"/>
      <c r="BD52" s="26"/>
      <c r="BE52" s="19"/>
      <c r="BF52" s="233"/>
      <c r="BG52" s="233"/>
      <c r="BH52" s="233"/>
      <c r="BI52" s="233"/>
      <c r="BJ52" s="233"/>
      <c r="BK52" s="233"/>
      <c r="BL52" s="233"/>
      <c r="BM52" s="233"/>
      <c r="BN52" s="19" t="s">
        <v>244</v>
      </c>
      <c r="BO52" s="20"/>
      <c r="BP52" s="20"/>
      <c r="BQ52" s="20"/>
      <c r="BR52" s="20"/>
      <c r="BS52" s="20"/>
      <c r="BT52" s="20"/>
      <c r="BU52" s="20"/>
      <c r="BV52" s="62"/>
      <c r="BW52" s="62"/>
      <c r="BX52" s="47"/>
      <c r="BY52" s="47"/>
      <c r="BZ52" s="47"/>
      <c r="CA52" s="47"/>
      <c r="CB52" s="47"/>
      <c r="CC52" s="47"/>
      <c r="CD52" s="47"/>
      <c r="CE52" s="47"/>
      <c r="CF52" s="47"/>
      <c r="CG52" s="47"/>
      <c r="CH52" s="47"/>
      <c r="CI52" s="47"/>
      <c r="CJ52" s="47"/>
      <c r="CK52" s="47"/>
      <c r="CL52" s="47"/>
      <c r="CM52" s="47"/>
      <c r="CN52" s="47"/>
      <c r="CO52" s="47"/>
      <c r="CP52" s="47"/>
      <c r="CQ52" s="47"/>
    </row>
    <row r="53" spans="1:95" ht="78.75" customHeight="1">
      <c r="A53" s="233"/>
      <c r="B53" s="233"/>
      <c r="C53" s="233"/>
      <c r="D53" s="233"/>
      <c r="E53" s="73"/>
      <c r="F53" s="64"/>
      <c r="G53" s="233"/>
      <c r="H53" s="233"/>
      <c r="I53" s="40" t="s">
        <v>307</v>
      </c>
      <c r="J53" s="233"/>
      <c r="K53" s="233"/>
      <c r="L53" s="276"/>
      <c r="M53" s="276"/>
      <c r="N53" s="276"/>
      <c r="O53" s="276"/>
      <c r="P53" s="276"/>
      <c r="Q53" s="276"/>
      <c r="R53" s="276"/>
      <c r="S53" s="276"/>
      <c r="T53" s="276"/>
      <c r="U53" s="276"/>
      <c r="V53" s="276"/>
      <c r="W53" s="276"/>
      <c r="X53" s="276"/>
      <c r="Y53" s="276"/>
      <c r="Z53" s="276"/>
      <c r="AA53" s="276"/>
      <c r="AB53" s="276"/>
      <c r="AC53" s="276"/>
      <c r="AD53" s="276"/>
      <c r="AE53" s="276"/>
      <c r="AF53" s="233"/>
      <c r="AG53" s="41">
        <f t="shared" si="0"/>
        <v>5</v>
      </c>
      <c r="AH53" s="233"/>
      <c r="AI53" s="276"/>
      <c r="AJ53" s="233"/>
      <c r="AK53" s="71">
        <v>3</v>
      </c>
      <c r="AL53" s="16" t="s">
        <v>229</v>
      </c>
      <c r="AM53" s="26"/>
      <c r="AN53" s="26" t="str">
        <f t="shared" si="16"/>
        <v/>
      </c>
      <c r="AO53" s="26"/>
      <c r="AP53" s="26" t="str">
        <f t="shared" si="17"/>
        <v/>
      </c>
      <c r="AQ53" s="26"/>
      <c r="AR53" s="26" t="str">
        <f t="shared" si="18"/>
        <v/>
      </c>
      <c r="AS53" s="26"/>
      <c r="AT53" s="26" t="str">
        <f t="shared" si="19"/>
        <v/>
      </c>
      <c r="AU53" s="26"/>
      <c r="AV53" s="26" t="str">
        <f t="shared" si="20"/>
        <v/>
      </c>
      <c r="AW53" s="26"/>
      <c r="AX53" s="26" t="str">
        <f t="shared" si="21"/>
        <v/>
      </c>
      <c r="AY53" s="26"/>
      <c r="AZ53" s="26" t="str">
        <f t="shared" si="22"/>
        <v/>
      </c>
      <c r="BA53" s="61"/>
      <c r="BB53" s="26"/>
      <c r="BC53" s="26"/>
      <c r="BD53" s="26"/>
      <c r="BE53" s="19"/>
      <c r="BF53" s="233"/>
      <c r="BG53" s="233"/>
      <c r="BH53" s="233"/>
      <c r="BI53" s="233"/>
      <c r="BJ53" s="233"/>
      <c r="BK53" s="233"/>
      <c r="BL53" s="233"/>
      <c r="BM53" s="233"/>
      <c r="BN53" s="19"/>
      <c r="BO53" s="20"/>
      <c r="BP53" s="20"/>
      <c r="BQ53" s="20"/>
      <c r="BR53" s="20"/>
      <c r="BS53" s="20"/>
      <c r="BT53" s="20"/>
      <c r="BU53" s="20"/>
      <c r="BV53" s="62"/>
      <c r="BW53" s="62"/>
      <c r="BX53" s="47"/>
      <c r="BY53" s="47"/>
      <c r="BZ53" s="47"/>
      <c r="CA53" s="47"/>
      <c r="CB53" s="47"/>
      <c r="CC53" s="47"/>
      <c r="CD53" s="47"/>
      <c r="CE53" s="47"/>
      <c r="CF53" s="47"/>
      <c r="CG53" s="47"/>
      <c r="CH53" s="47"/>
      <c r="CI53" s="47"/>
      <c r="CJ53" s="47"/>
      <c r="CK53" s="47"/>
      <c r="CL53" s="47"/>
      <c r="CM53" s="47"/>
      <c r="CN53" s="47"/>
      <c r="CO53" s="47"/>
      <c r="CP53" s="47"/>
      <c r="CQ53" s="47"/>
    </row>
    <row r="54" spans="1:95" ht="78.75" customHeight="1">
      <c r="A54" s="233"/>
      <c r="B54" s="233"/>
      <c r="C54" s="233"/>
      <c r="D54" s="233"/>
      <c r="E54" s="50"/>
      <c r="F54" s="64"/>
      <c r="G54" s="233"/>
      <c r="H54" s="233"/>
      <c r="I54" s="40" t="s">
        <v>194</v>
      </c>
      <c r="J54" s="233"/>
      <c r="K54" s="233"/>
      <c r="L54" s="276"/>
      <c r="M54" s="276"/>
      <c r="N54" s="276"/>
      <c r="O54" s="276"/>
      <c r="P54" s="276"/>
      <c r="Q54" s="276"/>
      <c r="R54" s="276"/>
      <c r="S54" s="276"/>
      <c r="T54" s="276"/>
      <c r="U54" s="276"/>
      <c r="V54" s="276"/>
      <c r="W54" s="276"/>
      <c r="X54" s="276"/>
      <c r="Y54" s="276"/>
      <c r="Z54" s="276"/>
      <c r="AA54" s="276"/>
      <c r="AB54" s="276"/>
      <c r="AC54" s="276"/>
      <c r="AD54" s="276"/>
      <c r="AE54" s="276"/>
      <c r="AF54" s="233"/>
      <c r="AG54" s="41">
        <f t="shared" si="0"/>
        <v>5</v>
      </c>
      <c r="AH54" s="233"/>
      <c r="AI54" s="276"/>
      <c r="AJ54" s="233"/>
      <c r="AK54" s="71">
        <v>4</v>
      </c>
      <c r="AL54" s="16" t="s">
        <v>229</v>
      </c>
      <c r="AM54" s="26"/>
      <c r="AN54" s="26" t="str">
        <f t="shared" si="16"/>
        <v/>
      </c>
      <c r="AO54" s="26"/>
      <c r="AP54" s="26" t="str">
        <f t="shared" si="17"/>
        <v/>
      </c>
      <c r="AQ54" s="26"/>
      <c r="AR54" s="26" t="str">
        <f t="shared" si="18"/>
        <v/>
      </c>
      <c r="AS54" s="26"/>
      <c r="AT54" s="26" t="str">
        <f t="shared" si="19"/>
        <v/>
      </c>
      <c r="AU54" s="26"/>
      <c r="AV54" s="26" t="str">
        <f t="shared" si="20"/>
        <v/>
      </c>
      <c r="AW54" s="26"/>
      <c r="AX54" s="26" t="str">
        <f t="shared" si="21"/>
        <v/>
      </c>
      <c r="AY54" s="26"/>
      <c r="AZ54" s="26" t="str">
        <f t="shared" si="22"/>
        <v/>
      </c>
      <c r="BA54" s="61"/>
      <c r="BB54" s="26"/>
      <c r="BC54" s="26"/>
      <c r="BD54" s="26"/>
      <c r="BE54" s="19"/>
      <c r="BF54" s="233"/>
      <c r="BG54" s="233"/>
      <c r="BH54" s="233"/>
      <c r="BI54" s="233"/>
      <c r="BJ54" s="233"/>
      <c r="BK54" s="233"/>
      <c r="BL54" s="233"/>
      <c r="BM54" s="233"/>
      <c r="BN54" s="19"/>
      <c r="BO54" s="20"/>
      <c r="BP54" s="20"/>
      <c r="BQ54" s="20"/>
      <c r="BR54" s="20"/>
      <c r="BS54" s="20"/>
      <c r="BT54" s="20"/>
      <c r="BU54" s="20"/>
      <c r="BV54" s="62"/>
      <c r="BW54" s="62"/>
      <c r="BX54" s="47"/>
      <c r="BY54" s="47"/>
      <c r="BZ54" s="47"/>
      <c r="CA54" s="47"/>
      <c r="CB54" s="47"/>
      <c r="CC54" s="47"/>
      <c r="CD54" s="47"/>
      <c r="CE54" s="47"/>
      <c r="CF54" s="47"/>
      <c r="CG54" s="47"/>
      <c r="CH54" s="47"/>
      <c r="CI54" s="47"/>
      <c r="CJ54" s="47"/>
      <c r="CK54" s="47"/>
      <c r="CL54" s="47"/>
      <c r="CM54" s="47"/>
      <c r="CN54" s="47"/>
      <c r="CO54" s="47"/>
      <c r="CP54" s="47"/>
      <c r="CQ54" s="47"/>
    </row>
    <row r="55" spans="1:95" ht="78.75" customHeight="1">
      <c r="A55" s="233"/>
      <c r="B55" s="233"/>
      <c r="C55" s="233"/>
      <c r="D55" s="233"/>
      <c r="E55" s="64"/>
      <c r="F55" s="64"/>
      <c r="G55" s="233"/>
      <c r="H55" s="233"/>
      <c r="I55" s="40" t="s">
        <v>211</v>
      </c>
      <c r="J55" s="233"/>
      <c r="K55" s="233"/>
      <c r="L55" s="276"/>
      <c r="M55" s="276"/>
      <c r="N55" s="276"/>
      <c r="O55" s="276"/>
      <c r="P55" s="276"/>
      <c r="Q55" s="276"/>
      <c r="R55" s="276"/>
      <c r="S55" s="276"/>
      <c r="T55" s="276"/>
      <c r="U55" s="276"/>
      <c r="V55" s="276"/>
      <c r="W55" s="276"/>
      <c r="X55" s="276"/>
      <c r="Y55" s="276"/>
      <c r="Z55" s="276"/>
      <c r="AA55" s="276"/>
      <c r="AB55" s="276"/>
      <c r="AC55" s="276"/>
      <c r="AD55" s="276"/>
      <c r="AE55" s="276"/>
      <c r="AF55" s="233"/>
      <c r="AG55" s="41"/>
      <c r="AH55" s="233"/>
      <c r="AI55" s="276"/>
      <c r="AJ55" s="233"/>
      <c r="AK55" s="71">
        <v>5</v>
      </c>
      <c r="AL55" s="16" t="s">
        <v>229</v>
      </c>
      <c r="AM55" s="26"/>
      <c r="AN55" s="26" t="str">
        <f t="shared" si="16"/>
        <v/>
      </c>
      <c r="AO55" s="26"/>
      <c r="AP55" s="26" t="str">
        <f t="shared" si="17"/>
        <v/>
      </c>
      <c r="AQ55" s="26"/>
      <c r="AR55" s="26" t="str">
        <f t="shared" si="18"/>
        <v/>
      </c>
      <c r="AS55" s="26"/>
      <c r="AT55" s="26" t="str">
        <f t="shared" si="19"/>
        <v/>
      </c>
      <c r="AU55" s="26"/>
      <c r="AV55" s="26" t="str">
        <f t="shared" si="20"/>
        <v/>
      </c>
      <c r="AW55" s="26"/>
      <c r="AX55" s="26" t="str">
        <f t="shared" si="21"/>
        <v/>
      </c>
      <c r="AY55" s="26"/>
      <c r="AZ55" s="26" t="str">
        <f t="shared" si="22"/>
        <v/>
      </c>
      <c r="BA55" s="61"/>
      <c r="BB55" s="26"/>
      <c r="BC55" s="26"/>
      <c r="BD55" s="26"/>
      <c r="BE55" s="19"/>
      <c r="BF55" s="233"/>
      <c r="BG55" s="233"/>
      <c r="BH55" s="233"/>
      <c r="BI55" s="233"/>
      <c r="BJ55" s="233"/>
      <c r="BK55" s="233"/>
      <c r="BL55" s="233"/>
      <c r="BM55" s="233"/>
      <c r="BN55" s="19"/>
      <c r="BO55" s="20"/>
      <c r="BP55" s="20"/>
      <c r="BQ55" s="20"/>
      <c r="BR55" s="20"/>
      <c r="BS55" s="20"/>
      <c r="BT55" s="20"/>
      <c r="BU55" s="20"/>
      <c r="BV55" s="62"/>
      <c r="BW55" s="62"/>
      <c r="BX55" s="47"/>
      <c r="BY55" s="47"/>
      <c r="BZ55" s="47"/>
      <c r="CA55" s="47"/>
      <c r="CB55" s="47"/>
      <c r="CC55" s="47"/>
      <c r="CD55" s="47"/>
      <c r="CE55" s="47"/>
      <c r="CF55" s="47"/>
      <c r="CG55" s="47"/>
      <c r="CH55" s="47"/>
      <c r="CI55" s="47"/>
      <c r="CJ55" s="47"/>
      <c r="CK55" s="47"/>
      <c r="CL55" s="47"/>
      <c r="CM55" s="47"/>
      <c r="CN55" s="47"/>
      <c r="CO55" s="47"/>
      <c r="CP55" s="47"/>
      <c r="CQ55" s="47"/>
    </row>
    <row r="56" spans="1:95" ht="78.75" customHeight="1">
      <c r="A56" s="234"/>
      <c r="B56" s="234"/>
      <c r="C56" s="234"/>
      <c r="D56" s="234"/>
      <c r="E56" s="65"/>
      <c r="F56" s="65"/>
      <c r="G56" s="234"/>
      <c r="H56" s="234"/>
      <c r="I56" s="40"/>
      <c r="J56" s="234"/>
      <c r="K56" s="234"/>
      <c r="L56" s="276"/>
      <c r="M56" s="276"/>
      <c r="N56" s="276"/>
      <c r="O56" s="276"/>
      <c r="P56" s="276"/>
      <c r="Q56" s="276"/>
      <c r="R56" s="276"/>
      <c r="S56" s="276"/>
      <c r="T56" s="276"/>
      <c r="U56" s="276"/>
      <c r="V56" s="276"/>
      <c r="W56" s="276"/>
      <c r="X56" s="276"/>
      <c r="Y56" s="276"/>
      <c r="Z56" s="276"/>
      <c r="AA56" s="276"/>
      <c r="AB56" s="276"/>
      <c r="AC56" s="276"/>
      <c r="AD56" s="276"/>
      <c r="AE56" s="276"/>
      <c r="AF56" s="234"/>
      <c r="AG56" s="41">
        <f t="shared" ref="AG56:AG83" si="31">VALUE(IF(AF56&lt;=5,5,IF(AND(AF56&gt;5,AF56&lt;=11),10,IF(AF56&gt;11,20,0))))</f>
        <v>5</v>
      </c>
      <c r="AH56" s="234"/>
      <c r="AI56" s="276"/>
      <c r="AJ56" s="234"/>
      <c r="AK56" s="71">
        <v>6</v>
      </c>
      <c r="AL56" s="16" t="s">
        <v>229</v>
      </c>
      <c r="AM56" s="26"/>
      <c r="AN56" s="26" t="str">
        <f t="shared" si="16"/>
        <v/>
      </c>
      <c r="AO56" s="26"/>
      <c r="AP56" s="26" t="str">
        <f t="shared" si="17"/>
        <v/>
      </c>
      <c r="AQ56" s="26"/>
      <c r="AR56" s="26" t="str">
        <f t="shared" si="18"/>
        <v/>
      </c>
      <c r="AS56" s="26"/>
      <c r="AT56" s="26" t="str">
        <f t="shared" si="19"/>
        <v/>
      </c>
      <c r="AU56" s="26"/>
      <c r="AV56" s="26" t="str">
        <f t="shared" si="20"/>
        <v/>
      </c>
      <c r="AW56" s="26"/>
      <c r="AX56" s="26" t="str">
        <f t="shared" si="21"/>
        <v/>
      </c>
      <c r="AY56" s="26"/>
      <c r="AZ56" s="26" t="str">
        <f t="shared" si="22"/>
        <v/>
      </c>
      <c r="BA56" s="61"/>
      <c r="BB56" s="26"/>
      <c r="BC56" s="26"/>
      <c r="BD56" s="26"/>
      <c r="BE56" s="19"/>
      <c r="BF56" s="234"/>
      <c r="BG56" s="234"/>
      <c r="BH56" s="234"/>
      <c r="BI56" s="234"/>
      <c r="BJ56" s="234"/>
      <c r="BK56" s="234"/>
      <c r="BL56" s="234"/>
      <c r="BM56" s="234"/>
      <c r="BN56" s="19"/>
      <c r="BO56" s="20"/>
      <c r="BP56" s="20"/>
      <c r="BQ56" s="20"/>
      <c r="BR56" s="20"/>
      <c r="BS56" s="20"/>
      <c r="BT56" s="20"/>
      <c r="BU56" s="20"/>
      <c r="BV56" s="62"/>
      <c r="BW56" s="62"/>
      <c r="BX56" s="47"/>
      <c r="BY56" s="47"/>
      <c r="BZ56" s="47"/>
      <c r="CA56" s="47"/>
      <c r="CB56" s="47"/>
      <c r="CC56" s="47"/>
      <c r="CD56" s="47"/>
      <c r="CE56" s="47"/>
      <c r="CF56" s="47"/>
      <c r="CG56" s="47"/>
      <c r="CH56" s="47"/>
      <c r="CI56" s="47"/>
      <c r="CJ56" s="47"/>
      <c r="CK56" s="47"/>
      <c r="CL56" s="47"/>
      <c r="CM56" s="47"/>
      <c r="CN56" s="47"/>
      <c r="CO56" s="47"/>
      <c r="CP56" s="47"/>
      <c r="CQ56" s="47"/>
    </row>
    <row r="57" spans="1:95" ht="78.75" customHeight="1">
      <c r="A57" s="268">
        <v>9</v>
      </c>
      <c r="B57" s="268" t="s">
        <v>338</v>
      </c>
      <c r="C57" s="268" t="s">
        <v>339</v>
      </c>
      <c r="D57" s="268" t="s">
        <v>340</v>
      </c>
      <c r="E57" s="74"/>
      <c r="F57" s="280" t="s">
        <v>341</v>
      </c>
      <c r="G57" s="281" t="s">
        <v>342</v>
      </c>
      <c r="H57" s="268" t="s">
        <v>193</v>
      </c>
      <c r="I57" s="40" t="s">
        <v>194</v>
      </c>
      <c r="J57" s="268">
        <v>2</v>
      </c>
      <c r="K57" s="235" t="str">
        <f>IF(J57&lt;=0,"",IF(J57=1,"Rara vez",IF(J57=2,"Improbable",IF(J57=3,"Posible",IF(J57=4,"Probable",IF(J57=5,"Casi Seguro"))))))</f>
        <v>Improbable</v>
      </c>
      <c r="L57" s="232">
        <f>IF(K57="","",IF(K57="Rara vez",0.2,IF(K57="Improbable",0.4,IF(K57="Posible",0.6,IF(K57="Probable",0.8,IF(K57="Casi seguro",1,))))))</f>
        <v>0.4</v>
      </c>
      <c r="M57" s="232" t="s">
        <v>195</v>
      </c>
      <c r="N57" s="232" t="s">
        <v>195</v>
      </c>
      <c r="O57" s="232" t="s">
        <v>195</v>
      </c>
      <c r="P57" s="232" t="s">
        <v>195</v>
      </c>
      <c r="Q57" s="232" t="s">
        <v>195</v>
      </c>
      <c r="R57" s="232" t="s">
        <v>196</v>
      </c>
      <c r="S57" s="232" t="s">
        <v>195</v>
      </c>
      <c r="T57" s="232" t="s">
        <v>196</v>
      </c>
      <c r="U57" s="232" t="s">
        <v>195</v>
      </c>
      <c r="V57" s="232" t="s">
        <v>195</v>
      </c>
      <c r="W57" s="232" t="s">
        <v>195</v>
      </c>
      <c r="X57" s="232" t="s">
        <v>195</v>
      </c>
      <c r="Y57" s="232" t="s">
        <v>196</v>
      </c>
      <c r="Z57" s="232" t="s">
        <v>195</v>
      </c>
      <c r="AA57" s="232" t="s">
        <v>195</v>
      </c>
      <c r="AB57" s="232" t="s">
        <v>196</v>
      </c>
      <c r="AC57" s="232" t="s">
        <v>195</v>
      </c>
      <c r="AD57" s="232" t="s">
        <v>196</v>
      </c>
      <c r="AE57" s="232" t="s">
        <v>196</v>
      </c>
      <c r="AF57" s="241">
        <f>IF(AB57="Si","19",COUNTIF(M57:AE58,"si"))</f>
        <v>13</v>
      </c>
      <c r="AG57" s="41">
        <f t="shared" si="31"/>
        <v>20</v>
      </c>
      <c r="AH57" s="235" t="str">
        <f>IF(AG57=5,"Moderado",IF(AG57=10,"Mayor",IF(AG57=20,"Catastrófico",0)))</f>
        <v>Catastrófico</v>
      </c>
      <c r="AI57" s="232">
        <f>IF(AH57="","",IF(AH57="Leve",0.2,IF(AH57="Menor",0.4,IF(AH57="Moderado",0.6,IF(AH57="Mayor",0.8,IF(AH57="Catastrófico",1,))))))</f>
        <v>1</v>
      </c>
      <c r="AJ57" s="235"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Extremo</v>
      </c>
      <c r="AK57" s="20">
        <v>1</v>
      </c>
      <c r="AL57" s="16" t="s">
        <v>343</v>
      </c>
      <c r="AM57" s="26" t="s">
        <v>198</v>
      </c>
      <c r="AN57" s="26">
        <f t="shared" si="16"/>
        <v>15</v>
      </c>
      <c r="AO57" s="26" t="s">
        <v>199</v>
      </c>
      <c r="AP57" s="26">
        <f t="shared" si="17"/>
        <v>15</v>
      </c>
      <c r="AQ57" s="26" t="s">
        <v>200</v>
      </c>
      <c r="AR57" s="26">
        <f t="shared" si="18"/>
        <v>15</v>
      </c>
      <c r="AS57" s="26" t="s">
        <v>233</v>
      </c>
      <c r="AT57" s="26">
        <f t="shared" si="19"/>
        <v>15</v>
      </c>
      <c r="AU57" s="26" t="s">
        <v>202</v>
      </c>
      <c r="AV57" s="26">
        <f t="shared" si="20"/>
        <v>15</v>
      </c>
      <c r="AW57" s="26" t="s">
        <v>203</v>
      </c>
      <c r="AX57" s="26">
        <f t="shared" si="21"/>
        <v>15</v>
      </c>
      <c r="AY57" s="26" t="s">
        <v>204</v>
      </c>
      <c r="AZ57" s="26">
        <f t="shared" si="22"/>
        <v>15</v>
      </c>
      <c r="BA57" s="61">
        <f t="shared" ref="BA57:BA60" si="32">SUM(AN57,AP57,AR57,AT57,AV57,AX57,AZ57)</f>
        <v>105</v>
      </c>
      <c r="BB57" s="26" t="str">
        <f t="shared" ref="BB57:BB60" si="33">IF(BA57&gt;=96,"Fuerte",IF(AND(BA57&gt;=86, BA57&lt;96),"Moderado",IF(BA57&lt;86,"Débil")))</f>
        <v>Fuerte</v>
      </c>
      <c r="BC57" s="26" t="s">
        <v>205</v>
      </c>
      <c r="BD57" s="26">
        <f t="shared" ref="BD57:BD60" si="34">VALUE(IF(OR(AND(BB57="Fuerte",BC57="Fuerte")),"100",IF(OR(AND(BB57="Fuerte",BC57="Moderado"),AND(BB57="Moderado",BC57="Fuerte"),AND(BB57="Moderado",BC57="Moderado")),"50",IF(OR(AND(BB57="Fuerte",BC57="Débil"),AND(BB57="Moderado",BC57="Débil"),AND(BB57="Débil",BC57="Fuerte"),AND(BB57="Débil",BC57="Moderado"),AND(BB57="Débil",BC57="Débil")),"0",))))</f>
        <v>100</v>
      </c>
      <c r="BE57" s="19" t="str">
        <f t="shared" ref="BE57:BE60" si="35">IF(BD57=100,"Fuerte",IF(BD57=50,"Moderado",IF(BD57=0,"Débil")))</f>
        <v>Fuerte</v>
      </c>
      <c r="BF57" s="239">
        <f>AVERAGE(BD57:BD62)</f>
        <v>100</v>
      </c>
      <c r="BG57" s="239" t="str">
        <f>IF(BF57=100,"Fuerte",IF(AND(BF57&lt;=99, BF57&gt;=50),"Moderado",IF(BF57&lt;50,"Débil")))</f>
        <v>Fuerte</v>
      </c>
      <c r="BH57" s="256">
        <f>IF(BG57="Fuerte",(J57-2),IF(BG57="Moderado",(J57-1), IF(BG57="Débil",((J57-0)))))</f>
        <v>0</v>
      </c>
      <c r="BI57" s="256" t="str">
        <f>IF(BH57&lt;=0,"Rara vez",IF(BH57=1,"Rara vez",IF(BH57=2,"Improbable",IF(BH57=3,"Posible",IF(BH57=4,"Probable",IF(BH57=5,"Casi Seguro"))))))</f>
        <v>Rara vez</v>
      </c>
      <c r="BJ57" s="232">
        <f>IF(BI57="","",IF(BI57="Rara vez",0.2,IF(BI57="Improbable",0.4,IF(BI57="Posible",0.6,IF(BI57="Probable",0.8,IF(BI57="Casi seguro",1,))))))</f>
        <v>0.2</v>
      </c>
      <c r="BK57" s="256" t="str">
        <f>IFERROR(IF(AG57=5,"Moderado",IF(AG57=10,"Mayor",IF(AG57=20,"Catastrófico",0))),"")</f>
        <v>Catastrófico</v>
      </c>
      <c r="BL57" s="232">
        <f>IF(AH57="","",IF(AH57="Moderado",0.6,IF(AH57="Mayor",0.8,IF(AH57="Catastrófico",1,))))</f>
        <v>1</v>
      </c>
      <c r="BM57" s="283"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Extremo</v>
      </c>
      <c r="BN57" s="19" t="s">
        <v>244</v>
      </c>
      <c r="BO57" s="75" t="s">
        <v>344</v>
      </c>
      <c r="BP57" s="20" t="s">
        <v>345</v>
      </c>
      <c r="BQ57" s="20" t="s">
        <v>346</v>
      </c>
      <c r="BR57" s="20" t="s">
        <v>347</v>
      </c>
      <c r="BS57" s="20" t="s">
        <v>348</v>
      </c>
      <c r="BT57" s="62" t="s">
        <v>349</v>
      </c>
      <c r="BU57" s="62" t="s">
        <v>350</v>
      </c>
      <c r="BV57" s="60"/>
      <c r="BW57" s="20"/>
      <c r="BX57" s="47"/>
      <c r="BY57" s="47"/>
      <c r="BZ57" s="47"/>
      <c r="CA57" s="47"/>
      <c r="CB57" s="47"/>
      <c r="CC57" s="47"/>
      <c r="CD57" s="47"/>
      <c r="CE57" s="47"/>
      <c r="CF57" s="47"/>
      <c r="CG57" s="47"/>
      <c r="CH57" s="47"/>
      <c r="CI57" s="47"/>
      <c r="CJ57" s="47"/>
      <c r="CK57" s="47"/>
      <c r="CL57" s="47"/>
      <c r="CM57" s="47"/>
      <c r="CN57" s="47"/>
      <c r="CO57" s="47"/>
      <c r="CP57" s="47"/>
      <c r="CQ57" s="47"/>
    </row>
    <row r="58" spans="1:95" ht="78.75" customHeight="1">
      <c r="A58" s="233"/>
      <c r="B58" s="233"/>
      <c r="C58" s="233"/>
      <c r="D58" s="233"/>
      <c r="E58" s="64" t="s">
        <v>351</v>
      </c>
      <c r="F58" s="233"/>
      <c r="G58" s="233"/>
      <c r="H58" s="233"/>
      <c r="I58" s="40" t="s">
        <v>211</v>
      </c>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41">
        <f t="shared" si="31"/>
        <v>5</v>
      </c>
      <c r="AH58" s="233"/>
      <c r="AI58" s="233"/>
      <c r="AJ58" s="233"/>
      <c r="AK58" s="20">
        <v>2</v>
      </c>
      <c r="AL58" s="76"/>
      <c r="AM58" s="26" t="s">
        <v>198</v>
      </c>
      <c r="AN58" s="26">
        <f t="shared" si="16"/>
        <v>15</v>
      </c>
      <c r="AO58" s="26" t="s">
        <v>199</v>
      </c>
      <c r="AP58" s="26">
        <f t="shared" si="17"/>
        <v>15</v>
      </c>
      <c r="AQ58" s="26" t="s">
        <v>200</v>
      </c>
      <c r="AR58" s="26">
        <f t="shared" si="18"/>
        <v>15</v>
      </c>
      <c r="AS58" s="26" t="s">
        <v>201</v>
      </c>
      <c r="AT58" s="26">
        <f t="shared" si="19"/>
        <v>10</v>
      </c>
      <c r="AU58" s="26" t="s">
        <v>202</v>
      </c>
      <c r="AV58" s="26">
        <f t="shared" si="20"/>
        <v>15</v>
      </c>
      <c r="AW58" s="26" t="s">
        <v>203</v>
      </c>
      <c r="AX58" s="26">
        <f t="shared" si="21"/>
        <v>15</v>
      </c>
      <c r="AY58" s="26" t="s">
        <v>204</v>
      </c>
      <c r="AZ58" s="26">
        <f t="shared" si="22"/>
        <v>15</v>
      </c>
      <c r="BA58" s="61">
        <f t="shared" si="32"/>
        <v>100</v>
      </c>
      <c r="BB58" s="26" t="str">
        <f t="shared" si="33"/>
        <v>Fuerte</v>
      </c>
      <c r="BC58" s="26" t="s">
        <v>205</v>
      </c>
      <c r="BD58" s="26">
        <f t="shared" si="34"/>
        <v>100</v>
      </c>
      <c r="BE58" s="19" t="str">
        <f t="shared" si="35"/>
        <v>Fuerte</v>
      </c>
      <c r="BF58" s="233"/>
      <c r="BG58" s="233"/>
      <c r="BH58" s="233"/>
      <c r="BI58" s="233"/>
      <c r="BJ58" s="233"/>
      <c r="BK58" s="233"/>
      <c r="BL58" s="233"/>
      <c r="BM58" s="233"/>
      <c r="BN58" s="19" t="s">
        <v>244</v>
      </c>
      <c r="BO58" s="75" t="s">
        <v>352</v>
      </c>
      <c r="BP58" s="20" t="s">
        <v>345</v>
      </c>
      <c r="BQ58" s="20" t="s">
        <v>346</v>
      </c>
      <c r="BR58" s="20" t="s">
        <v>347</v>
      </c>
      <c r="BS58" s="20" t="s">
        <v>348</v>
      </c>
      <c r="BT58" s="62" t="s">
        <v>349</v>
      </c>
      <c r="BU58" s="62" t="s">
        <v>350</v>
      </c>
      <c r="BV58" s="38"/>
      <c r="BW58" s="20"/>
      <c r="BX58" s="47"/>
      <c r="BY58" s="47"/>
      <c r="BZ58" s="47"/>
      <c r="CA58" s="47"/>
      <c r="CB58" s="47"/>
      <c r="CC58" s="47"/>
      <c r="CD58" s="47"/>
      <c r="CE58" s="47"/>
      <c r="CF58" s="47"/>
      <c r="CG58" s="47"/>
      <c r="CH58" s="47"/>
      <c r="CI58" s="47"/>
      <c r="CJ58" s="47"/>
      <c r="CK58" s="47"/>
      <c r="CL58" s="47"/>
      <c r="CM58" s="47"/>
      <c r="CN58" s="47"/>
      <c r="CO58" s="47"/>
      <c r="CP58" s="47"/>
      <c r="CQ58" s="47"/>
    </row>
    <row r="59" spans="1:95" ht="78.75" customHeight="1">
      <c r="A59" s="233"/>
      <c r="B59" s="233"/>
      <c r="C59" s="233"/>
      <c r="D59" s="233"/>
      <c r="E59" s="64" t="s">
        <v>353</v>
      </c>
      <c r="F59" s="64" t="s">
        <v>354</v>
      </c>
      <c r="G59" s="233"/>
      <c r="H59" s="233"/>
      <c r="I59" s="40" t="s">
        <v>217</v>
      </c>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41">
        <f t="shared" si="31"/>
        <v>5</v>
      </c>
      <c r="AH59" s="233"/>
      <c r="AI59" s="233"/>
      <c r="AJ59" s="233"/>
      <c r="AK59" s="20">
        <v>3</v>
      </c>
      <c r="AL59" s="16" t="s">
        <v>355</v>
      </c>
      <c r="AM59" s="26" t="s">
        <v>198</v>
      </c>
      <c r="AN59" s="26">
        <f t="shared" si="16"/>
        <v>15</v>
      </c>
      <c r="AO59" s="26" t="s">
        <v>199</v>
      </c>
      <c r="AP59" s="26">
        <f t="shared" si="17"/>
        <v>15</v>
      </c>
      <c r="AQ59" s="26" t="s">
        <v>200</v>
      </c>
      <c r="AR59" s="26">
        <f t="shared" si="18"/>
        <v>15</v>
      </c>
      <c r="AS59" s="26" t="s">
        <v>233</v>
      </c>
      <c r="AT59" s="26">
        <f t="shared" si="19"/>
        <v>15</v>
      </c>
      <c r="AU59" s="26" t="s">
        <v>202</v>
      </c>
      <c r="AV59" s="26">
        <f t="shared" si="20"/>
        <v>15</v>
      </c>
      <c r="AW59" s="26" t="s">
        <v>203</v>
      </c>
      <c r="AX59" s="26">
        <f t="shared" si="21"/>
        <v>15</v>
      </c>
      <c r="AY59" s="26" t="s">
        <v>204</v>
      </c>
      <c r="AZ59" s="26">
        <f t="shared" si="22"/>
        <v>15</v>
      </c>
      <c r="BA59" s="61">
        <f t="shared" si="32"/>
        <v>105</v>
      </c>
      <c r="BB59" s="26" t="str">
        <f t="shared" si="33"/>
        <v>Fuerte</v>
      </c>
      <c r="BC59" s="26" t="s">
        <v>205</v>
      </c>
      <c r="BD59" s="26">
        <f t="shared" si="34"/>
        <v>100</v>
      </c>
      <c r="BE59" s="19" t="str">
        <f t="shared" si="35"/>
        <v>Fuerte</v>
      </c>
      <c r="BF59" s="233"/>
      <c r="BG59" s="233"/>
      <c r="BH59" s="233"/>
      <c r="BI59" s="233"/>
      <c r="BJ59" s="233"/>
      <c r="BK59" s="233"/>
      <c r="BL59" s="233"/>
      <c r="BM59" s="233"/>
      <c r="BN59" s="19" t="s">
        <v>244</v>
      </c>
      <c r="BO59" s="24" t="s">
        <v>356</v>
      </c>
      <c r="BP59" s="20" t="s">
        <v>345</v>
      </c>
      <c r="BQ59" s="20" t="s">
        <v>357</v>
      </c>
      <c r="BR59" s="20" t="s">
        <v>347</v>
      </c>
      <c r="BS59" s="20" t="s">
        <v>348</v>
      </c>
      <c r="BT59" s="20" t="s">
        <v>358</v>
      </c>
      <c r="BU59" s="20" t="s">
        <v>359</v>
      </c>
      <c r="BV59" s="39"/>
      <c r="BW59" s="20"/>
      <c r="BX59" s="47"/>
      <c r="BY59" s="47"/>
      <c r="BZ59" s="47"/>
      <c r="CA59" s="47"/>
      <c r="CB59" s="47"/>
      <c r="CC59" s="47"/>
      <c r="CD59" s="47"/>
      <c r="CE59" s="47"/>
      <c r="CF59" s="47"/>
      <c r="CG59" s="47"/>
      <c r="CH59" s="47"/>
      <c r="CI59" s="47"/>
      <c r="CJ59" s="47"/>
      <c r="CK59" s="47"/>
      <c r="CL59" s="47"/>
      <c r="CM59" s="47"/>
      <c r="CN59" s="47"/>
      <c r="CO59" s="47"/>
      <c r="CP59" s="47"/>
      <c r="CQ59" s="47"/>
    </row>
    <row r="60" spans="1:95" ht="78.75" customHeight="1">
      <c r="A60" s="233"/>
      <c r="B60" s="233"/>
      <c r="C60" s="233"/>
      <c r="D60" s="233"/>
      <c r="E60" s="48" t="s">
        <v>360</v>
      </c>
      <c r="F60" s="64" t="s">
        <v>361</v>
      </c>
      <c r="G60" s="233"/>
      <c r="H60" s="233"/>
      <c r="I60" s="40"/>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41">
        <f t="shared" si="31"/>
        <v>5</v>
      </c>
      <c r="AH60" s="233"/>
      <c r="AI60" s="233"/>
      <c r="AJ60" s="233"/>
      <c r="AK60" s="20">
        <v>4</v>
      </c>
      <c r="AL60" s="16" t="s">
        <v>362</v>
      </c>
      <c r="AM60" s="26" t="s">
        <v>198</v>
      </c>
      <c r="AN60" s="26">
        <f t="shared" si="16"/>
        <v>15</v>
      </c>
      <c r="AO60" s="26" t="s">
        <v>199</v>
      </c>
      <c r="AP60" s="26">
        <f t="shared" si="17"/>
        <v>15</v>
      </c>
      <c r="AQ60" s="26" t="s">
        <v>200</v>
      </c>
      <c r="AR60" s="26">
        <f t="shared" si="18"/>
        <v>15</v>
      </c>
      <c r="AS60" s="26" t="s">
        <v>233</v>
      </c>
      <c r="AT60" s="26">
        <f t="shared" si="19"/>
        <v>15</v>
      </c>
      <c r="AU60" s="26" t="s">
        <v>202</v>
      </c>
      <c r="AV60" s="26">
        <f t="shared" si="20"/>
        <v>15</v>
      </c>
      <c r="AW60" s="26" t="s">
        <v>203</v>
      </c>
      <c r="AX60" s="26">
        <f t="shared" si="21"/>
        <v>15</v>
      </c>
      <c r="AY60" s="26" t="s">
        <v>204</v>
      </c>
      <c r="AZ60" s="26">
        <f t="shared" si="22"/>
        <v>15</v>
      </c>
      <c r="BA60" s="61">
        <f t="shared" si="32"/>
        <v>105</v>
      </c>
      <c r="BB60" s="26" t="str">
        <f t="shared" si="33"/>
        <v>Fuerte</v>
      </c>
      <c r="BC60" s="26" t="s">
        <v>205</v>
      </c>
      <c r="BD60" s="26">
        <f t="shared" si="34"/>
        <v>100</v>
      </c>
      <c r="BE60" s="19" t="str">
        <f t="shared" si="35"/>
        <v>Fuerte</v>
      </c>
      <c r="BF60" s="233"/>
      <c r="BG60" s="233"/>
      <c r="BH60" s="233"/>
      <c r="BI60" s="233"/>
      <c r="BJ60" s="233"/>
      <c r="BK60" s="233"/>
      <c r="BL60" s="233"/>
      <c r="BM60" s="233"/>
      <c r="BN60" s="19" t="s">
        <v>244</v>
      </c>
      <c r="BO60" s="24" t="s">
        <v>363</v>
      </c>
      <c r="BP60" s="20" t="s">
        <v>345</v>
      </c>
      <c r="BQ60" s="20" t="s">
        <v>357</v>
      </c>
      <c r="BR60" s="20" t="s">
        <v>347</v>
      </c>
      <c r="BS60" s="20" t="s">
        <v>348</v>
      </c>
      <c r="BT60" s="20" t="s">
        <v>364</v>
      </c>
      <c r="BU60" s="20" t="s">
        <v>365</v>
      </c>
      <c r="BV60" s="20"/>
      <c r="BW60" s="20"/>
      <c r="BX60" s="47"/>
      <c r="BY60" s="47"/>
      <c r="BZ60" s="47"/>
      <c r="CA60" s="47"/>
      <c r="CB60" s="47"/>
      <c r="CC60" s="47"/>
      <c r="CD60" s="47"/>
      <c r="CE60" s="47"/>
      <c r="CF60" s="47"/>
      <c r="CG60" s="47"/>
      <c r="CH60" s="47"/>
      <c r="CI60" s="47"/>
      <c r="CJ60" s="47"/>
      <c r="CK60" s="47"/>
      <c r="CL60" s="47"/>
      <c r="CM60" s="47"/>
      <c r="CN60" s="47"/>
      <c r="CO60" s="47"/>
      <c r="CP60" s="47"/>
      <c r="CQ60" s="47"/>
    </row>
    <row r="61" spans="1:95" ht="78.75" customHeight="1">
      <c r="A61" s="233"/>
      <c r="B61" s="233"/>
      <c r="C61" s="233"/>
      <c r="D61" s="233"/>
      <c r="E61" s="50" t="s">
        <v>366</v>
      </c>
      <c r="F61" s="64" t="s">
        <v>367</v>
      </c>
      <c r="G61" s="233"/>
      <c r="H61" s="233"/>
      <c r="I61" s="40"/>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41">
        <f t="shared" si="31"/>
        <v>5</v>
      </c>
      <c r="AH61" s="233"/>
      <c r="AI61" s="233"/>
      <c r="AJ61" s="233"/>
      <c r="AK61" s="20">
        <v>5</v>
      </c>
      <c r="AL61" s="77"/>
      <c r="AM61" s="26"/>
      <c r="AN61" s="26" t="str">
        <f t="shared" si="16"/>
        <v/>
      </c>
      <c r="AO61" s="26"/>
      <c r="AP61" s="26" t="str">
        <f t="shared" si="17"/>
        <v/>
      </c>
      <c r="AQ61" s="26"/>
      <c r="AR61" s="26" t="str">
        <f t="shared" si="18"/>
        <v/>
      </c>
      <c r="AS61" s="26"/>
      <c r="AT61" s="26" t="str">
        <f t="shared" si="19"/>
        <v/>
      </c>
      <c r="AU61" s="26"/>
      <c r="AV61" s="26" t="str">
        <f t="shared" si="20"/>
        <v/>
      </c>
      <c r="AW61" s="26"/>
      <c r="AX61" s="26" t="str">
        <f t="shared" si="21"/>
        <v/>
      </c>
      <c r="AY61" s="26"/>
      <c r="AZ61" s="26" t="str">
        <f t="shared" si="22"/>
        <v/>
      </c>
      <c r="BA61" s="61"/>
      <c r="BB61" s="26"/>
      <c r="BC61" s="26"/>
      <c r="BD61" s="26"/>
      <c r="BE61" s="19"/>
      <c r="BF61" s="233"/>
      <c r="BG61" s="233"/>
      <c r="BH61" s="233"/>
      <c r="BI61" s="233"/>
      <c r="BJ61" s="233"/>
      <c r="BK61" s="233"/>
      <c r="BL61" s="233"/>
      <c r="BM61" s="233"/>
      <c r="BN61" s="19"/>
      <c r="BO61" s="21"/>
      <c r="BP61" s="21"/>
      <c r="BQ61" s="21"/>
      <c r="BR61" s="21"/>
      <c r="BS61" s="21"/>
      <c r="BT61" s="21"/>
      <c r="BU61" s="21"/>
      <c r="BV61" s="20"/>
      <c r="BW61" s="20"/>
      <c r="BX61" s="47"/>
      <c r="BY61" s="47"/>
      <c r="BZ61" s="47"/>
      <c r="CA61" s="47"/>
      <c r="CB61" s="47"/>
      <c r="CC61" s="47"/>
      <c r="CD61" s="47"/>
      <c r="CE61" s="47"/>
      <c r="CF61" s="47"/>
      <c r="CG61" s="47"/>
      <c r="CH61" s="47"/>
      <c r="CI61" s="47"/>
      <c r="CJ61" s="47"/>
      <c r="CK61" s="47"/>
      <c r="CL61" s="47"/>
      <c r="CM61" s="47"/>
      <c r="CN61" s="47"/>
      <c r="CO61" s="47"/>
      <c r="CP61" s="47"/>
      <c r="CQ61" s="47"/>
    </row>
    <row r="62" spans="1:95" ht="78.75" customHeight="1">
      <c r="A62" s="234"/>
      <c r="B62" s="234"/>
      <c r="C62" s="234"/>
      <c r="D62" s="234"/>
      <c r="E62" s="65"/>
      <c r="F62" s="65"/>
      <c r="G62" s="234"/>
      <c r="H62" s="234"/>
      <c r="I62" s="40"/>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41">
        <f t="shared" si="31"/>
        <v>5</v>
      </c>
      <c r="AH62" s="234"/>
      <c r="AI62" s="234"/>
      <c r="AJ62" s="234"/>
      <c r="AK62" s="20">
        <v>6</v>
      </c>
      <c r="AL62" s="16" t="s">
        <v>368</v>
      </c>
      <c r="AM62" s="26"/>
      <c r="AN62" s="26" t="str">
        <f t="shared" si="16"/>
        <v/>
      </c>
      <c r="AO62" s="26"/>
      <c r="AP62" s="26" t="str">
        <f t="shared" si="17"/>
        <v/>
      </c>
      <c r="AQ62" s="26"/>
      <c r="AR62" s="26" t="str">
        <f t="shared" si="18"/>
        <v/>
      </c>
      <c r="AS62" s="26"/>
      <c r="AT62" s="26" t="str">
        <f t="shared" si="19"/>
        <v/>
      </c>
      <c r="AU62" s="26"/>
      <c r="AV62" s="26" t="str">
        <f t="shared" si="20"/>
        <v/>
      </c>
      <c r="AW62" s="26"/>
      <c r="AX62" s="26" t="str">
        <f t="shared" si="21"/>
        <v/>
      </c>
      <c r="AY62" s="26"/>
      <c r="AZ62" s="26" t="str">
        <f t="shared" si="22"/>
        <v/>
      </c>
      <c r="BA62" s="61"/>
      <c r="BB62" s="26"/>
      <c r="BC62" s="26"/>
      <c r="BD62" s="26"/>
      <c r="BE62" s="19"/>
      <c r="BF62" s="234"/>
      <c r="BG62" s="234"/>
      <c r="BH62" s="234"/>
      <c r="BI62" s="234"/>
      <c r="BJ62" s="234"/>
      <c r="BK62" s="234"/>
      <c r="BL62" s="234"/>
      <c r="BM62" s="234"/>
      <c r="BN62" s="19"/>
      <c r="BO62" s="20"/>
      <c r="BP62" s="20"/>
      <c r="BQ62" s="20"/>
      <c r="BR62" s="20"/>
      <c r="BS62" s="20"/>
      <c r="BT62" s="62"/>
      <c r="BU62" s="62"/>
      <c r="BV62" s="20"/>
      <c r="BW62" s="20"/>
      <c r="BX62" s="47"/>
      <c r="BY62" s="47"/>
      <c r="BZ62" s="47"/>
      <c r="CA62" s="47"/>
      <c r="CB62" s="47"/>
      <c r="CC62" s="47"/>
      <c r="CD62" s="47"/>
      <c r="CE62" s="47"/>
      <c r="CF62" s="47"/>
      <c r="CG62" s="47"/>
      <c r="CH62" s="47"/>
      <c r="CI62" s="47"/>
      <c r="CJ62" s="47"/>
      <c r="CK62" s="47"/>
      <c r="CL62" s="47"/>
      <c r="CM62" s="47"/>
      <c r="CN62" s="47"/>
      <c r="CO62" s="47"/>
      <c r="CP62" s="47"/>
      <c r="CQ62" s="47"/>
    </row>
    <row r="63" spans="1:95" ht="15.75" customHeight="1">
      <c r="A63" s="268">
        <v>10</v>
      </c>
      <c r="B63" s="268" t="s">
        <v>369</v>
      </c>
      <c r="C63" s="268" t="s">
        <v>370</v>
      </c>
      <c r="D63" s="268" t="s">
        <v>371</v>
      </c>
      <c r="E63" s="20" t="s">
        <v>372</v>
      </c>
      <c r="F63" s="40" t="s">
        <v>373</v>
      </c>
      <c r="G63" s="268" t="s">
        <v>374</v>
      </c>
      <c r="H63" s="268" t="s">
        <v>193</v>
      </c>
      <c r="I63" s="40" t="s">
        <v>194</v>
      </c>
      <c r="J63" s="268">
        <v>1</v>
      </c>
      <c r="K63" s="235" t="str">
        <f>IF(J63&lt;=0,"",IF(J63=1,"Rara vez",IF(J63=2,"Improbable",IF(J63=3,"Posible",IF(J63=4,"Probable",IF(J63=5,"Casi Seguro"))))))</f>
        <v>Rara vez</v>
      </c>
      <c r="L63" s="232">
        <f>IF(K63="","",IF(K63="Rara vez",0.2,IF(K63="Improbable",0.4,IF(K63="Posible",0.6,IF(K63="Probable",0.8,IF(K63="Casi seguro",1,))))))</f>
        <v>0.2</v>
      </c>
      <c r="M63" s="232" t="s">
        <v>195</v>
      </c>
      <c r="N63" s="232" t="s">
        <v>196</v>
      </c>
      <c r="O63" s="232" t="s">
        <v>196</v>
      </c>
      <c r="P63" s="232" t="s">
        <v>196</v>
      </c>
      <c r="Q63" s="232" t="s">
        <v>196</v>
      </c>
      <c r="R63" s="232" t="s">
        <v>195</v>
      </c>
      <c r="S63" s="232" t="s">
        <v>195</v>
      </c>
      <c r="T63" s="232" t="s">
        <v>195</v>
      </c>
      <c r="U63" s="232" t="s">
        <v>196</v>
      </c>
      <c r="V63" s="232" t="s">
        <v>195</v>
      </c>
      <c r="W63" s="232" t="s">
        <v>195</v>
      </c>
      <c r="X63" s="232" t="s">
        <v>195</v>
      </c>
      <c r="Y63" s="232" t="s">
        <v>195</v>
      </c>
      <c r="Z63" s="232" t="s">
        <v>195</v>
      </c>
      <c r="AA63" s="232" t="s">
        <v>196</v>
      </c>
      <c r="AB63" s="232" t="s">
        <v>196</v>
      </c>
      <c r="AC63" s="232" t="s">
        <v>196</v>
      </c>
      <c r="AD63" s="232" t="s">
        <v>196</v>
      </c>
      <c r="AE63" s="232" t="s">
        <v>196</v>
      </c>
      <c r="AF63" s="241">
        <f>IF(AB63="Si","19",COUNTIF(M63:AE64,"si"))</f>
        <v>9</v>
      </c>
      <c r="AG63" s="41">
        <f t="shared" si="31"/>
        <v>10</v>
      </c>
      <c r="AH63" s="235" t="str">
        <f>IF(AG63=5,"Moderado",IF(AG63=10,"Mayor",IF(AG63=20,"Catastrófico",0)))</f>
        <v>Mayor</v>
      </c>
      <c r="AI63" s="232">
        <f>IF(AH63="","",IF(AH63="Leve",0.2,IF(AH63="Menor",0.4,IF(AH63="Moderado",0.6,IF(AH63="Mayor",0.8,IF(AH63="Catastrófico",1,))))))</f>
        <v>0.8</v>
      </c>
      <c r="AJ63" s="235"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Alta</v>
      </c>
      <c r="AK63" s="20">
        <v>1</v>
      </c>
      <c r="AL63" s="16" t="s">
        <v>375</v>
      </c>
      <c r="AM63" s="26" t="s">
        <v>198</v>
      </c>
      <c r="AN63" s="26">
        <f t="shared" si="16"/>
        <v>15</v>
      </c>
      <c r="AO63" s="26" t="s">
        <v>199</v>
      </c>
      <c r="AP63" s="26">
        <f t="shared" si="17"/>
        <v>15</v>
      </c>
      <c r="AQ63" s="26" t="s">
        <v>200</v>
      </c>
      <c r="AR63" s="26">
        <f t="shared" si="18"/>
        <v>15</v>
      </c>
      <c r="AS63" s="26" t="s">
        <v>233</v>
      </c>
      <c r="AT63" s="26">
        <f t="shared" si="19"/>
        <v>15</v>
      </c>
      <c r="AU63" s="26" t="s">
        <v>202</v>
      </c>
      <c r="AV63" s="26">
        <f t="shared" si="20"/>
        <v>15</v>
      </c>
      <c r="AW63" s="26" t="s">
        <v>203</v>
      </c>
      <c r="AX63" s="26">
        <f t="shared" si="21"/>
        <v>15</v>
      </c>
      <c r="AY63" s="26" t="s">
        <v>204</v>
      </c>
      <c r="AZ63" s="26">
        <f t="shared" si="22"/>
        <v>15</v>
      </c>
      <c r="BA63" s="61">
        <f t="shared" ref="BA63:BA66" si="36">SUM(AN63,AP63,AR63,AT63,AV63,AX63,AZ63)</f>
        <v>105</v>
      </c>
      <c r="BB63" s="26" t="str">
        <f t="shared" ref="BB63:BB66" si="37">IF(BA63&gt;=96,"Fuerte",IF(AND(BA63&gt;=86, BA63&lt;96),"Moderado",IF(BA63&lt;86,"Débil")))</f>
        <v>Fuerte</v>
      </c>
      <c r="BC63" s="26" t="s">
        <v>205</v>
      </c>
      <c r="BD63" s="26">
        <f t="shared" ref="BD63:BD66" si="38">VALUE(IF(OR(AND(BB63="Fuerte",BC63="Fuerte")),"100",IF(OR(AND(BB63="Fuerte",BC63="Moderado"),AND(BB63="Moderado",BC63="Fuerte"),AND(BB63="Moderado",BC63="Moderado")),"50",IF(OR(AND(BB63="Fuerte",BC63="Débil"),AND(BB63="Moderado",BC63="Débil"),AND(BB63="Débil",BC63="Fuerte"),AND(BB63="Débil",BC63="Moderado"),AND(BB63="Débil",BC63="Débil")),"0",))))</f>
        <v>100</v>
      </c>
      <c r="BE63" s="19" t="str">
        <f t="shared" ref="BE63:BE66" si="39">IF(BD63=100,"Fuerte",IF(BD63=50,"Moderado",IF(BD63=0,"Débil")))</f>
        <v>Fuerte</v>
      </c>
      <c r="BF63" s="239">
        <f>AVERAGE(BD63:BD68)</f>
        <v>75</v>
      </c>
      <c r="BG63" s="239" t="str">
        <f>IF(BF63=100,"Fuerte",IF(AND(BF63&lt;=99, BF63&gt;=50),"Moderado",IF(BF63&lt;50,"Débil")))</f>
        <v>Moderado</v>
      </c>
      <c r="BH63" s="256">
        <f>IF(BG63="Fuerte",(J63-2),IF(BG63="Moderado",(J63-1), IF(BG63="Débil",((J63-0)))))</f>
        <v>0</v>
      </c>
      <c r="BI63" s="256" t="str">
        <f>IF(BH63&lt;=0,"Rara vez",IF(BH63=1,"Rara vez",IF(BH63=2,"Improbable",IF(BH63=3,"Posible",IF(BH63=4,"Probable",IF(BH63=5,"Casi Seguro"))))))</f>
        <v>Rara vez</v>
      </c>
      <c r="BJ63" s="232">
        <f>IF(BI63="","",IF(BI63="Rara vez",0.2,IF(BI63="Improbable",0.4,IF(BI63="Posible",0.6,IF(BI63="Probable",0.8,IF(BI63="Casi seguro",1,))))))</f>
        <v>0.2</v>
      </c>
      <c r="BK63" s="256" t="str">
        <f>IFERROR(IF(AG63=5,"Moderado",IF(AG63=10,"Mayor",IF(AG63=20,"Catastrófico",0))),"")</f>
        <v>Mayor</v>
      </c>
      <c r="BL63" s="232">
        <f>IF(AH63="","",IF(AH63="Moderado",0.6,IF(AH63="Mayor",0.8,IF(AH63="Catastrófico",1,))))</f>
        <v>0.8</v>
      </c>
      <c r="BM63" s="256"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Alta</v>
      </c>
      <c r="BN63" s="19" t="s">
        <v>244</v>
      </c>
      <c r="BO63" s="24" t="s">
        <v>376</v>
      </c>
      <c r="BP63" s="20" t="s">
        <v>377</v>
      </c>
      <c r="BQ63" s="20" t="s">
        <v>378</v>
      </c>
      <c r="BR63" s="20" t="s">
        <v>379</v>
      </c>
      <c r="BS63" s="20" t="s">
        <v>380</v>
      </c>
      <c r="BT63" s="62" t="s">
        <v>381</v>
      </c>
      <c r="BU63" s="62" t="s">
        <v>382</v>
      </c>
      <c r="BV63" s="60"/>
      <c r="BW63" s="20"/>
      <c r="BX63" s="47"/>
      <c r="BY63" s="47"/>
      <c r="BZ63" s="47"/>
      <c r="CA63" s="47"/>
      <c r="CB63" s="47"/>
      <c r="CC63" s="47"/>
      <c r="CD63" s="47"/>
      <c r="CE63" s="47"/>
      <c r="CF63" s="47"/>
      <c r="CG63" s="47"/>
      <c r="CH63" s="47"/>
      <c r="CI63" s="47"/>
      <c r="CJ63" s="47"/>
      <c r="CK63" s="47"/>
      <c r="CL63" s="47"/>
      <c r="CM63" s="47"/>
      <c r="CN63" s="47"/>
      <c r="CO63" s="47"/>
      <c r="CP63" s="47"/>
      <c r="CQ63" s="47"/>
    </row>
    <row r="64" spans="1:95" ht="78.75" customHeight="1">
      <c r="A64" s="233"/>
      <c r="B64" s="233"/>
      <c r="C64" s="233"/>
      <c r="D64" s="233"/>
      <c r="E64" s="20" t="s">
        <v>383</v>
      </c>
      <c r="F64" s="42"/>
      <c r="G64" s="233"/>
      <c r="H64" s="233"/>
      <c r="I64" s="40" t="s">
        <v>306</v>
      </c>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41">
        <f t="shared" si="31"/>
        <v>5</v>
      </c>
      <c r="AH64" s="233"/>
      <c r="AI64" s="233"/>
      <c r="AJ64" s="233"/>
      <c r="AK64" s="20">
        <v>2</v>
      </c>
      <c r="AL64" s="16" t="s">
        <v>384</v>
      </c>
      <c r="AM64" s="26" t="s">
        <v>198</v>
      </c>
      <c r="AN64" s="26">
        <f t="shared" si="16"/>
        <v>15</v>
      </c>
      <c r="AO64" s="26" t="s">
        <v>199</v>
      </c>
      <c r="AP64" s="26">
        <f t="shared" si="17"/>
        <v>15</v>
      </c>
      <c r="AQ64" s="26" t="s">
        <v>200</v>
      </c>
      <c r="AR64" s="26">
        <f t="shared" si="18"/>
        <v>15</v>
      </c>
      <c r="AS64" s="26" t="s">
        <v>233</v>
      </c>
      <c r="AT64" s="26">
        <f t="shared" si="19"/>
        <v>15</v>
      </c>
      <c r="AU64" s="26" t="s">
        <v>202</v>
      </c>
      <c r="AV64" s="26">
        <f t="shared" si="20"/>
        <v>15</v>
      </c>
      <c r="AW64" s="26" t="s">
        <v>203</v>
      </c>
      <c r="AX64" s="26">
        <f t="shared" si="21"/>
        <v>15</v>
      </c>
      <c r="AY64" s="26" t="s">
        <v>204</v>
      </c>
      <c r="AZ64" s="26">
        <f t="shared" si="22"/>
        <v>15</v>
      </c>
      <c r="BA64" s="61">
        <f t="shared" si="36"/>
        <v>105</v>
      </c>
      <c r="BB64" s="26" t="str">
        <f t="shared" si="37"/>
        <v>Fuerte</v>
      </c>
      <c r="BC64" s="26" t="s">
        <v>205</v>
      </c>
      <c r="BD64" s="26">
        <f t="shared" si="38"/>
        <v>100</v>
      </c>
      <c r="BE64" s="19" t="str">
        <f t="shared" si="39"/>
        <v>Fuerte</v>
      </c>
      <c r="BF64" s="233"/>
      <c r="BG64" s="233"/>
      <c r="BH64" s="233"/>
      <c r="BI64" s="233"/>
      <c r="BJ64" s="233"/>
      <c r="BK64" s="233"/>
      <c r="BL64" s="233"/>
      <c r="BM64" s="233"/>
      <c r="BN64" s="19" t="s">
        <v>244</v>
      </c>
      <c r="BO64" s="24" t="s">
        <v>385</v>
      </c>
      <c r="BP64" s="20" t="s">
        <v>386</v>
      </c>
      <c r="BQ64" s="20" t="s">
        <v>215</v>
      </c>
      <c r="BR64" s="20" t="s">
        <v>387</v>
      </c>
      <c r="BS64" s="20" t="s">
        <v>388</v>
      </c>
      <c r="BT64" s="62" t="s">
        <v>381</v>
      </c>
      <c r="BU64" s="62" t="s">
        <v>382</v>
      </c>
      <c r="BV64" s="64"/>
      <c r="BW64" s="20"/>
      <c r="BX64" s="47"/>
      <c r="BY64" s="47"/>
      <c r="BZ64" s="47"/>
      <c r="CA64" s="47"/>
      <c r="CB64" s="47"/>
      <c r="CC64" s="47"/>
      <c r="CD64" s="47"/>
      <c r="CE64" s="47"/>
      <c r="CF64" s="47"/>
      <c r="CG64" s="47"/>
      <c r="CH64" s="47"/>
      <c r="CI64" s="47"/>
      <c r="CJ64" s="47"/>
      <c r="CK64" s="47"/>
      <c r="CL64" s="47"/>
      <c r="CM64" s="47"/>
      <c r="CN64" s="47"/>
      <c r="CO64" s="47"/>
      <c r="CP64" s="47"/>
      <c r="CQ64" s="47"/>
    </row>
    <row r="65" spans="1:95" ht="78.75" customHeight="1">
      <c r="A65" s="233"/>
      <c r="B65" s="233"/>
      <c r="C65" s="233"/>
      <c r="D65" s="233"/>
      <c r="E65" s="20" t="s">
        <v>389</v>
      </c>
      <c r="F65" s="42"/>
      <c r="G65" s="233"/>
      <c r="H65" s="233"/>
      <c r="I65" s="40" t="s">
        <v>217</v>
      </c>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41">
        <f t="shared" si="31"/>
        <v>5</v>
      </c>
      <c r="AH65" s="233"/>
      <c r="AI65" s="233"/>
      <c r="AJ65" s="233"/>
      <c r="AK65" s="20">
        <v>3</v>
      </c>
      <c r="AL65" s="16" t="s">
        <v>390</v>
      </c>
      <c r="AM65" s="26" t="s">
        <v>198</v>
      </c>
      <c r="AN65" s="26">
        <f t="shared" si="16"/>
        <v>15</v>
      </c>
      <c r="AO65" s="26" t="s">
        <v>199</v>
      </c>
      <c r="AP65" s="26">
        <f t="shared" si="17"/>
        <v>15</v>
      </c>
      <c r="AQ65" s="26" t="s">
        <v>391</v>
      </c>
      <c r="AR65" s="26">
        <f t="shared" si="18"/>
        <v>0</v>
      </c>
      <c r="AS65" s="26" t="s">
        <v>233</v>
      </c>
      <c r="AT65" s="26">
        <f t="shared" si="19"/>
        <v>15</v>
      </c>
      <c r="AU65" s="26" t="s">
        <v>202</v>
      </c>
      <c r="AV65" s="26">
        <f t="shared" si="20"/>
        <v>15</v>
      </c>
      <c r="AW65" s="26" t="s">
        <v>203</v>
      </c>
      <c r="AX65" s="26">
        <f t="shared" si="21"/>
        <v>15</v>
      </c>
      <c r="AY65" s="26" t="s">
        <v>204</v>
      </c>
      <c r="AZ65" s="26">
        <f t="shared" si="22"/>
        <v>15</v>
      </c>
      <c r="BA65" s="61">
        <f t="shared" si="36"/>
        <v>90</v>
      </c>
      <c r="BB65" s="26" t="str">
        <f t="shared" si="37"/>
        <v>Moderado</v>
      </c>
      <c r="BC65" s="26" t="s">
        <v>295</v>
      </c>
      <c r="BD65" s="26">
        <f t="shared" si="38"/>
        <v>50</v>
      </c>
      <c r="BE65" s="19" t="str">
        <f t="shared" si="39"/>
        <v>Moderado</v>
      </c>
      <c r="BF65" s="233"/>
      <c r="BG65" s="233"/>
      <c r="BH65" s="233"/>
      <c r="BI65" s="233"/>
      <c r="BJ65" s="233"/>
      <c r="BK65" s="233"/>
      <c r="BL65" s="233"/>
      <c r="BM65" s="233"/>
      <c r="BN65" s="19" t="s">
        <v>244</v>
      </c>
      <c r="BO65" s="24" t="s">
        <v>392</v>
      </c>
      <c r="BP65" s="20" t="s">
        <v>393</v>
      </c>
      <c r="BQ65" s="20" t="s">
        <v>394</v>
      </c>
      <c r="BR65" s="20" t="s">
        <v>387</v>
      </c>
      <c r="BS65" s="20" t="s">
        <v>388</v>
      </c>
      <c r="BT65" s="62" t="s">
        <v>381</v>
      </c>
      <c r="BU65" s="62" t="s">
        <v>382</v>
      </c>
      <c r="BV65" s="64"/>
      <c r="BW65" s="20"/>
      <c r="BX65" s="47"/>
      <c r="BY65" s="47"/>
      <c r="BZ65" s="47"/>
      <c r="CA65" s="47"/>
      <c r="CB65" s="47"/>
      <c r="CC65" s="47"/>
      <c r="CD65" s="47"/>
      <c r="CE65" s="47"/>
      <c r="CF65" s="47"/>
      <c r="CG65" s="47"/>
      <c r="CH65" s="47"/>
      <c r="CI65" s="47"/>
      <c r="CJ65" s="47"/>
      <c r="CK65" s="47"/>
      <c r="CL65" s="47"/>
      <c r="CM65" s="47"/>
      <c r="CN65" s="47"/>
      <c r="CO65" s="47"/>
      <c r="CP65" s="47"/>
      <c r="CQ65" s="47"/>
    </row>
    <row r="66" spans="1:95" ht="78.75" customHeight="1">
      <c r="A66" s="233"/>
      <c r="B66" s="233"/>
      <c r="C66" s="233"/>
      <c r="D66" s="233"/>
      <c r="E66" s="20" t="s">
        <v>395</v>
      </c>
      <c r="F66" s="42"/>
      <c r="G66" s="233"/>
      <c r="H66" s="233"/>
      <c r="I66" s="40"/>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41">
        <f t="shared" si="31"/>
        <v>5</v>
      </c>
      <c r="AH66" s="233"/>
      <c r="AI66" s="233"/>
      <c r="AJ66" s="233"/>
      <c r="AK66" s="20">
        <v>4</v>
      </c>
      <c r="AL66" s="16" t="s">
        <v>396</v>
      </c>
      <c r="AM66" s="26" t="s">
        <v>198</v>
      </c>
      <c r="AN66" s="26">
        <f t="shared" si="16"/>
        <v>15</v>
      </c>
      <c r="AO66" s="26" t="s">
        <v>199</v>
      </c>
      <c r="AP66" s="26">
        <f t="shared" si="17"/>
        <v>15</v>
      </c>
      <c r="AQ66" s="26" t="s">
        <v>391</v>
      </c>
      <c r="AR66" s="26">
        <f t="shared" si="18"/>
        <v>0</v>
      </c>
      <c r="AS66" s="26" t="s">
        <v>233</v>
      </c>
      <c r="AT66" s="26">
        <f t="shared" si="19"/>
        <v>15</v>
      </c>
      <c r="AU66" s="26" t="s">
        <v>202</v>
      </c>
      <c r="AV66" s="26">
        <f t="shared" si="20"/>
        <v>15</v>
      </c>
      <c r="AW66" s="26" t="s">
        <v>203</v>
      </c>
      <c r="AX66" s="26">
        <f t="shared" si="21"/>
        <v>15</v>
      </c>
      <c r="AY66" s="26" t="s">
        <v>204</v>
      </c>
      <c r="AZ66" s="26">
        <f t="shared" si="22"/>
        <v>15</v>
      </c>
      <c r="BA66" s="61">
        <f t="shared" si="36"/>
        <v>90</v>
      </c>
      <c r="BB66" s="26" t="str">
        <f t="shared" si="37"/>
        <v>Moderado</v>
      </c>
      <c r="BC66" s="26" t="s">
        <v>295</v>
      </c>
      <c r="BD66" s="26">
        <f t="shared" si="38"/>
        <v>50</v>
      </c>
      <c r="BE66" s="19" t="str">
        <f t="shared" si="39"/>
        <v>Moderado</v>
      </c>
      <c r="BF66" s="233"/>
      <c r="BG66" s="233"/>
      <c r="BH66" s="233"/>
      <c r="BI66" s="233"/>
      <c r="BJ66" s="233"/>
      <c r="BK66" s="233"/>
      <c r="BL66" s="233"/>
      <c r="BM66" s="233"/>
      <c r="BN66" s="19" t="s">
        <v>244</v>
      </c>
      <c r="BO66" s="24" t="s">
        <v>397</v>
      </c>
      <c r="BP66" s="20" t="s">
        <v>398</v>
      </c>
      <c r="BQ66" s="20" t="s">
        <v>215</v>
      </c>
      <c r="BR66" s="20" t="s">
        <v>379</v>
      </c>
      <c r="BS66" s="20" t="s">
        <v>388</v>
      </c>
      <c r="BT66" s="62" t="s">
        <v>381</v>
      </c>
      <c r="BU66" s="62" t="s">
        <v>382</v>
      </c>
      <c r="BV66" s="65"/>
      <c r="BW66" s="20"/>
      <c r="BX66" s="47"/>
      <c r="BY66" s="47"/>
      <c r="BZ66" s="47"/>
      <c r="CA66" s="47"/>
      <c r="CB66" s="47"/>
      <c r="CC66" s="47"/>
      <c r="CD66" s="47"/>
      <c r="CE66" s="47"/>
      <c r="CF66" s="47"/>
      <c r="CG66" s="47"/>
      <c r="CH66" s="47"/>
      <c r="CI66" s="47"/>
      <c r="CJ66" s="47"/>
      <c r="CK66" s="47"/>
      <c r="CL66" s="47"/>
      <c r="CM66" s="47"/>
      <c r="CN66" s="47"/>
      <c r="CO66" s="47"/>
      <c r="CP66" s="47"/>
      <c r="CQ66" s="47"/>
    </row>
    <row r="67" spans="1:95" ht="78.75" customHeight="1">
      <c r="A67" s="233"/>
      <c r="B67" s="233"/>
      <c r="C67" s="233"/>
      <c r="D67" s="233"/>
      <c r="E67" s="42"/>
      <c r="F67" s="42"/>
      <c r="G67" s="233"/>
      <c r="H67" s="233"/>
      <c r="I67" s="40"/>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41">
        <f t="shared" si="31"/>
        <v>5</v>
      </c>
      <c r="AH67" s="233"/>
      <c r="AI67" s="233"/>
      <c r="AJ67" s="233"/>
      <c r="AK67" s="20">
        <v>5</v>
      </c>
      <c r="AL67" s="16" t="s">
        <v>229</v>
      </c>
      <c r="AM67" s="26"/>
      <c r="AN67" s="26" t="str">
        <f t="shared" si="16"/>
        <v/>
      </c>
      <c r="AO67" s="26"/>
      <c r="AP67" s="26" t="str">
        <f t="shared" si="17"/>
        <v/>
      </c>
      <c r="AQ67" s="26"/>
      <c r="AR67" s="26" t="str">
        <f t="shared" si="18"/>
        <v/>
      </c>
      <c r="AS67" s="26"/>
      <c r="AT67" s="26" t="str">
        <f t="shared" si="19"/>
        <v/>
      </c>
      <c r="AU67" s="26"/>
      <c r="AV67" s="26" t="str">
        <f t="shared" si="20"/>
        <v/>
      </c>
      <c r="AW67" s="26"/>
      <c r="AX67" s="26" t="str">
        <f t="shared" si="21"/>
        <v/>
      </c>
      <c r="AY67" s="26"/>
      <c r="AZ67" s="26" t="str">
        <f t="shared" si="22"/>
        <v/>
      </c>
      <c r="BA67" s="61"/>
      <c r="BB67" s="26"/>
      <c r="BC67" s="26"/>
      <c r="BD67" s="26"/>
      <c r="BE67" s="19"/>
      <c r="BF67" s="233"/>
      <c r="BG67" s="233"/>
      <c r="BH67" s="233"/>
      <c r="BI67" s="233"/>
      <c r="BJ67" s="233"/>
      <c r="BK67" s="233"/>
      <c r="BL67" s="233"/>
      <c r="BM67" s="233"/>
      <c r="BN67" s="19"/>
      <c r="BO67" s="24"/>
      <c r="BP67" s="20"/>
      <c r="BQ67" s="20"/>
      <c r="BR67" s="20"/>
      <c r="BS67" s="20"/>
      <c r="BT67" s="62"/>
      <c r="BU67" s="62"/>
      <c r="BV67" s="20"/>
      <c r="BW67" s="20"/>
      <c r="BX67" s="47"/>
      <c r="BY67" s="47"/>
      <c r="BZ67" s="47"/>
      <c r="CA67" s="47"/>
      <c r="CB67" s="47"/>
      <c r="CC67" s="47"/>
      <c r="CD67" s="47"/>
      <c r="CE67" s="47"/>
      <c r="CF67" s="47"/>
      <c r="CG67" s="47"/>
      <c r="CH67" s="47"/>
      <c r="CI67" s="47"/>
      <c r="CJ67" s="47"/>
      <c r="CK67" s="47"/>
      <c r="CL67" s="47"/>
      <c r="CM67" s="47"/>
      <c r="CN67" s="47"/>
      <c r="CO67" s="47"/>
      <c r="CP67" s="47"/>
      <c r="CQ67" s="47"/>
    </row>
    <row r="68" spans="1:95" ht="78.75" customHeight="1">
      <c r="A68" s="234"/>
      <c r="B68" s="233"/>
      <c r="C68" s="234"/>
      <c r="D68" s="234"/>
      <c r="E68" s="22"/>
      <c r="F68" s="22"/>
      <c r="G68" s="234"/>
      <c r="H68" s="234"/>
      <c r="I68" s="40"/>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41">
        <f t="shared" si="31"/>
        <v>5</v>
      </c>
      <c r="AH68" s="234"/>
      <c r="AI68" s="234"/>
      <c r="AJ68" s="234"/>
      <c r="AK68" s="20">
        <v>6</v>
      </c>
      <c r="AL68" s="16" t="s">
        <v>229</v>
      </c>
      <c r="AM68" s="26"/>
      <c r="AN68" s="26" t="str">
        <f t="shared" si="16"/>
        <v/>
      </c>
      <c r="AO68" s="26"/>
      <c r="AP68" s="26" t="str">
        <f t="shared" si="17"/>
        <v/>
      </c>
      <c r="AQ68" s="26"/>
      <c r="AR68" s="26" t="str">
        <f t="shared" si="18"/>
        <v/>
      </c>
      <c r="AS68" s="26"/>
      <c r="AT68" s="26" t="str">
        <f t="shared" si="19"/>
        <v/>
      </c>
      <c r="AU68" s="26"/>
      <c r="AV68" s="26" t="str">
        <f t="shared" si="20"/>
        <v/>
      </c>
      <c r="AW68" s="26"/>
      <c r="AX68" s="26" t="str">
        <f t="shared" si="21"/>
        <v/>
      </c>
      <c r="AY68" s="26"/>
      <c r="AZ68" s="26" t="str">
        <f t="shared" si="22"/>
        <v/>
      </c>
      <c r="BA68" s="61"/>
      <c r="BB68" s="26"/>
      <c r="BC68" s="26"/>
      <c r="BD68" s="26"/>
      <c r="BE68" s="19"/>
      <c r="BF68" s="234"/>
      <c r="BG68" s="234"/>
      <c r="BH68" s="234"/>
      <c r="BI68" s="234"/>
      <c r="BJ68" s="234"/>
      <c r="BK68" s="234"/>
      <c r="BL68" s="234"/>
      <c r="BM68" s="234"/>
      <c r="BN68" s="19"/>
      <c r="BO68" s="24"/>
      <c r="BP68" s="20"/>
      <c r="BQ68" s="20"/>
      <c r="BR68" s="20"/>
      <c r="BS68" s="20"/>
      <c r="BT68" s="62"/>
      <c r="BU68" s="62"/>
      <c r="BV68" s="20"/>
      <c r="BW68" s="20"/>
      <c r="BX68" s="47"/>
      <c r="BY68" s="47"/>
      <c r="BZ68" s="47"/>
      <c r="CA68" s="47"/>
      <c r="CB68" s="47"/>
      <c r="CC68" s="47"/>
      <c r="CD68" s="47"/>
      <c r="CE68" s="47"/>
      <c r="CF68" s="47"/>
      <c r="CG68" s="47"/>
      <c r="CH68" s="47"/>
      <c r="CI68" s="47"/>
      <c r="CJ68" s="47"/>
      <c r="CK68" s="47"/>
      <c r="CL68" s="47"/>
      <c r="CM68" s="47"/>
      <c r="CN68" s="47"/>
      <c r="CO68" s="47"/>
      <c r="CP68" s="47"/>
      <c r="CQ68" s="47"/>
    </row>
    <row r="69" spans="1:95" ht="78.75" customHeight="1">
      <c r="A69" s="268">
        <v>11</v>
      </c>
      <c r="B69" s="268" t="s">
        <v>369</v>
      </c>
      <c r="C69" s="268" t="s">
        <v>370</v>
      </c>
      <c r="D69" s="268" t="s">
        <v>371</v>
      </c>
      <c r="E69" s="22" t="s">
        <v>399</v>
      </c>
      <c r="F69" s="22" t="s">
        <v>400</v>
      </c>
      <c r="G69" s="285" t="s">
        <v>401</v>
      </c>
      <c r="H69" s="22" t="s">
        <v>193</v>
      </c>
      <c r="I69" s="22" t="s">
        <v>194</v>
      </c>
      <c r="J69" s="286">
        <v>1</v>
      </c>
      <c r="K69" s="287" t="s">
        <v>402</v>
      </c>
      <c r="L69" s="288">
        <f>IF(K69="","",IF(K69="Rara vez",0.2,IF(K69="Improbable",0.4,IF(K69="Posible",0.6,IF(K69="Probable",0.8,IF(K69="Casi seguro",1,))))))</f>
        <v>0.2</v>
      </c>
      <c r="M69" s="232" t="s">
        <v>195</v>
      </c>
      <c r="N69" s="232" t="s">
        <v>196</v>
      </c>
      <c r="O69" s="232" t="s">
        <v>196</v>
      </c>
      <c r="P69" s="232" t="s">
        <v>196</v>
      </c>
      <c r="Q69" s="232" t="s">
        <v>196</v>
      </c>
      <c r="R69" s="232" t="s">
        <v>195</v>
      </c>
      <c r="S69" s="232" t="s">
        <v>195</v>
      </c>
      <c r="T69" s="232" t="s">
        <v>195</v>
      </c>
      <c r="U69" s="232" t="s">
        <v>196</v>
      </c>
      <c r="V69" s="232" t="s">
        <v>195</v>
      </c>
      <c r="W69" s="232" t="s">
        <v>195</v>
      </c>
      <c r="X69" s="232" t="s">
        <v>195</v>
      </c>
      <c r="Y69" s="232" t="s">
        <v>195</v>
      </c>
      <c r="Z69" s="232" t="s">
        <v>195</v>
      </c>
      <c r="AA69" s="232" t="s">
        <v>196</v>
      </c>
      <c r="AB69" s="232" t="s">
        <v>196</v>
      </c>
      <c r="AC69" s="232" t="s">
        <v>196</v>
      </c>
      <c r="AD69" s="232" t="s">
        <v>196</v>
      </c>
      <c r="AE69" s="232" t="s">
        <v>196</v>
      </c>
      <c r="AF69" s="284">
        <f>IF(AB69="Si","19",COUNTIF(M69:AE70,"si"))</f>
        <v>9</v>
      </c>
      <c r="AG69" s="41">
        <f t="shared" si="31"/>
        <v>10</v>
      </c>
      <c r="AH69" s="235" t="str">
        <f>IF(AG69=5,"Moderado",IF(AG69=10,"Mayor",IF(AG69=20,"Catastrófico",0)))</f>
        <v>Mayor</v>
      </c>
      <c r="AI69" s="232">
        <f>IF(AH69="","",IF(AH69="Moderado",0.6,IF(AH69="Mayor",0.8,IF(AH69="Catastrófico",1,))))</f>
        <v>0.8</v>
      </c>
      <c r="AJ69" s="235" t="str">
        <f>IF(OR(AND(K69="Rara vez",AH69="Moderado"),AND(K69="Improbable",AH69="Moderado")),"Moderado",IF(OR(AND(K69="Rara vez",AH69="Mayor"),AND(K69="Improbable",AH69="Mayor"),AND(K69="Posible",AH69="Moderado"),AND(K69="Probable",AH69="Moderado")),"Alta",IF(OR(AND(K69="Rara vez",AH69="Catastrófico"),AND(K69="Improbable",AH69="Catastrófico"),AND(K69="Posible",AH69="Catastrófico"),AND(K69="Probable",AH69="Catastrófico"),AND(K69="Casi seguro",AH69="Catastrófico"),AND(K69="Posible",AH69="Moderado"),AND(K69="Probable",AH69="Moderado"),AND(K69="Casi seguro",AH69="Moderado"),AND(K69="Posible",AH69="Mayor"),AND(K69="Probable",AH69="Mayor"),AND(K69="Casi seguro",AH69="Mayor")),"Extremo",)))</f>
        <v>Alta</v>
      </c>
      <c r="AK69" s="15">
        <v>1</v>
      </c>
      <c r="AL69" s="16" t="s">
        <v>403</v>
      </c>
      <c r="AM69" s="17" t="s">
        <v>198</v>
      </c>
      <c r="AN69" s="17">
        <f t="shared" si="16"/>
        <v>15</v>
      </c>
      <c r="AO69" s="17" t="s">
        <v>199</v>
      </c>
      <c r="AP69" s="17">
        <f t="shared" si="17"/>
        <v>15</v>
      </c>
      <c r="AQ69" s="17" t="s">
        <v>200</v>
      </c>
      <c r="AR69" s="17">
        <f t="shared" si="18"/>
        <v>15</v>
      </c>
      <c r="AS69" s="17" t="s">
        <v>233</v>
      </c>
      <c r="AT69" s="17">
        <f t="shared" si="19"/>
        <v>15</v>
      </c>
      <c r="AU69" s="17" t="s">
        <v>202</v>
      </c>
      <c r="AV69" s="17">
        <f t="shared" si="20"/>
        <v>15</v>
      </c>
      <c r="AW69" s="26" t="s">
        <v>203</v>
      </c>
      <c r="AX69" s="17">
        <f t="shared" si="21"/>
        <v>15</v>
      </c>
      <c r="AY69" s="26" t="s">
        <v>204</v>
      </c>
      <c r="AZ69" s="17">
        <f t="shared" si="22"/>
        <v>15</v>
      </c>
      <c r="BA69" s="66">
        <f t="shared" ref="BA69:BA75" si="40">SUM(AN69,AP69,AR69,AT69,AV69,AX69,AZ69)</f>
        <v>105</v>
      </c>
      <c r="BB69" s="17" t="str">
        <f t="shared" ref="BB69:BB75" si="41">IF(BA69&gt;=96,"Fuerte",IF(AND(BA69&gt;=86, BA69&lt;96),"Moderado",IF(BA69&lt;86,"Débil")))</f>
        <v>Fuerte</v>
      </c>
      <c r="BC69" s="17" t="s">
        <v>205</v>
      </c>
      <c r="BD69" s="17">
        <f t="shared" ref="BD69:BD75" si="42">VALUE(IF(OR(AND(BB69="Fuerte",BC69="Fuerte")),"100",IF(OR(AND(BB69="Fuerte",BC69="Moderado"),AND(BB69="Moderado",BC69="Fuerte"),AND(BB69="Moderado",BC69="Moderado")),"50",IF(OR(AND(BB69="Fuerte",BC69="Débil"),AND(BB69="Moderado",BC69="Débil"),AND(BB69="Débil",BC69="Fuerte"),AND(BB69="Débil",BC69="Moderado"),AND(BB69="Débil",BC69="Débil")),"0",))))</f>
        <v>100</v>
      </c>
      <c r="BE69" s="43" t="str">
        <f t="shared" ref="BE69:BE75" si="43">IF(BD69=100,"Fuerte",IF(BD69=50,"Moderado",IF(BD69=0,"Débil")))</f>
        <v>Fuerte</v>
      </c>
      <c r="BF69" s="238">
        <f>AVERAGE(BD69:BD71)</f>
        <v>100</v>
      </c>
      <c r="BG69" s="238" t="str">
        <f>IF(BF69=100,"Fuerte",IF(AND(BF69&lt;=99, BF69&gt;=50),"Moderado",IF(BF69&lt;50,"Débil")))</f>
        <v>Fuerte</v>
      </c>
      <c r="BH69" s="256">
        <f>IF(BG69="Fuerte",(J69-2),IF(BG69="Moderado",(J69-1), IF(BG69="Débil",((J69-0)))))</f>
        <v>-1</v>
      </c>
      <c r="BI69" s="256" t="str">
        <f>IF(BH69&lt;=0,"",IF(BH69=1,"Rara vez",IF(BH69=2,"Improbable",IF(BH69=3,"Posible",IF(BH69=4,"Probable",IF(BH69=5,"Casi Seguro"))))))</f>
        <v/>
      </c>
      <c r="BJ69" s="273" t="str">
        <f>IF(BI69="","",IF(BI69="Rara vez",0.2,IF(BI69="Improbable",0.4,IF(BI69="Posible",0.6,IF(BI69="Probable",0.8,IF(BI69="Casi seguro",1,))))))</f>
        <v/>
      </c>
      <c r="BK69" s="256" t="str">
        <f>IFERROR(IF(AG69=5,"Moderado",IF(AG69=10,"Mayor",IF(AG69=20,"Catastrófico",0))),"")</f>
        <v>Mayor</v>
      </c>
      <c r="BL69" s="273">
        <f>IF(AH69="","",IF(AH69="Moderado",0.6,IF(AH69="Mayor",0.8,IF(AH69="Catastrófico",1,))))</f>
        <v>0.8</v>
      </c>
      <c r="BM69" s="274">
        <f>IF(OR(AND(KBI69="Rara vez",BK69="Moderado"),AND(BI69="Improbable",BK69="Moderado")),"Moderado",IF(OR(AND(BI69="Rara vez",BK69="Mayor"),AND(BI69="Improbable",BK69="Mayor"),AND(BI69="Posible",BK69="Moderado"),AND(BI69="Probable",BK69="Moderado")),"Alta",IF(OR(AND(BI69="Rara vez",BK69="Catastrófico"),AND(BI69="Improbable",BK69="Catastrófico"),AND(BI69="Posible",BK69="Catastrófico"),AND(BI69="Probable",BK69="Catastrófico"),AND(BI69="Casi seguro",BK69="Catastrófico"),AND(BI69="Posible",BK69="Moderado"),AND(BI69="Probable",BK69="Moderado"),AND(BI69="Casi seguro",BK69="Moderado"),AND(BI69="Posible",BK69="Mayor"),AND(BI69="Probable",BK69="Mayor"),AND(BI69="Casi seguro",BK69="Mayor")),"Extremo",)))</f>
        <v>0</v>
      </c>
      <c r="BN69" s="19" t="s">
        <v>244</v>
      </c>
      <c r="BO69" s="24" t="s">
        <v>404</v>
      </c>
      <c r="BP69" s="20" t="s">
        <v>405</v>
      </c>
      <c r="BQ69" s="20" t="s">
        <v>406</v>
      </c>
      <c r="BR69" s="20" t="s">
        <v>407</v>
      </c>
      <c r="BS69" s="20" t="s">
        <v>406</v>
      </c>
      <c r="BT69" s="20" t="s">
        <v>408</v>
      </c>
      <c r="BU69" s="20" t="s">
        <v>409</v>
      </c>
      <c r="BV69" s="20"/>
      <c r="BW69" s="20"/>
      <c r="BX69" s="47"/>
      <c r="BY69" s="47"/>
      <c r="BZ69" s="47"/>
      <c r="CA69" s="47"/>
      <c r="CB69" s="47"/>
      <c r="CC69" s="47"/>
      <c r="CD69" s="47"/>
      <c r="CE69" s="47"/>
      <c r="CF69" s="47"/>
      <c r="CG69" s="47"/>
      <c r="CH69" s="47"/>
      <c r="CI69" s="47"/>
      <c r="CJ69" s="47"/>
      <c r="CK69" s="47"/>
      <c r="CL69" s="47"/>
      <c r="CM69" s="47"/>
      <c r="CN69" s="47"/>
      <c r="CO69" s="47"/>
      <c r="CP69" s="47"/>
      <c r="CQ69" s="47"/>
    </row>
    <row r="70" spans="1:95" ht="78.75" customHeight="1">
      <c r="A70" s="233"/>
      <c r="B70" s="233"/>
      <c r="C70" s="233"/>
      <c r="D70" s="233"/>
      <c r="E70" s="22" t="s">
        <v>410</v>
      </c>
      <c r="F70" s="22"/>
      <c r="G70" s="276"/>
      <c r="H70" s="22"/>
      <c r="I70" s="22" t="s">
        <v>306</v>
      </c>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41">
        <f t="shared" si="31"/>
        <v>5</v>
      </c>
      <c r="AH70" s="233"/>
      <c r="AI70" s="233"/>
      <c r="AJ70" s="233"/>
      <c r="AK70" s="15">
        <v>2</v>
      </c>
      <c r="AL70" s="16" t="s">
        <v>403</v>
      </c>
      <c r="AM70" s="17" t="s">
        <v>198</v>
      </c>
      <c r="AN70" s="17">
        <f t="shared" si="16"/>
        <v>15</v>
      </c>
      <c r="AO70" s="17" t="s">
        <v>199</v>
      </c>
      <c r="AP70" s="17">
        <f t="shared" si="17"/>
        <v>15</v>
      </c>
      <c r="AQ70" s="17" t="s">
        <v>200</v>
      </c>
      <c r="AR70" s="17">
        <f t="shared" si="18"/>
        <v>15</v>
      </c>
      <c r="AS70" s="17" t="s">
        <v>233</v>
      </c>
      <c r="AT70" s="17">
        <f t="shared" si="19"/>
        <v>15</v>
      </c>
      <c r="AU70" s="17" t="s">
        <v>202</v>
      </c>
      <c r="AV70" s="17">
        <f t="shared" si="20"/>
        <v>15</v>
      </c>
      <c r="AW70" s="26" t="s">
        <v>203</v>
      </c>
      <c r="AX70" s="17">
        <f t="shared" si="21"/>
        <v>15</v>
      </c>
      <c r="AY70" s="26" t="s">
        <v>204</v>
      </c>
      <c r="AZ70" s="17">
        <f t="shared" si="22"/>
        <v>15</v>
      </c>
      <c r="BA70" s="66">
        <f t="shared" si="40"/>
        <v>105</v>
      </c>
      <c r="BB70" s="17" t="str">
        <f t="shared" si="41"/>
        <v>Fuerte</v>
      </c>
      <c r="BC70" s="17" t="s">
        <v>205</v>
      </c>
      <c r="BD70" s="17">
        <f t="shared" si="42"/>
        <v>100</v>
      </c>
      <c r="BE70" s="43" t="str">
        <f t="shared" si="43"/>
        <v>Fuerte</v>
      </c>
      <c r="BF70" s="233"/>
      <c r="BG70" s="233"/>
      <c r="BH70" s="233"/>
      <c r="BI70" s="233"/>
      <c r="BJ70" s="233"/>
      <c r="BK70" s="233"/>
      <c r="BL70" s="233"/>
      <c r="BM70" s="233"/>
      <c r="BN70" s="19" t="s">
        <v>244</v>
      </c>
      <c r="BO70" s="24" t="s">
        <v>411</v>
      </c>
      <c r="BP70" s="20" t="s">
        <v>405</v>
      </c>
      <c r="BQ70" s="20" t="s">
        <v>406</v>
      </c>
      <c r="BR70" s="20" t="s">
        <v>407</v>
      </c>
      <c r="BS70" s="20" t="s">
        <v>406</v>
      </c>
      <c r="BT70" s="20" t="s">
        <v>408</v>
      </c>
      <c r="BU70" s="20" t="s">
        <v>409</v>
      </c>
      <c r="BV70" s="20"/>
      <c r="BW70" s="20"/>
      <c r="BX70" s="47"/>
      <c r="BY70" s="47"/>
      <c r="BZ70" s="47"/>
      <c r="CA70" s="47"/>
      <c r="CB70" s="47"/>
      <c r="CC70" s="47"/>
      <c r="CD70" s="47"/>
      <c r="CE70" s="47"/>
      <c r="CF70" s="47"/>
      <c r="CG70" s="47"/>
      <c r="CH70" s="47"/>
      <c r="CI70" s="47"/>
      <c r="CJ70" s="47"/>
      <c r="CK70" s="47"/>
      <c r="CL70" s="47"/>
      <c r="CM70" s="47"/>
      <c r="CN70" s="47"/>
      <c r="CO70" s="47"/>
      <c r="CP70" s="47"/>
      <c r="CQ70" s="47"/>
    </row>
    <row r="71" spans="1:95" ht="78.75" customHeight="1">
      <c r="A71" s="233"/>
      <c r="B71" s="233"/>
      <c r="C71" s="233"/>
      <c r="D71" s="233"/>
      <c r="E71" s="22" t="s">
        <v>412</v>
      </c>
      <c r="F71" s="22"/>
      <c r="G71" s="276"/>
      <c r="H71" s="22"/>
      <c r="I71" s="22" t="s">
        <v>217</v>
      </c>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41">
        <f t="shared" si="31"/>
        <v>5</v>
      </c>
      <c r="AH71" s="233"/>
      <c r="AI71" s="233"/>
      <c r="AJ71" s="233"/>
      <c r="AK71" s="15">
        <v>3</v>
      </c>
      <c r="AL71" s="16" t="s">
        <v>413</v>
      </c>
      <c r="AM71" s="17" t="s">
        <v>198</v>
      </c>
      <c r="AN71" s="17">
        <f t="shared" si="16"/>
        <v>15</v>
      </c>
      <c r="AO71" s="17" t="s">
        <v>199</v>
      </c>
      <c r="AP71" s="17">
        <f t="shared" si="17"/>
        <v>15</v>
      </c>
      <c r="AQ71" s="17" t="s">
        <v>200</v>
      </c>
      <c r="AR71" s="17">
        <f t="shared" si="18"/>
        <v>15</v>
      </c>
      <c r="AS71" s="17" t="s">
        <v>201</v>
      </c>
      <c r="AT71" s="17">
        <f t="shared" si="19"/>
        <v>10</v>
      </c>
      <c r="AU71" s="17" t="s">
        <v>202</v>
      </c>
      <c r="AV71" s="17">
        <f t="shared" si="20"/>
        <v>15</v>
      </c>
      <c r="AW71" s="26" t="s">
        <v>203</v>
      </c>
      <c r="AX71" s="17">
        <f t="shared" si="21"/>
        <v>15</v>
      </c>
      <c r="AY71" s="26" t="s">
        <v>204</v>
      </c>
      <c r="AZ71" s="17">
        <f t="shared" si="22"/>
        <v>15</v>
      </c>
      <c r="BA71" s="66">
        <f t="shared" si="40"/>
        <v>100</v>
      </c>
      <c r="BB71" s="17" t="str">
        <f t="shared" si="41"/>
        <v>Fuerte</v>
      </c>
      <c r="BC71" s="17" t="s">
        <v>205</v>
      </c>
      <c r="BD71" s="17">
        <f t="shared" si="42"/>
        <v>100</v>
      </c>
      <c r="BE71" s="43" t="str">
        <f t="shared" si="43"/>
        <v>Fuerte</v>
      </c>
      <c r="BF71" s="233"/>
      <c r="BG71" s="233"/>
      <c r="BH71" s="233"/>
      <c r="BI71" s="233"/>
      <c r="BJ71" s="233"/>
      <c r="BK71" s="233"/>
      <c r="BL71" s="233"/>
      <c r="BM71" s="233"/>
      <c r="BN71" s="20"/>
      <c r="BO71" s="24"/>
      <c r="BP71" s="20"/>
      <c r="BQ71" s="20"/>
      <c r="BR71" s="20"/>
      <c r="BS71" s="20"/>
      <c r="BT71" s="20"/>
      <c r="BU71" s="20"/>
      <c r="BV71" s="20"/>
      <c r="BW71" s="20"/>
      <c r="BX71" s="47"/>
      <c r="BY71" s="47"/>
      <c r="BZ71" s="47"/>
      <c r="CA71" s="47"/>
      <c r="CB71" s="47"/>
      <c r="CC71" s="47"/>
      <c r="CD71" s="47"/>
      <c r="CE71" s="47"/>
      <c r="CF71" s="47"/>
      <c r="CG71" s="47"/>
      <c r="CH71" s="47"/>
      <c r="CI71" s="47"/>
      <c r="CJ71" s="47"/>
      <c r="CK71" s="47"/>
      <c r="CL71" s="47"/>
      <c r="CM71" s="47"/>
      <c r="CN71" s="47"/>
      <c r="CO71" s="47"/>
      <c r="CP71" s="47"/>
      <c r="CQ71" s="47"/>
    </row>
    <row r="72" spans="1:95" ht="78.75" customHeight="1">
      <c r="A72" s="268">
        <v>12</v>
      </c>
      <c r="B72" s="268" t="s">
        <v>369</v>
      </c>
      <c r="C72" s="268" t="s">
        <v>370</v>
      </c>
      <c r="D72" s="268" t="s">
        <v>371</v>
      </c>
      <c r="E72" s="25" t="s">
        <v>372</v>
      </c>
      <c r="F72" s="60" t="s">
        <v>373</v>
      </c>
      <c r="G72" s="268" t="s">
        <v>414</v>
      </c>
      <c r="H72" s="268" t="s">
        <v>193</v>
      </c>
      <c r="I72" s="40" t="s">
        <v>194</v>
      </c>
      <c r="J72" s="268">
        <v>1</v>
      </c>
      <c r="K72" s="235" t="str">
        <f>IF(J72&lt;=0,"",IF(J72=1,"Rara vez",IF(J72=2,"Improbable",IF(J72=3,"Posible",IF(J72=4,"Probable",IF(J72=5,"Casi Seguro"))))))</f>
        <v>Rara vez</v>
      </c>
      <c r="L72" s="232">
        <f>IF(K72="","",IF(K72="Rara vez",0.2,IF(K72="Improbable",0.4,IF(K72="Posible",0.6,IF(K72="Probable",0.8,IF(K72="Casi seguro",1,))))))</f>
        <v>0.2</v>
      </c>
      <c r="M72" s="232" t="s">
        <v>195</v>
      </c>
      <c r="N72" s="232" t="s">
        <v>195</v>
      </c>
      <c r="O72" s="232" t="s">
        <v>195</v>
      </c>
      <c r="P72" s="232" t="s">
        <v>195</v>
      </c>
      <c r="Q72" s="232" t="s">
        <v>195</v>
      </c>
      <c r="R72" s="232" t="s">
        <v>195</v>
      </c>
      <c r="S72" s="232" t="s">
        <v>195</v>
      </c>
      <c r="T72" s="232" t="s">
        <v>195</v>
      </c>
      <c r="U72" s="232" t="s">
        <v>196</v>
      </c>
      <c r="V72" s="232" t="s">
        <v>195</v>
      </c>
      <c r="W72" s="232" t="s">
        <v>195</v>
      </c>
      <c r="X72" s="232" t="s">
        <v>195</v>
      </c>
      <c r="Y72" s="232" t="s">
        <v>195</v>
      </c>
      <c r="Z72" s="232" t="s">
        <v>195</v>
      </c>
      <c r="AA72" s="232" t="s">
        <v>195</v>
      </c>
      <c r="AB72" s="232" t="s">
        <v>196</v>
      </c>
      <c r="AC72" s="232" t="s">
        <v>195</v>
      </c>
      <c r="AD72" s="232" t="s">
        <v>195</v>
      </c>
      <c r="AE72" s="232" t="s">
        <v>196</v>
      </c>
      <c r="AF72" s="241">
        <f>IF(AB72="Si","19",COUNTIF(M72:AE73,"si"))</f>
        <v>16</v>
      </c>
      <c r="AG72" s="41">
        <f t="shared" si="31"/>
        <v>20</v>
      </c>
      <c r="AH72" s="235" t="str">
        <f>IF(AG72=5,"Moderado",IF(AG72=10,"Mayor",IF(AG72=20,"Catastrófico",0)))</f>
        <v>Catastrófico</v>
      </c>
      <c r="AI72" s="232">
        <f>IF(AH72="","",IF(AH72="Leve",0.2,IF(AH72="Menor",0.4,IF(AH72="Moderado",0.6,IF(AH72="Mayor",0.8,IF(AH72="Catastrófico",1,))))))</f>
        <v>1</v>
      </c>
      <c r="AJ72" s="235" t="str">
        <f>IF(OR(AND(K72="Rara vez",AH72="Moderado"),AND(K72="Improbable",AH72="Moderado")),"Moderado",IF(OR(AND(K72="Rara vez",AH72="Mayor"),AND(K72="Improbable",AH72="Mayor"),AND(K72="Posible",AH72="Moderado"),AND(K72="Probable",AH72="Moderado")),"Alta",IF(OR(AND(K72="Rara vez",AH72="Catastrófico"),AND(K72="Improbable",AH72="Catastrófico"),AND(K72="Posible",AH72="Catastrófico"),AND(K72="Probable",AH72="Catastrófico"),AND(K72="Casi seguro",AH72="Catastrófico"),AND(K72="Posible",AH72="Moderado"),AND(K72="Probable",AH72="Moderado"),AND(K72="Casi seguro",AH72="Moderado"),AND(K72="Posible",AH72="Mayor"),AND(K72="Probable",AH72="Mayor"),AND(K72="Casi seguro",AH72="Mayor")),"Extremo",)))</f>
        <v>Extremo</v>
      </c>
      <c r="AK72" s="20">
        <v>1</v>
      </c>
      <c r="AL72" s="16" t="s">
        <v>415</v>
      </c>
      <c r="AM72" s="26" t="s">
        <v>198</v>
      </c>
      <c r="AN72" s="26">
        <f t="shared" si="16"/>
        <v>15</v>
      </c>
      <c r="AO72" s="26" t="s">
        <v>199</v>
      </c>
      <c r="AP72" s="26">
        <f t="shared" si="17"/>
        <v>15</v>
      </c>
      <c r="AQ72" s="26" t="s">
        <v>200</v>
      </c>
      <c r="AR72" s="26">
        <f t="shared" si="18"/>
        <v>15</v>
      </c>
      <c r="AS72" s="26" t="s">
        <v>233</v>
      </c>
      <c r="AT72" s="26">
        <f t="shared" si="19"/>
        <v>15</v>
      </c>
      <c r="AU72" s="26" t="s">
        <v>202</v>
      </c>
      <c r="AV72" s="26">
        <f t="shared" si="20"/>
        <v>15</v>
      </c>
      <c r="AW72" s="26" t="s">
        <v>203</v>
      </c>
      <c r="AX72" s="26">
        <f t="shared" si="21"/>
        <v>15</v>
      </c>
      <c r="AY72" s="26" t="s">
        <v>204</v>
      </c>
      <c r="AZ72" s="26">
        <f t="shared" si="22"/>
        <v>15</v>
      </c>
      <c r="BA72" s="61">
        <f t="shared" si="40"/>
        <v>105</v>
      </c>
      <c r="BB72" s="26" t="str">
        <f t="shared" si="41"/>
        <v>Fuerte</v>
      </c>
      <c r="BC72" s="26" t="s">
        <v>205</v>
      </c>
      <c r="BD72" s="26">
        <f t="shared" si="42"/>
        <v>100</v>
      </c>
      <c r="BE72" s="19" t="str">
        <f t="shared" si="43"/>
        <v>Fuerte</v>
      </c>
      <c r="BF72" s="239">
        <f>AVERAGE(BD72:BD77)</f>
        <v>75</v>
      </c>
      <c r="BG72" s="239" t="str">
        <f>IF(BF72=100,"Fuerte",IF(AND(BF72&lt;=99, BF72&gt;=50),"Moderado",IF(BF72&lt;50,"Débil")))</f>
        <v>Moderado</v>
      </c>
      <c r="BH72" s="256">
        <f>IF(BG72="Fuerte",(J72-2),IF(BG72="Moderado",(J72-1), IF(BG72="Débil",((J72-0)))))</f>
        <v>0</v>
      </c>
      <c r="BI72" s="256" t="str">
        <f>IF(BH72&lt;=0,"Rara vez",IF(BH72=1,"Rara vez",IF(BH72=2,"Improbable",IF(BH72=3,"Posible",IF(BH72=4,"Probable",IF(BH72=5,"Casi Seguro"))))))</f>
        <v>Rara vez</v>
      </c>
      <c r="BJ72" s="232">
        <f>IF(BI72="","",IF(BI72="Rara vez",0.2,IF(BI72="Improbable",0.4,IF(BI72="Posible",0.6,IF(BI72="Probable",0.8,IF(BI72="Casi seguro",1,))))))</f>
        <v>0.2</v>
      </c>
      <c r="BK72" s="256" t="str">
        <f>IFERROR(IF(AG72=5,"Moderado",IF(AG72=10,"Mayor",IF(AG72=20,"Catastrófico",0))),"")</f>
        <v>Catastrófico</v>
      </c>
      <c r="BL72" s="232">
        <f>IF(AH72="","",IF(AH72="Moderado",0.6,IF(AH72="Mayor",0.8,IF(AH72="Catastrófico",1,))))</f>
        <v>1</v>
      </c>
      <c r="BM72" s="256" t="str">
        <f>IF(OR(AND(KBI72="Rara vez",BK72="Moderado"),AND(BI72="Improbable",BK72="Moderado")),"Moderado",IF(OR(AND(BI72="Rara vez",BK72="Mayor"),AND(BI72="Improbable",BK72="Mayor"),AND(BI72="Posible",BK72="Moderado"),AND(BI72="Probable",BK72="Moderado")),"Alta",IF(OR(AND(BI72="Rara vez",BK72="Catastrófico"),AND(BI72="Improbable",BK72="Catastrófico"),AND(BI72="Posible",BK72="Catastrófico"),AND(BI72="Probable",BK72="Catastrófico"),AND(BI72="Casi seguro",BK72="Catastrófico"),AND(BI72="Posible",BK72="Moderado"),AND(BI72="Probable",BK72="Moderado"),AND(BI72="Casi seguro",BK72="Moderado"),AND(BI72="Posible",BK72="Mayor"),AND(BI72="Probable",BK72="Mayor"),AND(BI72="Casi seguro",BK72="Mayor")),"Extremo",)))</f>
        <v>Extremo</v>
      </c>
      <c r="BN72" s="19" t="s">
        <v>244</v>
      </c>
      <c r="BO72" s="20" t="s">
        <v>416</v>
      </c>
      <c r="BP72" s="20" t="s">
        <v>377</v>
      </c>
      <c r="BQ72" s="20" t="s">
        <v>378</v>
      </c>
      <c r="BR72" s="20" t="s">
        <v>379</v>
      </c>
      <c r="BS72" s="20" t="s">
        <v>380</v>
      </c>
      <c r="BT72" s="62" t="s">
        <v>417</v>
      </c>
      <c r="BU72" s="62" t="s">
        <v>418</v>
      </c>
      <c r="BV72" s="60"/>
      <c r="BW72" s="20"/>
      <c r="BX72" s="47"/>
      <c r="BY72" s="47"/>
      <c r="BZ72" s="47"/>
      <c r="CA72" s="47"/>
      <c r="CB72" s="47"/>
      <c r="CC72" s="47"/>
      <c r="CD72" s="47"/>
      <c r="CE72" s="47"/>
      <c r="CF72" s="47"/>
      <c r="CG72" s="47"/>
      <c r="CH72" s="47"/>
      <c r="CI72" s="47"/>
      <c r="CJ72" s="47"/>
      <c r="CK72" s="47"/>
      <c r="CL72" s="47"/>
      <c r="CM72" s="47"/>
      <c r="CN72" s="47"/>
      <c r="CO72" s="47"/>
      <c r="CP72" s="47"/>
      <c r="CQ72" s="47"/>
    </row>
    <row r="73" spans="1:95" ht="78.75" customHeight="1">
      <c r="A73" s="233"/>
      <c r="B73" s="233"/>
      <c r="C73" s="233"/>
      <c r="D73" s="233"/>
      <c r="E73" s="25" t="s">
        <v>383</v>
      </c>
      <c r="F73" s="64"/>
      <c r="G73" s="233"/>
      <c r="H73" s="233"/>
      <c r="I73" s="40" t="s">
        <v>306</v>
      </c>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41">
        <f t="shared" si="31"/>
        <v>5</v>
      </c>
      <c r="AH73" s="233"/>
      <c r="AI73" s="233"/>
      <c r="AJ73" s="233"/>
      <c r="AK73" s="20">
        <v>2</v>
      </c>
      <c r="AL73" s="16" t="s">
        <v>419</v>
      </c>
      <c r="AM73" s="26" t="s">
        <v>198</v>
      </c>
      <c r="AN73" s="26">
        <f t="shared" si="16"/>
        <v>15</v>
      </c>
      <c r="AO73" s="26" t="s">
        <v>199</v>
      </c>
      <c r="AP73" s="26">
        <f t="shared" si="17"/>
        <v>15</v>
      </c>
      <c r="AQ73" s="26" t="s">
        <v>200</v>
      </c>
      <c r="AR73" s="26">
        <f t="shared" si="18"/>
        <v>15</v>
      </c>
      <c r="AS73" s="26" t="s">
        <v>233</v>
      </c>
      <c r="AT73" s="26">
        <f t="shared" si="19"/>
        <v>15</v>
      </c>
      <c r="AU73" s="26" t="s">
        <v>202</v>
      </c>
      <c r="AV73" s="26">
        <f t="shared" si="20"/>
        <v>15</v>
      </c>
      <c r="AW73" s="26" t="s">
        <v>203</v>
      </c>
      <c r="AX73" s="26">
        <f t="shared" si="21"/>
        <v>15</v>
      </c>
      <c r="AY73" s="26" t="s">
        <v>204</v>
      </c>
      <c r="AZ73" s="26">
        <f t="shared" si="22"/>
        <v>15</v>
      </c>
      <c r="BA73" s="61">
        <f t="shared" si="40"/>
        <v>105</v>
      </c>
      <c r="BB73" s="26" t="str">
        <f t="shared" si="41"/>
        <v>Fuerte</v>
      </c>
      <c r="BC73" s="26" t="s">
        <v>205</v>
      </c>
      <c r="BD73" s="26">
        <f t="shared" si="42"/>
        <v>100</v>
      </c>
      <c r="BE73" s="19" t="str">
        <f t="shared" si="43"/>
        <v>Fuerte</v>
      </c>
      <c r="BF73" s="233"/>
      <c r="BG73" s="233"/>
      <c r="BH73" s="233"/>
      <c r="BI73" s="233"/>
      <c r="BJ73" s="233"/>
      <c r="BK73" s="233"/>
      <c r="BL73" s="233"/>
      <c r="BM73" s="233"/>
      <c r="BN73" s="19" t="s">
        <v>244</v>
      </c>
      <c r="BO73" s="20" t="s">
        <v>420</v>
      </c>
      <c r="BP73" s="20" t="s">
        <v>386</v>
      </c>
      <c r="BQ73" s="20" t="s">
        <v>215</v>
      </c>
      <c r="BR73" s="20" t="s">
        <v>387</v>
      </c>
      <c r="BS73" s="20" t="s">
        <v>388</v>
      </c>
      <c r="BT73" s="62" t="s">
        <v>417</v>
      </c>
      <c r="BU73" s="62" t="s">
        <v>418</v>
      </c>
      <c r="BV73" s="64"/>
      <c r="BW73" s="20"/>
      <c r="BX73" s="47"/>
      <c r="BY73" s="47"/>
      <c r="BZ73" s="47"/>
      <c r="CA73" s="47"/>
      <c r="CB73" s="47"/>
      <c r="CC73" s="47"/>
      <c r="CD73" s="47"/>
      <c r="CE73" s="47"/>
      <c r="CF73" s="47"/>
      <c r="CG73" s="47"/>
      <c r="CH73" s="47"/>
      <c r="CI73" s="47"/>
      <c r="CJ73" s="47"/>
      <c r="CK73" s="47"/>
      <c r="CL73" s="47"/>
      <c r="CM73" s="47"/>
      <c r="CN73" s="47"/>
      <c r="CO73" s="47"/>
      <c r="CP73" s="47"/>
      <c r="CQ73" s="47"/>
    </row>
    <row r="74" spans="1:95" ht="78.75" customHeight="1">
      <c r="A74" s="233"/>
      <c r="B74" s="233"/>
      <c r="C74" s="233"/>
      <c r="D74" s="233"/>
      <c r="E74" s="25" t="s">
        <v>389</v>
      </c>
      <c r="F74" s="64"/>
      <c r="G74" s="233"/>
      <c r="H74" s="233"/>
      <c r="I74" s="40" t="s">
        <v>217</v>
      </c>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41">
        <f t="shared" si="31"/>
        <v>5</v>
      </c>
      <c r="AH74" s="233"/>
      <c r="AI74" s="233"/>
      <c r="AJ74" s="233"/>
      <c r="AK74" s="20">
        <v>3</v>
      </c>
      <c r="AL74" s="16" t="s">
        <v>421</v>
      </c>
      <c r="AM74" s="26" t="s">
        <v>198</v>
      </c>
      <c r="AN74" s="26">
        <f t="shared" si="16"/>
        <v>15</v>
      </c>
      <c r="AO74" s="26" t="s">
        <v>199</v>
      </c>
      <c r="AP74" s="26">
        <f t="shared" si="17"/>
        <v>15</v>
      </c>
      <c r="AQ74" s="26" t="s">
        <v>391</v>
      </c>
      <c r="AR74" s="26">
        <f t="shared" si="18"/>
        <v>0</v>
      </c>
      <c r="AS74" s="26" t="s">
        <v>233</v>
      </c>
      <c r="AT74" s="26">
        <f t="shared" si="19"/>
        <v>15</v>
      </c>
      <c r="AU74" s="26" t="s">
        <v>202</v>
      </c>
      <c r="AV74" s="26">
        <f t="shared" si="20"/>
        <v>15</v>
      </c>
      <c r="AW74" s="26" t="s">
        <v>203</v>
      </c>
      <c r="AX74" s="26">
        <f t="shared" si="21"/>
        <v>15</v>
      </c>
      <c r="AY74" s="26" t="s">
        <v>204</v>
      </c>
      <c r="AZ74" s="26">
        <f t="shared" si="22"/>
        <v>15</v>
      </c>
      <c r="BA74" s="61">
        <f t="shared" si="40"/>
        <v>90</v>
      </c>
      <c r="BB74" s="26" t="str">
        <f t="shared" si="41"/>
        <v>Moderado</v>
      </c>
      <c r="BC74" s="26" t="s">
        <v>295</v>
      </c>
      <c r="BD74" s="26">
        <f t="shared" si="42"/>
        <v>50</v>
      </c>
      <c r="BE74" s="19" t="str">
        <f t="shared" si="43"/>
        <v>Moderado</v>
      </c>
      <c r="BF74" s="233"/>
      <c r="BG74" s="233"/>
      <c r="BH74" s="233"/>
      <c r="BI74" s="233"/>
      <c r="BJ74" s="233"/>
      <c r="BK74" s="233"/>
      <c r="BL74" s="233"/>
      <c r="BM74" s="233"/>
      <c r="BN74" s="19" t="s">
        <v>244</v>
      </c>
      <c r="BO74" s="20" t="s">
        <v>422</v>
      </c>
      <c r="BP74" s="20" t="s">
        <v>393</v>
      </c>
      <c r="BQ74" s="20" t="s">
        <v>394</v>
      </c>
      <c r="BR74" s="20" t="s">
        <v>387</v>
      </c>
      <c r="BS74" s="20" t="s">
        <v>388</v>
      </c>
      <c r="BT74" s="62" t="s">
        <v>417</v>
      </c>
      <c r="BU74" s="62" t="s">
        <v>418</v>
      </c>
      <c r="BV74" s="64"/>
      <c r="BW74" s="20"/>
      <c r="BX74" s="47"/>
      <c r="BY74" s="47"/>
      <c r="BZ74" s="47"/>
      <c r="CA74" s="47"/>
      <c r="CB74" s="47"/>
      <c r="CC74" s="47"/>
      <c r="CD74" s="47"/>
      <c r="CE74" s="47"/>
      <c r="CF74" s="47"/>
      <c r="CG74" s="47"/>
      <c r="CH74" s="47"/>
      <c r="CI74" s="47"/>
      <c r="CJ74" s="47"/>
      <c r="CK74" s="47"/>
      <c r="CL74" s="47"/>
      <c r="CM74" s="47"/>
      <c r="CN74" s="47"/>
      <c r="CO74" s="47"/>
      <c r="CP74" s="47"/>
      <c r="CQ74" s="47"/>
    </row>
    <row r="75" spans="1:95" ht="78.75" customHeight="1">
      <c r="A75" s="233"/>
      <c r="B75" s="233"/>
      <c r="C75" s="233"/>
      <c r="D75" s="233"/>
      <c r="E75" s="25" t="s">
        <v>423</v>
      </c>
      <c r="F75" s="64"/>
      <c r="G75" s="233"/>
      <c r="H75" s="233"/>
      <c r="I75" s="40"/>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41">
        <f t="shared" si="31"/>
        <v>5</v>
      </c>
      <c r="AH75" s="233"/>
      <c r="AI75" s="233"/>
      <c r="AJ75" s="233"/>
      <c r="AK75" s="20">
        <v>4</v>
      </c>
      <c r="AL75" s="16" t="s">
        <v>424</v>
      </c>
      <c r="AM75" s="26" t="s">
        <v>198</v>
      </c>
      <c r="AN75" s="26">
        <f t="shared" si="16"/>
        <v>15</v>
      </c>
      <c r="AO75" s="26" t="s">
        <v>199</v>
      </c>
      <c r="AP75" s="26">
        <f t="shared" si="17"/>
        <v>15</v>
      </c>
      <c r="AQ75" s="26" t="s">
        <v>391</v>
      </c>
      <c r="AR75" s="26">
        <f t="shared" si="18"/>
        <v>0</v>
      </c>
      <c r="AS75" s="26" t="s">
        <v>233</v>
      </c>
      <c r="AT75" s="26">
        <f t="shared" si="19"/>
        <v>15</v>
      </c>
      <c r="AU75" s="26" t="s">
        <v>202</v>
      </c>
      <c r="AV75" s="26">
        <f t="shared" si="20"/>
        <v>15</v>
      </c>
      <c r="AW75" s="26" t="s">
        <v>203</v>
      </c>
      <c r="AX75" s="26">
        <f t="shared" si="21"/>
        <v>15</v>
      </c>
      <c r="AY75" s="26" t="s">
        <v>204</v>
      </c>
      <c r="AZ75" s="26">
        <f t="shared" si="22"/>
        <v>15</v>
      </c>
      <c r="BA75" s="61">
        <f t="shared" si="40"/>
        <v>90</v>
      </c>
      <c r="BB75" s="26" t="str">
        <f t="shared" si="41"/>
        <v>Moderado</v>
      </c>
      <c r="BC75" s="26" t="s">
        <v>295</v>
      </c>
      <c r="BD75" s="26">
        <f t="shared" si="42"/>
        <v>50</v>
      </c>
      <c r="BE75" s="19" t="str">
        <f t="shared" si="43"/>
        <v>Moderado</v>
      </c>
      <c r="BF75" s="233"/>
      <c r="BG75" s="233"/>
      <c r="BH75" s="233"/>
      <c r="BI75" s="233"/>
      <c r="BJ75" s="233"/>
      <c r="BK75" s="233"/>
      <c r="BL75" s="233"/>
      <c r="BM75" s="233"/>
      <c r="BN75" s="19" t="s">
        <v>244</v>
      </c>
      <c r="BO75" s="20" t="s">
        <v>425</v>
      </c>
      <c r="BP75" s="20" t="s">
        <v>398</v>
      </c>
      <c r="BQ75" s="20" t="s">
        <v>215</v>
      </c>
      <c r="BR75" s="20" t="s">
        <v>379</v>
      </c>
      <c r="BS75" s="20" t="s">
        <v>388</v>
      </c>
      <c r="BT75" s="62" t="s">
        <v>417</v>
      </c>
      <c r="BU75" s="62" t="s">
        <v>418</v>
      </c>
      <c r="BV75" s="65"/>
      <c r="BW75" s="20"/>
      <c r="BX75" s="47"/>
      <c r="BY75" s="47"/>
      <c r="BZ75" s="47"/>
      <c r="CA75" s="47"/>
      <c r="CB75" s="47"/>
      <c r="CC75" s="47"/>
      <c r="CD75" s="47"/>
      <c r="CE75" s="47"/>
      <c r="CF75" s="47"/>
      <c r="CG75" s="47"/>
      <c r="CH75" s="47"/>
      <c r="CI75" s="47"/>
      <c r="CJ75" s="47"/>
      <c r="CK75" s="47"/>
      <c r="CL75" s="47"/>
      <c r="CM75" s="47"/>
      <c r="CN75" s="47"/>
      <c r="CO75" s="47"/>
      <c r="CP75" s="47"/>
      <c r="CQ75" s="47"/>
    </row>
    <row r="76" spans="1:95" ht="78.75" customHeight="1">
      <c r="A76" s="233"/>
      <c r="B76" s="233"/>
      <c r="C76" s="233"/>
      <c r="D76" s="233"/>
      <c r="E76" s="64"/>
      <c r="F76" s="64"/>
      <c r="G76" s="233"/>
      <c r="H76" s="233"/>
      <c r="I76" s="40"/>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41">
        <f t="shared" si="31"/>
        <v>5</v>
      </c>
      <c r="AH76" s="233"/>
      <c r="AI76" s="233"/>
      <c r="AJ76" s="233"/>
      <c r="AK76" s="20">
        <v>5</v>
      </c>
      <c r="AL76" s="16" t="s">
        <v>229</v>
      </c>
      <c r="AM76" s="26"/>
      <c r="AN76" s="26" t="str">
        <f t="shared" si="16"/>
        <v/>
      </c>
      <c r="AO76" s="26"/>
      <c r="AP76" s="26" t="str">
        <f t="shared" si="17"/>
        <v/>
      </c>
      <c r="AQ76" s="26"/>
      <c r="AR76" s="26" t="str">
        <f t="shared" si="18"/>
        <v/>
      </c>
      <c r="AS76" s="26"/>
      <c r="AT76" s="26" t="str">
        <f t="shared" si="19"/>
        <v/>
      </c>
      <c r="AU76" s="26"/>
      <c r="AV76" s="26" t="str">
        <f t="shared" si="20"/>
        <v/>
      </c>
      <c r="AW76" s="26"/>
      <c r="AX76" s="26" t="str">
        <f t="shared" si="21"/>
        <v/>
      </c>
      <c r="AY76" s="26"/>
      <c r="AZ76" s="26" t="str">
        <f t="shared" si="22"/>
        <v/>
      </c>
      <c r="BA76" s="61"/>
      <c r="BB76" s="26"/>
      <c r="BC76" s="26"/>
      <c r="BD76" s="26"/>
      <c r="BE76" s="19"/>
      <c r="BF76" s="233"/>
      <c r="BG76" s="233"/>
      <c r="BH76" s="233"/>
      <c r="BI76" s="233"/>
      <c r="BJ76" s="233"/>
      <c r="BK76" s="233"/>
      <c r="BL76" s="233"/>
      <c r="BM76" s="233"/>
      <c r="BN76" s="19"/>
      <c r="BO76" s="20"/>
      <c r="BP76" s="20"/>
      <c r="BQ76" s="20"/>
      <c r="BR76" s="20"/>
      <c r="BS76" s="20"/>
      <c r="BT76" s="62"/>
      <c r="BU76" s="62"/>
      <c r="BV76" s="20"/>
      <c r="BW76" s="20"/>
      <c r="BX76" s="47"/>
      <c r="BY76" s="47"/>
      <c r="BZ76" s="47"/>
      <c r="CA76" s="47"/>
      <c r="CB76" s="47"/>
      <c r="CC76" s="47"/>
      <c r="CD76" s="47"/>
      <c r="CE76" s="47"/>
      <c r="CF76" s="47"/>
      <c r="CG76" s="47"/>
      <c r="CH76" s="47"/>
      <c r="CI76" s="47"/>
      <c r="CJ76" s="47"/>
      <c r="CK76" s="47"/>
      <c r="CL76" s="47"/>
      <c r="CM76" s="47"/>
      <c r="CN76" s="47"/>
      <c r="CO76" s="47"/>
      <c r="CP76" s="47"/>
      <c r="CQ76" s="47"/>
    </row>
    <row r="77" spans="1:95" ht="78.75" customHeight="1">
      <c r="A77" s="234"/>
      <c r="B77" s="234"/>
      <c r="C77" s="234"/>
      <c r="D77" s="234"/>
      <c r="E77" s="65"/>
      <c r="F77" s="65"/>
      <c r="G77" s="234"/>
      <c r="H77" s="234"/>
      <c r="I77" s="40"/>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41">
        <f t="shared" si="31"/>
        <v>5</v>
      </c>
      <c r="AH77" s="234"/>
      <c r="AI77" s="234"/>
      <c r="AJ77" s="234"/>
      <c r="AK77" s="20">
        <v>6</v>
      </c>
      <c r="AL77" s="16" t="s">
        <v>229</v>
      </c>
      <c r="AM77" s="26"/>
      <c r="AN77" s="26" t="str">
        <f t="shared" si="16"/>
        <v/>
      </c>
      <c r="AO77" s="26"/>
      <c r="AP77" s="26" t="str">
        <f t="shared" si="17"/>
        <v/>
      </c>
      <c r="AQ77" s="26"/>
      <c r="AR77" s="26" t="str">
        <f t="shared" si="18"/>
        <v/>
      </c>
      <c r="AS77" s="26"/>
      <c r="AT77" s="26" t="str">
        <f t="shared" si="19"/>
        <v/>
      </c>
      <c r="AU77" s="26"/>
      <c r="AV77" s="26" t="str">
        <f t="shared" si="20"/>
        <v/>
      </c>
      <c r="AW77" s="26"/>
      <c r="AX77" s="26" t="str">
        <f t="shared" si="21"/>
        <v/>
      </c>
      <c r="AY77" s="26"/>
      <c r="AZ77" s="26" t="str">
        <f t="shared" si="22"/>
        <v/>
      </c>
      <c r="BA77" s="61"/>
      <c r="BB77" s="26"/>
      <c r="BC77" s="26"/>
      <c r="BD77" s="26"/>
      <c r="BE77" s="19"/>
      <c r="BF77" s="234"/>
      <c r="BG77" s="234"/>
      <c r="BH77" s="234"/>
      <c r="BI77" s="234"/>
      <c r="BJ77" s="234"/>
      <c r="BK77" s="234"/>
      <c r="BL77" s="234"/>
      <c r="BM77" s="234"/>
      <c r="BN77" s="19"/>
      <c r="BO77" s="20"/>
      <c r="BP77" s="20"/>
      <c r="BQ77" s="20"/>
      <c r="BR77" s="20"/>
      <c r="BS77" s="20"/>
      <c r="BT77" s="62"/>
      <c r="BU77" s="62"/>
      <c r="BV77" s="20"/>
      <c r="BW77" s="20"/>
      <c r="BX77" s="47"/>
      <c r="BY77" s="47"/>
      <c r="BZ77" s="47"/>
      <c r="CA77" s="47"/>
      <c r="CB77" s="47"/>
      <c r="CC77" s="47"/>
      <c r="CD77" s="47"/>
      <c r="CE77" s="47"/>
      <c r="CF77" s="47"/>
      <c r="CG77" s="47"/>
      <c r="CH77" s="47"/>
      <c r="CI77" s="47"/>
      <c r="CJ77" s="47"/>
      <c r="CK77" s="47"/>
      <c r="CL77" s="47"/>
      <c r="CM77" s="47"/>
      <c r="CN77" s="47"/>
      <c r="CO77" s="47"/>
      <c r="CP77" s="47"/>
      <c r="CQ77" s="47"/>
    </row>
    <row r="78" spans="1:95" ht="78.75" customHeight="1">
      <c r="A78" s="268">
        <v>13</v>
      </c>
      <c r="B78" s="268" t="s">
        <v>426</v>
      </c>
      <c r="C78" s="268" t="s">
        <v>427</v>
      </c>
      <c r="D78" s="268" t="s">
        <v>428</v>
      </c>
      <c r="E78" s="64" t="s">
        <v>429</v>
      </c>
      <c r="F78" s="64" t="s">
        <v>430</v>
      </c>
      <c r="G78" s="268" t="s">
        <v>431</v>
      </c>
      <c r="H78" s="268" t="s">
        <v>193</v>
      </c>
      <c r="I78" s="268" t="s">
        <v>432</v>
      </c>
      <c r="J78" s="268">
        <v>2</v>
      </c>
      <c r="K78" s="235" t="str">
        <f>IF(J78&lt;=0,"",IF(J78=1,"Rara vez",IF(J78=2,"Improbable",IF(J78=3,"Posible",IF(J78=4,"Probable",IF(J78=5,"Casi Seguro"))))))</f>
        <v>Improbable</v>
      </c>
      <c r="L78" s="232">
        <f>IF(K78="","",IF(K78="Rara vez",0.2,IF(K78="Improbable",0.4,IF(K78="Posible",0.6,IF(K78="Probable",0.8,IF(K78="Casi seguro",1,))))))</f>
        <v>0.4</v>
      </c>
      <c r="M78" s="232" t="s">
        <v>195</v>
      </c>
      <c r="N78" s="232" t="s">
        <v>196</v>
      </c>
      <c r="O78" s="232" t="s">
        <v>196</v>
      </c>
      <c r="P78" s="232" t="s">
        <v>195</v>
      </c>
      <c r="Q78" s="232" t="s">
        <v>195</v>
      </c>
      <c r="R78" s="232" t="s">
        <v>196</v>
      </c>
      <c r="S78" s="232" t="s">
        <v>195</v>
      </c>
      <c r="T78" s="232" t="s">
        <v>196</v>
      </c>
      <c r="U78" s="232" t="s">
        <v>195</v>
      </c>
      <c r="V78" s="232" t="s">
        <v>195</v>
      </c>
      <c r="W78" s="232" t="s">
        <v>195</v>
      </c>
      <c r="X78" s="232" t="s">
        <v>195</v>
      </c>
      <c r="Y78" s="232" t="s">
        <v>195</v>
      </c>
      <c r="Z78" s="232" t="s">
        <v>195</v>
      </c>
      <c r="AA78" s="232" t="s">
        <v>195</v>
      </c>
      <c r="AB78" s="232" t="s">
        <v>196</v>
      </c>
      <c r="AC78" s="232" t="s">
        <v>196</v>
      </c>
      <c r="AD78" s="232" t="s">
        <v>196</v>
      </c>
      <c r="AE78" s="232" t="s">
        <v>196</v>
      </c>
      <c r="AF78" s="241">
        <f>IF(AB78="Si","19",COUNTIF(M78:AE79,"si"))</f>
        <v>11</v>
      </c>
      <c r="AG78" s="41">
        <f t="shared" si="31"/>
        <v>10</v>
      </c>
      <c r="AH78" s="235" t="str">
        <f>IF(AG78=5,"Moderado",IF(AG78=10,"Mayor",IF(AG78=20,"Catastrófico",0)))</f>
        <v>Mayor</v>
      </c>
      <c r="AI78" s="232">
        <f>IF(AH78="","",IF(AH78="Leve",0.2,IF(AH78="Menor",0.4,IF(AH78="Moderado",0.6,IF(AH78="Mayor",0.8,IF(AH78="Catastrófico",1,))))))</f>
        <v>0.8</v>
      </c>
      <c r="AJ78" s="235" t="str">
        <f>IF(OR(AND(K78="Rara vez",AH78="Moderado"),AND(K78="Improbable",AH78="Moderado")),"Moderado",IF(OR(AND(K78="Rara vez",AH78="Mayor"),AND(K78="Improbable",AH78="Mayor"),AND(K78="Posible",AH78="Moderado"),AND(K78="Probable",AH78="Moderado")),"Alta",IF(OR(AND(K78="Rara vez",AH78="Catastrófico"),AND(K78="Improbable",AH78="Catastrófico"),AND(K78="Posible",AH78="Catastrófico"),AND(K78="Probable",AH78="Catastrófico"),AND(K78="Casi seguro",AH78="Catastrófico"),AND(K78="Posible",AH78="Moderado"),AND(K78="Probable",AH78="Moderado"),AND(K78="Casi seguro",AH78="Moderado"),AND(K78="Posible",AH78="Mayor"),AND(K78="Probable",AH78="Mayor"),AND(K78="Casi seguro",AH78="Mayor")),"Extremo",)))</f>
        <v>Alta</v>
      </c>
      <c r="AK78" s="20">
        <v>1</v>
      </c>
      <c r="AL78" s="16" t="s">
        <v>433</v>
      </c>
      <c r="AM78" s="26" t="s">
        <v>198</v>
      </c>
      <c r="AN78" s="26">
        <f t="shared" si="16"/>
        <v>15</v>
      </c>
      <c r="AO78" s="26" t="s">
        <v>199</v>
      </c>
      <c r="AP78" s="26">
        <f t="shared" si="17"/>
        <v>15</v>
      </c>
      <c r="AQ78" s="26" t="s">
        <v>200</v>
      </c>
      <c r="AR78" s="26">
        <f t="shared" si="18"/>
        <v>15</v>
      </c>
      <c r="AS78" s="26" t="s">
        <v>201</v>
      </c>
      <c r="AT78" s="26">
        <f t="shared" si="19"/>
        <v>10</v>
      </c>
      <c r="AU78" s="26" t="s">
        <v>202</v>
      </c>
      <c r="AV78" s="26">
        <f t="shared" si="20"/>
        <v>15</v>
      </c>
      <c r="AW78" s="26" t="s">
        <v>203</v>
      </c>
      <c r="AX78" s="26">
        <f t="shared" si="21"/>
        <v>15</v>
      </c>
      <c r="AY78" s="26" t="s">
        <v>204</v>
      </c>
      <c r="AZ78" s="26">
        <f t="shared" si="22"/>
        <v>15</v>
      </c>
      <c r="BA78" s="61">
        <f t="shared" ref="BA78:BA79" si="44">SUM(AN78,AP78,AR78,AT78,AV78,AX78,AZ78)</f>
        <v>100</v>
      </c>
      <c r="BB78" s="26" t="str">
        <f t="shared" ref="BB78:BB79" si="45">IF(BA78&gt;=96,"Fuerte",IF(AND(BA78&gt;=86, BA78&lt;96),"Moderado",IF(BA78&lt;86,"Débil")))</f>
        <v>Fuerte</v>
      </c>
      <c r="BC78" s="26" t="s">
        <v>295</v>
      </c>
      <c r="BD78" s="26">
        <f t="shared" ref="BD78:BD79" si="46">VALUE(IF(OR(AND(BB78="Fuerte",BC78="Fuerte")),"100",IF(OR(AND(BB78="Fuerte",BC78="Moderado"),AND(BB78="Moderado",BC78="Fuerte"),AND(BB78="Moderado",BC78="Moderado")),"50",IF(OR(AND(BB78="Fuerte",BC78="Débil"),AND(BB78="Moderado",BC78="Débil"),AND(BB78="Débil",BC78="Fuerte"),AND(BB78="Débil",BC78="Moderado"),AND(BB78="Débil",BC78="Débil")),"0",))))</f>
        <v>50</v>
      </c>
      <c r="BE78" s="19" t="str">
        <f t="shared" ref="BE78:BE79" si="47">IF(BD78=100,"Fuerte",IF(BD78=50,"Moderado",IF(BD78=0,"Débil")))</f>
        <v>Moderado</v>
      </c>
      <c r="BF78" s="239">
        <f>AVERAGE(BD78:BD83)</f>
        <v>75</v>
      </c>
      <c r="BG78" s="239" t="str">
        <f>IF(BF78=100,"Fuerte",IF(AND(BF78&lt;=99, BF78&gt;=50),"Moderado",IF(BF78&lt;50,"Débil")))</f>
        <v>Moderado</v>
      </c>
      <c r="BH78" s="256">
        <f>IF(BG78="Fuerte",(J78-2),IF(BG78="Moderado",(J78-1), IF(BG78="Débil",((J78-0)))))</f>
        <v>1</v>
      </c>
      <c r="BI78" s="256" t="str">
        <f>IF(BH78&lt;=0,"Rara vez",IF(BH78=1,"Rara vez",IF(BH78=2,"Improbable",IF(BH78=3,"Posible",IF(BH78=4,"Probable",IF(BH78=5,"Casi Seguro"))))))</f>
        <v>Rara vez</v>
      </c>
      <c r="BJ78" s="232">
        <f>IF(BI78="","",IF(BI78="Rara vez",0.2,IF(BI78="Improbable",0.4,IF(BI78="Posible",0.6,IF(BI78="Probable",0.8,IF(BI78="Casi seguro",1,))))))</f>
        <v>0.2</v>
      </c>
      <c r="BK78" s="256" t="str">
        <f>IFERROR(IF(AG78=5,"Moderado",IF(AG78=10,"Mayor",IF(AG78=20,"Catastrófico",0))),"")</f>
        <v>Mayor</v>
      </c>
      <c r="BL78" s="232">
        <f>IF(AH78="","",IF(AH78="Moderado",0.6,IF(AH78="Mayor",0.8,IF(AH78="Catastrófico",1,))))</f>
        <v>0.8</v>
      </c>
      <c r="BM78" s="256" t="str">
        <f>IF(OR(AND(KBI78="Rara vez",BK78="Moderado"),AND(BI78="Improbable",BK78="Moderado")),"Moderado",IF(OR(AND(BI78="Rara vez",BK78="Mayor"),AND(BI78="Improbable",BK78="Mayor"),AND(BI78="Posible",BK78="Moderado"),AND(BI78="Probable",BK78="Moderado")),"Alta",IF(OR(AND(BI78="Rara vez",BK78="Catastrófico"),AND(BI78="Improbable",BK78="Catastrófico"),AND(BI78="Posible",BK78="Catastrófico"),AND(BI78="Probable",BK78="Catastrófico"),AND(BI78="Casi seguro",BK78="Catastrófico"),AND(BI78="Posible",BK78="Moderado"),AND(BI78="Probable",BK78="Moderado"),AND(BI78="Casi seguro",BK78="Moderado"),AND(BI78="Posible",BK78="Mayor"),AND(BI78="Probable",BK78="Mayor"),AND(BI78="Casi seguro",BK78="Mayor")),"Extremo",)))</f>
        <v>Alta</v>
      </c>
      <c r="BN78" s="19" t="s">
        <v>244</v>
      </c>
      <c r="BO78" s="78" t="s">
        <v>434</v>
      </c>
      <c r="BP78" s="20" t="s">
        <v>435</v>
      </c>
      <c r="BQ78" s="20" t="s">
        <v>436</v>
      </c>
      <c r="BR78" s="20" t="s">
        <v>437</v>
      </c>
      <c r="BS78" s="20" t="s">
        <v>438</v>
      </c>
      <c r="BT78" s="62" t="s">
        <v>439</v>
      </c>
      <c r="BU78" s="62" t="s">
        <v>440</v>
      </c>
      <c r="BV78" s="60"/>
      <c r="BW78" s="20"/>
      <c r="BX78" s="47"/>
      <c r="BY78" s="47"/>
      <c r="BZ78" s="47"/>
      <c r="CA78" s="47"/>
      <c r="CB78" s="47"/>
      <c r="CC78" s="47"/>
      <c r="CD78" s="47"/>
      <c r="CE78" s="47"/>
      <c r="CF78" s="47"/>
      <c r="CG78" s="47"/>
      <c r="CH78" s="47"/>
      <c r="CI78" s="47"/>
      <c r="CJ78" s="47"/>
      <c r="CK78" s="47"/>
      <c r="CL78" s="47"/>
      <c r="CM78" s="47"/>
      <c r="CN78" s="47"/>
      <c r="CO78" s="47"/>
      <c r="CP78" s="47"/>
      <c r="CQ78" s="47"/>
    </row>
    <row r="79" spans="1:95" ht="78.75" customHeight="1">
      <c r="A79" s="233"/>
      <c r="B79" s="233"/>
      <c r="C79" s="233"/>
      <c r="D79" s="233"/>
      <c r="E79" s="64"/>
      <c r="F79" s="64"/>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41">
        <f t="shared" si="31"/>
        <v>5</v>
      </c>
      <c r="AH79" s="233"/>
      <c r="AI79" s="233"/>
      <c r="AJ79" s="233"/>
      <c r="AK79" s="20">
        <v>2</v>
      </c>
      <c r="AL79" s="16" t="s">
        <v>441</v>
      </c>
      <c r="AM79" s="26" t="s">
        <v>198</v>
      </c>
      <c r="AN79" s="26">
        <f t="shared" si="16"/>
        <v>15</v>
      </c>
      <c r="AO79" s="26" t="s">
        <v>199</v>
      </c>
      <c r="AP79" s="26">
        <f t="shared" si="17"/>
        <v>15</v>
      </c>
      <c r="AQ79" s="26" t="s">
        <v>200</v>
      </c>
      <c r="AR79" s="26">
        <f t="shared" si="18"/>
        <v>15</v>
      </c>
      <c r="AS79" s="26" t="s">
        <v>233</v>
      </c>
      <c r="AT79" s="26">
        <f t="shared" si="19"/>
        <v>15</v>
      </c>
      <c r="AU79" s="26" t="s">
        <v>202</v>
      </c>
      <c r="AV79" s="26">
        <f t="shared" si="20"/>
        <v>15</v>
      </c>
      <c r="AW79" s="26" t="s">
        <v>203</v>
      </c>
      <c r="AX79" s="26">
        <f t="shared" si="21"/>
        <v>15</v>
      </c>
      <c r="AY79" s="26" t="s">
        <v>204</v>
      </c>
      <c r="AZ79" s="26">
        <f t="shared" si="22"/>
        <v>15</v>
      </c>
      <c r="BA79" s="61">
        <f t="shared" si="44"/>
        <v>105</v>
      </c>
      <c r="BB79" s="26" t="str">
        <f t="shared" si="45"/>
        <v>Fuerte</v>
      </c>
      <c r="BC79" s="26" t="s">
        <v>205</v>
      </c>
      <c r="BD79" s="26">
        <f t="shared" si="46"/>
        <v>100</v>
      </c>
      <c r="BE79" s="19" t="str">
        <f t="shared" si="47"/>
        <v>Fuerte</v>
      </c>
      <c r="BF79" s="233"/>
      <c r="BG79" s="233"/>
      <c r="BH79" s="233"/>
      <c r="BI79" s="233"/>
      <c r="BJ79" s="233"/>
      <c r="BK79" s="233"/>
      <c r="BL79" s="233"/>
      <c r="BM79" s="233"/>
      <c r="BN79" s="19" t="s">
        <v>244</v>
      </c>
      <c r="BO79" s="24" t="s">
        <v>442</v>
      </c>
      <c r="BP79" s="20" t="s">
        <v>435</v>
      </c>
      <c r="BQ79" s="20" t="s">
        <v>436</v>
      </c>
      <c r="BR79" s="20" t="s">
        <v>437</v>
      </c>
      <c r="BS79" s="20" t="s">
        <v>438</v>
      </c>
      <c r="BT79" s="62" t="s">
        <v>439</v>
      </c>
      <c r="BU79" s="62" t="s">
        <v>440</v>
      </c>
      <c r="BV79" s="65"/>
      <c r="BW79" s="20"/>
      <c r="BX79" s="47"/>
      <c r="BY79" s="47"/>
      <c r="BZ79" s="47"/>
      <c r="CA79" s="47"/>
      <c r="CB79" s="47"/>
      <c r="CC79" s="47"/>
      <c r="CD79" s="47"/>
      <c r="CE79" s="47"/>
      <c r="CF79" s="47"/>
      <c r="CG79" s="47"/>
      <c r="CH79" s="47"/>
      <c r="CI79" s="47"/>
      <c r="CJ79" s="47"/>
      <c r="CK79" s="47"/>
      <c r="CL79" s="47"/>
      <c r="CM79" s="47"/>
      <c r="CN79" s="47"/>
      <c r="CO79" s="47"/>
      <c r="CP79" s="47"/>
      <c r="CQ79" s="47"/>
    </row>
    <row r="80" spans="1:95" ht="78.75" customHeight="1">
      <c r="A80" s="233"/>
      <c r="B80" s="233"/>
      <c r="C80" s="233"/>
      <c r="D80" s="233"/>
      <c r="E80" s="64"/>
      <c r="F80" s="64"/>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41">
        <f t="shared" si="31"/>
        <v>5</v>
      </c>
      <c r="AH80" s="233"/>
      <c r="AI80" s="233"/>
      <c r="AJ80" s="233"/>
      <c r="AK80" s="20">
        <v>3</v>
      </c>
      <c r="AL80" s="16" t="s">
        <v>229</v>
      </c>
      <c r="AM80" s="26"/>
      <c r="AN80" s="26" t="str">
        <f t="shared" si="16"/>
        <v/>
      </c>
      <c r="AO80" s="26"/>
      <c r="AP80" s="26" t="str">
        <f t="shared" si="17"/>
        <v/>
      </c>
      <c r="AQ80" s="26"/>
      <c r="AR80" s="26" t="str">
        <f t="shared" si="18"/>
        <v/>
      </c>
      <c r="AS80" s="26"/>
      <c r="AT80" s="26" t="str">
        <f t="shared" si="19"/>
        <v/>
      </c>
      <c r="AU80" s="26"/>
      <c r="AV80" s="26" t="str">
        <f t="shared" si="20"/>
        <v/>
      </c>
      <c r="AW80" s="26"/>
      <c r="AX80" s="26" t="str">
        <f t="shared" si="21"/>
        <v/>
      </c>
      <c r="AY80" s="26"/>
      <c r="AZ80" s="26" t="str">
        <f t="shared" si="22"/>
        <v/>
      </c>
      <c r="BA80" s="61"/>
      <c r="BB80" s="26"/>
      <c r="BC80" s="26"/>
      <c r="BD80" s="26"/>
      <c r="BE80" s="19"/>
      <c r="BF80" s="233"/>
      <c r="BG80" s="233"/>
      <c r="BH80" s="233"/>
      <c r="BI80" s="233"/>
      <c r="BJ80" s="233"/>
      <c r="BK80" s="233"/>
      <c r="BL80" s="233"/>
      <c r="BM80" s="233"/>
      <c r="BN80" s="19"/>
      <c r="BO80" s="20"/>
      <c r="BP80" s="20"/>
      <c r="BQ80" s="20"/>
      <c r="BR80" s="20"/>
      <c r="BS80" s="20"/>
      <c r="BT80" s="62"/>
      <c r="BU80" s="62"/>
      <c r="BV80" s="20"/>
      <c r="BW80" s="20"/>
      <c r="BX80" s="47"/>
      <c r="BY80" s="47"/>
      <c r="BZ80" s="47"/>
      <c r="CA80" s="47"/>
      <c r="CB80" s="47"/>
      <c r="CC80" s="47"/>
      <c r="CD80" s="47"/>
      <c r="CE80" s="47"/>
      <c r="CF80" s="47"/>
      <c r="CG80" s="47"/>
      <c r="CH80" s="47"/>
      <c r="CI80" s="47"/>
      <c r="CJ80" s="47"/>
      <c r="CK80" s="47"/>
      <c r="CL80" s="47"/>
      <c r="CM80" s="47"/>
      <c r="CN80" s="47"/>
      <c r="CO80" s="47"/>
      <c r="CP80" s="47"/>
      <c r="CQ80" s="47"/>
    </row>
    <row r="81" spans="1:95" ht="78.75" customHeight="1">
      <c r="A81" s="233"/>
      <c r="B81" s="233"/>
      <c r="C81" s="233"/>
      <c r="D81" s="233"/>
      <c r="E81" s="64"/>
      <c r="F81" s="64"/>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41">
        <f t="shared" si="31"/>
        <v>5</v>
      </c>
      <c r="AH81" s="233"/>
      <c r="AI81" s="233"/>
      <c r="AJ81" s="233"/>
      <c r="AK81" s="20">
        <v>4</v>
      </c>
      <c r="AL81" s="16" t="s">
        <v>229</v>
      </c>
      <c r="AM81" s="26"/>
      <c r="AN81" s="26" t="str">
        <f t="shared" si="16"/>
        <v/>
      </c>
      <c r="AO81" s="26"/>
      <c r="AP81" s="26" t="str">
        <f t="shared" si="17"/>
        <v/>
      </c>
      <c r="AQ81" s="26"/>
      <c r="AR81" s="26" t="str">
        <f t="shared" si="18"/>
        <v/>
      </c>
      <c r="AS81" s="26"/>
      <c r="AT81" s="26" t="str">
        <f t="shared" si="19"/>
        <v/>
      </c>
      <c r="AU81" s="26"/>
      <c r="AV81" s="26" t="str">
        <f t="shared" si="20"/>
        <v/>
      </c>
      <c r="AW81" s="26"/>
      <c r="AX81" s="26" t="str">
        <f t="shared" si="21"/>
        <v/>
      </c>
      <c r="AY81" s="26"/>
      <c r="AZ81" s="26" t="str">
        <f t="shared" si="22"/>
        <v/>
      </c>
      <c r="BA81" s="61"/>
      <c r="BB81" s="26"/>
      <c r="BC81" s="26"/>
      <c r="BD81" s="26"/>
      <c r="BE81" s="19"/>
      <c r="BF81" s="233"/>
      <c r="BG81" s="233"/>
      <c r="BH81" s="233"/>
      <c r="BI81" s="233"/>
      <c r="BJ81" s="233"/>
      <c r="BK81" s="233"/>
      <c r="BL81" s="233"/>
      <c r="BM81" s="233"/>
      <c r="BN81" s="19"/>
      <c r="BO81" s="20"/>
      <c r="BP81" s="20"/>
      <c r="BQ81" s="20"/>
      <c r="BR81" s="20"/>
      <c r="BS81" s="20"/>
      <c r="BT81" s="62"/>
      <c r="BU81" s="62"/>
      <c r="BV81" s="20"/>
      <c r="BW81" s="20"/>
      <c r="BX81" s="47"/>
      <c r="BY81" s="47"/>
      <c r="BZ81" s="47"/>
      <c r="CA81" s="47"/>
      <c r="CB81" s="47"/>
      <c r="CC81" s="47"/>
      <c r="CD81" s="47"/>
      <c r="CE81" s="47"/>
      <c r="CF81" s="47"/>
      <c r="CG81" s="47"/>
      <c r="CH81" s="47"/>
      <c r="CI81" s="47"/>
      <c r="CJ81" s="47"/>
      <c r="CK81" s="47"/>
      <c r="CL81" s="47"/>
      <c r="CM81" s="47"/>
      <c r="CN81" s="47"/>
      <c r="CO81" s="47"/>
      <c r="CP81" s="47"/>
      <c r="CQ81" s="47"/>
    </row>
    <row r="82" spans="1:95" ht="78.75" customHeight="1">
      <c r="A82" s="233"/>
      <c r="B82" s="233"/>
      <c r="C82" s="233"/>
      <c r="D82" s="233"/>
      <c r="E82" s="64"/>
      <c r="F82" s="64"/>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41">
        <f t="shared" si="31"/>
        <v>5</v>
      </c>
      <c r="AH82" s="233"/>
      <c r="AI82" s="233"/>
      <c r="AJ82" s="233"/>
      <c r="AK82" s="20">
        <v>5</v>
      </c>
      <c r="AL82" s="16" t="s">
        <v>229</v>
      </c>
      <c r="AM82" s="26"/>
      <c r="AN82" s="26" t="str">
        <f t="shared" si="16"/>
        <v/>
      </c>
      <c r="AO82" s="26"/>
      <c r="AP82" s="26" t="str">
        <f t="shared" si="17"/>
        <v/>
      </c>
      <c r="AQ82" s="26"/>
      <c r="AR82" s="26" t="str">
        <f t="shared" si="18"/>
        <v/>
      </c>
      <c r="AS82" s="26"/>
      <c r="AT82" s="26" t="str">
        <f t="shared" si="19"/>
        <v/>
      </c>
      <c r="AU82" s="26"/>
      <c r="AV82" s="26" t="str">
        <f t="shared" si="20"/>
        <v/>
      </c>
      <c r="AW82" s="26"/>
      <c r="AX82" s="26" t="str">
        <f t="shared" si="21"/>
        <v/>
      </c>
      <c r="AY82" s="26"/>
      <c r="AZ82" s="26" t="str">
        <f t="shared" si="22"/>
        <v/>
      </c>
      <c r="BA82" s="61"/>
      <c r="BB82" s="26"/>
      <c r="BC82" s="26"/>
      <c r="BD82" s="26"/>
      <c r="BE82" s="19"/>
      <c r="BF82" s="233"/>
      <c r="BG82" s="233"/>
      <c r="BH82" s="233"/>
      <c r="BI82" s="233"/>
      <c r="BJ82" s="233"/>
      <c r="BK82" s="233"/>
      <c r="BL82" s="233"/>
      <c r="BM82" s="233"/>
      <c r="BN82" s="19"/>
      <c r="BO82" s="20"/>
      <c r="BP82" s="20"/>
      <c r="BQ82" s="20"/>
      <c r="BR82" s="20"/>
      <c r="BS82" s="20"/>
      <c r="BT82" s="62"/>
      <c r="BU82" s="62"/>
      <c r="BV82" s="20"/>
      <c r="BW82" s="20"/>
      <c r="BX82" s="47"/>
      <c r="BY82" s="47"/>
      <c r="BZ82" s="47"/>
      <c r="CA82" s="47"/>
      <c r="CB82" s="47"/>
      <c r="CC82" s="47"/>
      <c r="CD82" s="47"/>
      <c r="CE82" s="47"/>
      <c r="CF82" s="47"/>
      <c r="CG82" s="47"/>
      <c r="CH82" s="47"/>
      <c r="CI82" s="47"/>
      <c r="CJ82" s="47"/>
      <c r="CK82" s="47"/>
      <c r="CL82" s="47"/>
      <c r="CM82" s="47"/>
      <c r="CN82" s="47"/>
      <c r="CO82" s="47"/>
      <c r="CP82" s="47"/>
      <c r="CQ82" s="47"/>
    </row>
    <row r="83" spans="1:95" ht="78.75" customHeight="1">
      <c r="A83" s="234"/>
      <c r="B83" s="234"/>
      <c r="C83" s="234"/>
      <c r="D83" s="234"/>
      <c r="E83" s="65"/>
      <c r="F83" s="65"/>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41">
        <f t="shared" si="31"/>
        <v>5</v>
      </c>
      <c r="AH83" s="234"/>
      <c r="AI83" s="234"/>
      <c r="AJ83" s="234"/>
      <c r="AK83" s="20">
        <v>6</v>
      </c>
      <c r="AL83" s="16" t="s">
        <v>229</v>
      </c>
      <c r="AM83" s="26"/>
      <c r="AN83" s="26" t="str">
        <f t="shared" si="16"/>
        <v/>
      </c>
      <c r="AO83" s="26"/>
      <c r="AP83" s="26" t="str">
        <f t="shared" si="17"/>
        <v/>
      </c>
      <c r="AQ83" s="26"/>
      <c r="AR83" s="26" t="str">
        <f t="shared" si="18"/>
        <v/>
      </c>
      <c r="AS83" s="26"/>
      <c r="AT83" s="26" t="str">
        <f t="shared" si="19"/>
        <v/>
      </c>
      <c r="AU83" s="26"/>
      <c r="AV83" s="26" t="str">
        <f t="shared" si="20"/>
        <v/>
      </c>
      <c r="AW83" s="26"/>
      <c r="AX83" s="26" t="str">
        <f t="shared" si="21"/>
        <v/>
      </c>
      <c r="AY83" s="26"/>
      <c r="AZ83" s="26" t="str">
        <f t="shared" si="22"/>
        <v/>
      </c>
      <c r="BA83" s="61"/>
      <c r="BB83" s="26"/>
      <c r="BC83" s="26"/>
      <c r="BD83" s="26"/>
      <c r="BE83" s="19"/>
      <c r="BF83" s="234"/>
      <c r="BG83" s="234"/>
      <c r="BH83" s="234"/>
      <c r="BI83" s="234"/>
      <c r="BJ83" s="234"/>
      <c r="BK83" s="234"/>
      <c r="BL83" s="234"/>
      <c r="BM83" s="234"/>
      <c r="BN83" s="19"/>
      <c r="BO83" s="20"/>
      <c r="BP83" s="20"/>
      <c r="BQ83" s="20"/>
      <c r="BR83" s="20"/>
      <c r="BS83" s="20"/>
      <c r="BT83" s="62"/>
      <c r="BU83" s="62"/>
      <c r="BV83" s="20"/>
      <c r="BW83" s="20"/>
      <c r="BX83" s="47"/>
      <c r="BY83" s="47"/>
      <c r="BZ83" s="47"/>
      <c r="CA83" s="47"/>
      <c r="CB83" s="47"/>
      <c r="CC83" s="47"/>
      <c r="CD83" s="47"/>
      <c r="CE83" s="47"/>
      <c r="CF83" s="47"/>
      <c r="CG83" s="47"/>
      <c r="CH83" s="47"/>
      <c r="CI83" s="47"/>
      <c r="CJ83" s="47"/>
      <c r="CK83" s="47"/>
      <c r="CL83" s="47"/>
      <c r="CM83" s="47"/>
      <c r="CN83" s="47"/>
      <c r="CO83" s="47"/>
      <c r="CP83" s="47"/>
      <c r="CQ83" s="47"/>
    </row>
    <row r="84" spans="1:95" ht="78.75" customHeight="1">
      <c r="A84" s="268">
        <v>14</v>
      </c>
      <c r="B84" s="268" t="s">
        <v>443</v>
      </c>
      <c r="C84" s="268" t="s">
        <v>444</v>
      </c>
      <c r="D84" s="268" t="s">
        <v>445</v>
      </c>
      <c r="E84" s="64" t="s">
        <v>446</v>
      </c>
      <c r="F84" s="64" t="s">
        <v>447</v>
      </c>
      <c r="G84" s="268" t="s">
        <v>448</v>
      </c>
      <c r="H84" s="268" t="s">
        <v>193</v>
      </c>
      <c r="I84" s="40" t="s">
        <v>194</v>
      </c>
      <c r="J84" s="268">
        <v>4</v>
      </c>
      <c r="K84" s="235" t="s">
        <v>449</v>
      </c>
      <c r="L84" s="232">
        <v>0.8</v>
      </c>
      <c r="M84" s="232" t="s">
        <v>196</v>
      </c>
      <c r="N84" s="232" t="s">
        <v>196</v>
      </c>
      <c r="O84" s="232" t="s">
        <v>196</v>
      </c>
      <c r="P84" s="232" t="s">
        <v>196</v>
      </c>
      <c r="Q84" s="232" t="s">
        <v>196</v>
      </c>
      <c r="R84" s="232" t="s">
        <v>196</v>
      </c>
      <c r="S84" s="232" t="s">
        <v>195</v>
      </c>
      <c r="T84" s="232" t="s">
        <v>196</v>
      </c>
      <c r="U84" s="232" t="s">
        <v>196</v>
      </c>
      <c r="V84" s="232" t="s">
        <v>196</v>
      </c>
      <c r="W84" s="232" t="s">
        <v>195</v>
      </c>
      <c r="X84" s="232" t="s">
        <v>195</v>
      </c>
      <c r="Y84" s="232" t="s">
        <v>195</v>
      </c>
      <c r="Z84" s="232" t="s">
        <v>196</v>
      </c>
      <c r="AA84" s="232" t="s">
        <v>195</v>
      </c>
      <c r="AB84" s="232" t="s">
        <v>196</v>
      </c>
      <c r="AC84" s="232" t="s">
        <v>196</v>
      </c>
      <c r="AD84" s="232" t="s">
        <v>196</v>
      </c>
      <c r="AE84" s="232" t="s">
        <v>196</v>
      </c>
      <c r="AF84" s="241">
        <f>IF(AB84="Si","19",COUNTIF(M84:AE85,"si"))</f>
        <v>5</v>
      </c>
      <c r="AG84" s="41">
        <v>5</v>
      </c>
      <c r="AH84" s="235" t="str">
        <f>IF(AG84=5,"Moderado",IF(AG84=10,"Mayor",IF(AG84=20,"Catastrófico",0)))</f>
        <v>Moderado</v>
      </c>
      <c r="AI84" s="232">
        <v>0.6</v>
      </c>
      <c r="AJ84" s="235" t="str">
        <f>IF(OR(AND(K84="Rara vez",AH84="Moderado"),AND(K84="Improbable",AH84="Moderado")),"Moderado",IF(OR(AND(K84="Rara vez",AH84="Mayor"),AND(K84="Improbable",AH84="Mayor"),AND(K84="Posible",AH84="Moderado"),AND(K84="Probable",AH84="Moderado")),"Alta",IF(OR(AND(K84="Rara vez",AH84="Catastrófico"),AND(K84="Improbable",AH84="Catastrófico"),AND(K84="Posible",AH84="Catastrófico"),AND(K84="Probable",AH84="Catastrófico"),AND(K84="Casi seguro",AH84="Catastrófico"),AND(K84="Posible",AH84="Moderado"),AND(K84="Probable",AH84="Moderado"),AND(K84="Casi seguro",AH84="Moderado"),AND(K84="Posible",AH84="Mayor"),AND(K84="Probable",AH84="Mayor"),AND(K84="Casi seguro",AH84="Mayor")),"Extremo",)))</f>
        <v>Alta</v>
      </c>
      <c r="AK84" s="20">
        <v>1</v>
      </c>
      <c r="AL84" s="16" t="s">
        <v>450</v>
      </c>
      <c r="AM84" s="26" t="s">
        <v>198</v>
      </c>
      <c r="AN84" s="26"/>
      <c r="AO84" s="26"/>
      <c r="AP84" s="26"/>
      <c r="AQ84" s="26"/>
      <c r="AR84" s="26"/>
      <c r="AS84" s="26" t="s">
        <v>233</v>
      </c>
      <c r="AT84" s="26">
        <v>15</v>
      </c>
      <c r="AU84" s="26"/>
      <c r="AV84" s="26"/>
      <c r="AW84" s="26"/>
      <c r="AX84" s="26"/>
      <c r="AY84" s="26"/>
      <c r="AZ84" s="26"/>
      <c r="BA84" s="61">
        <v>15</v>
      </c>
      <c r="BB84" s="26" t="s">
        <v>451</v>
      </c>
      <c r="BC84" s="26"/>
      <c r="BD84" s="26">
        <v>0</v>
      </c>
      <c r="BE84" s="19" t="s">
        <v>451</v>
      </c>
      <c r="BF84" s="239">
        <v>0</v>
      </c>
      <c r="BG84" s="239" t="str">
        <f>IF(BF84=100,"Fuerte",IF(AND(BF84&lt;=99, BF84&gt;=50),"Moderado",IF(BF84&lt;50,"Débil")))</f>
        <v>Débil</v>
      </c>
      <c r="BH84" s="256">
        <v>4</v>
      </c>
      <c r="BI84" s="256" t="str">
        <f>IF(BH84&lt;=0,"Rara vez",IF(BH84=1,"Rara vez",IF(BH84=2,"Improbable",IF(BH84=3,"Posible",IF(BH84=4,"Probable",IF(BH84=5,"Casi Seguro"))))))</f>
        <v>Probable</v>
      </c>
      <c r="BJ84" s="232">
        <v>0.8</v>
      </c>
      <c r="BK84" s="256" t="str">
        <f>IFERROR(IF(AG84=5,"Moderado",IF(AG84=10,"Mayor",IF(AG84=20,"Catastrófico",0))),"")</f>
        <v>Moderado</v>
      </c>
      <c r="BL84" s="232">
        <v>0.6</v>
      </c>
      <c r="BM84" s="256" t="str">
        <f>IF(OR(AND(KBI84="Rara vez",BK84="Moderado"),AND(BI84="Improbable",BK84="Moderado")),"Moderado",IF(OR(AND(BI84="Rara vez",BK84="Mayor"),AND(BI84="Improbable",BK84="Mayor"),AND(BI84="Posible",BK84="Moderado"),AND(BI84="Probable",BK84="Moderado")),"Alta",IF(OR(AND(BI84="Rara vez",BK84="Catastrófico"),AND(BI84="Improbable",BK84="Catastrófico"),AND(BI84="Posible",BK84="Catastrófico"),AND(BI84="Probable",BK84="Catastrófico"),AND(BI84="Casi seguro",BK84="Catastrófico"),AND(BI84="Posible",BK84="Moderado"),AND(BI84="Probable",BK84="Moderado"),AND(BI84="Casi seguro",BK84="Moderado"),AND(BI84="Posible",BK84="Mayor"),AND(BI84="Probable",BK84="Mayor"),AND(BI84="Casi seguro",BK84="Mayor")),"Extremo",)))</f>
        <v>Alta</v>
      </c>
      <c r="BN84" s="19" t="s">
        <v>244</v>
      </c>
      <c r="BO84" s="20" t="s">
        <v>452</v>
      </c>
      <c r="BP84" s="20" t="s">
        <v>453</v>
      </c>
      <c r="BQ84" s="20" t="s">
        <v>454</v>
      </c>
      <c r="BR84" s="20" t="s">
        <v>455</v>
      </c>
      <c r="BS84" s="20" t="s">
        <v>453</v>
      </c>
      <c r="BT84" s="62">
        <v>44771</v>
      </c>
      <c r="BU84" s="62">
        <v>44926</v>
      </c>
      <c r="BV84" s="60"/>
      <c r="BW84" s="20"/>
      <c r="BX84" s="47"/>
      <c r="BY84" s="47"/>
      <c r="BZ84" s="47"/>
      <c r="CA84" s="47"/>
      <c r="CB84" s="47"/>
      <c r="CC84" s="47"/>
      <c r="CD84" s="47"/>
      <c r="CE84" s="47"/>
      <c r="CF84" s="47"/>
      <c r="CG84" s="47"/>
      <c r="CH84" s="47"/>
      <c r="CI84" s="47"/>
      <c r="CJ84" s="47"/>
      <c r="CK84" s="47"/>
      <c r="CL84" s="47"/>
      <c r="CM84" s="47"/>
      <c r="CN84" s="47"/>
      <c r="CO84" s="47"/>
      <c r="CP84" s="47"/>
      <c r="CQ84" s="47"/>
    </row>
    <row r="85" spans="1:95" ht="78.75" customHeight="1">
      <c r="A85" s="233"/>
      <c r="B85" s="233"/>
      <c r="C85" s="233"/>
      <c r="D85" s="233"/>
      <c r="E85" s="64" t="s">
        <v>456</v>
      </c>
      <c r="F85" s="64" t="s">
        <v>457</v>
      </c>
      <c r="G85" s="233"/>
      <c r="H85" s="233"/>
      <c r="I85" s="40" t="s">
        <v>211</v>
      </c>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41">
        <v>5</v>
      </c>
      <c r="AH85" s="233"/>
      <c r="AI85" s="233"/>
      <c r="AJ85" s="233"/>
      <c r="AK85" s="20">
        <v>2</v>
      </c>
      <c r="AL85" s="16" t="s">
        <v>458</v>
      </c>
      <c r="AM85" s="26" t="s">
        <v>459</v>
      </c>
      <c r="AN85" s="26">
        <v>0</v>
      </c>
      <c r="AO85" s="26" t="s">
        <v>330</v>
      </c>
      <c r="AP85" s="26">
        <v>0</v>
      </c>
      <c r="AQ85" s="26" t="s">
        <v>391</v>
      </c>
      <c r="AR85" s="26">
        <v>0</v>
      </c>
      <c r="AS85" s="26" t="s">
        <v>233</v>
      </c>
      <c r="AT85" s="26">
        <v>15</v>
      </c>
      <c r="AU85" s="26"/>
      <c r="AV85" s="26"/>
      <c r="AW85" s="26"/>
      <c r="AX85" s="26"/>
      <c r="AY85" s="26"/>
      <c r="AZ85" s="26"/>
      <c r="BA85" s="61">
        <v>15</v>
      </c>
      <c r="BB85" s="26" t="s">
        <v>451</v>
      </c>
      <c r="BC85" s="26"/>
      <c r="BD85" s="26">
        <v>0</v>
      </c>
      <c r="BE85" s="19" t="s">
        <v>451</v>
      </c>
      <c r="BF85" s="233"/>
      <c r="BG85" s="233"/>
      <c r="BH85" s="233"/>
      <c r="BI85" s="233"/>
      <c r="BJ85" s="233"/>
      <c r="BK85" s="233"/>
      <c r="BL85" s="233"/>
      <c r="BM85" s="233"/>
      <c r="BN85" s="19" t="s">
        <v>244</v>
      </c>
      <c r="BO85" s="20" t="s">
        <v>460</v>
      </c>
      <c r="BP85" s="20" t="s">
        <v>461</v>
      </c>
      <c r="BQ85" s="20" t="s">
        <v>462</v>
      </c>
      <c r="BR85" s="20" t="s">
        <v>463</v>
      </c>
      <c r="BS85" s="20" t="s">
        <v>461</v>
      </c>
      <c r="BT85" s="62">
        <v>44771</v>
      </c>
      <c r="BU85" s="62">
        <v>44926</v>
      </c>
      <c r="BV85" s="64"/>
      <c r="BW85" s="20"/>
      <c r="BX85" s="47"/>
      <c r="BY85" s="47"/>
      <c r="BZ85" s="47"/>
      <c r="CA85" s="47"/>
      <c r="CB85" s="47"/>
      <c r="CC85" s="47"/>
      <c r="CD85" s="47"/>
      <c r="CE85" s="47"/>
      <c r="CF85" s="47"/>
      <c r="CG85" s="47"/>
      <c r="CH85" s="47"/>
      <c r="CI85" s="47"/>
      <c r="CJ85" s="47"/>
      <c r="CK85" s="47"/>
      <c r="CL85" s="47"/>
      <c r="CM85" s="47"/>
      <c r="CN85" s="47"/>
      <c r="CO85" s="47"/>
      <c r="CP85" s="47"/>
      <c r="CQ85" s="47"/>
    </row>
    <row r="86" spans="1:95" ht="78.75" customHeight="1">
      <c r="A86" s="233"/>
      <c r="B86" s="233"/>
      <c r="C86" s="233"/>
      <c r="D86" s="233"/>
      <c r="E86" s="64"/>
      <c r="F86" s="64"/>
      <c r="G86" s="233"/>
      <c r="H86" s="233"/>
      <c r="I86" s="40" t="s">
        <v>301</v>
      </c>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41">
        <v>5</v>
      </c>
      <c r="AH86" s="233"/>
      <c r="AI86" s="233"/>
      <c r="AJ86" s="233"/>
      <c r="AK86" s="20">
        <v>3</v>
      </c>
      <c r="AL86" s="16" t="s">
        <v>464</v>
      </c>
      <c r="AM86" s="26"/>
      <c r="AN86" s="26"/>
      <c r="AO86" s="26"/>
      <c r="AP86" s="26"/>
      <c r="AQ86" s="26"/>
      <c r="AR86" s="26"/>
      <c r="AS86" s="26"/>
      <c r="AT86" s="26"/>
      <c r="AU86" s="26"/>
      <c r="AV86" s="26"/>
      <c r="AW86" s="26"/>
      <c r="AX86" s="26"/>
      <c r="AY86" s="26"/>
      <c r="AZ86" s="26"/>
      <c r="BA86" s="61"/>
      <c r="BB86" s="26"/>
      <c r="BC86" s="26"/>
      <c r="BD86" s="26"/>
      <c r="BE86" s="19"/>
      <c r="BF86" s="233"/>
      <c r="BG86" s="233"/>
      <c r="BH86" s="233"/>
      <c r="BI86" s="233"/>
      <c r="BJ86" s="233"/>
      <c r="BK86" s="233"/>
      <c r="BL86" s="233"/>
      <c r="BM86" s="233"/>
      <c r="BN86" s="19" t="s">
        <v>244</v>
      </c>
      <c r="BO86" s="20" t="s">
        <v>465</v>
      </c>
      <c r="BP86" s="20" t="s">
        <v>466</v>
      </c>
      <c r="BQ86" s="20" t="s">
        <v>467</v>
      </c>
      <c r="BR86" s="20" t="s">
        <v>468</v>
      </c>
      <c r="BS86" s="20" t="s">
        <v>469</v>
      </c>
      <c r="BT86" s="62">
        <v>44771</v>
      </c>
      <c r="BU86" s="62">
        <v>44926</v>
      </c>
      <c r="BV86" s="64"/>
      <c r="BW86" s="20"/>
      <c r="BX86" s="47"/>
      <c r="BY86" s="47"/>
      <c r="BZ86" s="47"/>
      <c r="CA86" s="47"/>
      <c r="CB86" s="47"/>
      <c r="CC86" s="47"/>
      <c r="CD86" s="47"/>
      <c r="CE86" s="47"/>
      <c r="CF86" s="47"/>
      <c r="CG86" s="47"/>
      <c r="CH86" s="47"/>
      <c r="CI86" s="47"/>
      <c r="CJ86" s="47"/>
      <c r="CK86" s="47"/>
      <c r="CL86" s="47"/>
      <c r="CM86" s="47"/>
      <c r="CN86" s="47"/>
      <c r="CO86" s="47"/>
      <c r="CP86" s="47"/>
      <c r="CQ86" s="47"/>
    </row>
    <row r="87" spans="1:95" ht="78.75" customHeight="1">
      <c r="A87" s="233"/>
      <c r="B87" s="233"/>
      <c r="C87" s="233"/>
      <c r="D87" s="233"/>
      <c r="E87" s="64"/>
      <c r="F87" s="64"/>
      <c r="G87" s="233"/>
      <c r="H87" s="233"/>
      <c r="I87" s="40" t="s">
        <v>217</v>
      </c>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41">
        <v>5</v>
      </c>
      <c r="AH87" s="233"/>
      <c r="AI87" s="233"/>
      <c r="AJ87" s="233"/>
      <c r="AK87" s="20">
        <v>4</v>
      </c>
      <c r="AL87" s="16" t="s">
        <v>464</v>
      </c>
      <c r="AM87" s="26"/>
      <c r="AN87" s="26"/>
      <c r="AO87" s="26"/>
      <c r="AP87" s="26"/>
      <c r="AQ87" s="26"/>
      <c r="AR87" s="26"/>
      <c r="AS87" s="26"/>
      <c r="AT87" s="26"/>
      <c r="AU87" s="26"/>
      <c r="AV87" s="26"/>
      <c r="AW87" s="26"/>
      <c r="AX87" s="26"/>
      <c r="AY87" s="26"/>
      <c r="AZ87" s="26"/>
      <c r="BA87" s="61"/>
      <c r="BB87" s="26"/>
      <c r="BC87" s="26"/>
      <c r="BD87" s="26"/>
      <c r="BE87" s="19"/>
      <c r="BF87" s="233"/>
      <c r="BG87" s="233"/>
      <c r="BH87" s="233"/>
      <c r="BI87" s="233"/>
      <c r="BJ87" s="233"/>
      <c r="BK87" s="233"/>
      <c r="BL87" s="233"/>
      <c r="BM87" s="233"/>
      <c r="BN87" s="19" t="s">
        <v>244</v>
      </c>
      <c r="BO87" s="20" t="s">
        <v>470</v>
      </c>
      <c r="BP87" s="20" t="s">
        <v>471</v>
      </c>
      <c r="BQ87" s="20" t="s">
        <v>472</v>
      </c>
      <c r="BR87" s="20" t="s">
        <v>473</v>
      </c>
      <c r="BS87" s="20" t="s">
        <v>471</v>
      </c>
      <c r="BT87" s="62">
        <v>44771</v>
      </c>
      <c r="BU87" s="62">
        <v>44926</v>
      </c>
      <c r="BV87" s="65"/>
      <c r="BW87" s="20"/>
      <c r="BX87" s="47"/>
      <c r="BY87" s="47"/>
      <c r="BZ87" s="47"/>
      <c r="CA87" s="47"/>
      <c r="CB87" s="47"/>
      <c r="CC87" s="47"/>
      <c r="CD87" s="47"/>
      <c r="CE87" s="47"/>
      <c r="CF87" s="47"/>
      <c r="CG87" s="47"/>
      <c r="CH87" s="47"/>
      <c r="CI87" s="47"/>
      <c r="CJ87" s="47"/>
      <c r="CK87" s="47"/>
      <c r="CL87" s="47"/>
      <c r="CM87" s="47"/>
      <c r="CN87" s="47"/>
      <c r="CO87" s="47"/>
      <c r="CP87" s="47"/>
      <c r="CQ87" s="47"/>
    </row>
    <row r="88" spans="1:95" ht="78.75" customHeight="1">
      <c r="A88" s="233"/>
      <c r="B88" s="233"/>
      <c r="C88" s="233"/>
      <c r="D88" s="233"/>
      <c r="E88" s="64"/>
      <c r="F88" s="64"/>
      <c r="G88" s="233"/>
      <c r="H88" s="233"/>
      <c r="I88" s="40"/>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41">
        <v>5</v>
      </c>
      <c r="AH88" s="233"/>
      <c r="AI88" s="233"/>
      <c r="AJ88" s="233"/>
      <c r="AK88" s="20">
        <v>5</v>
      </c>
      <c r="AL88" s="16" t="s">
        <v>464</v>
      </c>
      <c r="AM88" s="26"/>
      <c r="AN88" s="26"/>
      <c r="AO88" s="26"/>
      <c r="AP88" s="26"/>
      <c r="AQ88" s="26"/>
      <c r="AR88" s="26"/>
      <c r="AS88" s="26"/>
      <c r="AT88" s="26"/>
      <c r="AU88" s="26"/>
      <c r="AV88" s="26"/>
      <c r="AW88" s="26"/>
      <c r="AX88" s="26"/>
      <c r="AY88" s="26"/>
      <c r="AZ88" s="26"/>
      <c r="BA88" s="61"/>
      <c r="BB88" s="26"/>
      <c r="BC88" s="26"/>
      <c r="BD88" s="26"/>
      <c r="BE88" s="19"/>
      <c r="BF88" s="233"/>
      <c r="BG88" s="233"/>
      <c r="BH88" s="233"/>
      <c r="BI88" s="233"/>
      <c r="BJ88" s="233"/>
      <c r="BK88" s="233"/>
      <c r="BL88" s="233"/>
      <c r="BM88" s="233"/>
      <c r="BN88" s="19"/>
      <c r="BO88" s="20"/>
      <c r="BP88" s="20"/>
      <c r="BQ88" s="20"/>
      <c r="BR88" s="20"/>
      <c r="BS88" s="20"/>
      <c r="BT88" s="62"/>
      <c r="BU88" s="62"/>
      <c r="BV88" s="71"/>
      <c r="BW88" s="20"/>
      <c r="BX88" s="47"/>
      <c r="BY88" s="47"/>
      <c r="BZ88" s="47"/>
      <c r="CA88" s="47"/>
      <c r="CB88" s="47"/>
      <c r="CC88" s="47"/>
      <c r="CD88" s="47"/>
      <c r="CE88" s="47"/>
      <c r="CF88" s="47"/>
      <c r="CG88" s="47"/>
      <c r="CH88" s="47"/>
      <c r="CI88" s="47"/>
      <c r="CJ88" s="47"/>
      <c r="CK88" s="47"/>
      <c r="CL88" s="47"/>
      <c r="CM88" s="47"/>
      <c r="CN88" s="47"/>
      <c r="CO88" s="47"/>
      <c r="CP88" s="47"/>
      <c r="CQ88" s="47"/>
    </row>
    <row r="89" spans="1:95" ht="78.75" customHeight="1">
      <c r="A89" s="234"/>
      <c r="B89" s="234"/>
      <c r="C89" s="234"/>
      <c r="D89" s="234"/>
      <c r="E89" s="65"/>
      <c r="F89" s="65"/>
      <c r="G89" s="234"/>
      <c r="H89" s="234"/>
      <c r="I89" s="40"/>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41">
        <v>5</v>
      </c>
      <c r="AH89" s="234"/>
      <c r="AI89" s="234"/>
      <c r="AJ89" s="234"/>
      <c r="AK89" s="20">
        <v>6</v>
      </c>
      <c r="AL89" s="16" t="s">
        <v>464</v>
      </c>
      <c r="AM89" s="26"/>
      <c r="AN89" s="26"/>
      <c r="AO89" s="26"/>
      <c r="AP89" s="26"/>
      <c r="AQ89" s="26"/>
      <c r="AR89" s="26"/>
      <c r="AS89" s="26"/>
      <c r="AT89" s="26"/>
      <c r="AU89" s="26"/>
      <c r="AV89" s="26"/>
      <c r="AW89" s="26"/>
      <c r="AX89" s="26"/>
      <c r="AY89" s="26"/>
      <c r="AZ89" s="26"/>
      <c r="BA89" s="61"/>
      <c r="BB89" s="26"/>
      <c r="BC89" s="26"/>
      <c r="BD89" s="26"/>
      <c r="BE89" s="19"/>
      <c r="BF89" s="234"/>
      <c r="BG89" s="234"/>
      <c r="BH89" s="234"/>
      <c r="BI89" s="234"/>
      <c r="BJ89" s="234"/>
      <c r="BK89" s="234"/>
      <c r="BL89" s="234"/>
      <c r="BM89" s="234"/>
      <c r="BN89" s="19"/>
      <c r="BO89" s="20"/>
      <c r="BP89" s="20"/>
      <c r="BQ89" s="20"/>
      <c r="BR89" s="20"/>
      <c r="BS89" s="20"/>
      <c r="BT89" s="62"/>
      <c r="BU89" s="62"/>
      <c r="BV89" s="71"/>
      <c r="BW89" s="20"/>
      <c r="BX89" s="47"/>
      <c r="BY89" s="47"/>
      <c r="BZ89" s="47"/>
      <c r="CA89" s="47"/>
      <c r="CB89" s="47"/>
      <c r="CC89" s="47"/>
      <c r="CD89" s="47"/>
      <c r="CE89" s="47"/>
      <c r="CF89" s="47"/>
      <c r="CG89" s="47"/>
      <c r="CH89" s="47"/>
      <c r="CI89" s="47"/>
      <c r="CJ89" s="47"/>
      <c r="CK89" s="47"/>
      <c r="CL89" s="47"/>
      <c r="CM89" s="47"/>
      <c r="CN89" s="47"/>
      <c r="CO89" s="47"/>
      <c r="CP89" s="47"/>
      <c r="CQ89" s="47"/>
    </row>
    <row r="90" spans="1:95" ht="78.75" customHeight="1">
      <c r="A90" s="268">
        <v>15</v>
      </c>
      <c r="B90" s="268" t="s">
        <v>474</v>
      </c>
      <c r="C90" s="268" t="s">
        <v>475</v>
      </c>
      <c r="D90" s="268" t="s">
        <v>476</v>
      </c>
      <c r="E90" s="64" t="s">
        <v>477</v>
      </c>
      <c r="F90" s="64" t="s">
        <v>478</v>
      </c>
      <c r="G90" s="268" t="s">
        <v>479</v>
      </c>
      <c r="H90" s="268" t="s">
        <v>193</v>
      </c>
      <c r="I90" s="40" t="s">
        <v>194</v>
      </c>
      <c r="J90" s="268">
        <v>4</v>
      </c>
      <c r="K90" s="235" t="s">
        <v>449</v>
      </c>
      <c r="L90" s="232">
        <v>0.8</v>
      </c>
      <c r="M90" s="232" t="s">
        <v>195</v>
      </c>
      <c r="N90" s="232" t="s">
        <v>196</v>
      </c>
      <c r="O90" s="232" t="s">
        <v>196</v>
      </c>
      <c r="P90" s="232" t="s">
        <v>196</v>
      </c>
      <c r="Q90" s="232" t="s">
        <v>196</v>
      </c>
      <c r="R90" s="232" t="s">
        <v>195</v>
      </c>
      <c r="S90" s="232" t="s">
        <v>195</v>
      </c>
      <c r="T90" s="232" t="s">
        <v>195</v>
      </c>
      <c r="U90" s="232" t="s">
        <v>196</v>
      </c>
      <c r="V90" s="232" t="s">
        <v>196</v>
      </c>
      <c r="W90" s="232" t="s">
        <v>195</v>
      </c>
      <c r="X90" s="232" t="s">
        <v>196</v>
      </c>
      <c r="Y90" s="232" t="s">
        <v>196</v>
      </c>
      <c r="Z90" s="232" t="s">
        <v>196</v>
      </c>
      <c r="AA90" s="232" t="s">
        <v>196</v>
      </c>
      <c r="AB90" s="232" t="s">
        <v>196</v>
      </c>
      <c r="AC90" s="232" t="s">
        <v>196</v>
      </c>
      <c r="AD90" s="232" t="s">
        <v>196</v>
      </c>
      <c r="AE90" s="232" t="s">
        <v>196</v>
      </c>
      <c r="AF90" s="241">
        <f>IF(AB90="Si","19",COUNTIF(M90:AE91,"si"))</f>
        <v>5</v>
      </c>
      <c r="AG90" s="41">
        <v>5</v>
      </c>
      <c r="AH90" s="235" t="str">
        <f>IF(AG90=5,"Moderado",IF(AG90=10,"Mayor",IF(AG90=20,"Catastrófico",0)))</f>
        <v>Moderado</v>
      </c>
      <c r="AI90" s="232">
        <v>0.6</v>
      </c>
      <c r="AJ90" s="235" t="str">
        <f>IF(OR(AND(K90="Rara vez",AH90="Moderado"),AND(K90="Improbable",AH90="Moderado")),"Moderado",IF(OR(AND(K90="Rara vez",AH90="Mayor"),AND(K90="Improbable",AH90="Mayor"),AND(K90="Posible",AH90="Moderado"),AND(K90="Probable",AH90="Moderado")),"Alta",IF(OR(AND(K90="Rara vez",AH90="Catastrófico"),AND(K90="Improbable",AH90="Catastrófico"),AND(K90="Posible",AH90="Catastrófico"),AND(K90="Probable",AH90="Catastrófico"),AND(K90="Casi seguro",AH90="Catastrófico"),AND(K90="Posible",AH90="Moderado"),AND(K90="Probable",AH90="Moderado"),AND(K90="Casi seguro",AH90="Moderado"),AND(K90="Posible",AH90="Mayor"),AND(K90="Probable",AH90="Mayor"),AND(K90="Casi seguro",AH90="Mayor")),"Extremo",)))</f>
        <v>Alta</v>
      </c>
      <c r="AK90" s="71">
        <v>1</v>
      </c>
      <c r="AL90" s="79" t="s">
        <v>480</v>
      </c>
      <c r="AM90" s="26" t="s">
        <v>198</v>
      </c>
      <c r="AN90" s="26">
        <v>15</v>
      </c>
      <c r="AO90" s="26" t="s">
        <v>199</v>
      </c>
      <c r="AP90" s="26">
        <v>15</v>
      </c>
      <c r="AQ90" s="26" t="s">
        <v>200</v>
      </c>
      <c r="AR90" s="26">
        <v>15</v>
      </c>
      <c r="AS90" s="26" t="s">
        <v>233</v>
      </c>
      <c r="AT90" s="26">
        <v>15</v>
      </c>
      <c r="AU90" s="26"/>
      <c r="AV90" s="26"/>
      <c r="AW90" s="26"/>
      <c r="AX90" s="26"/>
      <c r="AY90" s="26"/>
      <c r="AZ90" s="26"/>
      <c r="BA90" s="61">
        <v>60</v>
      </c>
      <c r="BB90" s="26" t="s">
        <v>451</v>
      </c>
      <c r="BC90" s="26"/>
      <c r="BD90" s="26">
        <v>0</v>
      </c>
      <c r="BE90" s="19" t="s">
        <v>451</v>
      </c>
      <c r="BF90" s="239">
        <v>0</v>
      </c>
      <c r="BG90" s="239" t="str">
        <f>IF(BF90=100,"Fuerte",IF(AND(BF90&lt;=99, BF90&gt;=50),"Moderado",IF(BF90&lt;50,"Débil")))</f>
        <v>Débil</v>
      </c>
      <c r="BH90" s="256">
        <v>4</v>
      </c>
      <c r="BI90" s="256" t="str">
        <f>IF(BH90&lt;=0,"Rara vez",IF(BH90=1,"Rara vez",IF(BH90=2,"Improbable",IF(BH90=3,"Posible",IF(BH90=4,"Probable",IF(BH90=5,"Casi Seguro"))))))</f>
        <v>Probable</v>
      </c>
      <c r="BJ90" s="232">
        <v>0.8</v>
      </c>
      <c r="BK90" s="256" t="str">
        <f>IFERROR(IF(AG90=5,"Moderado",IF(AG90=10,"Mayor",IF(AG90=20,"Catastrófico",0))),"")</f>
        <v>Moderado</v>
      </c>
      <c r="BL90" s="232">
        <v>0.6</v>
      </c>
      <c r="BM90" s="256" t="str">
        <f>IF(OR(AND(KBI90="Rara vez",BK90="Moderado"),AND(BI90="Improbable",BK90="Moderado")),"Moderado",IF(OR(AND(BI90="Rara vez",BK90="Mayor"),AND(BI90="Improbable",BK90="Mayor"),AND(BI90="Posible",BK90="Moderado"),AND(BI90="Probable",BK90="Moderado")),"Alta",IF(OR(AND(BI90="Rara vez",BK90="Catastrófico"),AND(BI90="Improbable",BK90="Catastrófico"),AND(BI90="Posible",BK90="Catastrófico"),AND(BI90="Probable",BK90="Catastrófico"),AND(BI90="Casi seguro",BK90="Catastrófico"),AND(BI90="Posible",BK90="Moderado"),AND(BI90="Probable",BK90="Moderado"),AND(BI90="Casi seguro",BK90="Moderado"),AND(BI90="Posible",BK90="Mayor"),AND(BI90="Probable",BK90="Mayor"),AND(BI90="Casi seguro",BK90="Mayor")),"Extremo",)))</f>
        <v>Alta</v>
      </c>
      <c r="BN90" s="19"/>
      <c r="BO90" s="20"/>
      <c r="BP90" s="20"/>
      <c r="BQ90" s="20"/>
      <c r="BR90" s="20"/>
      <c r="BS90" s="20"/>
      <c r="BT90" s="62"/>
      <c r="BU90" s="62"/>
      <c r="BV90" s="71"/>
      <c r="BW90" s="20"/>
      <c r="BX90" s="47"/>
      <c r="BY90" s="47"/>
      <c r="BZ90" s="47"/>
      <c r="CA90" s="47"/>
      <c r="CB90" s="47"/>
      <c r="CC90" s="47"/>
      <c r="CD90" s="47"/>
      <c r="CE90" s="47"/>
      <c r="CF90" s="47"/>
      <c r="CG90" s="47"/>
      <c r="CH90" s="47"/>
      <c r="CI90" s="47"/>
      <c r="CJ90" s="47"/>
      <c r="CK90" s="47"/>
      <c r="CL90" s="47"/>
      <c r="CM90" s="47"/>
      <c r="CN90" s="47"/>
      <c r="CO90" s="47"/>
      <c r="CP90" s="47"/>
      <c r="CQ90" s="47"/>
    </row>
    <row r="91" spans="1:95" ht="78.75" customHeight="1">
      <c r="A91" s="233"/>
      <c r="B91" s="233"/>
      <c r="C91" s="233"/>
      <c r="D91" s="233"/>
      <c r="E91" s="64" t="s">
        <v>481</v>
      </c>
      <c r="F91" s="64"/>
      <c r="G91" s="233"/>
      <c r="H91" s="233"/>
      <c r="I91" s="40" t="s">
        <v>301</v>
      </c>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41">
        <v>5</v>
      </c>
      <c r="AH91" s="233"/>
      <c r="AI91" s="233"/>
      <c r="AJ91" s="233"/>
      <c r="AK91" s="71">
        <v>2</v>
      </c>
      <c r="AL91" s="79" t="s">
        <v>482</v>
      </c>
      <c r="AM91" s="26" t="s">
        <v>198</v>
      </c>
      <c r="AN91" s="26">
        <v>15</v>
      </c>
      <c r="AO91" s="26" t="s">
        <v>199</v>
      </c>
      <c r="AP91" s="26">
        <v>15</v>
      </c>
      <c r="AQ91" s="26" t="s">
        <v>200</v>
      </c>
      <c r="AR91" s="26">
        <v>15</v>
      </c>
      <c r="AS91" s="26" t="s">
        <v>233</v>
      </c>
      <c r="AT91" s="26">
        <v>15</v>
      </c>
      <c r="AU91" s="26"/>
      <c r="AV91" s="26"/>
      <c r="AW91" s="26"/>
      <c r="AX91" s="26"/>
      <c r="AY91" s="26"/>
      <c r="AZ91" s="26"/>
      <c r="BA91" s="61">
        <v>60</v>
      </c>
      <c r="BB91" s="26" t="s">
        <v>451</v>
      </c>
      <c r="BC91" s="26"/>
      <c r="BD91" s="26">
        <v>0</v>
      </c>
      <c r="BE91" s="19" t="s">
        <v>451</v>
      </c>
      <c r="BF91" s="233"/>
      <c r="BG91" s="233"/>
      <c r="BH91" s="233"/>
      <c r="BI91" s="233"/>
      <c r="BJ91" s="233"/>
      <c r="BK91" s="233"/>
      <c r="BL91" s="233"/>
      <c r="BM91" s="233"/>
      <c r="BN91" s="19"/>
      <c r="BO91" s="20"/>
      <c r="BP91" s="20"/>
      <c r="BQ91" s="20"/>
      <c r="BR91" s="20"/>
      <c r="BS91" s="20"/>
      <c r="BT91" s="62"/>
      <c r="BU91" s="62"/>
      <c r="BV91" s="71"/>
      <c r="BW91" s="20"/>
      <c r="BX91" s="47"/>
      <c r="BY91" s="47"/>
      <c r="BZ91" s="47"/>
      <c r="CA91" s="47"/>
      <c r="CB91" s="47"/>
      <c r="CC91" s="47"/>
      <c r="CD91" s="47"/>
      <c r="CE91" s="47"/>
      <c r="CF91" s="47"/>
      <c r="CG91" s="47"/>
      <c r="CH91" s="47"/>
      <c r="CI91" s="47"/>
      <c r="CJ91" s="47"/>
      <c r="CK91" s="47"/>
      <c r="CL91" s="47"/>
      <c r="CM91" s="47"/>
      <c r="CN91" s="47"/>
      <c r="CO91" s="47"/>
      <c r="CP91" s="47"/>
      <c r="CQ91" s="47"/>
    </row>
    <row r="92" spans="1:95" ht="78.75" customHeight="1">
      <c r="A92" s="233"/>
      <c r="B92" s="233"/>
      <c r="C92" s="233"/>
      <c r="D92" s="233"/>
      <c r="E92" s="64"/>
      <c r="F92" s="64"/>
      <c r="G92" s="233"/>
      <c r="H92" s="233"/>
      <c r="I92" s="40" t="s">
        <v>211</v>
      </c>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41">
        <v>5</v>
      </c>
      <c r="AH92" s="233"/>
      <c r="AI92" s="233"/>
      <c r="AJ92" s="233"/>
      <c r="AK92" s="71">
        <v>3</v>
      </c>
      <c r="AL92" s="79" t="s">
        <v>483</v>
      </c>
      <c r="AM92" s="26" t="s">
        <v>198</v>
      </c>
      <c r="AN92" s="26">
        <v>15</v>
      </c>
      <c r="AO92" s="26" t="s">
        <v>199</v>
      </c>
      <c r="AP92" s="26">
        <v>15</v>
      </c>
      <c r="AQ92" s="26" t="s">
        <v>200</v>
      </c>
      <c r="AR92" s="26">
        <v>15</v>
      </c>
      <c r="AS92" s="26" t="s">
        <v>233</v>
      </c>
      <c r="AT92" s="26">
        <v>15</v>
      </c>
      <c r="AU92" s="26"/>
      <c r="AV92" s="26"/>
      <c r="AW92" s="26"/>
      <c r="AX92" s="26"/>
      <c r="AY92" s="26"/>
      <c r="AZ92" s="26"/>
      <c r="BA92" s="61">
        <v>60</v>
      </c>
      <c r="BB92" s="26" t="s">
        <v>451</v>
      </c>
      <c r="BC92" s="26"/>
      <c r="BD92" s="26">
        <v>0</v>
      </c>
      <c r="BE92" s="19" t="s">
        <v>451</v>
      </c>
      <c r="BF92" s="233"/>
      <c r="BG92" s="233"/>
      <c r="BH92" s="233"/>
      <c r="BI92" s="233"/>
      <c r="BJ92" s="233"/>
      <c r="BK92" s="233"/>
      <c r="BL92" s="233"/>
      <c r="BM92" s="233"/>
      <c r="BN92" s="19"/>
      <c r="BO92" s="20"/>
      <c r="BP92" s="20"/>
      <c r="BQ92" s="20"/>
      <c r="BR92" s="20"/>
      <c r="BS92" s="20"/>
      <c r="BT92" s="62"/>
      <c r="BU92" s="62"/>
      <c r="BV92" s="71"/>
      <c r="BW92" s="20"/>
      <c r="BX92" s="47"/>
      <c r="BY92" s="47"/>
      <c r="BZ92" s="47"/>
      <c r="CA92" s="47"/>
      <c r="CB92" s="47"/>
      <c r="CC92" s="47"/>
      <c r="CD92" s="47"/>
      <c r="CE92" s="47"/>
      <c r="CF92" s="47"/>
      <c r="CG92" s="47"/>
      <c r="CH92" s="47"/>
      <c r="CI92" s="47"/>
      <c r="CJ92" s="47"/>
      <c r="CK92" s="47"/>
      <c r="CL92" s="47"/>
      <c r="CM92" s="47"/>
      <c r="CN92" s="47"/>
      <c r="CO92" s="47"/>
      <c r="CP92" s="47"/>
      <c r="CQ92" s="47"/>
    </row>
    <row r="93" spans="1:95" ht="78.75" customHeight="1">
      <c r="A93" s="233"/>
      <c r="B93" s="233"/>
      <c r="C93" s="233"/>
      <c r="D93" s="233"/>
      <c r="E93" s="64"/>
      <c r="F93" s="64"/>
      <c r="G93" s="233"/>
      <c r="H93" s="233"/>
      <c r="I93" s="40" t="s">
        <v>217</v>
      </c>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41">
        <v>5</v>
      </c>
      <c r="AH93" s="233"/>
      <c r="AI93" s="233"/>
      <c r="AJ93" s="233"/>
      <c r="AK93" s="71">
        <v>4</v>
      </c>
      <c r="AL93" s="79" t="s">
        <v>484</v>
      </c>
      <c r="AM93" s="26" t="s">
        <v>198</v>
      </c>
      <c r="AN93" s="26">
        <v>15</v>
      </c>
      <c r="AO93" s="26" t="s">
        <v>199</v>
      </c>
      <c r="AP93" s="26">
        <v>15</v>
      </c>
      <c r="AQ93" s="26" t="s">
        <v>200</v>
      </c>
      <c r="AR93" s="26">
        <v>15</v>
      </c>
      <c r="AS93" s="26" t="s">
        <v>233</v>
      </c>
      <c r="AT93" s="26">
        <v>15</v>
      </c>
      <c r="AU93" s="26"/>
      <c r="AV93" s="26"/>
      <c r="AW93" s="26"/>
      <c r="AX93" s="26"/>
      <c r="AY93" s="26"/>
      <c r="AZ93" s="26"/>
      <c r="BA93" s="61">
        <v>60</v>
      </c>
      <c r="BB93" s="26" t="s">
        <v>451</v>
      </c>
      <c r="BC93" s="26"/>
      <c r="BD93" s="26">
        <v>0</v>
      </c>
      <c r="BE93" s="19" t="s">
        <v>451</v>
      </c>
      <c r="BF93" s="233"/>
      <c r="BG93" s="233"/>
      <c r="BH93" s="233"/>
      <c r="BI93" s="233"/>
      <c r="BJ93" s="233"/>
      <c r="BK93" s="233"/>
      <c r="BL93" s="233"/>
      <c r="BM93" s="233"/>
      <c r="BN93" s="19"/>
      <c r="BO93" s="20"/>
      <c r="BP93" s="20"/>
      <c r="BQ93" s="20"/>
      <c r="BR93" s="20"/>
      <c r="BS93" s="20"/>
      <c r="BT93" s="62"/>
      <c r="BU93" s="62"/>
      <c r="BV93" s="71"/>
      <c r="BW93" s="20"/>
      <c r="BX93" s="47"/>
      <c r="BY93" s="47"/>
      <c r="BZ93" s="47"/>
      <c r="CA93" s="47"/>
      <c r="CB93" s="47"/>
      <c r="CC93" s="47"/>
      <c r="CD93" s="47"/>
      <c r="CE93" s="47"/>
      <c r="CF93" s="47"/>
      <c r="CG93" s="47"/>
      <c r="CH93" s="47"/>
      <c r="CI93" s="47"/>
      <c r="CJ93" s="47"/>
      <c r="CK93" s="47"/>
      <c r="CL93" s="47"/>
      <c r="CM93" s="47"/>
      <c r="CN93" s="47"/>
      <c r="CO93" s="47"/>
      <c r="CP93" s="47"/>
      <c r="CQ93" s="47"/>
    </row>
    <row r="94" spans="1:95" ht="78.75" customHeight="1">
      <c r="A94" s="233"/>
      <c r="B94" s="233"/>
      <c r="C94" s="233"/>
      <c r="D94" s="233"/>
      <c r="E94" s="64"/>
      <c r="F94" s="64"/>
      <c r="G94" s="233"/>
      <c r="H94" s="233"/>
      <c r="I94" s="40"/>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41">
        <v>5</v>
      </c>
      <c r="AH94" s="233"/>
      <c r="AI94" s="233"/>
      <c r="AJ94" s="233"/>
      <c r="AK94" s="71">
        <v>5</v>
      </c>
      <c r="AL94" s="80" t="s">
        <v>485</v>
      </c>
      <c r="AM94" s="26" t="s">
        <v>198</v>
      </c>
      <c r="AN94" s="26">
        <v>15</v>
      </c>
      <c r="AO94" s="26" t="s">
        <v>199</v>
      </c>
      <c r="AP94" s="26">
        <v>15</v>
      </c>
      <c r="AQ94" s="26" t="s">
        <v>200</v>
      </c>
      <c r="AR94" s="26">
        <v>15</v>
      </c>
      <c r="AS94" s="26" t="s">
        <v>233</v>
      </c>
      <c r="AT94" s="26">
        <v>15</v>
      </c>
      <c r="AU94" s="26"/>
      <c r="AV94" s="26"/>
      <c r="AW94" s="26"/>
      <c r="AX94" s="26"/>
      <c r="AY94" s="26"/>
      <c r="AZ94" s="26"/>
      <c r="BA94" s="61">
        <v>60</v>
      </c>
      <c r="BB94" s="26" t="s">
        <v>451</v>
      </c>
      <c r="BC94" s="26"/>
      <c r="BD94" s="26">
        <v>0</v>
      </c>
      <c r="BE94" s="19" t="s">
        <v>451</v>
      </c>
      <c r="BF94" s="233"/>
      <c r="BG94" s="233"/>
      <c r="BH94" s="233"/>
      <c r="BI94" s="233"/>
      <c r="BJ94" s="233"/>
      <c r="BK94" s="233"/>
      <c r="BL94" s="233"/>
      <c r="BM94" s="233"/>
      <c r="BN94" s="19"/>
      <c r="BO94" s="20"/>
      <c r="BP94" s="20"/>
      <c r="BQ94" s="20"/>
      <c r="BR94" s="20"/>
      <c r="BS94" s="20"/>
      <c r="BT94" s="62"/>
      <c r="BU94" s="62"/>
      <c r="BV94" s="71"/>
      <c r="BW94" s="20"/>
      <c r="BX94" s="47"/>
      <c r="BY94" s="47"/>
      <c r="BZ94" s="47"/>
      <c r="CA94" s="47"/>
      <c r="CB94" s="47"/>
      <c r="CC94" s="47"/>
      <c r="CD94" s="47"/>
      <c r="CE94" s="47"/>
      <c r="CF94" s="47"/>
      <c r="CG94" s="47"/>
      <c r="CH94" s="47"/>
      <c r="CI94" s="47"/>
      <c r="CJ94" s="47"/>
      <c r="CK94" s="47"/>
      <c r="CL94" s="47"/>
      <c r="CM94" s="47"/>
      <c r="CN94" s="47"/>
      <c r="CO94" s="47"/>
      <c r="CP94" s="47"/>
      <c r="CQ94" s="47"/>
    </row>
    <row r="95" spans="1:95" ht="78.75" customHeight="1">
      <c r="A95" s="234"/>
      <c r="B95" s="234"/>
      <c r="C95" s="234"/>
      <c r="D95" s="234"/>
      <c r="E95" s="65"/>
      <c r="F95" s="65"/>
      <c r="G95" s="234"/>
      <c r="H95" s="234"/>
      <c r="I95" s="40"/>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41">
        <v>5</v>
      </c>
      <c r="AH95" s="234"/>
      <c r="AI95" s="234"/>
      <c r="AJ95" s="234"/>
      <c r="AK95" s="71">
        <v>6</v>
      </c>
      <c r="AL95" s="79" t="s">
        <v>464</v>
      </c>
      <c r="AM95" s="26"/>
      <c r="AN95" s="26"/>
      <c r="AO95" s="26"/>
      <c r="AP95" s="26"/>
      <c r="AQ95" s="26"/>
      <c r="AR95" s="26"/>
      <c r="AS95" s="26"/>
      <c r="AT95" s="26"/>
      <c r="AU95" s="26"/>
      <c r="AV95" s="26"/>
      <c r="AW95" s="26"/>
      <c r="AX95" s="26"/>
      <c r="AY95" s="26"/>
      <c r="AZ95" s="26"/>
      <c r="BA95" s="61"/>
      <c r="BB95" s="26"/>
      <c r="BC95" s="26"/>
      <c r="BD95" s="26"/>
      <c r="BE95" s="19"/>
      <c r="BF95" s="234"/>
      <c r="BG95" s="234"/>
      <c r="BH95" s="234"/>
      <c r="BI95" s="234"/>
      <c r="BJ95" s="234"/>
      <c r="BK95" s="234"/>
      <c r="BL95" s="234"/>
      <c r="BM95" s="234"/>
      <c r="BN95" s="19"/>
      <c r="BO95" s="20"/>
      <c r="BP95" s="20"/>
      <c r="BQ95" s="20"/>
      <c r="BR95" s="20"/>
      <c r="BS95" s="20"/>
      <c r="BT95" s="62"/>
      <c r="BU95" s="62"/>
      <c r="BV95" s="71"/>
      <c r="BW95" s="20"/>
      <c r="BX95" s="47"/>
      <c r="BY95" s="47"/>
      <c r="BZ95" s="47"/>
      <c r="CA95" s="47"/>
      <c r="CB95" s="47"/>
      <c r="CC95" s="47"/>
      <c r="CD95" s="47"/>
      <c r="CE95" s="47"/>
      <c r="CF95" s="47"/>
      <c r="CG95" s="47"/>
      <c r="CH95" s="47"/>
      <c r="CI95" s="47"/>
      <c r="CJ95" s="47"/>
      <c r="CK95" s="47"/>
      <c r="CL95" s="47"/>
      <c r="CM95" s="47"/>
      <c r="CN95" s="47"/>
      <c r="CO95" s="47"/>
      <c r="CP95" s="47"/>
      <c r="CQ95" s="47"/>
    </row>
    <row r="96" spans="1:95" ht="78.75" customHeight="1">
      <c r="A96" s="268">
        <v>16</v>
      </c>
      <c r="B96" s="268" t="s">
        <v>474</v>
      </c>
      <c r="C96" s="268" t="s">
        <v>475</v>
      </c>
      <c r="D96" s="268" t="s">
        <v>476</v>
      </c>
      <c r="E96" s="64" t="s">
        <v>486</v>
      </c>
      <c r="F96" s="64" t="s">
        <v>487</v>
      </c>
      <c r="G96" s="268" t="s">
        <v>488</v>
      </c>
      <c r="H96" s="268" t="s">
        <v>193</v>
      </c>
      <c r="I96" s="40" t="s">
        <v>194</v>
      </c>
      <c r="J96" s="268">
        <v>4</v>
      </c>
      <c r="K96" s="235" t="s">
        <v>449</v>
      </c>
      <c r="L96" s="232">
        <v>0.8</v>
      </c>
      <c r="M96" s="232" t="s">
        <v>195</v>
      </c>
      <c r="N96" s="232" t="s">
        <v>195</v>
      </c>
      <c r="O96" s="232" t="s">
        <v>195</v>
      </c>
      <c r="P96" s="232" t="s">
        <v>196</v>
      </c>
      <c r="Q96" s="232" t="s">
        <v>196</v>
      </c>
      <c r="R96" s="232" t="s">
        <v>195</v>
      </c>
      <c r="S96" s="232" t="s">
        <v>195</v>
      </c>
      <c r="T96" s="232" t="s">
        <v>196</v>
      </c>
      <c r="U96" s="232" t="s">
        <v>196</v>
      </c>
      <c r="V96" s="232" t="s">
        <v>196</v>
      </c>
      <c r="W96" s="232" t="s">
        <v>195</v>
      </c>
      <c r="X96" s="232" t="s">
        <v>195</v>
      </c>
      <c r="Y96" s="232" t="s">
        <v>195</v>
      </c>
      <c r="Z96" s="232" t="s">
        <v>196</v>
      </c>
      <c r="AA96" s="232" t="s">
        <v>195</v>
      </c>
      <c r="AB96" s="232" t="s">
        <v>196</v>
      </c>
      <c r="AC96" s="232" t="s">
        <v>196</v>
      </c>
      <c r="AD96" s="232" t="s">
        <v>196</v>
      </c>
      <c r="AE96" s="232" t="s">
        <v>196</v>
      </c>
      <c r="AF96" s="241">
        <f>IF(AB96="Si","19",COUNTIF(M96:AE97,"si"))</f>
        <v>9</v>
      </c>
      <c r="AG96" s="41">
        <v>10</v>
      </c>
      <c r="AH96" s="235" t="str">
        <f>IF(AG96=5,"Moderado",IF(AG96=10,"Mayor",IF(AG96=20,"Catastrófico",0)))</f>
        <v>Mayor</v>
      </c>
      <c r="AI96" s="232">
        <v>0.8</v>
      </c>
      <c r="AJ96" s="235" t="str">
        <f>IF(OR(AND(K96="Rara vez",AH96="Moderado"),AND(K96="Improbable",AH96="Moderado")),"Moderado",IF(OR(AND(K96="Rara vez",AH96="Mayor"),AND(K96="Improbable",AH96="Mayor"),AND(K96="Posible",AH96="Moderado"),AND(K96="Probable",AH96="Moderado")),"Alta",IF(OR(AND(K96="Rara vez",AH96="Catastrófico"),AND(K96="Improbable",AH96="Catastrófico"),AND(K96="Posible",AH96="Catastrófico"),AND(K96="Probable",AH96="Catastrófico"),AND(K96="Casi seguro",AH96="Catastrófico"),AND(K96="Posible",AH96="Moderado"),AND(K96="Probable",AH96="Moderado"),AND(K96="Casi seguro",AH96="Moderado"),AND(K96="Posible",AH96="Mayor"),AND(K96="Probable",AH96="Mayor"),AND(K96="Casi seguro",AH96="Mayor")),"Extremo",)))</f>
        <v>Extremo</v>
      </c>
      <c r="AK96" s="71">
        <v>1</v>
      </c>
      <c r="AL96" s="79" t="s">
        <v>489</v>
      </c>
      <c r="AM96" s="26"/>
      <c r="AN96" s="26"/>
      <c r="AO96" s="26"/>
      <c r="AP96" s="26"/>
      <c r="AQ96" s="26"/>
      <c r="AR96" s="26"/>
      <c r="AS96" s="26"/>
      <c r="AT96" s="26"/>
      <c r="AU96" s="26"/>
      <c r="AV96" s="26"/>
      <c r="AW96" s="26"/>
      <c r="AX96" s="26"/>
      <c r="AY96" s="26"/>
      <c r="AZ96" s="26"/>
      <c r="BA96" s="61">
        <v>0</v>
      </c>
      <c r="BB96" s="26" t="s">
        <v>451</v>
      </c>
      <c r="BC96" s="26"/>
      <c r="BD96" s="26">
        <v>0</v>
      </c>
      <c r="BE96" s="19" t="s">
        <v>451</v>
      </c>
      <c r="BF96" s="239">
        <v>0</v>
      </c>
      <c r="BG96" s="239" t="str">
        <f>IF(BF96=100,"Fuerte",IF(AND(BF96&lt;=99, BF96&gt;=50),"Moderado",IF(BF96&lt;50,"Débil")))</f>
        <v>Débil</v>
      </c>
      <c r="BH96" s="256">
        <v>4</v>
      </c>
      <c r="BI96" s="256" t="str">
        <f>IF(BH96&lt;=0,"Rara vez",IF(BH96=1,"Rara vez",IF(BH96=2,"Improbable",IF(BH96=3,"Posible",IF(BH96=4,"Probable",IF(BH96=5,"Casi Seguro"))))))</f>
        <v>Probable</v>
      </c>
      <c r="BJ96" s="232">
        <v>0.8</v>
      </c>
      <c r="BK96" s="256" t="str">
        <f>IFERROR(IF(AG96=5,"Moderado",IF(AG96=10,"Mayor",IF(AG96=20,"Catastrófico",0))),"")</f>
        <v>Mayor</v>
      </c>
      <c r="BL96" s="232">
        <v>0.8</v>
      </c>
      <c r="BM96" s="256" t="str">
        <f>IF(OR(AND(KBI96="Rara vez",BK96="Moderado"),AND(BI96="Improbable",BK96="Moderado")),"Moderado",IF(OR(AND(BI96="Rara vez",BK96="Mayor"),AND(BI96="Improbable",BK96="Mayor"),AND(BI96="Posible",BK96="Moderado"),AND(BI96="Probable",BK96="Moderado")),"Alta",IF(OR(AND(BI96="Rara vez",BK96="Catastrófico"),AND(BI96="Improbable",BK96="Catastrófico"),AND(BI96="Posible",BK96="Catastrófico"),AND(BI96="Probable",BK96="Catastrófico"),AND(BI96="Casi seguro",BK96="Catastrófico"),AND(BI96="Posible",BK96="Moderado"),AND(BI96="Probable",BK96="Moderado"),AND(BI96="Casi seguro",BK96="Moderado"),AND(BI96="Posible",BK96="Mayor"),AND(BI96="Probable",BK96="Mayor"),AND(BI96="Casi seguro",BK96="Mayor")),"Extremo",)))</f>
        <v>Extremo</v>
      </c>
      <c r="BN96" s="19"/>
      <c r="BO96" s="20"/>
      <c r="BP96" s="20"/>
      <c r="BQ96" s="20"/>
      <c r="BR96" s="20"/>
      <c r="BS96" s="20"/>
      <c r="BT96" s="20"/>
      <c r="BU96" s="20"/>
      <c r="BV96" s="20"/>
      <c r="BW96" s="20"/>
      <c r="BX96" s="47"/>
      <c r="BY96" s="47"/>
      <c r="BZ96" s="47"/>
      <c r="CA96" s="47"/>
      <c r="CB96" s="47"/>
      <c r="CC96" s="47"/>
      <c r="CD96" s="47"/>
      <c r="CE96" s="47"/>
      <c r="CF96" s="47"/>
      <c r="CG96" s="47"/>
      <c r="CH96" s="47"/>
      <c r="CI96" s="47"/>
      <c r="CJ96" s="47"/>
      <c r="CK96" s="47"/>
      <c r="CL96" s="47"/>
      <c r="CM96" s="47"/>
      <c r="CN96" s="47"/>
      <c r="CO96" s="47"/>
      <c r="CP96" s="47"/>
      <c r="CQ96" s="47"/>
    </row>
    <row r="97" spans="1:95" ht="78.75" customHeight="1">
      <c r="A97" s="233"/>
      <c r="B97" s="233"/>
      <c r="C97" s="233"/>
      <c r="D97" s="233"/>
      <c r="E97" s="64"/>
      <c r="F97" s="64"/>
      <c r="G97" s="233"/>
      <c r="H97" s="233"/>
      <c r="I97" s="40" t="s">
        <v>301</v>
      </c>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41">
        <v>5</v>
      </c>
      <c r="AH97" s="233"/>
      <c r="AI97" s="233"/>
      <c r="AJ97" s="233"/>
      <c r="AK97" s="71">
        <v>2</v>
      </c>
      <c r="AL97" s="79" t="s">
        <v>490</v>
      </c>
      <c r="AM97" s="26"/>
      <c r="AN97" s="26"/>
      <c r="AO97" s="26"/>
      <c r="AP97" s="26"/>
      <c r="AQ97" s="26"/>
      <c r="AR97" s="26"/>
      <c r="AS97" s="26"/>
      <c r="AT97" s="26"/>
      <c r="AU97" s="26"/>
      <c r="AV97" s="26"/>
      <c r="AW97" s="26"/>
      <c r="AX97" s="26"/>
      <c r="AY97" s="26"/>
      <c r="AZ97" s="26"/>
      <c r="BA97" s="61">
        <v>0</v>
      </c>
      <c r="BB97" s="26" t="s">
        <v>451</v>
      </c>
      <c r="BC97" s="26"/>
      <c r="BD97" s="26">
        <v>0</v>
      </c>
      <c r="BE97" s="19" t="s">
        <v>451</v>
      </c>
      <c r="BF97" s="233"/>
      <c r="BG97" s="233"/>
      <c r="BH97" s="233"/>
      <c r="BI97" s="233"/>
      <c r="BJ97" s="233"/>
      <c r="BK97" s="233"/>
      <c r="BL97" s="233"/>
      <c r="BM97" s="233"/>
      <c r="BN97" s="19"/>
      <c r="BO97" s="20"/>
      <c r="BP97" s="20"/>
      <c r="BQ97" s="20"/>
      <c r="BR97" s="20"/>
      <c r="BS97" s="20"/>
      <c r="BT97" s="20"/>
      <c r="BU97" s="20"/>
      <c r="BV97" s="20"/>
      <c r="BW97" s="20"/>
      <c r="BX97" s="47"/>
      <c r="BY97" s="47"/>
      <c r="BZ97" s="47"/>
      <c r="CA97" s="47"/>
      <c r="CB97" s="47"/>
      <c r="CC97" s="47"/>
      <c r="CD97" s="47"/>
      <c r="CE97" s="47"/>
      <c r="CF97" s="47"/>
      <c r="CG97" s="47"/>
      <c r="CH97" s="47"/>
      <c r="CI97" s="47"/>
      <c r="CJ97" s="47"/>
      <c r="CK97" s="47"/>
      <c r="CL97" s="47"/>
      <c r="CM97" s="47"/>
      <c r="CN97" s="47"/>
      <c r="CO97" s="47"/>
      <c r="CP97" s="47"/>
      <c r="CQ97" s="47"/>
    </row>
    <row r="98" spans="1:95" ht="78.75" customHeight="1">
      <c r="A98" s="233"/>
      <c r="B98" s="233"/>
      <c r="C98" s="233"/>
      <c r="D98" s="233"/>
      <c r="E98" s="64"/>
      <c r="F98" s="64"/>
      <c r="G98" s="233"/>
      <c r="H98" s="233"/>
      <c r="I98" s="40" t="s">
        <v>211</v>
      </c>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41">
        <v>5</v>
      </c>
      <c r="AH98" s="233"/>
      <c r="AI98" s="233"/>
      <c r="AJ98" s="233"/>
      <c r="AK98" s="71">
        <v>3</v>
      </c>
      <c r="AL98" s="79" t="s">
        <v>491</v>
      </c>
      <c r="AM98" s="26"/>
      <c r="AN98" s="26"/>
      <c r="AO98" s="26"/>
      <c r="AP98" s="26"/>
      <c r="AQ98" s="26"/>
      <c r="AR98" s="26"/>
      <c r="AS98" s="26"/>
      <c r="AT98" s="26"/>
      <c r="AU98" s="26"/>
      <c r="AV98" s="26"/>
      <c r="AW98" s="26"/>
      <c r="AX98" s="26"/>
      <c r="AY98" s="26"/>
      <c r="AZ98" s="26"/>
      <c r="BA98" s="61">
        <v>0</v>
      </c>
      <c r="BB98" s="26" t="s">
        <v>451</v>
      </c>
      <c r="BC98" s="26"/>
      <c r="BD98" s="26">
        <v>0</v>
      </c>
      <c r="BE98" s="19" t="s">
        <v>451</v>
      </c>
      <c r="BF98" s="233"/>
      <c r="BG98" s="233"/>
      <c r="BH98" s="233"/>
      <c r="BI98" s="233"/>
      <c r="BJ98" s="233"/>
      <c r="BK98" s="233"/>
      <c r="BL98" s="233"/>
      <c r="BM98" s="233"/>
      <c r="BN98" s="19"/>
      <c r="BO98" s="20"/>
      <c r="BP98" s="20"/>
      <c r="BQ98" s="20"/>
      <c r="BR98" s="20"/>
      <c r="BS98" s="20"/>
      <c r="BT98" s="20"/>
      <c r="BU98" s="20"/>
      <c r="BV98" s="20"/>
      <c r="BW98" s="20"/>
      <c r="BX98" s="47"/>
      <c r="BY98" s="47"/>
      <c r="BZ98" s="47"/>
      <c r="CA98" s="47"/>
      <c r="CB98" s="47"/>
      <c r="CC98" s="47"/>
      <c r="CD98" s="47"/>
      <c r="CE98" s="47"/>
      <c r="CF98" s="47"/>
      <c r="CG98" s="47"/>
      <c r="CH98" s="47"/>
      <c r="CI98" s="47"/>
      <c r="CJ98" s="47"/>
      <c r="CK98" s="47"/>
      <c r="CL98" s="47"/>
      <c r="CM98" s="47"/>
      <c r="CN98" s="47"/>
      <c r="CO98" s="47"/>
      <c r="CP98" s="47"/>
      <c r="CQ98" s="47"/>
    </row>
    <row r="99" spans="1:95" ht="78.75" customHeight="1">
      <c r="A99" s="233"/>
      <c r="B99" s="233"/>
      <c r="C99" s="233"/>
      <c r="D99" s="233"/>
      <c r="E99" s="64"/>
      <c r="F99" s="64"/>
      <c r="G99" s="233"/>
      <c r="H99" s="233"/>
      <c r="I99" s="40" t="s">
        <v>492</v>
      </c>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41">
        <v>5</v>
      </c>
      <c r="AH99" s="233"/>
      <c r="AI99" s="233"/>
      <c r="AJ99" s="233"/>
      <c r="AK99" s="71">
        <v>4</v>
      </c>
      <c r="AL99" s="79" t="s">
        <v>493</v>
      </c>
      <c r="AM99" s="26"/>
      <c r="AN99" s="26"/>
      <c r="AO99" s="26"/>
      <c r="AP99" s="26"/>
      <c r="AQ99" s="26"/>
      <c r="AR99" s="26"/>
      <c r="AS99" s="26"/>
      <c r="AT99" s="26"/>
      <c r="AU99" s="26"/>
      <c r="AV99" s="26"/>
      <c r="AW99" s="26"/>
      <c r="AX99" s="26"/>
      <c r="AY99" s="26"/>
      <c r="AZ99" s="26"/>
      <c r="BA99" s="61">
        <v>0</v>
      </c>
      <c r="BB99" s="26" t="s">
        <v>451</v>
      </c>
      <c r="BC99" s="26"/>
      <c r="BD99" s="26">
        <v>0</v>
      </c>
      <c r="BE99" s="19" t="s">
        <v>451</v>
      </c>
      <c r="BF99" s="233"/>
      <c r="BG99" s="233"/>
      <c r="BH99" s="233"/>
      <c r="BI99" s="233"/>
      <c r="BJ99" s="233"/>
      <c r="BK99" s="233"/>
      <c r="BL99" s="233"/>
      <c r="BM99" s="233"/>
      <c r="BN99" s="19"/>
      <c r="BO99" s="20"/>
      <c r="BP99" s="20"/>
      <c r="BQ99" s="20"/>
      <c r="BR99" s="20"/>
      <c r="BS99" s="20"/>
      <c r="BT99" s="20"/>
      <c r="BU99" s="20"/>
      <c r="BV99" s="20"/>
      <c r="BW99" s="20"/>
      <c r="BX99" s="47"/>
      <c r="BY99" s="47"/>
      <c r="BZ99" s="47"/>
      <c r="CA99" s="47"/>
      <c r="CB99" s="47"/>
      <c r="CC99" s="47"/>
      <c r="CD99" s="47"/>
      <c r="CE99" s="47"/>
      <c r="CF99" s="47"/>
      <c r="CG99" s="47"/>
      <c r="CH99" s="47"/>
      <c r="CI99" s="47"/>
      <c r="CJ99" s="47"/>
      <c r="CK99" s="47"/>
      <c r="CL99" s="47"/>
      <c r="CM99" s="47"/>
      <c r="CN99" s="47"/>
      <c r="CO99" s="47"/>
      <c r="CP99" s="47"/>
      <c r="CQ99" s="47"/>
    </row>
    <row r="100" spans="1:95" ht="78.75" customHeight="1">
      <c r="A100" s="233"/>
      <c r="B100" s="233"/>
      <c r="C100" s="233"/>
      <c r="D100" s="233"/>
      <c r="E100" s="64"/>
      <c r="F100" s="64"/>
      <c r="G100" s="233"/>
      <c r="H100" s="233"/>
      <c r="I100" s="40"/>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41">
        <v>5</v>
      </c>
      <c r="AH100" s="233"/>
      <c r="AI100" s="233"/>
      <c r="AJ100" s="233"/>
      <c r="AK100" s="71">
        <v>5</v>
      </c>
      <c r="AL100" s="79" t="s">
        <v>464</v>
      </c>
      <c r="AM100" s="26"/>
      <c r="AN100" s="26"/>
      <c r="AO100" s="26"/>
      <c r="AP100" s="26"/>
      <c r="AQ100" s="26"/>
      <c r="AR100" s="26"/>
      <c r="AS100" s="26"/>
      <c r="AT100" s="26"/>
      <c r="AU100" s="26"/>
      <c r="AV100" s="26"/>
      <c r="AW100" s="26"/>
      <c r="AX100" s="26"/>
      <c r="AY100" s="26"/>
      <c r="AZ100" s="26"/>
      <c r="BA100" s="61"/>
      <c r="BB100" s="26"/>
      <c r="BC100" s="26"/>
      <c r="BD100" s="26"/>
      <c r="BE100" s="19"/>
      <c r="BF100" s="233"/>
      <c r="BG100" s="233"/>
      <c r="BH100" s="233"/>
      <c r="BI100" s="233"/>
      <c r="BJ100" s="233"/>
      <c r="BK100" s="233"/>
      <c r="BL100" s="233"/>
      <c r="BM100" s="233"/>
      <c r="BN100" s="19"/>
      <c r="BO100" s="20"/>
      <c r="BP100" s="20"/>
      <c r="BQ100" s="20"/>
      <c r="BR100" s="20"/>
      <c r="BS100" s="20"/>
      <c r="BT100" s="20"/>
      <c r="BU100" s="20"/>
      <c r="BV100" s="20"/>
      <c r="BW100" s="20"/>
      <c r="BX100" s="47"/>
      <c r="BY100" s="47"/>
      <c r="BZ100" s="47"/>
      <c r="CA100" s="47"/>
      <c r="CB100" s="47"/>
      <c r="CC100" s="47"/>
      <c r="CD100" s="47"/>
      <c r="CE100" s="47"/>
      <c r="CF100" s="47"/>
      <c r="CG100" s="47"/>
      <c r="CH100" s="47"/>
      <c r="CI100" s="47"/>
      <c r="CJ100" s="47"/>
      <c r="CK100" s="47"/>
      <c r="CL100" s="47"/>
      <c r="CM100" s="47"/>
      <c r="CN100" s="47"/>
      <c r="CO100" s="47"/>
      <c r="CP100" s="47"/>
      <c r="CQ100" s="47"/>
    </row>
    <row r="101" spans="1:95" ht="78.75" customHeight="1">
      <c r="A101" s="234"/>
      <c r="B101" s="234"/>
      <c r="C101" s="234"/>
      <c r="D101" s="234"/>
      <c r="E101" s="65"/>
      <c r="F101" s="65"/>
      <c r="G101" s="234"/>
      <c r="H101" s="234"/>
      <c r="I101" s="65"/>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41">
        <v>5</v>
      </c>
      <c r="AH101" s="234"/>
      <c r="AI101" s="234"/>
      <c r="AJ101" s="234"/>
      <c r="AK101" s="71">
        <v>6</v>
      </c>
      <c r="AL101" s="79" t="s">
        <v>464</v>
      </c>
      <c r="AM101" s="26"/>
      <c r="AN101" s="26"/>
      <c r="AO101" s="26"/>
      <c r="AP101" s="26"/>
      <c r="AQ101" s="26"/>
      <c r="AR101" s="26"/>
      <c r="AS101" s="26"/>
      <c r="AT101" s="26"/>
      <c r="AU101" s="26"/>
      <c r="AV101" s="26"/>
      <c r="AW101" s="26"/>
      <c r="AX101" s="26"/>
      <c r="AY101" s="26"/>
      <c r="AZ101" s="26"/>
      <c r="BA101" s="61"/>
      <c r="BB101" s="26"/>
      <c r="BC101" s="26"/>
      <c r="BD101" s="26"/>
      <c r="BE101" s="19"/>
      <c r="BF101" s="234"/>
      <c r="BG101" s="234"/>
      <c r="BH101" s="234"/>
      <c r="BI101" s="234"/>
      <c r="BJ101" s="234"/>
      <c r="BK101" s="234"/>
      <c r="BL101" s="234"/>
      <c r="BM101" s="234"/>
      <c r="BN101" s="19"/>
      <c r="BO101" s="20"/>
      <c r="BP101" s="20"/>
      <c r="BQ101" s="20"/>
      <c r="BR101" s="20"/>
      <c r="BS101" s="20"/>
      <c r="BT101" s="20"/>
      <c r="BU101" s="20"/>
      <c r="BV101" s="20"/>
      <c r="BW101" s="20"/>
      <c r="BX101" s="47"/>
      <c r="BY101" s="47"/>
      <c r="BZ101" s="47"/>
      <c r="CA101" s="47"/>
      <c r="CB101" s="47"/>
      <c r="CC101" s="47"/>
      <c r="CD101" s="47"/>
      <c r="CE101" s="47"/>
      <c r="CF101" s="47"/>
      <c r="CG101" s="47"/>
      <c r="CH101" s="47"/>
      <c r="CI101" s="47"/>
      <c r="CJ101" s="47"/>
      <c r="CK101" s="47"/>
      <c r="CL101" s="47"/>
      <c r="CM101" s="47"/>
      <c r="CN101" s="47"/>
      <c r="CO101" s="47"/>
      <c r="CP101" s="47"/>
      <c r="CQ101" s="47"/>
    </row>
    <row r="102" spans="1:95" ht="94.5" customHeight="1">
      <c r="A102" s="268">
        <v>17</v>
      </c>
      <c r="B102" s="268" t="s">
        <v>494</v>
      </c>
      <c r="C102" s="289" t="s">
        <v>495</v>
      </c>
      <c r="D102" s="289" t="s">
        <v>496</v>
      </c>
      <c r="E102" s="64" t="s">
        <v>497</v>
      </c>
      <c r="F102" s="291" t="s">
        <v>498</v>
      </c>
      <c r="G102" s="285" t="s">
        <v>499</v>
      </c>
      <c r="H102" s="268" t="s">
        <v>193</v>
      </c>
      <c r="I102" s="81" t="s">
        <v>217</v>
      </c>
      <c r="J102" s="289">
        <v>1</v>
      </c>
      <c r="K102" s="235" t="str">
        <f>IF(J102&lt;=0,"",IF(J102=1,"Rara vez",IF(J102=2,"Improbable",IF(J102=3,"Posible",IF(J102=4,"Probable",IF(J102=5,"Casi Seguro"))))))</f>
        <v>Rara vez</v>
      </c>
      <c r="L102" s="232">
        <f>IF(K102="","",IF(K102="Rara vez",0.2,IF(K102="Improbable",0.4,IF(K102="Posible",0.6,IF(K102="Probable",0.8,IF(K102="Casi seguro",1,))))))</f>
        <v>0.2</v>
      </c>
      <c r="M102" s="289" t="s">
        <v>195</v>
      </c>
      <c r="N102" s="289" t="s">
        <v>195</v>
      </c>
      <c r="O102" s="289" t="s">
        <v>195</v>
      </c>
      <c r="P102" s="289" t="s">
        <v>196</v>
      </c>
      <c r="Q102" s="289" t="s">
        <v>195</v>
      </c>
      <c r="R102" s="289" t="s">
        <v>195</v>
      </c>
      <c r="S102" s="289" t="s">
        <v>196</v>
      </c>
      <c r="T102" s="289" t="s">
        <v>196</v>
      </c>
      <c r="U102" s="289" t="s">
        <v>196</v>
      </c>
      <c r="V102" s="289" t="s">
        <v>195</v>
      </c>
      <c r="W102" s="289" t="s">
        <v>195</v>
      </c>
      <c r="X102" s="289" t="s">
        <v>195</v>
      </c>
      <c r="Y102" s="289" t="s">
        <v>195</v>
      </c>
      <c r="Z102" s="289" t="s">
        <v>195</v>
      </c>
      <c r="AA102" s="289" t="s">
        <v>195</v>
      </c>
      <c r="AB102" s="289" t="s">
        <v>196</v>
      </c>
      <c r="AC102" s="289" t="s">
        <v>196</v>
      </c>
      <c r="AD102" s="289" t="s">
        <v>196</v>
      </c>
      <c r="AE102" s="289" t="s">
        <v>196</v>
      </c>
      <c r="AF102" s="241">
        <f>IF(AB102="Si","19",COUNTIF(M102:AE103,"si"))</f>
        <v>11</v>
      </c>
      <c r="AG102" s="41">
        <f t="shared" ref="AG102:AG150" si="48">VALUE(IF(AF102&lt;=5,5,IF(AND(AF102&gt;5,AF102&lt;=11),10,IF(AF102&gt;11,20,0))))</f>
        <v>10</v>
      </c>
      <c r="AH102" s="235" t="str">
        <f>IF(AG102=5,"Moderado",IF(AG102=10,"Mayor",IF(AG102=20,"Catastrófico",0)))</f>
        <v>Mayor</v>
      </c>
      <c r="AI102" s="232">
        <f>IF(AH102="","",IF(AH102="Leve",0.2,IF(AH102="Menor",0.4,IF(AH102="Moderado",0.6,IF(AH102="Mayor",0.8,IF(AH102="Catastrófico",1,))))))</f>
        <v>0.8</v>
      </c>
      <c r="AJ102" s="235" t="str">
        <f>IF(OR(AND(K102="Rara vez",AH102="Moderado"),AND(K102="Improbable",AH102="Moderado")),"Moderado",IF(OR(AND(K102="Rara vez",AH102="Mayor"),AND(K102="Improbable",AH102="Mayor"),AND(K102="Posible",AH102="Moderado"),AND(K102="Probable",AH102="Moderado")),"Alta",IF(OR(AND(K102="Rara vez",AH102="Catastrófico"),AND(K102="Improbable",AH102="Catastrófico"),AND(K102="Posible",AH102="Catastrófico"),AND(K102="Probable",AH102="Catastrófico"),AND(K102="Casi seguro",AH102="Catastrófico"),AND(K102="Posible",AH102="Moderado"),AND(K102="Probable",AH102="Moderado"),AND(K102="Casi seguro",AH102="Moderado"),AND(K102="Posible",AH102="Mayor"),AND(K102="Probable",AH102="Mayor"),AND(K102="Casi seguro",AH102="Mayor")),"Extremo",)))</f>
        <v>Alta</v>
      </c>
      <c r="AK102" s="20">
        <v>1</v>
      </c>
      <c r="AL102" s="82" t="s">
        <v>500</v>
      </c>
      <c r="AM102" s="26" t="s">
        <v>198</v>
      </c>
      <c r="AN102" s="26">
        <f t="shared" ref="AN102:AN109" si="49">IF(AM102="","",IF(AM102="Asignado",15,IF(AM102="No asignado",0,)))</f>
        <v>15</v>
      </c>
      <c r="AO102" s="26" t="s">
        <v>199</v>
      </c>
      <c r="AP102" s="26">
        <f t="shared" ref="AP102:AP109" si="50">IF(AO102="","",IF(AO102="Adecuado",15,IF(AO102="Inadecuado",0,)))</f>
        <v>15</v>
      </c>
      <c r="AQ102" s="26" t="s">
        <v>200</v>
      </c>
      <c r="AR102" s="26">
        <f t="shared" ref="AR102:AR109" si="51">IF(AQ102="","",IF(AQ102="Oportuna",15,IF(AQ102="Inoportuna",0,)))</f>
        <v>15</v>
      </c>
      <c r="AS102" s="26" t="s">
        <v>233</v>
      </c>
      <c r="AT102" s="26">
        <f t="shared" ref="AT102:AT109" si="52">IF(AS102="","",IF(AS102="Prevenir",15,IF(AS102="Detectar",10,IF(AS102="No es un control",0,))))</f>
        <v>15</v>
      </c>
      <c r="AU102" s="26" t="s">
        <v>202</v>
      </c>
      <c r="AV102" s="26">
        <f t="shared" ref="AV102:AV109" si="53">IF(AU102="","",IF(AU102="Confiable",15,IF(AU102="No confiable",0,)))</f>
        <v>15</v>
      </c>
      <c r="AW102" s="26" t="s">
        <v>203</v>
      </c>
      <c r="AX102" s="26">
        <f t="shared" ref="AX102:AX109" si="54">IF(AW102="","",IF(AW102="Se investigan y  resuelven oportunamente",15,IF(AW102="No se investigan y resuelven oportunamente",0,)))</f>
        <v>15</v>
      </c>
      <c r="AY102" s="26" t="s">
        <v>204</v>
      </c>
      <c r="AZ102" s="26">
        <f t="shared" ref="AZ102:AZ109" si="55">IF(AY102="","",IF(AY102="Completa",15,IF(AY102="Incompleta",10,IF(AY102="No existe",0,))))</f>
        <v>15</v>
      </c>
      <c r="BA102" s="61">
        <f>SUM(AN102,AP102,AR102,AT102,AV102,AX102,AZ102)</f>
        <v>105</v>
      </c>
      <c r="BB102" s="26" t="str">
        <f>IF(BA102&gt;=96,"Fuerte",IF(AND(BA102&gt;=86, BA102&lt;96),"Moderado",IF(BA102&lt;86,"Débil")))</f>
        <v>Fuerte</v>
      </c>
      <c r="BC102" s="26" t="s">
        <v>205</v>
      </c>
      <c r="BD102" s="26">
        <f>VALUE(IF(OR(AND(BB102="Fuerte",BC102="Fuerte")),"100",IF(OR(AND(BB102="Fuerte",BC102="Moderado"),AND(BB102="Moderado",BC102="Fuerte"),AND(BB102="Moderado",BC102="Moderado")),"50",IF(OR(AND(BB102="Fuerte",BC102="Débil"),AND(BB102="Moderado",BC102="Débil"),AND(BB102="Débil",BC102="Fuerte"),AND(BB102="Débil",BC102="Moderado"),AND(BB102="Débil",BC102="Débil")),"0",))))</f>
        <v>100</v>
      </c>
      <c r="BE102" s="19" t="str">
        <f>IF(BD102=100,"Fuerte",IF(BD102=50,"Moderado",IF(BD102=0,"Débil")))</f>
        <v>Fuerte</v>
      </c>
      <c r="BF102" s="239">
        <f>AVERAGE(BD102:BD107)</f>
        <v>100</v>
      </c>
      <c r="BG102" s="239" t="str">
        <f>IF(BF102=100,"Fuerte",IF(AND(BF102&lt;=99, BF102&gt;=50),"Moderado",IF(BF102&lt;50,"Débil")))</f>
        <v>Fuerte</v>
      </c>
      <c r="BH102" s="256">
        <f>IF(BG102="Fuerte",(J102-2),IF(BG102="Moderado",(J102-1), IF(BG102="Débil",((J102-0)))))</f>
        <v>-1</v>
      </c>
      <c r="BI102" s="256" t="str">
        <f>IF(BH102&lt;=0,"Rara vez",IF(BH102=1,"Rara vez",IF(BH102=2,"Improbable",IF(BH102=3,"Posible",IF(BH102=4,"Probable",IF(BH102=5,"Casi Seguro"))))))</f>
        <v>Rara vez</v>
      </c>
      <c r="BJ102" s="232">
        <f>IF(BI102="","",IF(BI102="Rara vez",0.2,IF(BI102="Improbable",0.4,IF(BI102="Posible",0.6,IF(BI102="Probable",0.8,IF(BI102="Casi seguro",1,))))))</f>
        <v>0.2</v>
      </c>
      <c r="BK102" s="256" t="str">
        <f>IFERROR(IF(AG102=5,"Moderado",IF(AG102=10,"Mayor",IF(AG102=20,"Catastrófico",0))),"")</f>
        <v>Mayor</v>
      </c>
      <c r="BL102" s="232">
        <f>IF(AH102="","",IF(AH102="Moderado",0.6,IF(AH102="Mayor",0.8,IF(AH102="Catastrófico",1,))))</f>
        <v>0.8</v>
      </c>
      <c r="BM102" s="256" t="str">
        <f>IF(OR(AND(KBI102="Rara vez",BK102="Moderado"),AND(BI102="Improbable",BK102="Moderado")),"Moderado",IF(OR(AND(BI102="Rara vez",BK102="Mayor"),AND(BI102="Improbable",BK102="Mayor"),AND(BI102="Posible",BK102="Moderado"),AND(BI102="Probable",BK102="Moderado")),"Alta",IF(OR(AND(BI102="Rara vez",BK102="Catastrófico"),AND(BI102="Improbable",BK102="Catastrófico"),AND(BI102="Posible",BK102="Catastrófico"),AND(BI102="Probable",BK102="Catastrófico"),AND(BI102="Casi seguro",BK102="Catastrófico"),AND(BI102="Posible",BK102="Moderado"),AND(BI102="Probable",BK102="Moderado"),AND(BI102="Casi seguro",BK102="Moderado"),AND(BI102="Posible",BK102="Mayor"),AND(BI102="Probable",BK102="Mayor"),AND(BI102="Casi seguro",BK102="Mayor")),"Extremo",)))</f>
        <v>Alta</v>
      </c>
      <c r="BN102" s="19" t="s">
        <v>244</v>
      </c>
      <c r="BO102" s="83" t="s">
        <v>501</v>
      </c>
      <c r="BP102" s="81" t="s">
        <v>502</v>
      </c>
      <c r="BQ102" s="81" t="s">
        <v>503</v>
      </c>
      <c r="BR102" s="81" t="s">
        <v>504</v>
      </c>
      <c r="BS102" s="81" t="s">
        <v>505</v>
      </c>
      <c r="BT102" s="62"/>
      <c r="BU102" s="84"/>
      <c r="BV102" s="20"/>
      <c r="BW102" s="15"/>
      <c r="BX102" s="47"/>
      <c r="BY102" s="47"/>
      <c r="BZ102" s="47"/>
      <c r="CA102" s="47"/>
      <c r="CB102" s="47"/>
      <c r="CC102" s="47"/>
      <c r="CD102" s="47"/>
      <c r="CE102" s="47"/>
      <c r="CF102" s="47"/>
      <c r="CG102" s="47"/>
      <c r="CH102" s="47"/>
      <c r="CI102" s="47"/>
      <c r="CJ102" s="47"/>
      <c r="CK102" s="47"/>
      <c r="CL102" s="47"/>
      <c r="CM102" s="47"/>
      <c r="CN102" s="47"/>
      <c r="CO102" s="47"/>
      <c r="CP102" s="47"/>
      <c r="CQ102" s="47"/>
    </row>
    <row r="103" spans="1:95" ht="96" customHeight="1">
      <c r="A103" s="233"/>
      <c r="B103" s="233"/>
      <c r="C103" s="276"/>
      <c r="D103" s="276"/>
      <c r="E103" s="64"/>
      <c r="F103" s="233"/>
      <c r="G103" s="276"/>
      <c r="H103" s="233"/>
      <c r="I103" s="81" t="s">
        <v>194</v>
      </c>
      <c r="J103" s="276"/>
      <c r="K103" s="233"/>
      <c r="L103" s="233"/>
      <c r="M103" s="276"/>
      <c r="N103" s="276"/>
      <c r="O103" s="276"/>
      <c r="P103" s="276"/>
      <c r="Q103" s="276"/>
      <c r="R103" s="276"/>
      <c r="S103" s="276"/>
      <c r="T103" s="276"/>
      <c r="U103" s="276"/>
      <c r="V103" s="276"/>
      <c r="W103" s="276"/>
      <c r="X103" s="276"/>
      <c r="Y103" s="276"/>
      <c r="Z103" s="276"/>
      <c r="AA103" s="276"/>
      <c r="AB103" s="276"/>
      <c r="AC103" s="276"/>
      <c r="AD103" s="276"/>
      <c r="AE103" s="276"/>
      <c r="AF103" s="233"/>
      <c r="AG103" s="41">
        <f t="shared" si="48"/>
        <v>5</v>
      </c>
      <c r="AH103" s="233"/>
      <c r="AI103" s="233"/>
      <c r="AJ103" s="233"/>
      <c r="AK103" s="20">
        <v>2</v>
      </c>
      <c r="AL103" s="79" t="s">
        <v>229</v>
      </c>
      <c r="AM103" s="26"/>
      <c r="AN103" s="26" t="str">
        <f t="shared" si="49"/>
        <v/>
      </c>
      <c r="AO103" s="26"/>
      <c r="AP103" s="26" t="str">
        <f t="shared" si="50"/>
        <v/>
      </c>
      <c r="AQ103" s="26"/>
      <c r="AR103" s="26" t="str">
        <f t="shared" si="51"/>
        <v/>
      </c>
      <c r="AS103" s="26"/>
      <c r="AT103" s="26" t="str">
        <f t="shared" si="52"/>
        <v/>
      </c>
      <c r="AU103" s="26"/>
      <c r="AV103" s="26" t="str">
        <f t="shared" si="53"/>
        <v/>
      </c>
      <c r="AW103" s="26"/>
      <c r="AX103" s="26" t="str">
        <f t="shared" si="54"/>
        <v/>
      </c>
      <c r="AY103" s="26"/>
      <c r="AZ103" s="26" t="str">
        <f t="shared" si="55"/>
        <v/>
      </c>
      <c r="BA103" s="61"/>
      <c r="BB103" s="26"/>
      <c r="BC103" s="26"/>
      <c r="BD103" s="26"/>
      <c r="BE103" s="19"/>
      <c r="BF103" s="233"/>
      <c r="BG103" s="233"/>
      <c r="BH103" s="233"/>
      <c r="BI103" s="233"/>
      <c r="BJ103" s="233"/>
      <c r="BK103" s="233"/>
      <c r="BL103" s="233"/>
      <c r="BM103" s="233"/>
      <c r="BN103" s="19"/>
      <c r="BO103" s="85"/>
      <c r="BP103" s="81"/>
      <c r="BQ103" s="81"/>
      <c r="BR103" s="81"/>
      <c r="BS103" s="81"/>
      <c r="BT103" s="62"/>
      <c r="BU103" s="84"/>
      <c r="BV103" s="20"/>
      <c r="BW103" s="15"/>
      <c r="BX103" s="47"/>
      <c r="BY103" s="47"/>
      <c r="BZ103" s="47"/>
      <c r="CA103" s="47"/>
      <c r="CB103" s="47"/>
      <c r="CC103" s="47"/>
      <c r="CD103" s="47"/>
      <c r="CE103" s="47"/>
      <c r="CF103" s="47"/>
      <c r="CG103" s="47"/>
      <c r="CH103" s="47"/>
      <c r="CI103" s="47"/>
      <c r="CJ103" s="47"/>
      <c r="CK103" s="47"/>
      <c r="CL103" s="47"/>
      <c r="CM103" s="47"/>
      <c r="CN103" s="47"/>
      <c r="CO103" s="47"/>
      <c r="CP103" s="47"/>
      <c r="CQ103" s="47"/>
    </row>
    <row r="104" spans="1:95" ht="78.75" customHeight="1">
      <c r="A104" s="233"/>
      <c r="B104" s="233"/>
      <c r="C104" s="276"/>
      <c r="D104" s="276"/>
      <c r="E104" s="64"/>
      <c r="F104" s="233"/>
      <c r="G104" s="276"/>
      <c r="H104" s="233"/>
      <c r="I104" s="81" t="s">
        <v>211</v>
      </c>
      <c r="J104" s="276"/>
      <c r="K104" s="233"/>
      <c r="L104" s="233"/>
      <c r="M104" s="276"/>
      <c r="N104" s="276"/>
      <c r="O104" s="276"/>
      <c r="P104" s="276"/>
      <c r="Q104" s="276"/>
      <c r="R104" s="276"/>
      <c r="S104" s="276"/>
      <c r="T104" s="276"/>
      <c r="U104" s="276"/>
      <c r="V104" s="276"/>
      <c r="W104" s="276"/>
      <c r="X104" s="276"/>
      <c r="Y104" s="276"/>
      <c r="Z104" s="276"/>
      <c r="AA104" s="276"/>
      <c r="AB104" s="276"/>
      <c r="AC104" s="276"/>
      <c r="AD104" s="276"/>
      <c r="AE104" s="276"/>
      <c r="AF104" s="233"/>
      <c r="AG104" s="41">
        <f t="shared" si="48"/>
        <v>5</v>
      </c>
      <c r="AH104" s="233"/>
      <c r="AI104" s="233"/>
      <c r="AJ104" s="233"/>
      <c r="AK104" s="20">
        <v>3</v>
      </c>
      <c r="AL104" s="16" t="s">
        <v>229</v>
      </c>
      <c r="AM104" s="26"/>
      <c r="AN104" s="26" t="str">
        <f t="shared" si="49"/>
        <v/>
      </c>
      <c r="AO104" s="26"/>
      <c r="AP104" s="26" t="str">
        <f t="shared" si="50"/>
        <v/>
      </c>
      <c r="AQ104" s="26"/>
      <c r="AR104" s="26" t="str">
        <f t="shared" si="51"/>
        <v/>
      </c>
      <c r="AS104" s="26"/>
      <c r="AT104" s="26" t="str">
        <f t="shared" si="52"/>
        <v/>
      </c>
      <c r="AU104" s="26"/>
      <c r="AV104" s="26" t="str">
        <f t="shared" si="53"/>
        <v/>
      </c>
      <c r="AW104" s="26"/>
      <c r="AX104" s="26" t="str">
        <f t="shared" si="54"/>
        <v/>
      </c>
      <c r="AY104" s="26"/>
      <c r="AZ104" s="26" t="str">
        <f t="shared" si="55"/>
        <v/>
      </c>
      <c r="BA104" s="61"/>
      <c r="BB104" s="26"/>
      <c r="BC104" s="26"/>
      <c r="BD104" s="26"/>
      <c r="BE104" s="19"/>
      <c r="BF104" s="233"/>
      <c r="BG104" s="233"/>
      <c r="BH104" s="233"/>
      <c r="BI104" s="233"/>
      <c r="BJ104" s="233"/>
      <c r="BK104" s="233"/>
      <c r="BL104" s="233"/>
      <c r="BM104" s="233"/>
      <c r="BN104" s="19"/>
      <c r="BO104" s="20"/>
      <c r="BP104" s="20"/>
      <c r="BQ104" s="20"/>
      <c r="BR104" s="20"/>
      <c r="BS104" s="20"/>
      <c r="BT104" s="62"/>
      <c r="BU104" s="62"/>
      <c r="BV104" s="20"/>
      <c r="BW104" s="15"/>
      <c r="BX104" s="47"/>
      <c r="BY104" s="47"/>
      <c r="BZ104" s="47"/>
      <c r="CA104" s="47"/>
      <c r="CB104" s="47"/>
      <c r="CC104" s="47"/>
      <c r="CD104" s="47"/>
      <c r="CE104" s="47"/>
      <c r="CF104" s="47"/>
      <c r="CG104" s="47"/>
      <c r="CH104" s="47"/>
      <c r="CI104" s="47"/>
      <c r="CJ104" s="47"/>
      <c r="CK104" s="47"/>
      <c r="CL104" s="47"/>
      <c r="CM104" s="47"/>
      <c r="CN104" s="47"/>
      <c r="CO104" s="47"/>
      <c r="CP104" s="47"/>
      <c r="CQ104" s="47"/>
    </row>
    <row r="105" spans="1:95" ht="78.75" customHeight="1">
      <c r="A105" s="233"/>
      <c r="B105" s="233"/>
      <c r="C105" s="276"/>
      <c r="D105" s="276"/>
      <c r="E105" s="64"/>
      <c r="F105" s="233"/>
      <c r="G105" s="276"/>
      <c r="H105" s="233"/>
      <c r="I105" s="81"/>
      <c r="J105" s="276"/>
      <c r="K105" s="233"/>
      <c r="L105" s="233"/>
      <c r="M105" s="276"/>
      <c r="N105" s="276"/>
      <c r="O105" s="276"/>
      <c r="P105" s="276"/>
      <c r="Q105" s="276"/>
      <c r="R105" s="276"/>
      <c r="S105" s="276"/>
      <c r="T105" s="276"/>
      <c r="U105" s="276"/>
      <c r="V105" s="276"/>
      <c r="W105" s="276"/>
      <c r="X105" s="276"/>
      <c r="Y105" s="276"/>
      <c r="Z105" s="276"/>
      <c r="AA105" s="276"/>
      <c r="AB105" s="276"/>
      <c r="AC105" s="276"/>
      <c r="AD105" s="276"/>
      <c r="AE105" s="276"/>
      <c r="AF105" s="233"/>
      <c r="AG105" s="41">
        <f t="shared" si="48"/>
        <v>5</v>
      </c>
      <c r="AH105" s="233"/>
      <c r="AI105" s="233"/>
      <c r="AJ105" s="233"/>
      <c r="AK105" s="20">
        <v>4</v>
      </c>
      <c r="AL105" s="16" t="s">
        <v>229</v>
      </c>
      <c r="AM105" s="26"/>
      <c r="AN105" s="26" t="str">
        <f t="shared" si="49"/>
        <v/>
      </c>
      <c r="AO105" s="26"/>
      <c r="AP105" s="26" t="str">
        <f t="shared" si="50"/>
        <v/>
      </c>
      <c r="AQ105" s="26"/>
      <c r="AR105" s="26" t="str">
        <f t="shared" si="51"/>
        <v/>
      </c>
      <c r="AS105" s="26"/>
      <c r="AT105" s="26" t="str">
        <f t="shared" si="52"/>
        <v/>
      </c>
      <c r="AU105" s="26"/>
      <c r="AV105" s="26" t="str">
        <f t="shared" si="53"/>
        <v/>
      </c>
      <c r="AW105" s="26"/>
      <c r="AX105" s="26" t="str">
        <f t="shared" si="54"/>
        <v/>
      </c>
      <c r="AY105" s="26"/>
      <c r="AZ105" s="26" t="str">
        <f t="shared" si="55"/>
        <v/>
      </c>
      <c r="BA105" s="61"/>
      <c r="BB105" s="26"/>
      <c r="BC105" s="26"/>
      <c r="BD105" s="26"/>
      <c r="BE105" s="19"/>
      <c r="BF105" s="233"/>
      <c r="BG105" s="233"/>
      <c r="BH105" s="233"/>
      <c r="BI105" s="233"/>
      <c r="BJ105" s="233"/>
      <c r="BK105" s="233"/>
      <c r="BL105" s="233"/>
      <c r="BM105" s="233"/>
      <c r="BN105" s="19"/>
      <c r="BO105" s="20"/>
      <c r="BP105" s="20"/>
      <c r="BQ105" s="20"/>
      <c r="BR105" s="20"/>
      <c r="BS105" s="20"/>
      <c r="BT105" s="62"/>
      <c r="BU105" s="62"/>
      <c r="BV105" s="20"/>
      <c r="BW105" s="15"/>
      <c r="BX105" s="47"/>
      <c r="BY105" s="47"/>
      <c r="BZ105" s="47"/>
      <c r="CA105" s="47"/>
      <c r="CB105" s="47"/>
      <c r="CC105" s="47"/>
      <c r="CD105" s="47"/>
      <c r="CE105" s="47"/>
      <c r="CF105" s="47"/>
      <c r="CG105" s="47"/>
      <c r="CH105" s="47"/>
      <c r="CI105" s="47"/>
      <c r="CJ105" s="47"/>
      <c r="CK105" s="47"/>
      <c r="CL105" s="47"/>
      <c r="CM105" s="47"/>
      <c r="CN105" s="47"/>
      <c r="CO105" s="47"/>
      <c r="CP105" s="47"/>
      <c r="CQ105" s="47"/>
    </row>
    <row r="106" spans="1:95" ht="78.75" customHeight="1">
      <c r="A106" s="233"/>
      <c r="B106" s="233"/>
      <c r="C106" s="276"/>
      <c r="D106" s="276"/>
      <c r="E106" s="64"/>
      <c r="F106" s="233"/>
      <c r="G106" s="276"/>
      <c r="H106" s="233"/>
      <c r="I106" s="81"/>
      <c r="J106" s="276"/>
      <c r="K106" s="233"/>
      <c r="L106" s="233"/>
      <c r="M106" s="276"/>
      <c r="N106" s="276"/>
      <c r="O106" s="276"/>
      <c r="P106" s="276"/>
      <c r="Q106" s="276"/>
      <c r="R106" s="276"/>
      <c r="S106" s="276"/>
      <c r="T106" s="276"/>
      <c r="U106" s="276"/>
      <c r="V106" s="276"/>
      <c r="W106" s="276"/>
      <c r="X106" s="276"/>
      <c r="Y106" s="276"/>
      <c r="Z106" s="276"/>
      <c r="AA106" s="276"/>
      <c r="AB106" s="276"/>
      <c r="AC106" s="276"/>
      <c r="AD106" s="276"/>
      <c r="AE106" s="276"/>
      <c r="AF106" s="233"/>
      <c r="AG106" s="41">
        <f t="shared" si="48"/>
        <v>5</v>
      </c>
      <c r="AH106" s="233"/>
      <c r="AI106" s="233"/>
      <c r="AJ106" s="233"/>
      <c r="AK106" s="20">
        <v>5</v>
      </c>
      <c r="AL106" s="16" t="s">
        <v>229</v>
      </c>
      <c r="AM106" s="26"/>
      <c r="AN106" s="26" t="str">
        <f t="shared" si="49"/>
        <v/>
      </c>
      <c r="AO106" s="26"/>
      <c r="AP106" s="26" t="str">
        <f t="shared" si="50"/>
        <v/>
      </c>
      <c r="AQ106" s="26"/>
      <c r="AR106" s="26" t="str">
        <f t="shared" si="51"/>
        <v/>
      </c>
      <c r="AS106" s="26"/>
      <c r="AT106" s="26" t="str">
        <f t="shared" si="52"/>
        <v/>
      </c>
      <c r="AU106" s="26"/>
      <c r="AV106" s="26" t="str">
        <f t="shared" si="53"/>
        <v/>
      </c>
      <c r="AW106" s="26"/>
      <c r="AX106" s="26" t="str">
        <f t="shared" si="54"/>
        <v/>
      </c>
      <c r="AY106" s="26"/>
      <c r="AZ106" s="26" t="str">
        <f t="shared" si="55"/>
        <v/>
      </c>
      <c r="BA106" s="61"/>
      <c r="BB106" s="26"/>
      <c r="BC106" s="26"/>
      <c r="BD106" s="26"/>
      <c r="BE106" s="19"/>
      <c r="BF106" s="233"/>
      <c r="BG106" s="233"/>
      <c r="BH106" s="233"/>
      <c r="BI106" s="233"/>
      <c r="BJ106" s="233"/>
      <c r="BK106" s="233"/>
      <c r="BL106" s="233"/>
      <c r="BM106" s="233"/>
      <c r="BN106" s="19"/>
      <c r="BO106" s="20"/>
      <c r="BP106" s="20"/>
      <c r="BQ106" s="20"/>
      <c r="BR106" s="20"/>
      <c r="BS106" s="20"/>
      <c r="BT106" s="62"/>
      <c r="BU106" s="62"/>
      <c r="BV106" s="20"/>
      <c r="BW106" s="15"/>
      <c r="BX106" s="47"/>
      <c r="BY106" s="47"/>
      <c r="BZ106" s="47"/>
      <c r="CA106" s="47"/>
      <c r="CB106" s="47"/>
      <c r="CC106" s="47"/>
      <c r="CD106" s="47"/>
      <c r="CE106" s="47"/>
      <c r="CF106" s="47"/>
      <c r="CG106" s="47"/>
      <c r="CH106" s="47"/>
      <c r="CI106" s="47"/>
      <c r="CJ106" s="47"/>
      <c r="CK106" s="47"/>
      <c r="CL106" s="47"/>
      <c r="CM106" s="47"/>
      <c r="CN106" s="47"/>
      <c r="CO106" s="47"/>
      <c r="CP106" s="47"/>
      <c r="CQ106" s="47"/>
    </row>
    <row r="107" spans="1:95" ht="84" customHeight="1">
      <c r="A107" s="234"/>
      <c r="B107" s="234"/>
      <c r="C107" s="290"/>
      <c r="D107" s="290"/>
      <c r="E107" s="65"/>
      <c r="F107" s="234"/>
      <c r="G107" s="290"/>
      <c r="H107" s="234"/>
      <c r="I107" s="81"/>
      <c r="J107" s="290"/>
      <c r="K107" s="234"/>
      <c r="L107" s="234"/>
      <c r="M107" s="290"/>
      <c r="N107" s="290"/>
      <c r="O107" s="290"/>
      <c r="P107" s="290"/>
      <c r="Q107" s="290"/>
      <c r="R107" s="290"/>
      <c r="S107" s="290"/>
      <c r="T107" s="290"/>
      <c r="U107" s="290"/>
      <c r="V107" s="290"/>
      <c r="W107" s="290"/>
      <c r="X107" s="290"/>
      <c r="Y107" s="290"/>
      <c r="Z107" s="290"/>
      <c r="AA107" s="290"/>
      <c r="AB107" s="290"/>
      <c r="AC107" s="290"/>
      <c r="AD107" s="290"/>
      <c r="AE107" s="290"/>
      <c r="AF107" s="234"/>
      <c r="AG107" s="41">
        <f t="shared" si="48"/>
        <v>5</v>
      </c>
      <c r="AH107" s="234"/>
      <c r="AI107" s="234"/>
      <c r="AJ107" s="234"/>
      <c r="AK107" s="20">
        <v>6</v>
      </c>
      <c r="AL107" s="16" t="s">
        <v>229</v>
      </c>
      <c r="AM107" s="26"/>
      <c r="AN107" s="26" t="str">
        <f t="shared" si="49"/>
        <v/>
      </c>
      <c r="AO107" s="26"/>
      <c r="AP107" s="26" t="str">
        <f t="shared" si="50"/>
        <v/>
      </c>
      <c r="AQ107" s="26"/>
      <c r="AR107" s="26" t="str">
        <f t="shared" si="51"/>
        <v/>
      </c>
      <c r="AS107" s="26"/>
      <c r="AT107" s="26" t="str">
        <f t="shared" si="52"/>
        <v/>
      </c>
      <c r="AU107" s="26"/>
      <c r="AV107" s="26" t="str">
        <f t="shared" si="53"/>
        <v/>
      </c>
      <c r="AW107" s="26"/>
      <c r="AX107" s="26" t="str">
        <f t="shared" si="54"/>
        <v/>
      </c>
      <c r="AY107" s="26"/>
      <c r="AZ107" s="26" t="str">
        <f t="shared" si="55"/>
        <v/>
      </c>
      <c r="BA107" s="61"/>
      <c r="BB107" s="26"/>
      <c r="BC107" s="26"/>
      <c r="BD107" s="26"/>
      <c r="BE107" s="19"/>
      <c r="BF107" s="234"/>
      <c r="BG107" s="234"/>
      <c r="BH107" s="234"/>
      <c r="BI107" s="234"/>
      <c r="BJ107" s="234"/>
      <c r="BK107" s="234"/>
      <c r="BL107" s="234"/>
      <c r="BM107" s="234"/>
      <c r="BN107" s="19"/>
      <c r="BO107" s="20"/>
      <c r="BP107" s="20"/>
      <c r="BQ107" s="20"/>
      <c r="BR107" s="20"/>
      <c r="BS107" s="20"/>
      <c r="BT107" s="62"/>
      <c r="BU107" s="62"/>
      <c r="BV107" s="20"/>
      <c r="BW107" s="15"/>
      <c r="BX107" s="47"/>
      <c r="BY107" s="47"/>
      <c r="BZ107" s="47"/>
      <c r="CA107" s="47"/>
      <c r="CB107" s="47"/>
      <c r="CC107" s="47"/>
      <c r="CD107" s="47"/>
      <c r="CE107" s="47"/>
      <c r="CF107" s="47"/>
      <c r="CG107" s="47"/>
      <c r="CH107" s="47"/>
      <c r="CI107" s="47"/>
      <c r="CJ107" s="47"/>
      <c r="CK107" s="47"/>
      <c r="CL107" s="47"/>
      <c r="CM107" s="47"/>
      <c r="CN107" s="47"/>
      <c r="CO107" s="47"/>
      <c r="CP107" s="47"/>
      <c r="CQ107" s="47"/>
    </row>
    <row r="108" spans="1:95" ht="87" customHeight="1">
      <c r="A108" s="268">
        <v>18</v>
      </c>
      <c r="B108" s="268" t="s">
        <v>494</v>
      </c>
      <c r="C108" s="289" t="s">
        <v>495</v>
      </c>
      <c r="D108" s="289" t="s">
        <v>496</v>
      </c>
      <c r="E108" s="65" t="s">
        <v>506</v>
      </c>
      <c r="F108" s="291" t="s">
        <v>507</v>
      </c>
      <c r="G108" s="285" t="s">
        <v>508</v>
      </c>
      <c r="H108" s="289" t="s">
        <v>193</v>
      </c>
      <c r="I108" s="22" t="s">
        <v>217</v>
      </c>
      <c r="J108" s="289">
        <v>1</v>
      </c>
      <c r="K108" s="235" t="str">
        <f>IF(J108&lt;=0,"",IF(J108=1,"Rara vez",IF(J108=2,"Improbable",IF(J108=3,"Posible",IF(J108=4,"Probable",IF(J108=5,"Casi Seguro"))))))</f>
        <v>Rara vez</v>
      </c>
      <c r="L108" s="232">
        <f>IF(K108="","",IF(K108="Rara vez",0.2,IF(K108="Improbable",0.4,IF(K108="Posible",0.6,IF(K108="Probable",0.8,IF(K108="Casi seguro",1,))))))</f>
        <v>0.2</v>
      </c>
      <c r="M108" s="289" t="s">
        <v>195</v>
      </c>
      <c r="N108" s="289" t="s">
        <v>195</v>
      </c>
      <c r="O108" s="289" t="s">
        <v>196</v>
      </c>
      <c r="P108" s="289" t="s">
        <v>196</v>
      </c>
      <c r="Q108" s="289" t="s">
        <v>195</v>
      </c>
      <c r="R108" s="289" t="s">
        <v>195</v>
      </c>
      <c r="S108" s="289" t="s">
        <v>196</v>
      </c>
      <c r="T108" s="289" t="s">
        <v>196</v>
      </c>
      <c r="U108" s="289" t="s">
        <v>196</v>
      </c>
      <c r="V108" s="289" t="s">
        <v>195</v>
      </c>
      <c r="W108" s="289" t="s">
        <v>195</v>
      </c>
      <c r="X108" s="289" t="s">
        <v>195</v>
      </c>
      <c r="Y108" s="289" t="s">
        <v>195</v>
      </c>
      <c r="Z108" s="289" t="s">
        <v>195</v>
      </c>
      <c r="AA108" s="289" t="s">
        <v>195</v>
      </c>
      <c r="AB108" s="289" t="s">
        <v>196</v>
      </c>
      <c r="AC108" s="289" t="s">
        <v>195</v>
      </c>
      <c r="AD108" s="289" t="s">
        <v>196</v>
      </c>
      <c r="AE108" s="289" t="s">
        <v>196</v>
      </c>
      <c r="AF108" s="241">
        <f>IF(AB108="Si","19",COUNTIF(M108:AE109,"si"))</f>
        <v>11</v>
      </c>
      <c r="AG108" s="41">
        <f t="shared" si="48"/>
        <v>10</v>
      </c>
      <c r="AH108" s="235" t="str">
        <f>IF(AG108=5,"Moderado",IF(AG108=10,"Mayor",IF(AG108=20,"Catastrófico",0)))</f>
        <v>Mayor</v>
      </c>
      <c r="AI108" s="232">
        <f>IF(AH108="","",IF(AH108="Leve",0.2,IF(AH108="Menor",0.4,IF(AH108="Moderado",0.6,IF(AH108="Mayor",0.8,IF(AH108="Catastrófico",1,))))))</f>
        <v>0.8</v>
      </c>
      <c r="AJ108" s="235" t="str">
        <f>IF(OR(AND(K108="Rara vez",AH108="Moderado"),AND(K108="Improbable",AH108="Moderado")),"Moderado",IF(OR(AND(K108="Rara vez",AH108="Mayor"),AND(K108="Improbable",AH108="Mayor"),AND(K108="Posible",AH108="Moderado"),AND(K108="Probable",AH108="Moderado")),"Alta",IF(OR(AND(K108="Rara vez",AH108="Catastrófico"),AND(K108="Improbable",AH108="Catastrófico"),AND(K108="Posible",AH108="Catastrófico"),AND(K108="Probable",AH108="Catastrófico"),AND(K108="Casi seguro",AH108="Catastrófico"),AND(K108="Posible",AH108="Moderado"),AND(K108="Probable",AH108="Moderado"),AND(K108="Casi seguro",AH108="Moderado"),AND(K108="Posible",AH108="Mayor"),AND(K108="Probable",AH108="Mayor"),AND(K108="Casi seguro",AH108="Mayor")),"Extremo",)))</f>
        <v>Alta</v>
      </c>
      <c r="AK108" s="20">
        <v>1</v>
      </c>
      <c r="AL108" s="79" t="s">
        <v>509</v>
      </c>
      <c r="AM108" s="26" t="s">
        <v>198</v>
      </c>
      <c r="AN108" s="26">
        <f t="shared" si="49"/>
        <v>15</v>
      </c>
      <c r="AO108" s="26" t="s">
        <v>199</v>
      </c>
      <c r="AP108" s="26">
        <f t="shared" si="50"/>
        <v>15</v>
      </c>
      <c r="AQ108" s="26" t="s">
        <v>200</v>
      </c>
      <c r="AR108" s="26">
        <f t="shared" si="51"/>
        <v>15</v>
      </c>
      <c r="AS108" s="26" t="s">
        <v>201</v>
      </c>
      <c r="AT108" s="26">
        <f t="shared" si="52"/>
        <v>10</v>
      </c>
      <c r="AU108" s="26" t="s">
        <v>202</v>
      </c>
      <c r="AV108" s="26">
        <f t="shared" si="53"/>
        <v>15</v>
      </c>
      <c r="AW108" s="26" t="s">
        <v>203</v>
      </c>
      <c r="AX108" s="26">
        <f t="shared" si="54"/>
        <v>15</v>
      </c>
      <c r="AY108" s="26" t="s">
        <v>204</v>
      </c>
      <c r="AZ108" s="26">
        <f t="shared" si="55"/>
        <v>15</v>
      </c>
      <c r="BA108" s="61">
        <f t="shared" ref="BA108:BA109" si="56">SUM(AN108,AP108,AR108,AT108,AV108,AX108,AZ108)</f>
        <v>100</v>
      </c>
      <c r="BB108" s="26" t="str">
        <f t="shared" ref="BB108:BB109" si="57">IF(BA108&gt;=96,"Fuerte",IF(AND(BA108&gt;=86, BA108&lt;96),"Moderado",IF(BA108&lt;86,"Débil")))</f>
        <v>Fuerte</v>
      </c>
      <c r="BC108" s="26" t="s">
        <v>205</v>
      </c>
      <c r="BD108" s="26">
        <f t="shared" ref="BD108:BD109" si="58">VALUE(IF(OR(AND(BB108="Fuerte",BC108="Fuerte")),"100",IF(OR(AND(BB108="Fuerte",BC108="Moderado"),AND(BB108="Moderado",BC108="Fuerte"),AND(BB108="Moderado",BC108="Moderado")),"50",IF(OR(AND(BB108="Fuerte",BC108="Débil"),AND(BB108="Moderado",BC108="Débil"),AND(BB108="Débil",BC108="Fuerte"),AND(BB108="Débil",BC108="Moderado"),AND(BB108="Débil",BC108="Débil")),"0",))))</f>
        <v>100</v>
      </c>
      <c r="BE108" s="19" t="str">
        <f t="shared" ref="BE108:BE109" si="59">IF(BD108=100,"Fuerte",IF(BD108=50,"Moderado",IF(BD108=0,"Débil")))</f>
        <v>Fuerte</v>
      </c>
      <c r="BF108" s="239">
        <f>AVERAGE(BD108:BD113)</f>
        <v>100</v>
      </c>
      <c r="BG108" s="239" t="str">
        <f>IF(BF108=100,"Fuerte",IF(AND(BF108&lt;=99, BF108&gt;=50),"Moderado",IF(BF108&lt;50,"Débil")))</f>
        <v>Fuerte</v>
      </c>
      <c r="BH108" s="256">
        <f>IF(BG108="Fuerte",(J108-2),IF(BG108="Moderado",(J108-1), IF(BG108="Débil",((J108-0)))))</f>
        <v>-1</v>
      </c>
      <c r="BI108" s="256" t="str">
        <f>IF(BH108&lt;=0,"Rara vez",IF(BH108=1,"Rara vez",IF(BH108=2,"Improbable",IF(BH108=3,"Posible",IF(BH108=4,"Probable",IF(BH108=5,"Casi Seguro"))))))</f>
        <v>Rara vez</v>
      </c>
      <c r="BJ108" s="232">
        <f>IF(BI108="","",IF(BI108="Rara vez",0.2,IF(BI108="Improbable",0.4,IF(BI108="Posible",0.6,IF(BI108="Probable",0.8,IF(BI108="Casi seguro",1,))))))</f>
        <v>0.2</v>
      </c>
      <c r="BK108" s="256" t="str">
        <f>IFERROR(IF(AG108=5,"Moderado",IF(AG108=10,"Mayor",IF(AG108=20,"Catastrófico",0))),"")</f>
        <v>Mayor</v>
      </c>
      <c r="BL108" s="232">
        <f>IF(AH108="","",IF(AH108="Moderado",0.6,IF(AH108="Mayor",0.8,IF(AH108="Catastrófico",1,))))</f>
        <v>0.8</v>
      </c>
      <c r="BM108" s="256" t="str">
        <f>IF(OR(AND(KBI108="Rara vez",BK108="Moderado"),AND(BI108="Improbable",BK108="Moderado")),"Moderado",IF(OR(AND(BI108="Rara vez",BK108="Mayor"),AND(BI108="Improbable",BK108="Mayor"),AND(BI108="Posible",BK108="Moderado"),AND(BI108="Probable",BK108="Moderado")),"Alta",IF(OR(AND(BI108="Rara vez",BK108="Catastrófico"),AND(BI108="Improbable",BK108="Catastrófico"),AND(BI108="Posible",BK108="Catastrófico"),AND(BI108="Probable",BK108="Catastrófico"),AND(BI108="Casi seguro",BK108="Catastrófico"),AND(BI108="Posible",BK108="Moderado"),AND(BI108="Probable",BK108="Moderado"),AND(BI108="Casi seguro",BK108="Moderado"),AND(BI108="Posible",BK108="Mayor"),AND(BI108="Probable",BK108="Mayor"),AND(BI108="Casi seguro",BK108="Mayor")),"Extremo",)))</f>
        <v>Alta</v>
      </c>
      <c r="BN108" s="19" t="s">
        <v>244</v>
      </c>
      <c r="BO108" s="268" t="s">
        <v>510</v>
      </c>
      <c r="BP108" s="292" t="s">
        <v>502</v>
      </c>
      <c r="BQ108" s="292" t="s">
        <v>503</v>
      </c>
      <c r="BR108" s="292" t="s">
        <v>504</v>
      </c>
      <c r="BS108" s="293" t="s">
        <v>505</v>
      </c>
      <c r="BT108" s="62"/>
      <c r="BU108" s="84"/>
      <c r="BV108" s="20"/>
      <c r="BW108" s="15"/>
      <c r="BX108" s="47"/>
      <c r="BY108" s="47"/>
      <c r="BZ108" s="47"/>
      <c r="CA108" s="47"/>
      <c r="CB108" s="47"/>
      <c r="CC108" s="47"/>
      <c r="CD108" s="47"/>
      <c r="CE108" s="47"/>
      <c r="CF108" s="47"/>
      <c r="CG108" s="47"/>
      <c r="CH108" s="47"/>
      <c r="CI108" s="47"/>
      <c r="CJ108" s="47"/>
      <c r="CK108" s="47"/>
      <c r="CL108" s="47"/>
      <c r="CM108" s="47"/>
      <c r="CN108" s="47"/>
      <c r="CO108" s="47"/>
      <c r="CP108" s="47"/>
      <c r="CQ108" s="47"/>
    </row>
    <row r="109" spans="1:95" ht="64.5" customHeight="1">
      <c r="A109" s="233"/>
      <c r="B109" s="233"/>
      <c r="C109" s="276"/>
      <c r="D109" s="276"/>
      <c r="E109" s="64" t="s">
        <v>511</v>
      </c>
      <c r="F109" s="233"/>
      <c r="G109" s="276"/>
      <c r="H109" s="276"/>
      <c r="I109" s="81" t="s">
        <v>194</v>
      </c>
      <c r="J109" s="276"/>
      <c r="K109" s="233"/>
      <c r="L109" s="233"/>
      <c r="M109" s="276"/>
      <c r="N109" s="276"/>
      <c r="O109" s="276"/>
      <c r="P109" s="276"/>
      <c r="Q109" s="276"/>
      <c r="R109" s="276"/>
      <c r="S109" s="276"/>
      <c r="T109" s="276"/>
      <c r="U109" s="276"/>
      <c r="V109" s="276"/>
      <c r="W109" s="276"/>
      <c r="X109" s="276"/>
      <c r="Y109" s="276"/>
      <c r="Z109" s="276"/>
      <c r="AA109" s="276"/>
      <c r="AB109" s="276"/>
      <c r="AC109" s="276"/>
      <c r="AD109" s="276"/>
      <c r="AE109" s="276"/>
      <c r="AF109" s="233"/>
      <c r="AG109" s="41">
        <f t="shared" si="48"/>
        <v>5</v>
      </c>
      <c r="AH109" s="233"/>
      <c r="AI109" s="233"/>
      <c r="AJ109" s="233"/>
      <c r="AK109" s="20">
        <v>2</v>
      </c>
      <c r="AL109" s="79" t="s">
        <v>512</v>
      </c>
      <c r="AM109" s="26" t="s">
        <v>198</v>
      </c>
      <c r="AN109" s="26">
        <f t="shared" si="49"/>
        <v>15</v>
      </c>
      <c r="AO109" s="26" t="s">
        <v>199</v>
      </c>
      <c r="AP109" s="26">
        <f t="shared" si="50"/>
        <v>15</v>
      </c>
      <c r="AQ109" s="26" t="s">
        <v>200</v>
      </c>
      <c r="AR109" s="26">
        <f t="shared" si="51"/>
        <v>15</v>
      </c>
      <c r="AS109" s="26" t="s">
        <v>233</v>
      </c>
      <c r="AT109" s="26">
        <f t="shared" si="52"/>
        <v>15</v>
      </c>
      <c r="AU109" s="26" t="s">
        <v>202</v>
      </c>
      <c r="AV109" s="26">
        <f t="shared" si="53"/>
        <v>15</v>
      </c>
      <c r="AW109" s="26" t="s">
        <v>203</v>
      </c>
      <c r="AX109" s="26">
        <f t="shared" si="54"/>
        <v>15</v>
      </c>
      <c r="AY109" s="26" t="s">
        <v>204</v>
      </c>
      <c r="AZ109" s="26">
        <f t="shared" si="55"/>
        <v>15</v>
      </c>
      <c r="BA109" s="61">
        <f t="shared" si="56"/>
        <v>105</v>
      </c>
      <c r="BB109" s="26" t="str">
        <f t="shared" si="57"/>
        <v>Fuerte</v>
      </c>
      <c r="BC109" s="26" t="s">
        <v>205</v>
      </c>
      <c r="BD109" s="26">
        <f t="shared" si="58"/>
        <v>100</v>
      </c>
      <c r="BE109" s="19" t="str">
        <f t="shared" si="59"/>
        <v>Fuerte</v>
      </c>
      <c r="BF109" s="233"/>
      <c r="BG109" s="233"/>
      <c r="BH109" s="233"/>
      <c r="BI109" s="233"/>
      <c r="BJ109" s="233"/>
      <c r="BK109" s="233"/>
      <c r="BL109" s="233"/>
      <c r="BM109" s="233"/>
      <c r="BN109" s="19" t="s">
        <v>244</v>
      </c>
      <c r="BO109" s="295"/>
      <c r="BP109" s="246"/>
      <c r="BQ109" s="246"/>
      <c r="BR109" s="246"/>
      <c r="BS109" s="276"/>
      <c r="BT109" s="62"/>
      <c r="BU109" s="84"/>
      <c r="BV109" s="20"/>
      <c r="BW109" s="15"/>
      <c r="BX109" s="47"/>
      <c r="BY109" s="47"/>
      <c r="BZ109" s="47"/>
      <c r="CA109" s="47"/>
      <c r="CB109" s="47"/>
      <c r="CC109" s="47"/>
      <c r="CD109" s="47"/>
      <c r="CE109" s="47"/>
      <c r="CF109" s="47"/>
      <c r="CG109" s="47"/>
      <c r="CH109" s="47"/>
      <c r="CI109" s="47"/>
      <c r="CJ109" s="47"/>
      <c r="CK109" s="47"/>
      <c r="CL109" s="47"/>
      <c r="CM109" s="47"/>
      <c r="CN109" s="47"/>
      <c r="CO109" s="47"/>
      <c r="CP109" s="47"/>
      <c r="CQ109" s="47"/>
    </row>
    <row r="110" spans="1:95" ht="57" customHeight="1">
      <c r="A110" s="233"/>
      <c r="B110" s="233"/>
      <c r="C110" s="276"/>
      <c r="D110" s="276"/>
      <c r="E110" s="64" t="s">
        <v>513</v>
      </c>
      <c r="F110" s="233"/>
      <c r="G110" s="276"/>
      <c r="H110" s="276"/>
      <c r="I110" s="81" t="s">
        <v>211</v>
      </c>
      <c r="J110" s="276"/>
      <c r="K110" s="233"/>
      <c r="L110" s="233"/>
      <c r="M110" s="276"/>
      <c r="N110" s="276"/>
      <c r="O110" s="276"/>
      <c r="P110" s="276"/>
      <c r="Q110" s="276"/>
      <c r="R110" s="276"/>
      <c r="S110" s="276"/>
      <c r="T110" s="276"/>
      <c r="U110" s="276"/>
      <c r="V110" s="276"/>
      <c r="W110" s="276"/>
      <c r="X110" s="276"/>
      <c r="Y110" s="276"/>
      <c r="Z110" s="276"/>
      <c r="AA110" s="276"/>
      <c r="AB110" s="276"/>
      <c r="AC110" s="276"/>
      <c r="AD110" s="276"/>
      <c r="AE110" s="276"/>
      <c r="AF110" s="233"/>
      <c r="AG110" s="41">
        <f t="shared" si="48"/>
        <v>5</v>
      </c>
      <c r="AH110" s="233"/>
      <c r="AI110" s="233"/>
      <c r="AJ110" s="233"/>
      <c r="AK110" s="20">
        <v>3</v>
      </c>
      <c r="AL110" s="16" t="s">
        <v>229</v>
      </c>
      <c r="AM110" s="26"/>
      <c r="AN110" s="26"/>
      <c r="AO110" s="26"/>
      <c r="AP110" s="26"/>
      <c r="AQ110" s="26"/>
      <c r="AR110" s="26"/>
      <c r="AS110" s="26"/>
      <c r="AT110" s="26"/>
      <c r="AU110" s="26"/>
      <c r="AV110" s="26"/>
      <c r="AW110" s="26"/>
      <c r="AX110" s="26"/>
      <c r="AY110" s="26"/>
      <c r="AZ110" s="26"/>
      <c r="BA110" s="61"/>
      <c r="BB110" s="26"/>
      <c r="BC110" s="26"/>
      <c r="BD110" s="26"/>
      <c r="BE110" s="19"/>
      <c r="BF110" s="233"/>
      <c r="BG110" s="233"/>
      <c r="BH110" s="233"/>
      <c r="BI110" s="233"/>
      <c r="BJ110" s="233"/>
      <c r="BK110" s="233"/>
      <c r="BL110" s="233"/>
      <c r="BM110" s="233"/>
      <c r="BN110" s="19" t="s">
        <v>244</v>
      </c>
      <c r="BO110" s="86"/>
      <c r="BP110" s="81"/>
      <c r="BQ110" s="81"/>
      <c r="BR110" s="81"/>
      <c r="BS110" s="81"/>
      <c r="BT110" s="62"/>
      <c r="BU110" s="84"/>
      <c r="BV110" s="20"/>
      <c r="BW110" s="15"/>
      <c r="BX110" s="47"/>
      <c r="BY110" s="47"/>
      <c r="BZ110" s="47"/>
      <c r="CA110" s="47"/>
      <c r="CB110" s="47"/>
      <c r="CC110" s="47"/>
      <c r="CD110" s="47"/>
      <c r="CE110" s="47"/>
      <c r="CF110" s="47"/>
      <c r="CG110" s="47"/>
      <c r="CH110" s="47"/>
      <c r="CI110" s="47"/>
      <c r="CJ110" s="47"/>
      <c r="CK110" s="47"/>
      <c r="CL110" s="47"/>
      <c r="CM110" s="47"/>
      <c r="CN110" s="47"/>
      <c r="CO110" s="47"/>
      <c r="CP110" s="47"/>
      <c r="CQ110" s="47"/>
    </row>
    <row r="111" spans="1:95" ht="15.75" customHeight="1">
      <c r="A111" s="233"/>
      <c r="B111" s="233"/>
      <c r="C111" s="276"/>
      <c r="D111" s="276"/>
      <c r="E111" s="64" t="s">
        <v>514</v>
      </c>
      <c r="F111" s="233"/>
      <c r="G111" s="276"/>
      <c r="H111" s="276"/>
      <c r="I111" s="81" t="s">
        <v>306</v>
      </c>
      <c r="J111" s="276"/>
      <c r="K111" s="233"/>
      <c r="L111" s="233"/>
      <c r="M111" s="276"/>
      <c r="N111" s="276"/>
      <c r="O111" s="276"/>
      <c r="P111" s="276"/>
      <c r="Q111" s="276"/>
      <c r="R111" s="276"/>
      <c r="S111" s="276"/>
      <c r="T111" s="276"/>
      <c r="U111" s="276"/>
      <c r="V111" s="276"/>
      <c r="W111" s="276"/>
      <c r="X111" s="276"/>
      <c r="Y111" s="276"/>
      <c r="Z111" s="276"/>
      <c r="AA111" s="276"/>
      <c r="AB111" s="276"/>
      <c r="AC111" s="276"/>
      <c r="AD111" s="276"/>
      <c r="AE111" s="276"/>
      <c r="AF111" s="233"/>
      <c r="AG111" s="41">
        <f t="shared" si="48"/>
        <v>5</v>
      </c>
      <c r="AH111" s="233"/>
      <c r="AI111" s="233"/>
      <c r="AJ111" s="233"/>
      <c r="AK111" s="20">
        <v>4</v>
      </c>
      <c r="AL111" s="16" t="s">
        <v>229</v>
      </c>
      <c r="AM111" s="26"/>
      <c r="AN111" s="26" t="str">
        <f t="shared" ref="AN111:AN138" si="60">IF(AM111="","",IF(AM111="Asignado",15,IF(AM111="No asignado",0,)))</f>
        <v/>
      </c>
      <c r="AO111" s="26"/>
      <c r="AP111" s="26" t="str">
        <f t="shared" ref="AP111:AP138" si="61">IF(AO111="","",IF(AO111="Adecuado",15,IF(AO111="Inadecuado",0,)))</f>
        <v/>
      </c>
      <c r="AQ111" s="26"/>
      <c r="AR111" s="26" t="str">
        <f t="shared" ref="AR111:AR138" si="62">IF(AQ111="","",IF(AQ111="Oportuna",15,IF(AQ111="Inoportuna",0,)))</f>
        <v/>
      </c>
      <c r="AS111" s="26"/>
      <c r="AT111" s="26" t="str">
        <f t="shared" ref="AT111:AT138" si="63">IF(AS111="","",IF(AS111="Prevenir",15,IF(AS111="Detectar",10,IF(AS111="No es un control",0,))))</f>
        <v/>
      </c>
      <c r="AU111" s="26"/>
      <c r="AV111" s="26" t="str">
        <f t="shared" ref="AV111:AV138" si="64">IF(AU111="","",IF(AU111="Confiable",15,IF(AU111="No confiable",0,)))</f>
        <v/>
      </c>
      <c r="AW111" s="26"/>
      <c r="AX111" s="26" t="str">
        <f t="shared" ref="AX111:AX138" si="65">IF(AW111="","",IF(AW111="Se investigan y  resuelven oportunamente",15,IF(AW111="No se investigan y resuelven oportunamente",0,)))</f>
        <v/>
      </c>
      <c r="AY111" s="26"/>
      <c r="AZ111" s="26" t="str">
        <f t="shared" ref="AZ111:AZ138" si="66">IF(AY111="","",IF(AY111="Completa",15,IF(AY111="Incompleta",10,IF(AY111="No existe",0,))))</f>
        <v/>
      </c>
      <c r="BA111" s="61"/>
      <c r="BB111" s="26"/>
      <c r="BC111" s="26"/>
      <c r="BD111" s="26"/>
      <c r="BE111" s="19"/>
      <c r="BF111" s="233"/>
      <c r="BG111" s="233"/>
      <c r="BH111" s="233"/>
      <c r="BI111" s="233"/>
      <c r="BJ111" s="233"/>
      <c r="BK111" s="233"/>
      <c r="BL111" s="233"/>
      <c r="BM111" s="233"/>
      <c r="BN111" s="19"/>
      <c r="BO111" s="20"/>
      <c r="BP111" s="20"/>
      <c r="BQ111" s="20"/>
      <c r="BR111" s="20"/>
      <c r="BS111" s="20"/>
      <c r="BT111" s="62"/>
      <c r="BU111" s="62"/>
      <c r="BV111" s="20"/>
      <c r="BW111" s="15"/>
      <c r="BX111" s="47"/>
      <c r="BY111" s="47"/>
      <c r="BZ111" s="47"/>
      <c r="CA111" s="47"/>
      <c r="CB111" s="47"/>
      <c r="CC111" s="47"/>
      <c r="CD111" s="47"/>
      <c r="CE111" s="47"/>
      <c r="CF111" s="47"/>
      <c r="CG111" s="47"/>
      <c r="CH111" s="47"/>
      <c r="CI111" s="47"/>
      <c r="CJ111" s="47"/>
      <c r="CK111" s="47"/>
      <c r="CL111" s="47"/>
      <c r="CM111" s="47"/>
      <c r="CN111" s="47"/>
      <c r="CO111" s="47"/>
      <c r="CP111" s="47"/>
      <c r="CQ111" s="47"/>
    </row>
    <row r="112" spans="1:95" ht="49.5" customHeight="1">
      <c r="A112" s="233"/>
      <c r="B112" s="233"/>
      <c r="C112" s="276"/>
      <c r="D112" s="276"/>
      <c r="E112" s="64"/>
      <c r="F112" s="233"/>
      <c r="G112" s="276"/>
      <c r="H112" s="276"/>
      <c r="I112" s="81" t="s">
        <v>432</v>
      </c>
      <c r="J112" s="276"/>
      <c r="K112" s="233"/>
      <c r="L112" s="233"/>
      <c r="M112" s="276"/>
      <c r="N112" s="276"/>
      <c r="O112" s="276"/>
      <c r="P112" s="276"/>
      <c r="Q112" s="276"/>
      <c r="R112" s="276"/>
      <c r="S112" s="276"/>
      <c r="T112" s="276"/>
      <c r="U112" s="276"/>
      <c r="V112" s="276"/>
      <c r="W112" s="276"/>
      <c r="X112" s="276"/>
      <c r="Y112" s="276"/>
      <c r="Z112" s="276"/>
      <c r="AA112" s="276"/>
      <c r="AB112" s="276"/>
      <c r="AC112" s="276"/>
      <c r="AD112" s="276"/>
      <c r="AE112" s="276"/>
      <c r="AF112" s="233"/>
      <c r="AG112" s="41">
        <f t="shared" si="48"/>
        <v>5</v>
      </c>
      <c r="AH112" s="233"/>
      <c r="AI112" s="233"/>
      <c r="AJ112" s="233"/>
      <c r="AK112" s="20">
        <v>5</v>
      </c>
      <c r="AL112" s="16" t="s">
        <v>229</v>
      </c>
      <c r="AM112" s="26"/>
      <c r="AN112" s="26" t="str">
        <f t="shared" si="60"/>
        <v/>
      </c>
      <c r="AO112" s="26"/>
      <c r="AP112" s="26" t="str">
        <f t="shared" si="61"/>
        <v/>
      </c>
      <c r="AQ112" s="26"/>
      <c r="AR112" s="26" t="str">
        <f t="shared" si="62"/>
        <v/>
      </c>
      <c r="AS112" s="26"/>
      <c r="AT112" s="26" t="str">
        <f t="shared" si="63"/>
        <v/>
      </c>
      <c r="AU112" s="26"/>
      <c r="AV112" s="26" t="str">
        <f t="shared" si="64"/>
        <v/>
      </c>
      <c r="AW112" s="26"/>
      <c r="AX112" s="26" t="str">
        <f t="shared" si="65"/>
        <v/>
      </c>
      <c r="AY112" s="26"/>
      <c r="AZ112" s="26" t="str">
        <f t="shared" si="66"/>
        <v/>
      </c>
      <c r="BA112" s="61"/>
      <c r="BB112" s="26"/>
      <c r="BC112" s="26"/>
      <c r="BD112" s="26"/>
      <c r="BE112" s="19"/>
      <c r="BF112" s="233"/>
      <c r="BG112" s="233"/>
      <c r="BH112" s="233"/>
      <c r="BI112" s="233"/>
      <c r="BJ112" s="233"/>
      <c r="BK112" s="233"/>
      <c r="BL112" s="233"/>
      <c r="BM112" s="233"/>
      <c r="BN112" s="19"/>
      <c r="BO112" s="20"/>
      <c r="BP112" s="20"/>
      <c r="BQ112" s="20"/>
      <c r="BR112" s="20"/>
      <c r="BS112" s="20"/>
      <c r="BT112" s="62"/>
      <c r="BU112" s="62"/>
      <c r="BV112" s="20"/>
      <c r="BW112" s="15"/>
      <c r="BX112" s="47"/>
      <c r="BY112" s="47"/>
      <c r="BZ112" s="47"/>
      <c r="CA112" s="47"/>
      <c r="CB112" s="47"/>
      <c r="CC112" s="47"/>
      <c r="CD112" s="47"/>
      <c r="CE112" s="47"/>
      <c r="CF112" s="47"/>
      <c r="CG112" s="47"/>
      <c r="CH112" s="47"/>
      <c r="CI112" s="47"/>
      <c r="CJ112" s="47"/>
      <c r="CK112" s="47"/>
      <c r="CL112" s="47"/>
      <c r="CM112" s="47"/>
      <c r="CN112" s="47"/>
      <c r="CO112" s="47"/>
      <c r="CP112" s="47"/>
      <c r="CQ112" s="47"/>
    </row>
    <row r="113" spans="1:95" ht="49.5" customHeight="1">
      <c r="A113" s="234"/>
      <c r="B113" s="234"/>
      <c r="C113" s="290"/>
      <c r="D113" s="290"/>
      <c r="E113" s="65"/>
      <c r="F113" s="234"/>
      <c r="G113" s="290"/>
      <c r="H113" s="290"/>
      <c r="I113" s="81"/>
      <c r="J113" s="290"/>
      <c r="K113" s="234"/>
      <c r="L113" s="234"/>
      <c r="M113" s="290"/>
      <c r="N113" s="290"/>
      <c r="O113" s="290"/>
      <c r="P113" s="290"/>
      <c r="Q113" s="290"/>
      <c r="R113" s="290"/>
      <c r="S113" s="290"/>
      <c r="T113" s="290"/>
      <c r="U113" s="290"/>
      <c r="V113" s="290"/>
      <c r="W113" s="290"/>
      <c r="X113" s="290"/>
      <c r="Y113" s="290"/>
      <c r="Z113" s="290"/>
      <c r="AA113" s="290"/>
      <c r="AB113" s="290"/>
      <c r="AC113" s="290"/>
      <c r="AD113" s="290"/>
      <c r="AE113" s="290"/>
      <c r="AF113" s="234"/>
      <c r="AG113" s="41">
        <f t="shared" si="48"/>
        <v>5</v>
      </c>
      <c r="AH113" s="234"/>
      <c r="AI113" s="234"/>
      <c r="AJ113" s="234"/>
      <c r="AK113" s="20">
        <v>6</v>
      </c>
      <c r="AL113" s="16" t="s">
        <v>229</v>
      </c>
      <c r="AM113" s="26"/>
      <c r="AN113" s="26" t="str">
        <f t="shared" si="60"/>
        <v/>
      </c>
      <c r="AO113" s="26"/>
      <c r="AP113" s="26" t="str">
        <f t="shared" si="61"/>
        <v/>
      </c>
      <c r="AQ113" s="26"/>
      <c r="AR113" s="26" t="str">
        <f t="shared" si="62"/>
        <v/>
      </c>
      <c r="AS113" s="26"/>
      <c r="AT113" s="26" t="str">
        <f t="shared" si="63"/>
        <v/>
      </c>
      <c r="AU113" s="26"/>
      <c r="AV113" s="26" t="str">
        <f t="shared" si="64"/>
        <v/>
      </c>
      <c r="AW113" s="26"/>
      <c r="AX113" s="26" t="str">
        <f t="shared" si="65"/>
        <v/>
      </c>
      <c r="AY113" s="26"/>
      <c r="AZ113" s="26" t="str">
        <f t="shared" si="66"/>
        <v/>
      </c>
      <c r="BA113" s="61"/>
      <c r="BB113" s="26"/>
      <c r="BC113" s="26"/>
      <c r="BD113" s="26"/>
      <c r="BE113" s="19"/>
      <c r="BF113" s="234"/>
      <c r="BG113" s="234"/>
      <c r="BH113" s="234"/>
      <c r="BI113" s="234"/>
      <c r="BJ113" s="234"/>
      <c r="BK113" s="234"/>
      <c r="BL113" s="234"/>
      <c r="BM113" s="234"/>
      <c r="BN113" s="19"/>
      <c r="BO113" s="20"/>
      <c r="BP113" s="20"/>
      <c r="BQ113" s="20"/>
      <c r="BR113" s="20"/>
      <c r="BS113" s="20"/>
      <c r="BT113" s="62"/>
      <c r="BU113" s="62"/>
      <c r="BV113" s="20"/>
      <c r="BW113" s="15"/>
      <c r="BX113" s="47"/>
      <c r="BY113" s="47"/>
      <c r="BZ113" s="47"/>
      <c r="CA113" s="47"/>
      <c r="CB113" s="47"/>
      <c r="CC113" s="47"/>
      <c r="CD113" s="47"/>
      <c r="CE113" s="47"/>
      <c r="CF113" s="47"/>
      <c r="CG113" s="47"/>
      <c r="CH113" s="47"/>
      <c r="CI113" s="47"/>
      <c r="CJ113" s="47"/>
      <c r="CK113" s="47"/>
      <c r="CL113" s="47"/>
      <c r="CM113" s="47"/>
      <c r="CN113" s="47"/>
      <c r="CO113" s="47"/>
      <c r="CP113" s="47"/>
      <c r="CQ113" s="47"/>
    </row>
    <row r="114" spans="1:95" ht="58.5" customHeight="1">
      <c r="A114" s="268">
        <v>19</v>
      </c>
      <c r="B114" s="268" t="s">
        <v>515</v>
      </c>
      <c r="C114" s="268" t="s">
        <v>516</v>
      </c>
      <c r="D114" s="294" t="s">
        <v>517</v>
      </c>
      <c r="E114" s="87" t="s">
        <v>518</v>
      </c>
      <c r="F114" s="64" t="s">
        <v>519</v>
      </c>
      <c r="G114" s="268" t="s">
        <v>520</v>
      </c>
      <c r="H114" s="268" t="s">
        <v>193</v>
      </c>
      <c r="I114" s="40" t="s">
        <v>194</v>
      </c>
      <c r="J114" s="268">
        <v>1</v>
      </c>
      <c r="K114" s="235" t="str">
        <f>IF(J114&lt;=0,"",IF(J114=1,"Rara vez",IF(J114=2,"Improbable",IF(J114=3,"Posible",IF(J114=4,"Probable",IF(J114=5,"Casi Seguro"))))))</f>
        <v>Rara vez</v>
      </c>
      <c r="L114" s="232">
        <f>IF(K114="","",IF(K114="Rara vez",0.2,IF(K114="Improbable",0.4,IF(K114="Posible",0.6,IF(K114="Probable",0.8,IF(K114="Casi seguro",1,))))))</f>
        <v>0.2</v>
      </c>
      <c r="M114" s="268" t="s">
        <v>195</v>
      </c>
      <c r="N114" s="268" t="s">
        <v>195</v>
      </c>
      <c r="O114" s="268" t="s">
        <v>195</v>
      </c>
      <c r="P114" s="268" t="s">
        <v>195</v>
      </c>
      <c r="Q114" s="268" t="s">
        <v>195</v>
      </c>
      <c r="R114" s="268" t="s">
        <v>196</v>
      </c>
      <c r="S114" s="268" t="s">
        <v>195</v>
      </c>
      <c r="T114" s="268" t="s">
        <v>195</v>
      </c>
      <c r="U114" s="268" t="s">
        <v>196</v>
      </c>
      <c r="V114" s="268" t="s">
        <v>195</v>
      </c>
      <c r="W114" s="268" t="s">
        <v>195</v>
      </c>
      <c r="X114" s="268" t="s">
        <v>195</v>
      </c>
      <c r="Y114" s="268" t="s">
        <v>196</v>
      </c>
      <c r="Z114" s="268" t="s">
        <v>195</v>
      </c>
      <c r="AA114" s="268" t="s">
        <v>195</v>
      </c>
      <c r="AB114" s="268" t="s">
        <v>196</v>
      </c>
      <c r="AC114" s="268" t="s">
        <v>195</v>
      </c>
      <c r="AD114" s="268" t="s">
        <v>195</v>
      </c>
      <c r="AE114" s="268" t="s">
        <v>196</v>
      </c>
      <c r="AF114" s="241">
        <f>IF(AB114="Si","19",COUNTIF(M114:AE115,"si"))</f>
        <v>14</v>
      </c>
      <c r="AG114" s="41">
        <f t="shared" si="48"/>
        <v>20</v>
      </c>
      <c r="AH114" s="235" t="str">
        <f>IF(AG114=5,"Moderado",IF(AG114=10,"Mayor",IF(AG114=20,"Catastrófico",0)))</f>
        <v>Catastrófico</v>
      </c>
      <c r="AI114" s="232">
        <f>IF(AH114="","",IF(AH114="Leve",0.2,IF(AH114="Menor",0.4,IF(AH114="Moderado",0.6,IF(AH114="Mayor",0.8,IF(AH114="Catastrófico",1,))))))</f>
        <v>1</v>
      </c>
      <c r="AJ114" s="235" t="str">
        <f>IF(OR(AND(K114="Rara vez",AH114="Moderado"),AND(K114="Improbable",AH114="Moderado")),"Moderado",IF(OR(AND(K114="Rara vez",AH114="Mayor"),AND(K114="Improbable",AH114="Mayor"),AND(K114="Posible",AH114="Moderado"),AND(K114="Probable",AH114="Moderado")),"Alta",IF(OR(AND(K114="Rara vez",AH114="Catastrófico"),AND(K114="Improbable",AH114="Catastrófico"),AND(K114="Posible",AH114="Catastrófico"),AND(K114="Probable",AH114="Catastrófico"),AND(K114="Casi seguro",AH114="Catastrófico"),AND(K114="Posible",AH114="Moderado"),AND(K114="Probable",AH114="Moderado"),AND(K114="Casi seguro",AH114="Moderado"),AND(K114="Posible",AH114="Mayor"),AND(K114="Probable",AH114="Mayor"),AND(K114="Casi seguro",AH114="Mayor")),"Extremo",)))</f>
        <v>Extremo</v>
      </c>
      <c r="AK114" s="20">
        <v>1</v>
      </c>
      <c r="AL114" s="16" t="s">
        <v>521</v>
      </c>
      <c r="AM114" s="26" t="s">
        <v>198</v>
      </c>
      <c r="AN114" s="26">
        <f t="shared" si="60"/>
        <v>15</v>
      </c>
      <c r="AO114" s="26" t="s">
        <v>199</v>
      </c>
      <c r="AP114" s="26">
        <f t="shared" si="61"/>
        <v>15</v>
      </c>
      <c r="AQ114" s="26" t="s">
        <v>200</v>
      </c>
      <c r="AR114" s="26">
        <f t="shared" si="62"/>
        <v>15</v>
      </c>
      <c r="AS114" s="26" t="s">
        <v>233</v>
      </c>
      <c r="AT114" s="26">
        <f t="shared" si="63"/>
        <v>15</v>
      </c>
      <c r="AU114" s="26" t="s">
        <v>202</v>
      </c>
      <c r="AV114" s="26">
        <f t="shared" si="64"/>
        <v>15</v>
      </c>
      <c r="AW114" s="26" t="s">
        <v>203</v>
      </c>
      <c r="AX114" s="26">
        <f t="shared" si="65"/>
        <v>15</v>
      </c>
      <c r="AY114" s="26" t="s">
        <v>204</v>
      </c>
      <c r="AZ114" s="26">
        <f t="shared" si="66"/>
        <v>15</v>
      </c>
      <c r="BA114" s="61">
        <f t="shared" ref="BA114:BA115" si="67">SUM(AN114,AP114,AR114,AT114,AV114,AX114,AZ114)</f>
        <v>105</v>
      </c>
      <c r="BB114" s="26" t="str">
        <f t="shared" ref="BB114:BB115" si="68">IF(BA114&gt;=96,"Fuerte",IF(AND(BA114&gt;=86, BA114&lt;96),"Moderado",IF(BA114&lt;86,"Débil")))</f>
        <v>Fuerte</v>
      </c>
      <c r="BC114" s="26" t="s">
        <v>205</v>
      </c>
      <c r="BD114" s="26">
        <f t="shared" ref="BD114:BD115" si="69">VALUE(IF(OR(AND(BB114="Fuerte",BC114="Fuerte")),"100",IF(OR(AND(BB114="Fuerte",BC114="Moderado"),AND(BB114="Moderado",BC114="Fuerte"),AND(BB114="Moderado",BC114="Moderado")),"50",IF(OR(AND(BB114="Fuerte",BC114="Débil"),AND(BB114="Moderado",BC114="Débil"),AND(BB114="Débil",BC114="Fuerte"),AND(BB114="Débil",BC114="Moderado"),AND(BB114="Débil",BC114="Débil")),"0",))))</f>
        <v>100</v>
      </c>
      <c r="BE114" s="19" t="str">
        <f t="shared" ref="BE114:BE115" si="70">IF(BD114=100,"Fuerte",IF(BD114=50,"Moderado",IF(BD114=0,"Débil")))</f>
        <v>Fuerte</v>
      </c>
      <c r="BF114" s="239">
        <f>AVERAGE(BD114:BD119)</f>
        <v>100</v>
      </c>
      <c r="BG114" s="239" t="str">
        <f>IF(BF114=100,"Fuerte",IF(AND(BF114&lt;=99, BF114&gt;=50),"Moderado",IF(BF114&lt;50,"Débil")))</f>
        <v>Fuerte</v>
      </c>
      <c r="BH114" s="256">
        <f>IF(BG114="Fuerte",(J114-2),IF(BG114="Moderado",(J114-1), IF(BG114="Débil",((J114-0)))))</f>
        <v>-1</v>
      </c>
      <c r="BI114" s="256" t="str">
        <f>IF(BH114&lt;=0,"Rara vez",IF(BH114=1,"Rara vez",IF(BH114=2,"Improbable",IF(BH114=3,"Posible",IF(BH114=4,"Probable",IF(BH114=5,"Casi Seguro"))))))</f>
        <v>Rara vez</v>
      </c>
      <c r="BJ114" s="232">
        <f>IF(BI114="","",IF(BI114="Rara vez",0.2,IF(BI114="Improbable",0.4,IF(BI114="Posible",0.6,IF(BI114="Probable",0.8,IF(BI114="Casi seguro",1,))))))</f>
        <v>0.2</v>
      </c>
      <c r="BK114" s="256" t="str">
        <f>IFERROR(IF(AG114=5,"Moderado",IF(AG114=10,"Mayor",IF(AG114=20,"Catastrófico",0))),"")</f>
        <v>Catastrófico</v>
      </c>
      <c r="BL114" s="232">
        <f>IF(AH114="","",IF(AH114="Moderado",0.6,IF(AH114="Mayor",0.8,IF(AH114="Catastrófico",1,))))</f>
        <v>1</v>
      </c>
      <c r="BM114" s="256" t="str">
        <f>IF(OR(AND(KBI114="Rara vez",BK114="Moderado"),AND(BI114="Improbable",BK114="Moderado")),"Moderado",IF(OR(AND(BI114="Rara vez",BK114="Mayor"),AND(BI114="Improbable",BK114="Mayor"),AND(BI114="Posible",BK114="Moderado"),AND(BI114="Probable",BK114="Moderado")),"Alta",IF(OR(AND(BI114="Rara vez",BK114="Catastrófico"),AND(BI114="Improbable",BK114="Catastrófico"),AND(BI114="Posible",BK114="Catastrófico"),AND(BI114="Probable",BK114="Catastrófico"),AND(BI114="Casi seguro",BK114="Catastrófico"),AND(BI114="Posible",BK114="Moderado"),AND(BI114="Probable",BK114="Moderado"),AND(BI114="Casi seguro",BK114="Moderado"),AND(BI114="Posible",BK114="Mayor"),AND(BI114="Probable",BK114="Mayor"),AND(BI114="Casi seguro",BK114="Mayor")),"Extremo",)))</f>
        <v>Extremo</v>
      </c>
      <c r="BN114" s="19" t="s">
        <v>244</v>
      </c>
      <c r="BO114" s="78" t="s">
        <v>522</v>
      </c>
      <c r="BP114" s="20" t="s">
        <v>523</v>
      </c>
      <c r="BQ114" s="20" t="s">
        <v>524</v>
      </c>
      <c r="BR114" s="20" t="s">
        <v>525</v>
      </c>
      <c r="BS114" s="20" t="s">
        <v>526</v>
      </c>
      <c r="BT114" s="62" t="s">
        <v>527</v>
      </c>
      <c r="BU114" s="62" t="s">
        <v>440</v>
      </c>
      <c r="BV114" s="20"/>
      <c r="BW114" s="20"/>
      <c r="BX114" s="47"/>
      <c r="BY114" s="47"/>
      <c r="BZ114" s="47"/>
      <c r="CA114" s="47"/>
      <c r="CB114" s="47"/>
      <c r="CC114" s="47"/>
      <c r="CD114" s="47"/>
      <c r="CE114" s="47"/>
      <c r="CF114" s="47"/>
      <c r="CG114" s="47"/>
      <c r="CH114" s="47"/>
      <c r="CI114" s="47"/>
      <c r="CJ114" s="47"/>
      <c r="CK114" s="47"/>
      <c r="CL114" s="47"/>
      <c r="CM114" s="47"/>
      <c r="CN114" s="47"/>
      <c r="CO114" s="47"/>
      <c r="CP114" s="47"/>
      <c r="CQ114" s="47"/>
    </row>
    <row r="115" spans="1:95" ht="60" customHeight="1">
      <c r="A115" s="233"/>
      <c r="B115" s="233"/>
      <c r="C115" s="233"/>
      <c r="D115" s="233"/>
      <c r="E115" s="48"/>
      <c r="F115" s="64"/>
      <c r="G115" s="233"/>
      <c r="H115" s="233"/>
      <c r="I115" s="40" t="s">
        <v>211</v>
      </c>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41">
        <f t="shared" si="48"/>
        <v>5</v>
      </c>
      <c r="AH115" s="233"/>
      <c r="AI115" s="233"/>
      <c r="AJ115" s="233"/>
      <c r="AK115" s="20">
        <v>2</v>
      </c>
      <c r="AL115" s="16" t="s">
        <v>528</v>
      </c>
      <c r="AM115" s="26" t="s">
        <v>198</v>
      </c>
      <c r="AN115" s="26">
        <f t="shared" si="60"/>
        <v>15</v>
      </c>
      <c r="AO115" s="26" t="s">
        <v>199</v>
      </c>
      <c r="AP115" s="26">
        <f t="shared" si="61"/>
        <v>15</v>
      </c>
      <c r="AQ115" s="26" t="s">
        <v>200</v>
      </c>
      <c r="AR115" s="26">
        <f t="shared" si="62"/>
        <v>15</v>
      </c>
      <c r="AS115" s="26" t="s">
        <v>201</v>
      </c>
      <c r="AT115" s="26">
        <f t="shared" si="63"/>
        <v>10</v>
      </c>
      <c r="AU115" s="26" t="s">
        <v>202</v>
      </c>
      <c r="AV115" s="26">
        <f t="shared" si="64"/>
        <v>15</v>
      </c>
      <c r="AW115" s="26" t="s">
        <v>203</v>
      </c>
      <c r="AX115" s="26">
        <f t="shared" si="65"/>
        <v>15</v>
      </c>
      <c r="AY115" s="26" t="s">
        <v>204</v>
      </c>
      <c r="AZ115" s="26">
        <f t="shared" si="66"/>
        <v>15</v>
      </c>
      <c r="BA115" s="61">
        <f t="shared" si="67"/>
        <v>100</v>
      </c>
      <c r="BB115" s="26" t="str">
        <f t="shared" si="68"/>
        <v>Fuerte</v>
      </c>
      <c r="BC115" s="26" t="s">
        <v>205</v>
      </c>
      <c r="BD115" s="26">
        <f t="shared" si="69"/>
        <v>100</v>
      </c>
      <c r="BE115" s="19" t="str">
        <f t="shared" si="70"/>
        <v>Fuerte</v>
      </c>
      <c r="BF115" s="233"/>
      <c r="BG115" s="233"/>
      <c r="BH115" s="233"/>
      <c r="BI115" s="233"/>
      <c r="BJ115" s="233"/>
      <c r="BK115" s="233"/>
      <c r="BL115" s="233"/>
      <c r="BM115" s="233"/>
      <c r="BN115" s="19"/>
      <c r="BO115" s="20"/>
      <c r="BP115" s="20"/>
      <c r="BQ115" s="20"/>
      <c r="BR115" s="20"/>
      <c r="BS115" s="20"/>
      <c r="BT115" s="62"/>
      <c r="BU115" s="62"/>
      <c r="BV115" s="20"/>
      <c r="BW115" s="20"/>
      <c r="BX115" s="47"/>
      <c r="BY115" s="47"/>
      <c r="BZ115" s="47"/>
      <c r="CA115" s="47"/>
      <c r="CB115" s="47"/>
      <c r="CC115" s="47"/>
      <c r="CD115" s="47"/>
      <c r="CE115" s="47"/>
      <c r="CF115" s="47"/>
      <c r="CG115" s="47"/>
      <c r="CH115" s="47"/>
      <c r="CI115" s="47"/>
      <c r="CJ115" s="47"/>
      <c r="CK115" s="47"/>
      <c r="CL115" s="47"/>
      <c r="CM115" s="47"/>
      <c r="CN115" s="47"/>
      <c r="CO115" s="47"/>
      <c r="CP115" s="47"/>
      <c r="CQ115" s="47"/>
    </row>
    <row r="116" spans="1:95" ht="49.5" customHeight="1">
      <c r="A116" s="233"/>
      <c r="B116" s="233"/>
      <c r="C116" s="233"/>
      <c r="D116" s="233"/>
      <c r="E116" s="64"/>
      <c r="F116" s="64"/>
      <c r="G116" s="233"/>
      <c r="H116" s="233"/>
      <c r="I116" s="40" t="s">
        <v>432</v>
      </c>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41">
        <f t="shared" si="48"/>
        <v>5</v>
      </c>
      <c r="AH116" s="233"/>
      <c r="AI116" s="233"/>
      <c r="AJ116" s="233"/>
      <c r="AK116" s="20">
        <v>3</v>
      </c>
      <c r="AL116" s="16" t="s">
        <v>229</v>
      </c>
      <c r="AM116" s="26"/>
      <c r="AN116" s="26" t="str">
        <f t="shared" si="60"/>
        <v/>
      </c>
      <c r="AO116" s="26"/>
      <c r="AP116" s="26" t="str">
        <f t="shared" si="61"/>
        <v/>
      </c>
      <c r="AQ116" s="26"/>
      <c r="AR116" s="26" t="str">
        <f t="shared" si="62"/>
        <v/>
      </c>
      <c r="AS116" s="26"/>
      <c r="AT116" s="26" t="str">
        <f t="shared" si="63"/>
        <v/>
      </c>
      <c r="AU116" s="26"/>
      <c r="AV116" s="26" t="str">
        <f t="shared" si="64"/>
        <v/>
      </c>
      <c r="AW116" s="26"/>
      <c r="AX116" s="26" t="str">
        <f t="shared" si="65"/>
        <v/>
      </c>
      <c r="AY116" s="26"/>
      <c r="AZ116" s="26" t="str">
        <f t="shared" si="66"/>
        <v/>
      </c>
      <c r="BA116" s="61"/>
      <c r="BB116" s="26"/>
      <c r="BC116" s="26"/>
      <c r="BD116" s="26"/>
      <c r="BE116" s="19"/>
      <c r="BF116" s="233"/>
      <c r="BG116" s="233"/>
      <c r="BH116" s="233"/>
      <c r="BI116" s="233"/>
      <c r="BJ116" s="233"/>
      <c r="BK116" s="233"/>
      <c r="BL116" s="233"/>
      <c r="BM116" s="233"/>
      <c r="BN116" s="19"/>
      <c r="BO116" s="20"/>
      <c r="BP116" s="20"/>
      <c r="BQ116" s="20"/>
      <c r="BR116" s="20"/>
      <c r="BS116" s="20"/>
      <c r="BT116" s="62"/>
      <c r="BU116" s="62"/>
      <c r="BV116" s="20"/>
      <c r="BW116" s="20"/>
      <c r="BX116" s="47"/>
      <c r="BY116" s="47"/>
      <c r="BZ116" s="47"/>
      <c r="CA116" s="47"/>
      <c r="CB116" s="47"/>
      <c r="CC116" s="47"/>
      <c r="CD116" s="47"/>
      <c r="CE116" s="47"/>
      <c r="CF116" s="47"/>
      <c r="CG116" s="47"/>
      <c r="CH116" s="47"/>
      <c r="CI116" s="47"/>
      <c r="CJ116" s="47"/>
      <c r="CK116" s="47"/>
      <c r="CL116" s="47"/>
      <c r="CM116" s="47"/>
      <c r="CN116" s="47"/>
      <c r="CO116" s="47"/>
      <c r="CP116" s="47"/>
      <c r="CQ116" s="47"/>
    </row>
    <row r="117" spans="1:95" ht="49.5" customHeight="1">
      <c r="A117" s="233"/>
      <c r="B117" s="233"/>
      <c r="C117" s="233"/>
      <c r="D117" s="233"/>
      <c r="E117" s="64"/>
      <c r="F117" s="64"/>
      <c r="G117" s="233"/>
      <c r="H117" s="233"/>
      <c r="I117" s="40"/>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41">
        <f t="shared" si="48"/>
        <v>5</v>
      </c>
      <c r="AH117" s="233"/>
      <c r="AI117" s="233"/>
      <c r="AJ117" s="233"/>
      <c r="AK117" s="20">
        <v>4</v>
      </c>
      <c r="AL117" s="16" t="s">
        <v>229</v>
      </c>
      <c r="AM117" s="26"/>
      <c r="AN117" s="26" t="str">
        <f t="shared" si="60"/>
        <v/>
      </c>
      <c r="AO117" s="26"/>
      <c r="AP117" s="26" t="str">
        <f t="shared" si="61"/>
        <v/>
      </c>
      <c r="AQ117" s="26"/>
      <c r="AR117" s="26" t="str">
        <f t="shared" si="62"/>
        <v/>
      </c>
      <c r="AS117" s="26"/>
      <c r="AT117" s="26" t="str">
        <f t="shared" si="63"/>
        <v/>
      </c>
      <c r="AU117" s="26"/>
      <c r="AV117" s="26" t="str">
        <f t="shared" si="64"/>
        <v/>
      </c>
      <c r="AW117" s="26"/>
      <c r="AX117" s="26" t="str">
        <f t="shared" si="65"/>
        <v/>
      </c>
      <c r="AY117" s="26"/>
      <c r="AZ117" s="26" t="str">
        <f t="shared" si="66"/>
        <v/>
      </c>
      <c r="BA117" s="61"/>
      <c r="BB117" s="26"/>
      <c r="BC117" s="26"/>
      <c r="BD117" s="26"/>
      <c r="BE117" s="19"/>
      <c r="BF117" s="233"/>
      <c r="BG117" s="233"/>
      <c r="BH117" s="233"/>
      <c r="BI117" s="233"/>
      <c r="BJ117" s="233"/>
      <c r="BK117" s="233"/>
      <c r="BL117" s="233"/>
      <c r="BM117" s="233"/>
      <c r="BN117" s="19"/>
      <c r="BO117" s="20"/>
      <c r="BP117" s="20"/>
      <c r="BQ117" s="20"/>
      <c r="BR117" s="20"/>
      <c r="BS117" s="20"/>
      <c r="BT117" s="62"/>
      <c r="BU117" s="62"/>
      <c r="BV117" s="20"/>
      <c r="BW117" s="20"/>
      <c r="BX117" s="47"/>
      <c r="BY117" s="47"/>
      <c r="BZ117" s="47"/>
      <c r="CA117" s="47"/>
      <c r="CB117" s="47"/>
      <c r="CC117" s="47"/>
      <c r="CD117" s="47"/>
      <c r="CE117" s="47"/>
      <c r="CF117" s="47"/>
      <c r="CG117" s="47"/>
      <c r="CH117" s="47"/>
      <c r="CI117" s="47"/>
      <c r="CJ117" s="47"/>
      <c r="CK117" s="47"/>
      <c r="CL117" s="47"/>
      <c r="CM117" s="47"/>
      <c r="CN117" s="47"/>
      <c r="CO117" s="47"/>
      <c r="CP117" s="47"/>
      <c r="CQ117" s="47"/>
    </row>
    <row r="118" spans="1:95" ht="49.5" customHeight="1">
      <c r="A118" s="233"/>
      <c r="B118" s="233"/>
      <c r="C118" s="233"/>
      <c r="D118" s="233"/>
      <c r="E118" s="64"/>
      <c r="F118" s="64"/>
      <c r="G118" s="233"/>
      <c r="H118" s="233"/>
      <c r="I118" s="40"/>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41">
        <f t="shared" si="48"/>
        <v>5</v>
      </c>
      <c r="AH118" s="233"/>
      <c r="AI118" s="233"/>
      <c r="AJ118" s="233"/>
      <c r="AK118" s="20">
        <v>5</v>
      </c>
      <c r="AL118" s="16" t="s">
        <v>229</v>
      </c>
      <c r="AM118" s="26"/>
      <c r="AN118" s="26" t="str">
        <f t="shared" si="60"/>
        <v/>
      </c>
      <c r="AO118" s="26"/>
      <c r="AP118" s="26" t="str">
        <f t="shared" si="61"/>
        <v/>
      </c>
      <c r="AQ118" s="26"/>
      <c r="AR118" s="26" t="str">
        <f t="shared" si="62"/>
        <v/>
      </c>
      <c r="AS118" s="26"/>
      <c r="AT118" s="26" t="str">
        <f t="shared" si="63"/>
        <v/>
      </c>
      <c r="AU118" s="26"/>
      <c r="AV118" s="26" t="str">
        <f t="shared" si="64"/>
        <v/>
      </c>
      <c r="AW118" s="26"/>
      <c r="AX118" s="26" t="str">
        <f t="shared" si="65"/>
        <v/>
      </c>
      <c r="AY118" s="26"/>
      <c r="AZ118" s="26" t="str">
        <f t="shared" si="66"/>
        <v/>
      </c>
      <c r="BA118" s="61"/>
      <c r="BB118" s="26"/>
      <c r="BC118" s="26"/>
      <c r="BD118" s="26"/>
      <c r="BE118" s="19"/>
      <c r="BF118" s="233"/>
      <c r="BG118" s="233"/>
      <c r="BH118" s="233"/>
      <c r="BI118" s="233"/>
      <c r="BJ118" s="233"/>
      <c r="BK118" s="233"/>
      <c r="BL118" s="233"/>
      <c r="BM118" s="233"/>
      <c r="BN118" s="19"/>
      <c r="BO118" s="20"/>
      <c r="BP118" s="20"/>
      <c r="BQ118" s="20"/>
      <c r="BR118" s="20"/>
      <c r="BS118" s="20"/>
      <c r="BT118" s="62"/>
      <c r="BU118" s="62"/>
      <c r="BV118" s="20"/>
      <c r="BW118" s="20"/>
      <c r="BX118" s="47"/>
      <c r="BY118" s="47"/>
      <c r="BZ118" s="47"/>
      <c r="CA118" s="47"/>
      <c r="CB118" s="47"/>
      <c r="CC118" s="47"/>
      <c r="CD118" s="47"/>
      <c r="CE118" s="47"/>
      <c r="CF118" s="47"/>
      <c r="CG118" s="47"/>
      <c r="CH118" s="47"/>
      <c r="CI118" s="47"/>
      <c r="CJ118" s="47"/>
      <c r="CK118" s="47"/>
      <c r="CL118" s="47"/>
      <c r="CM118" s="47"/>
      <c r="CN118" s="47"/>
      <c r="CO118" s="47"/>
      <c r="CP118" s="47"/>
      <c r="CQ118" s="47"/>
    </row>
    <row r="119" spans="1:95" ht="141" customHeight="1">
      <c r="A119" s="234"/>
      <c r="B119" s="234"/>
      <c r="C119" s="234"/>
      <c r="D119" s="234"/>
      <c r="E119" s="65"/>
      <c r="F119" s="65"/>
      <c r="G119" s="234"/>
      <c r="H119" s="234"/>
      <c r="I119" s="40"/>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41">
        <f t="shared" si="48"/>
        <v>5</v>
      </c>
      <c r="AH119" s="234"/>
      <c r="AI119" s="234"/>
      <c r="AJ119" s="234"/>
      <c r="AK119" s="20">
        <v>6</v>
      </c>
      <c r="AL119" s="16" t="s">
        <v>229</v>
      </c>
      <c r="AM119" s="26"/>
      <c r="AN119" s="26" t="str">
        <f t="shared" si="60"/>
        <v/>
      </c>
      <c r="AO119" s="26"/>
      <c r="AP119" s="26" t="str">
        <f t="shared" si="61"/>
        <v/>
      </c>
      <c r="AQ119" s="26"/>
      <c r="AR119" s="26" t="str">
        <f t="shared" si="62"/>
        <v/>
      </c>
      <c r="AS119" s="26"/>
      <c r="AT119" s="26" t="str">
        <f t="shared" si="63"/>
        <v/>
      </c>
      <c r="AU119" s="26"/>
      <c r="AV119" s="26" t="str">
        <f t="shared" si="64"/>
        <v/>
      </c>
      <c r="AW119" s="26"/>
      <c r="AX119" s="26" t="str">
        <f t="shared" si="65"/>
        <v/>
      </c>
      <c r="AY119" s="26"/>
      <c r="AZ119" s="26" t="str">
        <f t="shared" si="66"/>
        <v/>
      </c>
      <c r="BA119" s="61"/>
      <c r="BB119" s="26"/>
      <c r="BC119" s="26"/>
      <c r="BD119" s="26"/>
      <c r="BE119" s="19"/>
      <c r="BF119" s="234"/>
      <c r="BG119" s="234"/>
      <c r="BH119" s="234"/>
      <c r="BI119" s="234"/>
      <c r="BJ119" s="234"/>
      <c r="BK119" s="234"/>
      <c r="BL119" s="234"/>
      <c r="BM119" s="234"/>
      <c r="BN119" s="19"/>
      <c r="BO119" s="20"/>
      <c r="BP119" s="20"/>
      <c r="BQ119" s="20"/>
      <c r="BR119" s="20"/>
      <c r="BS119" s="20"/>
      <c r="BT119" s="62"/>
      <c r="BU119" s="62"/>
      <c r="BV119" s="20"/>
      <c r="BW119" s="20"/>
      <c r="BX119" s="47"/>
      <c r="BY119" s="47"/>
      <c r="BZ119" s="47"/>
      <c r="CA119" s="47"/>
      <c r="CB119" s="47"/>
      <c r="CC119" s="47"/>
      <c r="CD119" s="47"/>
      <c r="CE119" s="47"/>
      <c r="CF119" s="47"/>
      <c r="CG119" s="47"/>
      <c r="CH119" s="47"/>
      <c r="CI119" s="47"/>
      <c r="CJ119" s="47"/>
      <c r="CK119" s="47"/>
      <c r="CL119" s="47"/>
      <c r="CM119" s="47"/>
      <c r="CN119" s="47"/>
      <c r="CO119" s="47"/>
      <c r="CP119" s="47"/>
      <c r="CQ119" s="47"/>
    </row>
    <row r="120" spans="1:95" ht="49.5" customHeight="1">
      <c r="A120" s="268">
        <v>20</v>
      </c>
      <c r="B120" s="268" t="s">
        <v>529</v>
      </c>
      <c r="C120" s="289" t="s">
        <v>530</v>
      </c>
      <c r="D120" s="289" t="s">
        <v>531</v>
      </c>
      <c r="E120" s="64" t="s">
        <v>532</v>
      </c>
      <c r="F120" s="64" t="s">
        <v>533</v>
      </c>
      <c r="G120" s="268" t="s">
        <v>534</v>
      </c>
      <c r="H120" s="268" t="s">
        <v>193</v>
      </c>
      <c r="I120" s="81" t="s">
        <v>211</v>
      </c>
      <c r="J120" s="268">
        <v>1</v>
      </c>
      <c r="K120" s="235" t="str">
        <f>IF(J120&lt;=0,"",IF(J120=1,"Rara vez",IF(J120=2,"Improbable",IF(J120=3,"Posible",IF(J120=4,"Probable",IF(J120=5,"Casi Seguro"))))))</f>
        <v>Rara vez</v>
      </c>
      <c r="L120" s="232">
        <f>IF(K120="","",IF(K120="Rara vez",0.2,IF(K120="Improbable",0.4,IF(K120="Posible",0.6,IF(K120="Probable",0.8,IF(K120="Casi seguro",1,))))))</f>
        <v>0.2</v>
      </c>
      <c r="M120" s="289" t="s">
        <v>195</v>
      </c>
      <c r="N120" s="289" t="s">
        <v>195</v>
      </c>
      <c r="O120" s="289" t="s">
        <v>195</v>
      </c>
      <c r="P120" s="289" t="s">
        <v>195</v>
      </c>
      <c r="Q120" s="289" t="s">
        <v>195</v>
      </c>
      <c r="R120" s="289" t="s">
        <v>195</v>
      </c>
      <c r="S120" s="289" t="s">
        <v>196</v>
      </c>
      <c r="T120" s="289" t="s">
        <v>195</v>
      </c>
      <c r="U120" s="289" t="s">
        <v>196</v>
      </c>
      <c r="V120" s="289" t="s">
        <v>195</v>
      </c>
      <c r="W120" s="289" t="s">
        <v>195</v>
      </c>
      <c r="X120" s="289" t="s">
        <v>195</v>
      </c>
      <c r="Y120" s="289" t="s">
        <v>195</v>
      </c>
      <c r="Z120" s="289" t="s">
        <v>195</v>
      </c>
      <c r="AA120" s="289" t="s">
        <v>195</v>
      </c>
      <c r="AB120" s="289" t="s">
        <v>196</v>
      </c>
      <c r="AC120" s="289" t="s">
        <v>195</v>
      </c>
      <c r="AD120" s="289" t="s">
        <v>196</v>
      </c>
      <c r="AE120" s="289" t="s">
        <v>196</v>
      </c>
      <c r="AF120" s="241">
        <f>IF(AB120="Si","19",COUNTIF(M120:AE121,"si"))</f>
        <v>14</v>
      </c>
      <c r="AG120" s="41">
        <f t="shared" si="48"/>
        <v>20</v>
      </c>
      <c r="AH120" s="235" t="str">
        <f>IF(AG120=5,"Moderado",IF(AG120=10,"Mayor",IF(AG120=20,"Catastrófico",0)))</f>
        <v>Catastrófico</v>
      </c>
      <c r="AI120" s="232">
        <f>IF(AH120="","",IF(AH120="Leve",0.2,IF(AH120="Menor",0.4,IF(AH120="Moderado",0.6,IF(AH120="Mayor",0.8,IF(AH120="Catastrófico",1,))))))</f>
        <v>1</v>
      </c>
      <c r="AJ120" s="235" t="str">
        <f>IF(OR(AND(K120="Rara vez",AH120="Moderado"),AND(K120="Improbable",AH120="Moderado")),"Moderado",IF(OR(AND(K120="Rara vez",AH120="Mayor"),AND(K120="Improbable",AH120="Mayor"),AND(K120="Posible",AH120="Moderado"),AND(K120="Probable",AH120="Moderado")),"Alta",IF(OR(AND(K120="Rara vez",AH120="Catastrófico"),AND(K120="Improbable",AH120="Catastrófico"),AND(K120="Posible",AH120="Catastrófico"),AND(K120="Probable",AH120="Catastrófico"),AND(K120="Casi seguro",AH120="Catastrófico"),AND(K120="Posible",AH120="Moderado"),AND(K120="Probable",AH120="Moderado"),AND(K120="Casi seguro",AH120="Moderado"),AND(K120="Posible",AH120="Mayor"),AND(K120="Probable",AH120="Mayor"),AND(K120="Casi seguro",AH120="Mayor")),"Extremo",)))</f>
        <v>Extremo</v>
      </c>
      <c r="AK120" s="20">
        <v>1</v>
      </c>
      <c r="AL120" s="16" t="s">
        <v>535</v>
      </c>
      <c r="AM120" s="26" t="s">
        <v>198</v>
      </c>
      <c r="AN120" s="26">
        <f t="shared" si="60"/>
        <v>15</v>
      </c>
      <c r="AO120" s="26" t="s">
        <v>199</v>
      </c>
      <c r="AP120" s="26">
        <f t="shared" si="61"/>
        <v>15</v>
      </c>
      <c r="AQ120" s="26" t="s">
        <v>200</v>
      </c>
      <c r="AR120" s="26">
        <f t="shared" si="62"/>
        <v>15</v>
      </c>
      <c r="AS120" s="26" t="s">
        <v>233</v>
      </c>
      <c r="AT120" s="26">
        <f t="shared" si="63"/>
        <v>15</v>
      </c>
      <c r="AU120" s="26" t="s">
        <v>202</v>
      </c>
      <c r="AV120" s="26">
        <f t="shared" si="64"/>
        <v>15</v>
      </c>
      <c r="AW120" s="26" t="s">
        <v>203</v>
      </c>
      <c r="AX120" s="26">
        <f t="shared" si="65"/>
        <v>15</v>
      </c>
      <c r="AY120" s="26" t="s">
        <v>204</v>
      </c>
      <c r="AZ120" s="26">
        <f t="shared" si="66"/>
        <v>15</v>
      </c>
      <c r="BA120" s="61">
        <f t="shared" ref="BA120:BA124" si="71">SUM(AN120,AP120,AR120,AT120,AV120,AX120,AZ120)</f>
        <v>105</v>
      </c>
      <c r="BB120" s="26" t="str">
        <f t="shared" ref="BB120:BB124" si="72">IF(BA120&gt;=96,"Fuerte",IF(AND(BA120&gt;=86, BA120&lt;96),"Moderado",IF(BA120&lt;86,"Débil")))</f>
        <v>Fuerte</v>
      </c>
      <c r="BC120" s="26" t="s">
        <v>205</v>
      </c>
      <c r="BD120" s="26">
        <f t="shared" ref="BD120:BD124" si="73">VALUE(IF(OR(AND(BB120="Fuerte",BC120="Fuerte")),"100",IF(OR(AND(BB120="Fuerte",BC120="Moderado"),AND(BB120="Moderado",BC120="Fuerte"),AND(BB120="Moderado",BC120="Moderado")),"50",IF(OR(AND(BB120="Fuerte",BC120="Débil"),AND(BB120="Moderado",BC120="Débil"),AND(BB120="Débil",BC120="Fuerte"),AND(BB120="Débil",BC120="Moderado"),AND(BB120="Débil",BC120="Débil")),"0",))))</f>
        <v>100</v>
      </c>
      <c r="BE120" s="19" t="str">
        <f t="shared" ref="BE120:BE124" si="74">IF(BD120=100,"Fuerte",IF(BD120=50,"Moderado",IF(BD120=0,"Débil")))</f>
        <v>Fuerte</v>
      </c>
      <c r="BF120" s="239">
        <f>AVERAGE(BD120:BD121)</f>
        <v>100</v>
      </c>
      <c r="BG120" s="239" t="str">
        <f>IF(BF120=100,"Fuerte",IF(AND(BF120&lt;=99, BF120&gt;=50),"Moderado",IF(BF120&lt;50,"Débil")))</f>
        <v>Fuerte</v>
      </c>
      <c r="BH120" s="256">
        <f>IF(BG120="Fuerte",(J120-2),IF(BG120="Moderado",(J120-1), IF(BG120="Débil",((J120-0)))))</f>
        <v>-1</v>
      </c>
      <c r="BI120" s="256" t="str">
        <f>IF(BH120&lt;=0,"Rara vez",IF(BH120=1,"Rara vez",IF(BH120=2,"Improbable",IF(BH120=3,"Posible",IF(BH120=4,"Probable",IF(BH120=5,"Casi Seguro"))))))</f>
        <v>Rara vez</v>
      </c>
      <c r="BJ120" s="232">
        <f>IF(BI120="","",IF(BI120="Rara vez",0.2,IF(BI120="Improbable",0.4,IF(BI120="Posible",0.6,IF(BI120="Probable",0.8,IF(BI120="Casi seguro",1,))))))</f>
        <v>0.2</v>
      </c>
      <c r="BK120" s="256" t="str">
        <f>IFERROR(IF(AG120=5,"Moderado",IF(AG120=10,"Mayor",IF(AG120=20,"Catastrófico",0))),"")</f>
        <v>Catastrófico</v>
      </c>
      <c r="BL120" s="232">
        <f>IF(AH120="","",IF(AH120="Moderado",0.6,IF(AH120="Mayor",0.8,IF(AH120="Catastrófico",1,))))</f>
        <v>1</v>
      </c>
      <c r="BM120" s="256" t="str">
        <f>IF(OR(AND(KBI120="Rara vez",BK120="Moderado"),AND(BI120="Improbable",BK120="Moderado")),"Moderado",IF(OR(AND(BI120="Rara vez",BK120="Mayor"),AND(BI120="Improbable",BK120="Mayor"),AND(BI120="Posible",BK120="Moderado"),AND(BI120="Probable",BK120="Moderado")),"Alta",IF(OR(AND(BI120="Rara vez",BK120="Catastrófico"),AND(BI120="Improbable",BK120="Catastrófico"),AND(BI120="Posible",BK120="Catastrófico"),AND(BI120="Probable",BK120="Catastrófico"),AND(BI120="Casi seguro",BK120="Catastrófico"),AND(BI120="Posible",BK120="Moderado"),AND(BI120="Probable",BK120="Moderado"),AND(BI120="Casi seguro",BK120="Moderado"),AND(BI120="Posible",BK120="Mayor"),AND(BI120="Probable",BK120="Mayor"),AND(BI120="Casi seguro",BK120="Mayor")),"Extremo",)))</f>
        <v>Extremo</v>
      </c>
      <c r="BN120" s="19" t="s">
        <v>244</v>
      </c>
      <c r="BO120" s="20" t="s">
        <v>536</v>
      </c>
      <c r="BP120" s="20" t="s">
        <v>435</v>
      </c>
      <c r="BQ120" s="20" t="s">
        <v>537</v>
      </c>
      <c r="BR120" s="20" t="s">
        <v>437</v>
      </c>
      <c r="BS120" s="20" t="s">
        <v>438</v>
      </c>
      <c r="BT120" s="62">
        <v>45016</v>
      </c>
      <c r="BU120" s="62">
        <v>45260</v>
      </c>
      <c r="BV120" s="20"/>
      <c r="BW120" s="20"/>
      <c r="BX120" s="47"/>
      <c r="BY120" s="47"/>
      <c r="BZ120" s="47"/>
      <c r="CA120" s="47"/>
      <c r="CB120" s="47"/>
      <c r="CC120" s="47"/>
      <c r="CD120" s="47"/>
      <c r="CE120" s="47"/>
      <c r="CF120" s="47"/>
      <c r="CG120" s="47"/>
      <c r="CH120" s="47"/>
      <c r="CI120" s="47"/>
      <c r="CJ120" s="47"/>
      <c r="CK120" s="47"/>
      <c r="CL120" s="47"/>
      <c r="CM120" s="47"/>
      <c r="CN120" s="47"/>
      <c r="CO120" s="47"/>
      <c r="CP120" s="47"/>
      <c r="CQ120" s="47"/>
    </row>
    <row r="121" spans="1:95" ht="49.5" customHeight="1">
      <c r="A121" s="233"/>
      <c r="B121" s="233"/>
      <c r="C121" s="276"/>
      <c r="D121" s="276"/>
      <c r="E121" s="64" t="s">
        <v>538</v>
      </c>
      <c r="F121" s="64"/>
      <c r="G121" s="233"/>
      <c r="H121" s="233"/>
      <c r="I121" s="81" t="s">
        <v>194</v>
      </c>
      <c r="J121" s="233"/>
      <c r="K121" s="233"/>
      <c r="L121" s="233"/>
      <c r="M121" s="276"/>
      <c r="N121" s="276"/>
      <c r="O121" s="276"/>
      <c r="P121" s="276"/>
      <c r="Q121" s="276"/>
      <c r="R121" s="276"/>
      <c r="S121" s="276"/>
      <c r="T121" s="276"/>
      <c r="U121" s="276"/>
      <c r="V121" s="276"/>
      <c r="W121" s="276"/>
      <c r="X121" s="276"/>
      <c r="Y121" s="276"/>
      <c r="Z121" s="276"/>
      <c r="AA121" s="276"/>
      <c r="AB121" s="276"/>
      <c r="AC121" s="276"/>
      <c r="AD121" s="276"/>
      <c r="AE121" s="276"/>
      <c r="AF121" s="233"/>
      <c r="AG121" s="41">
        <f t="shared" si="48"/>
        <v>5</v>
      </c>
      <c r="AH121" s="233"/>
      <c r="AI121" s="233"/>
      <c r="AJ121" s="233"/>
      <c r="AK121" s="20">
        <v>2</v>
      </c>
      <c r="AL121" s="16" t="s">
        <v>539</v>
      </c>
      <c r="AM121" s="26" t="s">
        <v>198</v>
      </c>
      <c r="AN121" s="26">
        <f t="shared" si="60"/>
        <v>15</v>
      </c>
      <c r="AO121" s="26" t="s">
        <v>199</v>
      </c>
      <c r="AP121" s="26">
        <f t="shared" si="61"/>
        <v>15</v>
      </c>
      <c r="AQ121" s="26" t="s">
        <v>200</v>
      </c>
      <c r="AR121" s="26">
        <f t="shared" si="62"/>
        <v>15</v>
      </c>
      <c r="AS121" s="26" t="s">
        <v>233</v>
      </c>
      <c r="AT121" s="26">
        <f t="shared" si="63"/>
        <v>15</v>
      </c>
      <c r="AU121" s="26" t="s">
        <v>202</v>
      </c>
      <c r="AV121" s="26">
        <f t="shared" si="64"/>
        <v>15</v>
      </c>
      <c r="AW121" s="26" t="s">
        <v>203</v>
      </c>
      <c r="AX121" s="26">
        <f t="shared" si="65"/>
        <v>15</v>
      </c>
      <c r="AY121" s="26" t="s">
        <v>204</v>
      </c>
      <c r="AZ121" s="26">
        <f t="shared" si="66"/>
        <v>15</v>
      </c>
      <c r="BA121" s="61">
        <f t="shared" si="71"/>
        <v>105</v>
      </c>
      <c r="BB121" s="26" t="str">
        <f t="shared" si="72"/>
        <v>Fuerte</v>
      </c>
      <c r="BC121" s="26" t="s">
        <v>205</v>
      </c>
      <c r="BD121" s="26">
        <f t="shared" si="73"/>
        <v>100</v>
      </c>
      <c r="BE121" s="19" t="str">
        <f t="shared" si="74"/>
        <v>Fuerte</v>
      </c>
      <c r="BF121" s="233"/>
      <c r="BG121" s="233"/>
      <c r="BH121" s="233"/>
      <c r="BI121" s="233"/>
      <c r="BJ121" s="233"/>
      <c r="BK121" s="233"/>
      <c r="BL121" s="233"/>
      <c r="BM121" s="233"/>
      <c r="BN121" s="19" t="s">
        <v>540</v>
      </c>
      <c r="BO121" s="20" t="s">
        <v>541</v>
      </c>
      <c r="BP121" s="20" t="s">
        <v>542</v>
      </c>
      <c r="BQ121" s="20" t="s">
        <v>543</v>
      </c>
      <c r="BR121" s="20" t="s">
        <v>437</v>
      </c>
      <c r="BS121" s="20" t="s">
        <v>438</v>
      </c>
      <c r="BT121" s="62">
        <v>45016</v>
      </c>
      <c r="BU121" s="62">
        <v>45260</v>
      </c>
      <c r="BV121" s="20"/>
      <c r="BW121" s="20"/>
      <c r="BX121" s="47"/>
      <c r="BY121" s="47"/>
      <c r="BZ121" s="47"/>
      <c r="CA121" s="47"/>
      <c r="CB121" s="47"/>
      <c r="CC121" s="47"/>
      <c r="CD121" s="47"/>
      <c r="CE121" s="47"/>
      <c r="CF121" s="47"/>
      <c r="CG121" s="47"/>
      <c r="CH121" s="47"/>
      <c r="CI121" s="47"/>
      <c r="CJ121" s="47"/>
      <c r="CK121" s="47"/>
      <c r="CL121" s="47"/>
      <c r="CM121" s="47"/>
      <c r="CN121" s="47"/>
      <c r="CO121" s="47"/>
      <c r="CP121" s="47"/>
      <c r="CQ121" s="47"/>
    </row>
    <row r="122" spans="1:95" ht="49.5" customHeight="1">
      <c r="A122" s="233"/>
      <c r="B122" s="233"/>
      <c r="C122" s="276"/>
      <c r="D122" s="276"/>
      <c r="E122" s="64" t="s">
        <v>544</v>
      </c>
      <c r="F122" s="21"/>
      <c r="G122" s="233"/>
      <c r="H122" s="233"/>
      <c r="I122" s="81" t="s">
        <v>217</v>
      </c>
      <c r="J122" s="233"/>
      <c r="K122" s="233"/>
      <c r="L122" s="233"/>
      <c r="M122" s="276"/>
      <c r="N122" s="276"/>
      <c r="O122" s="276"/>
      <c r="P122" s="276"/>
      <c r="Q122" s="276"/>
      <c r="R122" s="276"/>
      <c r="S122" s="276"/>
      <c r="T122" s="276"/>
      <c r="U122" s="276"/>
      <c r="V122" s="276"/>
      <c r="W122" s="276"/>
      <c r="X122" s="276"/>
      <c r="Y122" s="276"/>
      <c r="Z122" s="276"/>
      <c r="AA122" s="276"/>
      <c r="AB122" s="276"/>
      <c r="AC122" s="276"/>
      <c r="AD122" s="276"/>
      <c r="AE122" s="276"/>
      <c r="AF122" s="233"/>
      <c r="AG122" s="41">
        <f t="shared" si="48"/>
        <v>5</v>
      </c>
      <c r="AH122" s="233"/>
      <c r="AI122" s="233"/>
      <c r="AJ122" s="233"/>
      <c r="AK122" s="20">
        <v>3</v>
      </c>
      <c r="AL122" s="16" t="s">
        <v>545</v>
      </c>
      <c r="AM122" s="26" t="s">
        <v>198</v>
      </c>
      <c r="AN122" s="26">
        <f t="shared" si="60"/>
        <v>15</v>
      </c>
      <c r="AO122" s="26" t="s">
        <v>199</v>
      </c>
      <c r="AP122" s="26">
        <f t="shared" si="61"/>
        <v>15</v>
      </c>
      <c r="AQ122" s="26" t="s">
        <v>200</v>
      </c>
      <c r="AR122" s="26">
        <f t="shared" si="62"/>
        <v>15</v>
      </c>
      <c r="AS122" s="26" t="s">
        <v>233</v>
      </c>
      <c r="AT122" s="26">
        <f t="shared" si="63"/>
        <v>15</v>
      </c>
      <c r="AU122" s="26" t="s">
        <v>202</v>
      </c>
      <c r="AV122" s="26">
        <f t="shared" si="64"/>
        <v>15</v>
      </c>
      <c r="AW122" s="26" t="s">
        <v>203</v>
      </c>
      <c r="AX122" s="26">
        <f t="shared" si="65"/>
        <v>15</v>
      </c>
      <c r="AY122" s="26" t="s">
        <v>204</v>
      </c>
      <c r="AZ122" s="26">
        <f t="shared" si="66"/>
        <v>15</v>
      </c>
      <c r="BA122" s="61">
        <f t="shared" si="71"/>
        <v>105</v>
      </c>
      <c r="BB122" s="26" t="str">
        <f t="shared" si="72"/>
        <v>Fuerte</v>
      </c>
      <c r="BC122" s="26" t="s">
        <v>205</v>
      </c>
      <c r="BD122" s="26">
        <f t="shared" si="73"/>
        <v>100</v>
      </c>
      <c r="BE122" s="19" t="str">
        <f t="shared" si="74"/>
        <v>Fuerte</v>
      </c>
      <c r="BF122" s="233"/>
      <c r="BG122" s="233"/>
      <c r="BH122" s="233"/>
      <c r="BI122" s="233"/>
      <c r="BJ122" s="233"/>
      <c r="BK122" s="233"/>
      <c r="BL122" s="233"/>
      <c r="BM122" s="233"/>
      <c r="BN122" s="19" t="s">
        <v>244</v>
      </c>
      <c r="BO122" s="20" t="s">
        <v>546</v>
      </c>
      <c r="BP122" s="20" t="s">
        <v>547</v>
      </c>
      <c r="BQ122" s="20" t="s">
        <v>548</v>
      </c>
      <c r="BR122" s="20" t="s">
        <v>437</v>
      </c>
      <c r="BS122" s="20" t="s">
        <v>438</v>
      </c>
      <c r="BT122" s="62">
        <v>45016</v>
      </c>
      <c r="BU122" s="62">
        <v>45260</v>
      </c>
      <c r="BV122" s="20"/>
      <c r="BW122" s="20"/>
      <c r="BX122" s="47"/>
      <c r="BY122" s="47"/>
      <c r="BZ122" s="47"/>
      <c r="CA122" s="47"/>
      <c r="CB122" s="47"/>
      <c r="CC122" s="47"/>
      <c r="CD122" s="47"/>
      <c r="CE122" s="47"/>
      <c r="CF122" s="47"/>
      <c r="CG122" s="47"/>
      <c r="CH122" s="47"/>
      <c r="CI122" s="47"/>
      <c r="CJ122" s="47"/>
      <c r="CK122" s="47"/>
      <c r="CL122" s="47"/>
      <c r="CM122" s="47"/>
      <c r="CN122" s="47"/>
      <c r="CO122" s="47"/>
      <c r="CP122" s="47"/>
      <c r="CQ122" s="47"/>
    </row>
    <row r="123" spans="1:95" ht="49.5" customHeight="1">
      <c r="A123" s="233"/>
      <c r="B123" s="233"/>
      <c r="C123" s="276"/>
      <c r="D123" s="276"/>
      <c r="E123" s="64"/>
      <c r="F123" s="64"/>
      <c r="G123" s="233"/>
      <c r="H123" s="233"/>
      <c r="I123" s="81" t="s">
        <v>432</v>
      </c>
      <c r="J123" s="233"/>
      <c r="K123" s="233"/>
      <c r="L123" s="233"/>
      <c r="M123" s="276"/>
      <c r="N123" s="276"/>
      <c r="O123" s="276"/>
      <c r="P123" s="276"/>
      <c r="Q123" s="276"/>
      <c r="R123" s="276"/>
      <c r="S123" s="276"/>
      <c r="T123" s="276"/>
      <c r="U123" s="276"/>
      <c r="V123" s="276"/>
      <c r="W123" s="276"/>
      <c r="X123" s="276"/>
      <c r="Y123" s="276"/>
      <c r="Z123" s="276"/>
      <c r="AA123" s="276"/>
      <c r="AB123" s="276"/>
      <c r="AC123" s="276"/>
      <c r="AD123" s="276"/>
      <c r="AE123" s="276"/>
      <c r="AF123" s="233"/>
      <c r="AG123" s="41">
        <f t="shared" si="48"/>
        <v>5</v>
      </c>
      <c r="AH123" s="233"/>
      <c r="AI123" s="233"/>
      <c r="AJ123" s="233"/>
      <c r="AK123" s="20">
        <v>4</v>
      </c>
      <c r="AL123" s="16" t="s">
        <v>549</v>
      </c>
      <c r="AM123" s="26" t="s">
        <v>198</v>
      </c>
      <c r="AN123" s="26">
        <f t="shared" si="60"/>
        <v>15</v>
      </c>
      <c r="AO123" s="26" t="s">
        <v>199</v>
      </c>
      <c r="AP123" s="26">
        <f t="shared" si="61"/>
        <v>15</v>
      </c>
      <c r="AQ123" s="26" t="s">
        <v>200</v>
      </c>
      <c r="AR123" s="26">
        <f t="shared" si="62"/>
        <v>15</v>
      </c>
      <c r="AS123" s="26" t="s">
        <v>201</v>
      </c>
      <c r="AT123" s="26">
        <f t="shared" si="63"/>
        <v>10</v>
      </c>
      <c r="AU123" s="26" t="s">
        <v>202</v>
      </c>
      <c r="AV123" s="26">
        <f t="shared" si="64"/>
        <v>15</v>
      </c>
      <c r="AW123" s="26" t="s">
        <v>203</v>
      </c>
      <c r="AX123" s="26">
        <f t="shared" si="65"/>
        <v>15</v>
      </c>
      <c r="AY123" s="26" t="s">
        <v>204</v>
      </c>
      <c r="AZ123" s="26">
        <f t="shared" si="66"/>
        <v>15</v>
      </c>
      <c r="BA123" s="61">
        <f t="shared" si="71"/>
        <v>100</v>
      </c>
      <c r="BB123" s="26" t="str">
        <f t="shared" si="72"/>
        <v>Fuerte</v>
      </c>
      <c r="BC123" s="26" t="s">
        <v>205</v>
      </c>
      <c r="BD123" s="26">
        <f t="shared" si="73"/>
        <v>100</v>
      </c>
      <c r="BE123" s="19" t="str">
        <f t="shared" si="74"/>
        <v>Fuerte</v>
      </c>
      <c r="BF123" s="233"/>
      <c r="BG123" s="233"/>
      <c r="BH123" s="233"/>
      <c r="BI123" s="233"/>
      <c r="BJ123" s="233"/>
      <c r="BK123" s="233"/>
      <c r="BL123" s="233"/>
      <c r="BM123" s="233"/>
      <c r="BN123" s="19" t="s">
        <v>244</v>
      </c>
      <c r="BO123" s="20" t="s">
        <v>550</v>
      </c>
      <c r="BP123" s="88" t="s">
        <v>551</v>
      </c>
      <c r="BQ123" s="88" t="s">
        <v>552</v>
      </c>
      <c r="BR123" s="20" t="s">
        <v>437</v>
      </c>
      <c r="BS123" s="20" t="s">
        <v>438</v>
      </c>
      <c r="BT123" s="62">
        <v>45016</v>
      </c>
      <c r="BU123" s="62">
        <v>45260</v>
      </c>
      <c r="BV123" s="20"/>
      <c r="BW123" s="20"/>
      <c r="BX123" s="47"/>
      <c r="BY123" s="47"/>
      <c r="BZ123" s="47"/>
      <c r="CA123" s="47"/>
      <c r="CB123" s="47"/>
      <c r="CC123" s="47"/>
      <c r="CD123" s="47"/>
      <c r="CE123" s="47"/>
      <c r="CF123" s="47"/>
      <c r="CG123" s="47"/>
      <c r="CH123" s="47"/>
      <c r="CI123" s="47"/>
      <c r="CJ123" s="47"/>
      <c r="CK123" s="47"/>
      <c r="CL123" s="47"/>
      <c r="CM123" s="47"/>
      <c r="CN123" s="47"/>
      <c r="CO123" s="47"/>
      <c r="CP123" s="47"/>
      <c r="CQ123" s="47"/>
    </row>
    <row r="124" spans="1:95" ht="49.5" customHeight="1">
      <c r="A124" s="233"/>
      <c r="B124" s="233"/>
      <c r="C124" s="276"/>
      <c r="D124" s="276"/>
      <c r="E124" s="64"/>
      <c r="F124" s="64"/>
      <c r="G124" s="233"/>
      <c r="H124" s="233"/>
      <c r="I124" s="81" t="s">
        <v>306</v>
      </c>
      <c r="J124" s="233"/>
      <c r="K124" s="233"/>
      <c r="L124" s="233"/>
      <c r="M124" s="276"/>
      <c r="N124" s="276"/>
      <c r="O124" s="276"/>
      <c r="P124" s="276"/>
      <c r="Q124" s="276"/>
      <c r="R124" s="276"/>
      <c r="S124" s="276"/>
      <c r="T124" s="276"/>
      <c r="U124" s="276"/>
      <c r="V124" s="276"/>
      <c r="W124" s="276"/>
      <c r="X124" s="276"/>
      <c r="Y124" s="276"/>
      <c r="Z124" s="276"/>
      <c r="AA124" s="276"/>
      <c r="AB124" s="276"/>
      <c r="AC124" s="276"/>
      <c r="AD124" s="276"/>
      <c r="AE124" s="276"/>
      <c r="AF124" s="233"/>
      <c r="AG124" s="41">
        <f t="shared" si="48"/>
        <v>5</v>
      </c>
      <c r="AH124" s="233"/>
      <c r="AI124" s="233"/>
      <c r="AJ124" s="233"/>
      <c r="AK124" s="20">
        <v>5</v>
      </c>
      <c r="AL124" s="16" t="s">
        <v>553</v>
      </c>
      <c r="AM124" s="26" t="s">
        <v>198</v>
      </c>
      <c r="AN124" s="26">
        <f t="shared" si="60"/>
        <v>15</v>
      </c>
      <c r="AO124" s="26" t="s">
        <v>199</v>
      </c>
      <c r="AP124" s="26">
        <f t="shared" si="61"/>
        <v>15</v>
      </c>
      <c r="AQ124" s="26" t="s">
        <v>200</v>
      </c>
      <c r="AR124" s="26">
        <f t="shared" si="62"/>
        <v>15</v>
      </c>
      <c r="AS124" s="26" t="s">
        <v>201</v>
      </c>
      <c r="AT124" s="26">
        <f t="shared" si="63"/>
        <v>10</v>
      </c>
      <c r="AU124" s="26" t="s">
        <v>202</v>
      </c>
      <c r="AV124" s="26">
        <f t="shared" si="64"/>
        <v>15</v>
      </c>
      <c r="AW124" s="26" t="s">
        <v>203</v>
      </c>
      <c r="AX124" s="26">
        <f t="shared" si="65"/>
        <v>15</v>
      </c>
      <c r="AY124" s="26" t="s">
        <v>204</v>
      </c>
      <c r="AZ124" s="26">
        <f t="shared" si="66"/>
        <v>15</v>
      </c>
      <c r="BA124" s="61">
        <f t="shared" si="71"/>
        <v>100</v>
      </c>
      <c r="BB124" s="26" t="str">
        <f t="shared" si="72"/>
        <v>Fuerte</v>
      </c>
      <c r="BC124" s="26" t="s">
        <v>205</v>
      </c>
      <c r="BD124" s="26">
        <f t="shared" si="73"/>
        <v>100</v>
      </c>
      <c r="BE124" s="19" t="str">
        <f t="shared" si="74"/>
        <v>Fuerte</v>
      </c>
      <c r="BF124" s="233"/>
      <c r="BG124" s="233"/>
      <c r="BH124" s="233"/>
      <c r="BI124" s="233"/>
      <c r="BJ124" s="233"/>
      <c r="BK124" s="233"/>
      <c r="BL124" s="233"/>
      <c r="BM124" s="233"/>
      <c r="BN124" s="19" t="s">
        <v>244</v>
      </c>
      <c r="BO124" s="89" t="s">
        <v>554</v>
      </c>
      <c r="BP124" s="20" t="s">
        <v>555</v>
      </c>
      <c r="BQ124" s="20" t="s">
        <v>556</v>
      </c>
      <c r="BR124" s="20" t="s">
        <v>437</v>
      </c>
      <c r="BS124" s="20" t="s">
        <v>438</v>
      </c>
      <c r="BT124" s="62">
        <v>45016</v>
      </c>
      <c r="BU124" s="62">
        <v>45260</v>
      </c>
      <c r="BV124" s="20"/>
      <c r="BW124" s="20"/>
      <c r="BX124" s="47"/>
      <c r="BY124" s="47"/>
      <c r="BZ124" s="47"/>
      <c r="CA124" s="47"/>
      <c r="CB124" s="47"/>
      <c r="CC124" s="47"/>
      <c r="CD124" s="47"/>
      <c r="CE124" s="47"/>
      <c r="CF124" s="47"/>
      <c r="CG124" s="47"/>
      <c r="CH124" s="47"/>
      <c r="CI124" s="47"/>
      <c r="CJ124" s="47"/>
      <c r="CK124" s="47"/>
      <c r="CL124" s="47"/>
      <c r="CM124" s="47"/>
      <c r="CN124" s="47"/>
      <c r="CO124" s="47"/>
      <c r="CP124" s="47"/>
      <c r="CQ124" s="47"/>
    </row>
    <row r="125" spans="1:95" ht="49.5" customHeight="1">
      <c r="A125" s="234"/>
      <c r="B125" s="234"/>
      <c r="C125" s="290"/>
      <c r="D125" s="290"/>
      <c r="E125" s="65"/>
      <c r="F125" s="65"/>
      <c r="G125" s="234"/>
      <c r="H125" s="234"/>
      <c r="I125" s="40"/>
      <c r="J125" s="234"/>
      <c r="K125" s="234"/>
      <c r="L125" s="234"/>
      <c r="M125" s="290"/>
      <c r="N125" s="290"/>
      <c r="O125" s="290"/>
      <c r="P125" s="290"/>
      <c r="Q125" s="290"/>
      <c r="R125" s="290"/>
      <c r="S125" s="290"/>
      <c r="T125" s="290"/>
      <c r="U125" s="290"/>
      <c r="V125" s="290"/>
      <c r="W125" s="290"/>
      <c r="X125" s="290"/>
      <c r="Y125" s="290"/>
      <c r="Z125" s="290"/>
      <c r="AA125" s="290"/>
      <c r="AB125" s="290"/>
      <c r="AC125" s="290"/>
      <c r="AD125" s="290"/>
      <c r="AE125" s="290"/>
      <c r="AF125" s="234"/>
      <c r="AG125" s="41">
        <f t="shared" si="48"/>
        <v>5</v>
      </c>
      <c r="AH125" s="234"/>
      <c r="AI125" s="234"/>
      <c r="AJ125" s="234"/>
      <c r="AK125" s="20">
        <v>6</v>
      </c>
      <c r="AL125" s="16" t="s">
        <v>229</v>
      </c>
      <c r="AM125" s="26"/>
      <c r="AN125" s="26" t="str">
        <f t="shared" si="60"/>
        <v/>
      </c>
      <c r="AO125" s="26"/>
      <c r="AP125" s="26" t="str">
        <f t="shared" si="61"/>
        <v/>
      </c>
      <c r="AQ125" s="26"/>
      <c r="AR125" s="26" t="str">
        <f t="shared" si="62"/>
        <v/>
      </c>
      <c r="AS125" s="26"/>
      <c r="AT125" s="26" t="str">
        <f t="shared" si="63"/>
        <v/>
      </c>
      <c r="AU125" s="26"/>
      <c r="AV125" s="26" t="str">
        <f t="shared" si="64"/>
        <v/>
      </c>
      <c r="AW125" s="26"/>
      <c r="AX125" s="26" t="str">
        <f t="shared" si="65"/>
        <v/>
      </c>
      <c r="AY125" s="26"/>
      <c r="AZ125" s="26" t="str">
        <f t="shared" si="66"/>
        <v/>
      </c>
      <c r="BA125" s="61"/>
      <c r="BB125" s="26"/>
      <c r="BC125" s="26"/>
      <c r="BD125" s="26"/>
      <c r="BE125" s="19"/>
      <c r="BF125" s="234"/>
      <c r="BG125" s="234"/>
      <c r="BH125" s="234"/>
      <c r="BI125" s="234"/>
      <c r="BJ125" s="234"/>
      <c r="BK125" s="234"/>
      <c r="BL125" s="234"/>
      <c r="BM125" s="234"/>
      <c r="BN125" s="19"/>
      <c r="BO125" s="20"/>
      <c r="BP125" s="20"/>
      <c r="BQ125" s="20"/>
      <c r="BR125" s="20"/>
      <c r="BS125" s="20"/>
      <c r="BT125" s="62"/>
      <c r="BU125" s="62"/>
      <c r="BV125" s="20"/>
      <c r="BW125" s="20"/>
      <c r="BX125" s="47"/>
      <c r="BY125" s="47"/>
      <c r="BZ125" s="47"/>
      <c r="CA125" s="47"/>
      <c r="CB125" s="47"/>
      <c r="CC125" s="47"/>
      <c r="CD125" s="47"/>
      <c r="CE125" s="47"/>
      <c r="CF125" s="47"/>
      <c r="CG125" s="47"/>
      <c r="CH125" s="47"/>
      <c r="CI125" s="47"/>
      <c r="CJ125" s="47"/>
      <c r="CK125" s="47"/>
      <c r="CL125" s="47"/>
      <c r="CM125" s="47"/>
      <c r="CN125" s="47"/>
      <c r="CO125" s="47"/>
      <c r="CP125" s="47"/>
      <c r="CQ125" s="47"/>
    </row>
    <row r="126" spans="1:95" ht="96" customHeight="1">
      <c r="A126" s="268">
        <v>21</v>
      </c>
      <c r="B126" s="268" t="s">
        <v>557</v>
      </c>
      <c r="C126" s="268" t="s">
        <v>558</v>
      </c>
      <c r="D126" s="268" t="s">
        <v>559</v>
      </c>
      <c r="E126" s="268" t="s">
        <v>560</v>
      </c>
      <c r="F126" s="268" t="s">
        <v>561</v>
      </c>
      <c r="G126" s="268" t="s">
        <v>562</v>
      </c>
      <c r="H126" s="268" t="s">
        <v>193</v>
      </c>
      <c r="I126" s="40" t="s">
        <v>194</v>
      </c>
      <c r="J126" s="272">
        <v>4</v>
      </c>
      <c r="K126" s="235" t="str">
        <f>IF(J126&lt;=0,"",IF(J126=1,"Rara vez",IF(J126=2,"Improbable",IF(J126=3,"Posible",IF(J126=4,"Probable",IF(J126=5,"Casi Seguro"))))))</f>
        <v>Probable</v>
      </c>
      <c r="L126" s="232">
        <f>IF(K126="","",IF(K126="Rara vez",0.2,IF(K126="Improbable",0.4,IF(K126="Posible",0.6,IF(K126="Probable",0.8,IF(K126="Casi seguro",1,))))))</f>
        <v>0.8</v>
      </c>
      <c r="M126" s="232" t="s">
        <v>195</v>
      </c>
      <c r="N126" s="232" t="s">
        <v>195</v>
      </c>
      <c r="O126" s="232" t="s">
        <v>196</v>
      </c>
      <c r="P126" s="232" t="s">
        <v>196</v>
      </c>
      <c r="Q126" s="232" t="s">
        <v>195</v>
      </c>
      <c r="R126" s="232" t="s">
        <v>196</v>
      </c>
      <c r="S126" s="232" t="s">
        <v>196</v>
      </c>
      <c r="T126" s="232" t="s">
        <v>196</v>
      </c>
      <c r="U126" s="232" t="s">
        <v>195</v>
      </c>
      <c r="V126" s="232" t="s">
        <v>196</v>
      </c>
      <c r="W126" s="232" t="s">
        <v>195</v>
      </c>
      <c r="X126" s="232" t="s">
        <v>195</v>
      </c>
      <c r="Y126" s="232" t="s">
        <v>196</v>
      </c>
      <c r="Z126" s="232" t="s">
        <v>195</v>
      </c>
      <c r="AA126" s="232" t="s">
        <v>196</v>
      </c>
      <c r="AB126" s="232" t="s">
        <v>196</v>
      </c>
      <c r="AC126" s="232" t="s">
        <v>196</v>
      </c>
      <c r="AD126" s="232" t="s">
        <v>196</v>
      </c>
      <c r="AE126" s="232" t="s">
        <v>196</v>
      </c>
      <c r="AF126" s="241">
        <f>IF(AB126="Si","19",COUNTIF(M126:AE127,"si"))</f>
        <v>7</v>
      </c>
      <c r="AG126" s="41">
        <f t="shared" si="48"/>
        <v>10</v>
      </c>
      <c r="AH126" s="235" t="str">
        <f>IF(AG126=5,"Moderado",IF(AG126=10,"Mayor",IF(AG126=20,"Catastrófico",0)))</f>
        <v>Mayor</v>
      </c>
      <c r="AI126" s="232">
        <f>IF(AH126="","",IF(AH126="Moderado",0.6,IF(AH126="Mayor",0.8,IF(AH126="Catastrófico",1,))))</f>
        <v>0.8</v>
      </c>
      <c r="AJ126" s="235" t="str">
        <f>IF(OR(AND(K126="Rara vez",AH126="Moderado"),AND(K126="Improbable",AH126="Moderado")),"Moderado",IF(OR(AND(K126="Rara vez",AH126="Mayor"),AND(K126="Improbable",AH126="Mayor"),AND(K126="Posible",AH126="Moderado"),AND(K126="Probable",AH126="Moderado")),"Alta",IF(OR(AND(K126="Rara vez",AH126="Catastrófico"),AND(K126="Improbable",AH126="Catastrófico"),AND(K126="Posible",AH126="Catastrófico"),AND(K126="Probable",AH126="Catastrófico"),AND(K126="Casi seguro",AH126="Catastrófico"),AND(K126="Posible",AH126="Moderado"),AND(K126="Probable",AH126="Moderado"),AND(K126="Casi seguro",AH126="Moderado"),AND(K126="Posible",AH126="Mayor"),AND(K126="Probable",AH126="Mayor"),AND(K126="Casi seguro",AH126="Mayor")),"Extremo",)))</f>
        <v>Extremo</v>
      </c>
      <c r="AK126" s="15">
        <v>1</v>
      </c>
      <c r="AL126" s="16" t="s">
        <v>563</v>
      </c>
      <c r="AM126" s="17" t="s">
        <v>198</v>
      </c>
      <c r="AN126" s="17">
        <f t="shared" si="60"/>
        <v>15</v>
      </c>
      <c r="AO126" s="17" t="s">
        <v>199</v>
      </c>
      <c r="AP126" s="17">
        <f t="shared" si="61"/>
        <v>15</v>
      </c>
      <c r="AQ126" s="17" t="s">
        <v>200</v>
      </c>
      <c r="AR126" s="17">
        <f t="shared" si="62"/>
        <v>15</v>
      </c>
      <c r="AS126" s="17" t="s">
        <v>233</v>
      </c>
      <c r="AT126" s="17">
        <f t="shared" si="63"/>
        <v>15</v>
      </c>
      <c r="AU126" s="17" t="s">
        <v>202</v>
      </c>
      <c r="AV126" s="17">
        <f t="shared" si="64"/>
        <v>15</v>
      </c>
      <c r="AW126" s="26" t="s">
        <v>203</v>
      </c>
      <c r="AX126" s="17">
        <f t="shared" si="65"/>
        <v>15</v>
      </c>
      <c r="AY126" s="26" t="s">
        <v>204</v>
      </c>
      <c r="AZ126" s="17">
        <f t="shared" si="66"/>
        <v>15</v>
      </c>
      <c r="BA126" s="66">
        <f>SUM(AN126,AP126,AR126,AT126,AV126,AX126,AZ126)</f>
        <v>105</v>
      </c>
      <c r="BB126" s="17" t="str">
        <f>IF(BA126&gt;=96,"Fuerte",IF(AND(BA126&gt;=86, BA126&lt;96),"Moderado",IF(BA126&lt;86,"Débil")))</f>
        <v>Fuerte</v>
      </c>
      <c r="BC126" s="17" t="s">
        <v>205</v>
      </c>
      <c r="BD126" s="17">
        <f>VALUE(IF(OR(AND(BB126="Fuerte",BC126="Fuerte")),"100",IF(OR(AND(BB126="Fuerte",BC126="Moderado"),AND(BB126="Moderado",BC126="Fuerte"),AND(BB126="Moderado",BC126="Moderado")),"50",IF(OR(AND(BB126="Fuerte",BC126="Débil"),AND(BB126="Moderado",BC126="Débil"),AND(BB126="Débil",BC126="Fuerte"),AND(BB126="Débil",BC126="Moderado"),AND(BB126="Débil",BC126="Débil")),"0",))))</f>
        <v>100</v>
      </c>
      <c r="BE126" s="43" t="str">
        <f>IF(BD126=100,"Fuerte",IF(BD126=50,"Moderado",IF(BD126=0,"Débil")))</f>
        <v>Fuerte</v>
      </c>
      <c r="BF126" s="238">
        <f>AVERAGE(BD126:BD131)</f>
        <v>100</v>
      </c>
      <c r="BG126" s="238" t="str">
        <f>IF(BF126=100,"Fuerte",IF(AND(BF126&lt;=99, BF126&gt;=50),"Moderado",IF(BF126&lt;50,"Débil")))</f>
        <v>Fuerte</v>
      </c>
      <c r="BH126" s="256">
        <f>IF(BG126="Fuerte",(J126-2),IF(BG126="Moderado",(J126-1), IF(BG126="Débil",((J126-0)))))</f>
        <v>2</v>
      </c>
      <c r="BI126" s="256" t="str">
        <f>IF(BH126&lt;=0,"",IF(BH126=1,"Rara vez",IF(BH126=2,"Improbable",IF(BH126=3,"Posible",IF(BH126=4,"Probable",IF(BH126=5,"Casi Seguro"))))))</f>
        <v>Improbable</v>
      </c>
      <c r="BJ126" s="273">
        <f>IF(BI126="","",IF(BI126="Rara vez",0.2,IF(BI126="Improbable",0.4,IF(BI126="Posible",0.6,IF(BI126="Probable",0.8,IF(BI126="Casi seguro",1,))))))</f>
        <v>0.4</v>
      </c>
      <c r="BK126" s="256" t="str">
        <f>IFERROR(IF(AG126=5,"Moderado",IF(AG126=10,"Mayor",IF(AG126=20,"Catastrófico",0))),"")</f>
        <v>Mayor</v>
      </c>
      <c r="BL126" s="273">
        <f>IF(AH126="","",IF(AH126="Moderado",0.6,IF(AH126="Mayor",0.8,IF(AH126="Catastrófico",1,))))</f>
        <v>0.8</v>
      </c>
      <c r="BM126" s="274" t="str">
        <f>IF(OR(AND(KBI126="Rara vez",BK126="Moderado"),AND(BI126="Improbable",BK126="Moderado")),"Moderado",IF(OR(AND(BI126="Rara vez",BK126="Mayor"),AND(BI126="Improbable",BK126="Mayor"),AND(BI126="Posible",BK126="Moderado"),AND(BI126="Probable",BK126="Moderado")),"Alta",IF(OR(AND(BI126="Rara vez",BK126="Catastrófico"),AND(BI126="Improbable",BK126="Catastrófico"),AND(BI126="Posible",BK126="Catastrófico"),AND(BI126="Probable",BK126="Catastrófico"),AND(BI126="Casi seguro",BK126="Catastrófico"),AND(BI126="Posible",BK126="Moderado"),AND(BI126="Probable",BK126="Moderado"),AND(BI126="Casi seguro",BK126="Moderado"),AND(BI126="Posible",BK126="Mayor"),AND(BI126="Probable",BK126="Mayor"),AND(BI126="Casi seguro",BK126="Mayor")),"Extremo",)))</f>
        <v>Alta</v>
      </c>
      <c r="BN126" s="43" t="s">
        <v>244</v>
      </c>
      <c r="BO126" s="20" t="s">
        <v>564</v>
      </c>
      <c r="BP126" s="20" t="s">
        <v>565</v>
      </c>
      <c r="BQ126" s="20" t="s">
        <v>566</v>
      </c>
      <c r="BR126" s="20" t="s">
        <v>557</v>
      </c>
      <c r="BS126" s="20" t="s">
        <v>567</v>
      </c>
      <c r="BT126" s="23" t="s">
        <v>568</v>
      </c>
      <c r="BU126" s="23" t="s">
        <v>569</v>
      </c>
      <c r="BV126" s="20"/>
      <c r="BW126" s="15"/>
      <c r="BX126" s="47"/>
      <c r="BY126" s="47"/>
      <c r="BZ126" s="47"/>
      <c r="CA126" s="47"/>
      <c r="CB126" s="47"/>
      <c r="CC126" s="47"/>
      <c r="CD126" s="47"/>
      <c r="CE126" s="47"/>
      <c r="CF126" s="47"/>
      <c r="CG126" s="47"/>
      <c r="CH126" s="47"/>
      <c r="CI126" s="47"/>
      <c r="CJ126" s="47"/>
      <c r="CK126" s="47"/>
      <c r="CL126" s="47"/>
      <c r="CM126" s="47"/>
      <c r="CN126" s="47"/>
      <c r="CO126" s="47"/>
      <c r="CP126" s="47"/>
      <c r="CQ126" s="47"/>
    </row>
    <row r="127" spans="1:95" ht="82.5" customHeight="1">
      <c r="A127" s="233"/>
      <c r="B127" s="233"/>
      <c r="C127" s="233"/>
      <c r="D127" s="233"/>
      <c r="E127" s="233"/>
      <c r="F127" s="233"/>
      <c r="G127" s="233"/>
      <c r="H127" s="233"/>
      <c r="I127" s="40"/>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41">
        <f t="shared" si="48"/>
        <v>5</v>
      </c>
      <c r="AH127" s="233"/>
      <c r="AI127" s="233"/>
      <c r="AJ127" s="233"/>
      <c r="AK127" s="15">
        <v>2</v>
      </c>
      <c r="AL127" s="16" t="s">
        <v>229</v>
      </c>
      <c r="AM127" s="17"/>
      <c r="AN127" s="17" t="str">
        <f t="shared" si="60"/>
        <v/>
      </c>
      <c r="AO127" s="17"/>
      <c r="AP127" s="17" t="str">
        <f t="shared" si="61"/>
        <v/>
      </c>
      <c r="AQ127" s="17"/>
      <c r="AR127" s="17" t="str">
        <f t="shared" si="62"/>
        <v/>
      </c>
      <c r="AS127" s="17"/>
      <c r="AT127" s="17" t="str">
        <f t="shared" si="63"/>
        <v/>
      </c>
      <c r="AU127" s="17"/>
      <c r="AV127" s="17" t="str">
        <f t="shared" si="64"/>
        <v/>
      </c>
      <c r="AW127" s="26"/>
      <c r="AX127" s="17" t="str">
        <f t="shared" si="65"/>
        <v/>
      </c>
      <c r="AY127" s="26"/>
      <c r="AZ127" s="17" t="str">
        <f t="shared" si="66"/>
        <v/>
      </c>
      <c r="BA127" s="66"/>
      <c r="BB127" s="17"/>
      <c r="BC127" s="17"/>
      <c r="BD127" s="17"/>
      <c r="BE127" s="43"/>
      <c r="BF127" s="233"/>
      <c r="BG127" s="233"/>
      <c r="BH127" s="233"/>
      <c r="BI127" s="233"/>
      <c r="BJ127" s="233"/>
      <c r="BK127" s="233"/>
      <c r="BL127" s="233"/>
      <c r="BM127" s="233"/>
      <c r="BN127" s="43"/>
      <c r="BO127" s="20"/>
      <c r="BP127" s="20"/>
      <c r="BQ127" s="20"/>
      <c r="BR127" s="20"/>
      <c r="BS127" s="20"/>
      <c r="BT127" s="23"/>
      <c r="BU127" s="23"/>
      <c r="BV127" s="20"/>
      <c r="BW127" s="15"/>
      <c r="BX127" s="47"/>
      <c r="BY127" s="47"/>
      <c r="BZ127" s="47"/>
      <c r="CA127" s="47"/>
      <c r="CB127" s="47"/>
      <c r="CC127" s="47"/>
      <c r="CD127" s="47"/>
      <c r="CE127" s="47"/>
      <c r="CF127" s="47"/>
      <c r="CG127" s="47"/>
      <c r="CH127" s="47"/>
      <c r="CI127" s="47"/>
      <c r="CJ127" s="47"/>
      <c r="CK127" s="47"/>
      <c r="CL127" s="47"/>
      <c r="CM127" s="47"/>
      <c r="CN127" s="47"/>
      <c r="CO127" s="47"/>
      <c r="CP127" s="47"/>
      <c r="CQ127" s="47"/>
    </row>
    <row r="128" spans="1:95" ht="49.5" customHeight="1">
      <c r="A128" s="233"/>
      <c r="B128" s="233"/>
      <c r="C128" s="233"/>
      <c r="D128" s="233"/>
      <c r="E128" s="233"/>
      <c r="F128" s="233"/>
      <c r="G128" s="233"/>
      <c r="H128" s="233"/>
      <c r="I128" s="40"/>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41">
        <f t="shared" si="48"/>
        <v>5</v>
      </c>
      <c r="AH128" s="233"/>
      <c r="AI128" s="233"/>
      <c r="AJ128" s="233"/>
      <c r="AK128" s="15">
        <v>3</v>
      </c>
      <c r="AL128" s="16" t="s">
        <v>229</v>
      </c>
      <c r="AM128" s="17"/>
      <c r="AN128" s="17" t="str">
        <f t="shared" si="60"/>
        <v/>
      </c>
      <c r="AO128" s="17"/>
      <c r="AP128" s="17" t="str">
        <f t="shared" si="61"/>
        <v/>
      </c>
      <c r="AQ128" s="17"/>
      <c r="AR128" s="17" t="str">
        <f t="shared" si="62"/>
        <v/>
      </c>
      <c r="AS128" s="17"/>
      <c r="AT128" s="17" t="str">
        <f t="shared" si="63"/>
        <v/>
      </c>
      <c r="AU128" s="17"/>
      <c r="AV128" s="17" t="str">
        <f t="shared" si="64"/>
        <v/>
      </c>
      <c r="AW128" s="26"/>
      <c r="AX128" s="17" t="str">
        <f t="shared" si="65"/>
        <v/>
      </c>
      <c r="AY128" s="26"/>
      <c r="AZ128" s="17" t="str">
        <f t="shared" si="66"/>
        <v/>
      </c>
      <c r="BA128" s="66"/>
      <c r="BB128" s="17"/>
      <c r="BC128" s="17"/>
      <c r="BD128" s="17"/>
      <c r="BE128" s="43"/>
      <c r="BF128" s="233"/>
      <c r="BG128" s="233"/>
      <c r="BH128" s="233"/>
      <c r="BI128" s="233"/>
      <c r="BJ128" s="233"/>
      <c r="BK128" s="233"/>
      <c r="BL128" s="233"/>
      <c r="BM128" s="233"/>
      <c r="BN128" s="43"/>
      <c r="BO128" s="20"/>
      <c r="BP128" s="20"/>
      <c r="BQ128" s="20"/>
      <c r="BR128" s="20"/>
      <c r="BS128" s="20"/>
      <c r="BT128" s="23"/>
      <c r="BU128" s="23"/>
      <c r="BV128" s="20"/>
      <c r="BW128" s="15"/>
      <c r="BX128" s="47"/>
      <c r="BY128" s="47"/>
      <c r="BZ128" s="47"/>
      <c r="CA128" s="47"/>
      <c r="CB128" s="47"/>
      <c r="CC128" s="47"/>
      <c r="CD128" s="47"/>
      <c r="CE128" s="47"/>
      <c r="CF128" s="47"/>
      <c r="CG128" s="47"/>
      <c r="CH128" s="47"/>
      <c r="CI128" s="47"/>
      <c r="CJ128" s="47"/>
      <c r="CK128" s="47"/>
      <c r="CL128" s="47"/>
      <c r="CM128" s="47"/>
      <c r="CN128" s="47"/>
      <c r="CO128" s="47"/>
      <c r="CP128" s="47"/>
      <c r="CQ128" s="47"/>
    </row>
    <row r="129" spans="1:95" ht="49.5" customHeight="1">
      <c r="A129" s="233"/>
      <c r="B129" s="233"/>
      <c r="C129" s="233"/>
      <c r="D129" s="233"/>
      <c r="E129" s="233"/>
      <c r="F129" s="233"/>
      <c r="G129" s="233"/>
      <c r="H129" s="233"/>
      <c r="I129" s="40"/>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E129" s="233"/>
      <c r="AF129" s="233"/>
      <c r="AG129" s="41">
        <f t="shared" si="48"/>
        <v>5</v>
      </c>
      <c r="AH129" s="233"/>
      <c r="AI129" s="233"/>
      <c r="AJ129" s="233"/>
      <c r="AK129" s="15">
        <v>4</v>
      </c>
      <c r="AL129" s="16" t="s">
        <v>229</v>
      </c>
      <c r="AM129" s="17"/>
      <c r="AN129" s="17" t="str">
        <f t="shared" si="60"/>
        <v/>
      </c>
      <c r="AO129" s="17"/>
      <c r="AP129" s="17" t="str">
        <f t="shared" si="61"/>
        <v/>
      </c>
      <c r="AQ129" s="17"/>
      <c r="AR129" s="17" t="str">
        <f t="shared" si="62"/>
        <v/>
      </c>
      <c r="AS129" s="17"/>
      <c r="AT129" s="17" t="str">
        <f t="shared" si="63"/>
        <v/>
      </c>
      <c r="AU129" s="17"/>
      <c r="AV129" s="17" t="str">
        <f t="shared" si="64"/>
        <v/>
      </c>
      <c r="AW129" s="26"/>
      <c r="AX129" s="17" t="str">
        <f t="shared" si="65"/>
        <v/>
      </c>
      <c r="AY129" s="26"/>
      <c r="AZ129" s="17" t="str">
        <f t="shared" si="66"/>
        <v/>
      </c>
      <c r="BA129" s="66"/>
      <c r="BB129" s="17"/>
      <c r="BC129" s="17"/>
      <c r="BD129" s="17"/>
      <c r="BE129" s="43"/>
      <c r="BF129" s="233"/>
      <c r="BG129" s="233"/>
      <c r="BH129" s="233"/>
      <c r="BI129" s="233"/>
      <c r="BJ129" s="233"/>
      <c r="BK129" s="233"/>
      <c r="BL129" s="233"/>
      <c r="BM129" s="233"/>
      <c r="BN129" s="43"/>
      <c r="BO129" s="20"/>
      <c r="BP129" s="20"/>
      <c r="BQ129" s="20"/>
      <c r="BR129" s="20"/>
      <c r="BS129" s="20"/>
      <c r="BT129" s="23"/>
      <c r="BU129" s="23"/>
      <c r="BV129" s="20"/>
      <c r="BW129" s="15"/>
      <c r="BX129" s="47"/>
      <c r="BY129" s="47"/>
      <c r="BZ129" s="47"/>
      <c r="CA129" s="47"/>
      <c r="CB129" s="47"/>
      <c r="CC129" s="47"/>
      <c r="CD129" s="47"/>
      <c r="CE129" s="47"/>
      <c r="CF129" s="47"/>
      <c r="CG129" s="47"/>
      <c r="CH129" s="47"/>
      <c r="CI129" s="47"/>
      <c r="CJ129" s="47"/>
      <c r="CK129" s="47"/>
      <c r="CL129" s="47"/>
      <c r="CM129" s="47"/>
      <c r="CN129" s="47"/>
      <c r="CO129" s="47"/>
      <c r="CP129" s="47"/>
      <c r="CQ129" s="47"/>
    </row>
    <row r="130" spans="1:95" ht="49.5" customHeight="1">
      <c r="A130" s="233"/>
      <c r="B130" s="233"/>
      <c r="C130" s="233"/>
      <c r="D130" s="233"/>
      <c r="E130" s="233"/>
      <c r="F130" s="233"/>
      <c r="G130" s="233"/>
      <c r="H130" s="233"/>
      <c r="I130" s="40"/>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41">
        <f t="shared" si="48"/>
        <v>5</v>
      </c>
      <c r="AH130" s="233"/>
      <c r="AI130" s="233"/>
      <c r="AJ130" s="233"/>
      <c r="AK130" s="15">
        <v>5</v>
      </c>
      <c r="AL130" s="16" t="s">
        <v>229</v>
      </c>
      <c r="AM130" s="17"/>
      <c r="AN130" s="17" t="str">
        <f t="shared" si="60"/>
        <v/>
      </c>
      <c r="AO130" s="17"/>
      <c r="AP130" s="17" t="str">
        <f t="shared" si="61"/>
        <v/>
      </c>
      <c r="AQ130" s="17"/>
      <c r="AR130" s="17" t="str">
        <f t="shared" si="62"/>
        <v/>
      </c>
      <c r="AS130" s="17"/>
      <c r="AT130" s="17" t="str">
        <f t="shared" si="63"/>
        <v/>
      </c>
      <c r="AU130" s="17"/>
      <c r="AV130" s="17" t="str">
        <f t="shared" si="64"/>
        <v/>
      </c>
      <c r="AW130" s="26"/>
      <c r="AX130" s="17" t="str">
        <f t="shared" si="65"/>
        <v/>
      </c>
      <c r="AY130" s="26"/>
      <c r="AZ130" s="17" t="str">
        <f t="shared" si="66"/>
        <v/>
      </c>
      <c r="BA130" s="66"/>
      <c r="BB130" s="17"/>
      <c r="BC130" s="17"/>
      <c r="BD130" s="17"/>
      <c r="BE130" s="43"/>
      <c r="BF130" s="233"/>
      <c r="BG130" s="233"/>
      <c r="BH130" s="233"/>
      <c r="BI130" s="233"/>
      <c r="BJ130" s="233"/>
      <c r="BK130" s="233"/>
      <c r="BL130" s="233"/>
      <c r="BM130" s="233"/>
      <c r="BN130" s="43"/>
      <c r="BO130" s="20"/>
      <c r="BP130" s="20"/>
      <c r="BQ130" s="20"/>
      <c r="BR130" s="20"/>
      <c r="BS130" s="20"/>
      <c r="BT130" s="23"/>
      <c r="BU130" s="23"/>
      <c r="BV130" s="20"/>
      <c r="BW130" s="15"/>
      <c r="BX130" s="47"/>
      <c r="BY130" s="47"/>
      <c r="BZ130" s="47"/>
      <c r="CA130" s="47"/>
      <c r="CB130" s="47"/>
      <c r="CC130" s="47"/>
      <c r="CD130" s="47"/>
      <c r="CE130" s="47"/>
      <c r="CF130" s="47"/>
      <c r="CG130" s="47"/>
      <c r="CH130" s="47"/>
      <c r="CI130" s="47"/>
      <c r="CJ130" s="47"/>
      <c r="CK130" s="47"/>
      <c r="CL130" s="47"/>
      <c r="CM130" s="47"/>
      <c r="CN130" s="47"/>
      <c r="CO130" s="47"/>
      <c r="CP130" s="47"/>
      <c r="CQ130" s="47"/>
    </row>
    <row r="131" spans="1:95" ht="49.5" customHeight="1">
      <c r="A131" s="234"/>
      <c r="B131" s="234"/>
      <c r="C131" s="234"/>
      <c r="D131" s="234"/>
      <c r="E131" s="234"/>
      <c r="F131" s="234"/>
      <c r="G131" s="234"/>
      <c r="H131" s="234"/>
      <c r="I131" s="40"/>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41">
        <f t="shared" si="48"/>
        <v>5</v>
      </c>
      <c r="AH131" s="234"/>
      <c r="AI131" s="234"/>
      <c r="AJ131" s="234"/>
      <c r="AK131" s="15">
        <v>6</v>
      </c>
      <c r="AL131" s="16" t="s">
        <v>229</v>
      </c>
      <c r="AM131" s="17"/>
      <c r="AN131" s="17" t="str">
        <f t="shared" si="60"/>
        <v/>
      </c>
      <c r="AO131" s="17"/>
      <c r="AP131" s="17" t="str">
        <f t="shared" si="61"/>
        <v/>
      </c>
      <c r="AQ131" s="17"/>
      <c r="AR131" s="17" t="str">
        <f t="shared" si="62"/>
        <v/>
      </c>
      <c r="AS131" s="17"/>
      <c r="AT131" s="17" t="str">
        <f t="shared" si="63"/>
        <v/>
      </c>
      <c r="AU131" s="17"/>
      <c r="AV131" s="17" t="str">
        <f t="shared" si="64"/>
        <v/>
      </c>
      <c r="AW131" s="26"/>
      <c r="AX131" s="17" t="str">
        <f t="shared" si="65"/>
        <v/>
      </c>
      <c r="AY131" s="26"/>
      <c r="AZ131" s="17" t="str">
        <f t="shared" si="66"/>
        <v/>
      </c>
      <c r="BA131" s="66"/>
      <c r="BB131" s="17"/>
      <c r="BC131" s="17"/>
      <c r="BD131" s="17"/>
      <c r="BE131" s="43"/>
      <c r="BF131" s="234"/>
      <c r="BG131" s="234"/>
      <c r="BH131" s="234"/>
      <c r="BI131" s="234"/>
      <c r="BJ131" s="234"/>
      <c r="BK131" s="234"/>
      <c r="BL131" s="234"/>
      <c r="BM131" s="234"/>
      <c r="BN131" s="43"/>
      <c r="BO131" s="20"/>
      <c r="BP131" s="20"/>
      <c r="BQ131" s="20"/>
      <c r="BR131" s="20"/>
      <c r="BS131" s="20"/>
      <c r="BT131" s="23"/>
      <c r="BU131" s="23"/>
      <c r="BV131" s="20"/>
      <c r="BW131" s="15"/>
      <c r="BX131" s="47"/>
      <c r="BY131" s="47"/>
      <c r="BZ131" s="47"/>
      <c r="CA131" s="47"/>
      <c r="CB131" s="47"/>
      <c r="CC131" s="47"/>
      <c r="CD131" s="47"/>
      <c r="CE131" s="47"/>
      <c r="CF131" s="47"/>
      <c r="CG131" s="47"/>
      <c r="CH131" s="47"/>
      <c r="CI131" s="47"/>
      <c r="CJ131" s="47"/>
      <c r="CK131" s="47"/>
      <c r="CL131" s="47"/>
      <c r="CM131" s="47"/>
      <c r="CN131" s="47"/>
      <c r="CO131" s="47"/>
      <c r="CP131" s="47"/>
      <c r="CQ131" s="47"/>
    </row>
    <row r="132" spans="1:95" ht="49.5" customHeight="1">
      <c r="A132" s="268">
        <v>22</v>
      </c>
      <c r="B132" s="268" t="s">
        <v>570</v>
      </c>
      <c r="C132" s="268" t="s">
        <v>571</v>
      </c>
      <c r="D132" s="268" t="s">
        <v>572</v>
      </c>
      <c r="E132" s="64" t="s">
        <v>573</v>
      </c>
      <c r="F132" s="64" t="s">
        <v>574</v>
      </c>
      <c r="G132" s="268" t="s">
        <v>575</v>
      </c>
      <c r="H132" s="268" t="s">
        <v>193</v>
      </c>
      <c r="I132" s="40" t="s">
        <v>194</v>
      </c>
      <c r="J132" s="272">
        <v>5</v>
      </c>
      <c r="K132" s="235" t="str">
        <f>IF(J132&lt;=0,"",IF(J132=1,"Rara vez",IF(J132=2,"Improbable",IF(J132=3,"Posible",IF(J132=4,"Probable",IF(J132=5,"Casi Seguro"))))))</f>
        <v>Casi Seguro</v>
      </c>
      <c r="L132" s="232">
        <f>IF(K132="","",IF(K132="Rara vez",0.2,IF(K132="Improbable",0.4,IF(K132="Posible",0.6,IF(K132="Probable",0.8,IF(K132="Casi seguro",1,))))))</f>
        <v>1</v>
      </c>
      <c r="M132" s="232" t="s">
        <v>195</v>
      </c>
      <c r="N132" s="232" t="s">
        <v>195</v>
      </c>
      <c r="O132" s="232" t="s">
        <v>195</v>
      </c>
      <c r="P132" s="232" t="s">
        <v>195</v>
      </c>
      <c r="Q132" s="232" t="s">
        <v>195</v>
      </c>
      <c r="R132" s="232" t="s">
        <v>195</v>
      </c>
      <c r="S132" s="232" t="s">
        <v>195</v>
      </c>
      <c r="T132" s="232" t="s">
        <v>196</v>
      </c>
      <c r="U132" s="232" t="s">
        <v>195</v>
      </c>
      <c r="V132" s="232" t="s">
        <v>195</v>
      </c>
      <c r="W132" s="232" t="s">
        <v>195</v>
      </c>
      <c r="X132" s="232" t="s">
        <v>195</v>
      </c>
      <c r="Y132" s="232" t="s">
        <v>195</v>
      </c>
      <c r="Z132" s="232" t="s">
        <v>195</v>
      </c>
      <c r="AA132" s="232" t="s">
        <v>195</v>
      </c>
      <c r="AB132" s="232" t="s">
        <v>196</v>
      </c>
      <c r="AC132" s="232" t="s">
        <v>195</v>
      </c>
      <c r="AD132" s="232" t="s">
        <v>195</v>
      </c>
      <c r="AE132" s="232" t="s">
        <v>196</v>
      </c>
      <c r="AF132" s="241">
        <f>IF(AB132="Si","19",COUNTIF(M132:AE133,"si"))</f>
        <v>16</v>
      </c>
      <c r="AG132" s="41">
        <f t="shared" si="48"/>
        <v>20</v>
      </c>
      <c r="AH132" s="235" t="str">
        <f>IF(AG132=5,"Moderado",IF(AG132=10,"Mayor",IF(AG132=20,"Catastrófico",0)))</f>
        <v>Catastrófico</v>
      </c>
      <c r="AI132" s="232">
        <f>IF(AH132="","",IF(AH132="Moderado",0.6,IF(AH132="Mayor",0.8,IF(AH132="Catastrófico",1,))))</f>
        <v>1</v>
      </c>
      <c r="AJ132" s="235" t="str">
        <f>IF(OR(AND(K132="Rara vez",AH132="Moderado"),AND(K132="Improbable",AH132="Moderado")),"Moderado",IF(OR(AND(K132="Rara vez",AH132="Mayor"),AND(K132="Improbable",AH132="Mayor"),AND(K132="Posible",AH132="Moderado"),AND(K132="Probable",AH132="Moderado")),"Alta",IF(OR(AND(K132="Rara vez",AH132="Catastrófico"),AND(K132="Improbable",AH132="Catastrófico"),AND(K132="Posible",AH132="Catastrófico"),AND(K132="Probable",AH132="Catastrófico"),AND(K132="Casi seguro",AH132="Catastrófico"),AND(K132="Posible",AH132="Moderado"),AND(K132="Probable",AH132="Moderado"),AND(K132="Casi seguro",AH132="Moderado"),AND(K132="Posible",AH132="Mayor"),AND(K132="Probable",AH132="Mayor"),AND(K132="Casi seguro",AH132="Mayor")),"Extremo",)))</f>
        <v>Extremo</v>
      </c>
      <c r="AK132" s="15">
        <v>1</v>
      </c>
      <c r="AL132" s="16" t="s">
        <v>576</v>
      </c>
      <c r="AM132" s="17" t="s">
        <v>198</v>
      </c>
      <c r="AN132" s="17">
        <f t="shared" si="60"/>
        <v>15</v>
      </c>
      <c r="AO132" s="17" t="s">
        <v>199</v>
      </c>
      <c r="AP132" s="17">
        <f t="shared" si="61"/>
        <v>15</v>
      </c>
      <c r="AQ132" s="17" t="s">
        <v>200</v>
      </c>
      <c r="AR132" s="17">
        <f t="shared" si="62"/>
        <v>15</v>
      </c>
      <c r="AS132" s="17" t="s">
        <v>201</v>
      </c>
      <c r="AT132" s="17">
        <f t="shared" si="63"/>
        <v>10</v>
      </c>
      <c r="AU132" s="17" t="s">
        <v>202</v>
      </c>
      <c r="AV132" s="17">
        <f t="shared" si="64"/>
        <v>15</v>
      </c>
      <c r="AW132" s="26" t="s">
        <v>203</v>
      </c>
      <c r="AX132" s="17">
        <f t="shared" si="65"/>
        <v>15</v>
      </c>
      <c r="AY132" s="26" t="s">
        <v>204</v>
      </c>
      <c r="AZ132" s="17">
        <f t="shared" si="66"/>
        <v>15</v>
      </c>
      <c r="BA132" s="66">
        <f>SUM(AN132,AP132,AR132,AT132,AV132,AX132,AZ132)</f>
        <v>100</v>
      </c>
      <c r="BB132" s="17" t="str">
        <f>IF(BA132&gt;=96,"Fuerte",IF(AND(BA132&gt;=86, BA132&lt;96),"Moderado",IF(BA132&lt;86,"Débil")))</f>
        <v>Fuerte</v>
      </c>
      <c r="BC132" s="17" t="s">
        <v>205</v>
      </c>
      <c r="BD132" s="17">
        <f>VALUE(IF(OR(AND(BB132="Fuerte",BC132="Fuerte")),"100",IF(OR(AND(BB132="Fuerte",BC132="Moderado"),AND(BB132="Moderado",BC132="Fuerte"),AND(BB132="Moderado",BC132="Moderado")),"50",IF(OR(AND(BB132="Fuerte",BC132="Débil"),AND(BB132="Moderado",BC132="Débil"),AND(BB132="Débil",BC132="Fuerte"),AND(BB132="Débil",BC132="Moderado"),AND(BB132="Débil",BC132="Débil")),"0",))))</f>
        <v>100</v>
      </c>
      <c r="BE132" s="43" t="str">
        <f>IF(BD132=100,"Fuerte",IF(BD132=50,"Moderado",IF(BD132=0,"Débil")))</f>
        <v>Fuerte</v>
      </c>
      <c r="BF132" s="238">
        <f>AVERAGE(BD132:BD137)</f>
        <v>100</v>
      </c>
      <c r="BG132" s="238" t="str">
        <f>IF(BF132=100,"Fuerte",IF(AND(BF132&lt;=99, BF132&gt;=50),"Moderado",IF(BF132&lt;50,"Débil")))</f>
        <v>Fuerte</v>
      </c>
      <c r="BH132" s="256">
        <f>IF(BG132="Fuerte",(J132-2),IF(BG132="Moderado",(J132-1), IF(BG132="Débil",((J132-0)))))</f>
        <v>3</v>
      </c>
      <c r="BI132" s="256" t="str">
        <f>IF(BH132&lt;=0,"",IF(BH132=1,"Rara vez",IF(BH132=2,"Improbable",IF(BH132=3,"Posible",IF(BH132=4,"Probable",IF(BH132=5,"Casi Seguro"))))))</f>
        <v>Posible</v>
      </c>
      <c r="BJ132" s="273">
        <f>IF(BI132="","",IF(BI132="Rara vez",0.2,IF(BI132="Improbable",0.4,IF(BI132="Posible",0.6,IF(BI132="Probable",0.8,IF(BI132="Casi seguro",1,))))))</f>
        <v>0.6</v>
      </c>
      <c r="BK132" s="256" t="str">
        <f>IFERROR(IF(AG132=5,"Moderado",IF(AG132=10,"Mayor",IF(AG132=20,"Catastrófico",0))),"")</f>
        <v>Catastrófico</v>
      </c>
      <c r="BL132" s="273">
        <f>IF(AH132="","",IF(AH132="Moderado",0.6,IF(AH132="Mayor",0.8,IF(AH132="Catastrófico",1,))))</f>
        <v>1</v>
      </c>
      <c r="BM132" s="274" t="str">
        <f>IF(OR(AND(KBI132="Rara vez",BK132="Moderado"),AND(BI132="Improbable",BK132="Moderado")),"Moderado",IF(OR(AND(BI132="Rara vez",BK132="Mayor"),AND(BI132="Improbable",BK132="Mayor"),AND(BI132="Posible",BK132="Moderado"),AND(BI132="Probable",BK132="Moderado")),"Alta",IF(OR(AND(BI132="Rara vez",BK132="Catastrófico"),AND(BI132="Improbable",BK132="Catastrófico"),AND(BI132="Posible",BK132="Catastrófico"),AND(BI132="Probable",BK132="Catastrófico"),AND(BI132="Casi seguro",BK132="Catastrófico"),AND(BI132="Posible",BK132="Moderado"),AND(BI132="Probable",BK132="Moderado"),AND(BI132="Casi seguro",BK132="Moderado"),AND(BI132="Posible",BK132="Mayor"),AND(BI132="Probable",BK132="Mayor"),AND(BI132="Casi seguro",BK132="Mayor")),"Extremo",)))</f>
        <v>Extremo</v>
      </c>
      <c r="BN132" s="43"/>
      <c r="BO132" s="25" t="s">
        <v>577</v>
      </c>
      <c r="BP132" s="20" t="s">
        <v>578</v>
      </c>
      <c r="BQ132" s="20" t="s">
        <v>579</v>
      </c>
      <c r="BR132" s="20" t="s">
        <v>580</v>
      </c>
      <c r="BS132" s="20" t="s">
        <v>581</v>
      </c>
      <c r="BT132" s="23"/>
      <c r="BU132" s="23"/>
      <c r="BV132" s="20"/>
      <c r="BW132" s="15"/>
      <c r="BX132" s="47"/>
      <c r="BY132" s="47"/>
      <c r="BZ132" s="47"/>
      <c r="CA132" s="47"/>
      <c r="CB132" s="47"/>
      <c r="CC132" s="47"/>
      <c r="CD132" s="47"/>
      <c r="CE132" s="47"/>
      <c r="CF132" s="47"/>
      <c r="CG132" s="47"/>
      <c r="CH132" s="47"/>
      <c r="CI132" s="47"/>
      <c r="CJ132" s="47"/>
      <c r="CK132" s="47"/>
      <c r="CL132" s="47"/>
      <c r="CM132" s="47"/>
      <c r="CN132" s="47"/>
      <c r="CO132" s="47"/>
      <c r="CP132" s="47"/>
      <c r="CQ132" s="47"/>
    </row>
    <row r="133" spans="1:95" ht="49.5" customHeight="1">
      <c r="A133" s="233"/>
      <c r="B133" s="233"/>
      <c r="C133" s="233"/>
      <c r="D133" s="233"/>
      <c r="E133" s="64"/>
      <c r="F133" s="64"/>
      <c r="G133" s="233"/>
      <c r="H133" s="233"/>
      <c r="I133" s="40" t="s">
        <v>301</v>
      </c>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41">
        <f t="shared" si="48"/>
        <v>5</v>
      </c>
      <c r="AH133" s="233"/>
      <c r="AI133" s="233"/>
      <c r="AJ133" s="233"/>
      <c r="AK133" s="15">
        <v>2</v>
      </c>
      <c r="AL133" s="16" t="s">
        <v>229</v>
      </c>
      <c r="AM133" s="17"/>
      <c r="AN133" s="17" t="str">
        <f t="shared" si="60"/>
        <v/>
      </c>
      <c r="AO133" s="17"/>
      <c r="AP133" s="17" t="str">
        <f t="shared" si="61"/>
        <v/>
      </c>
      <c r="AQ133" s="17"/>
      <c r="AR133" s="17" t="str">
        <f t="shared" si="62"/>
        <v/>
      </c>
      <c r="AS133" s="17"/>
      <c r="AT133" s="17" t="str">
        <f t="shared" si="63"/>
        <v/>
      </c>
      <c r="AU133" s="17"/>
      <c r="AV133" s="17" t="str">
        <f t="shared" si="64"/>
        <v/>
      </c>
      <c r="AW133" s="26"/>
      <c r="AX133" s="17" t="str">
        <f t="shared" si="65"/>
        <v/>
      </c>
      <c r="AY133" s="26"/>
      <c r="AZ133" s="17" t="str">
        <f t="shared" si="66"/>
        <v/>
      </c>
      <c r="BA133" s="66"/>
      <c r="BB133" s="17"/>
      <c r="BC133" s="17"/>
      <c r="BD133" s="17"/>
      <c r="BE133" s="43"/>
      <c r="BF133" s="233"/>
      <c r="BG133" s="233"/>
      <c r="BH133" s="233"/>
      <c r="BI133" s="233"/>
      <c r="BJ133" s="233"/>
      <c r="BK133" s="233"/>
      <c r="BL133" s="233"/>
      <c r="BM133" s="233"/>
      <c r="BN133" s="43"/>
      <c r="BO133" s="20"/>
      <c r="BP133" s="20"/>
      <c r="BQ133" s="20"/>
      <c r="BR133" s="20"/>
      <c r="BS133" s="20"/>
      <c r="BT133" s="23"/>
      <c r="BU133" s="23"/>
      <c r="BV133" s="20"/>
      <c r="BW133" s="15"/>
      <c r="BX133" s="47"/>
      <c r="BY133" s="47"/>
      <c r="BZ133" s="47"/>
      <c r="CA133" s="47"/>
      <c r="CB133" s="47"/>
      <c r="CC133" s="47"/>
      <c r="CD133" s="47"/>
      <c r="CE133" s="47"/>
      <c r="CF133" s="47"/>
      <c r="CG133" s="47"/>
      <c r="CH133" s="47"/>
      <c r="CI133" s="47"/>
      <c r="CJ133" s="47"/>
      <c r="CK133" s="47"/>
      <c r="CL133" s="47"/>
      <c r="CM133" s="47"/>
      <c r="CN133" s="47"/>
      <c r="CO133" s="47"/>
      <c r="CP133" s="47"/>
      <c r="CQ133" s="47"/>
    </row>
    <row r="134" spans="1:95" ht="49.5" customHeight="1">
      <c r="A134" s="233"/>
      <c r="B134" s="233"/>
      <c r="C134" s="233"/>
      <c r="D134" s="233"/>
      <c r="E134" s="64"/>
      <c r="F134" s="64"/>
      <c r="G134" s="233"/>
      <c r="H134" s="233"/>
      <c r="I134" s="40" t="s">
        <v>211</v>
      </c>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41">
        <f t="shared" si="48"/>
        <v>5</v>
      </c>
      <c r="AH134" s="233"/>
      <c r="AI134" s="233"/>
      <c r="AJ134" s="233"/>
      <c r="AK134" s="15">
        <v>3</v>
      </c>
      <c r="AL134" s="16" t="s">
        <v>229</v>
      </c>
      <c r="AM134" s="17"/>
      <c r="AN134" s="17" t="str">
        <f t="shared" si="60"/>
        <v/>
      </c>
      <c r="AO134" s="17"/>
      <c r="AP134" s="17" t="str">
        <f t="shared" si="61"/>
        <v/>
      </c>
      <c r="AQ134" s="17"/>
      <c r="AR134" s="17" t="str">
        <f t="shared" si="62"/>
        <v/>
      </c>
      <c r="AS134" s="17"/>
      <c r="AT134" s="17" t="str">
        <f t="shared" si="63"/>
        <v/>
      </c>
      <c r="AU134" s="17"/>
      <c r="AV134" s="17" t="str">
        <f t="shared" si="64"/>
        <v/>
      </c>
      <c r="AW134" s="26"/>
      <c r="AX134" s="17" t="str">
        <f t="shared" si="65"/>
        <v/>
      </c>
      <c r="AY134" s="26"/>
      <c r="AZ134" s="17" t="str">
        <f t="shared" si="66"/>
        <v/>
      </c>
      <c r="BA134" s="66"/>
      <c r="BB134" s="17"/>
      <c r="BC134" s="17"/>
      <c r="BD134" s="17"/>
      <c r="BE134" s="43"/>
      <c r="BF134" s="233"/>
      <c r="BG134" s="233"/>
      <c r="BH134" s="233"/>
      <c r="BI134" s="233"/>
      <c r="BJ134" s="233"/>
      <c r="BK134" s="233"/>
      <c r="BL134" s="233"/>
      <c r="BM134" s="233"/>
      <c r="BN134" s="43"/>
      <c r="BO134" s="20"/>
      <c r="BP134" s="20"/>
      <c r="BQ134" s="20"/>
      <c r="BR134" s="20"/>
      <c r="BS134" s="20"/>
      <c r="BT134" s="23"/>
      <c r="BU134" s="23"/>
      <c r="BV134" s="20"/>
      <c r="BW134" s="15"/>
      <c r="BX134" s="47"/>
      <c r="BY134" s="47"/>
      <c r="BZ134" s="47"/>
      <c r="CA134" s="47"/>
      <c r="CB134" s="47"/>
      <c r="CC134" s="47"/>
      <c r="CD134" s="47"/>
      <c r="CE134" s="47"/>
      <c r="CF134" s="47"/>
      <c r="CG134" s="47"/>
      <c r="CH134" s="47"/>
      <c r="CI134" s="47"/>
      <c r="CJ134" s="47"/>
      <c r="CK134" s="47"/>
      <c r="CL134" s="47"/>
      <c r="CM134" s="47"/>
      <c r="CN134" s="47"/>
      <c r="CO134" s="47"/>
      <c r="CP134" s="47"/>
      <c r="CQ134" s="47"/>
    </row>
    <row r="135" spans="1:95" ht="49.5" customHeight="1">
      <c r="A135" s="233"/>
      <c r="B135" s="233"/>
      <c r="C135" s="233"/>
      <c r="D135" s="233"/>
      <c r="E135" s="64"/>
      <c r="F135" s="64"/>
      <c r="G135" s="233"/>
      <c r="H135" s="233"/>
      <c r="I135" s="40" t="s">
        <v>217</v>
      </c>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41">
        <f t="shared" si="48"/>
        <v>5</v>
      </c>
      <c r="AH135" s="233"/>
      <c r="AI135" s="233"/>
      <c r="AJ135" s="233"/>
      <c r="AK135" s="15">
        <v>4</v>
      </c>
      <c r="AL135" s="16" t="s">
        <v>229</v>
      </c>
      <c r="AM135" s="17"/>
      <c r="AN135" s="17" t="str">
        <f t="shared" si="60"/>
        <v/>
      </c>
      <c r="AO135" s="17"/>
      <c r="AP135" s="17" t="str">
        <f t="shared" si="61"/>
        <v/>
      </c>
      <c r="AQ135" s="17"/>
      <c r="AR135" s="17" t="str">
        <f t="shared" si="62"/>
        <v/>
      </c>
      <c r="AS135" s="17"/>
      <c r="AT135" s="17" t="str">
        <f t="shared" si="63"/>
        <v/>
      </c>
      <c r="AU135" s="17"/>
      <c r="AV135" s="17" t="str">
        <f t="shared" si="64"/>
        <v/>
      </c>
      <c r="AW135" s="26"/>
      <c r="AX135" s="17" t="str">
        <f t="shared" si="65"/>
        <v/>
      </c>
      <c r="AY135" s="26"/>
      <c r="AZ135" s="17" t="str">
        <f t="shared" si="66"/>
        <v/>
      </c>
      <c r="BA135" s="66"/>
      <c r="BB135" s="17"/>
      <c r="BC135" s="17"/>
      <c r="BD135" s="17"/>
      <c r="BE135" s="43"/>
      <c r="BF135" s="233"/>
      <c r="BG135" s="233"/>
      <c r="BH135" s="233"/>
      <c r="BI135" s="233"/>
      <c r="BJ135" s="233"/>
      <c r="BK135" s="233"/>
      <c r="BL135" s="233"/>
      <c r="BM135" s="233"/>
      <c r="BN135" s="43"/>
      <c r="BO135" s="20"/>
      <c r="BP135" s="20"/>
      <c r="BQ135" s="20"/>
      <c r="BR135" s="20"/>
      <c r="BS135" s="20"/>
      <c r="BT135" s="23"/>
      <c r="BU135" s="23"/>
      <c r="BV135" s="20"/>
      <c r="BW135" s="15"/>
      <c r="BX135" s="47"/>
      <c r="BY135" s="47"/>
      <c r="BZ135" s="47"/>
      <c r="CA135" s="47"/>
      <c r="CB135" s="47"/>
      <c r="CC135" s="47"/>
      <c r="CD135" s="47"/>
      <c r="CE135" s="47"/>
      <c r="CF135" s="47"/>
      <c r="CG135" s="47"/>
      <c r="CH135" s="47"/>
      <c r="CI135" s="47"/>
      <c r="CJ135" s="47"/>
      <c r="CK135" s="47"/>
      <c r="CL135" s="47"/>
      <c r="CM135" s="47"/>
      <c r="CN135" s="47"/>
      <c r="CO135" s="47"/>
      <c r="CP135" s="47"/>
      <c r="CQ135" s="47"/>
    </row>
    <row r="136" spans="1:95" ht="49.5" customHeight="1">
      <c r="A136" s="233"/>
      <c r="B136" s="233"/>
      <c r="C136" s="233"/>
      <c r="D136" s="233"/>
      <c r="E136" s="64"/>
      <c r="F136" s="64"/>
      <c r="G136" s="233"/>
      <c r="H136" s="233"/>
      <c r="I136" s="40"/>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41">
        <f t="shared" si="48"/>
        <v>5</v>
      </c>
      <c r="AH136" s="233"/>
      <c r="AI136" s="233"/>
      <c r="AJ136" s="233"/>
      <c r="AK136" s="15">
        <v>5</v>
      </c>
      <c r="AL136" s="16" t="s">
        <v>229</v>
      </c>
      <c r="AM136" s="17"/>
      <c r="AN136" s="17" t="str">
        <f t="shared" si="60"/>
        <v/>
      </c>
      <c r="AO136" s="17"/>
      <c r="AP136" s="17" t="str">
        <f t="shared" si="61"/>
        <v/>
      </c>
      <c r="AQ136" s="17"/>
      <c r="AR136" s="17" t="str">
        <f t="shared" si="62"/>
        <v/>
      </c>
      <c r="AS136" s="17"/>
      <c r="AT136" s="17" t="str">
        <f t="shared" si="63"/>
        <v/>
      </c>
      <c r="AU136" s="17"/>
      <c r="AV136" s="17" t="str">
        <f t="shared" si="64"/>
        <v/>
      </c>
      <c r="AW136" s="26"/>
      <c r="AX136" s="17" t="str">
        <f t="shared" si="65"/>
        <v/>
      </c>
      <c r="AY136" s="26"/>
      <c r="AZ136" s="17" t="str">
        <f t="shared" si="66"/>
        <v/>
      </c>
      <c r="BA136" s="66"/>
      <c r="BB136" s="17"/>
      <c r="BC136" s="17"/>
      <c r="BD136" s="17"/>
      <c r="BE136" s="43"/>
      <c r="BF136" s="233"/>
      <c r="BG136" s="233"/>
      <c r="BH136" s="233"/>
      <c r="BI136" s="233"/>
      <c r="BJ136" s="233"/>
      <c r="BK136" s="233"/>
      <c r="BL136" s="233"/>
      <c r="BM136" s="233"/>
      <c r="BN136" s="43"/>
      <c r="BO136" s="20"/>
      <c r="BP136" s="20"/>
      <c r="BQ136" s="20"/>
      <c r="BR136" s="20"/>
      <c r="BS136" s="20"/>
      <c r="BT136" s="23"/>
      <c r="BU136" s="23"/>
      <c r="BV136" s="20"/>
      <c r="BW136" s="15"/>
      <c r="BX136" s="47"/>
      <c r="BY136" s="47"/>
      <c r="BZ136" s="47"/>
      <c r="CA136" s="47"/>
      <c r="CB136" s="47"/>
      <c r="CC136" s="47"/>
      <c r="CD136" s="47"/>
      <c r="CE136" s="47"/>
      <c r="CF136" s="47"/>
      <c r="CG136" s="47"/>
      <c r="CH136" s="47"/>
      <c r="CI136" s="47"/>
      <c r="CJ136" s="47"/>
      <c r="CK136" s="47"/>
      <c r="CL136" s="47"/>
      <c r="CM136" s="47"/>
      <c r="CN136" s="47"/>
      <c r="CO136" s="47"/>
      <c r="CP136" s="47"/>
      <c r="CQ136" s="47"/>
    </row>
    <row r="137" spans="1:95" ht="49.5" customHeight="1">
      <c r="A137" s="234"/>
      <c r="B137" s="234"/>
      <c r="C137" s="234"/>
      <c r="D137" s="234"/>
      <c r="E137" s="65"/>
      <c r="F137" s="65"/>
      <c r="G137" s="234"/>
      <c r="H137" s="234"/>
      <c r="I137" s="40"/>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41">
        <f t="shared" si="48"/>
        <v>5</v>
      </c>
      <c r="AH137" s="234"/>
      <c r="AI137" s="234"/>
      <c r="AJ137" s="234"/>
      <c r="AK137" s="15">
        <v>6</v>
      </c>
      <c r="AL137" s="16" t="s">
        <v>229</v>
      </c>
      <c r="AM137" s="17"/>
      <c r="AN137" s="17" t="str">
        <f t="shared" si="60"/>
        <v/>
      </c>
      <c r="AO137" s="17"/>
      <c r="AP137" s="17" t="str">
        <f t="shared" si="61"/>
        <v/>
      </c>
      <c r="AQ137" s="17"/>
      <c r="AR137" s="17" t="str">
        <f t="shared" si="62"/>
        <v/>
      </c>
      <c r="AS137" s="17"/>
      <c r="AT137" s="17" t="str">
        <f t="shared" si="63"/>
        <v/>
      </c>
      <c r="AU137" s="17"/>
      <c r="AV137" s="17" t="str">
        <f t="shared" si="64"/>
        <v/>
      </c>
      <c r="AW137" s="26"/>
      <c r="AX137" s="17" t="str">
        <f t="shared" si="65"/>
        <v/>
      </c>
      <c r="AY137" s="26"/>
      <c r="AZ137" s="17" t="str">
        <f t="shared" si="66"/>
        <v/>
      </c>
      <c r="BA137" s="66"/>
      <c r="BB137" s="17"/>
      <c r="BC137" s="17"/>
      <c r="BD137" s="17"/>
      <c r="BE137" s="43"/>
      <c r="BF137" s="234"/>
      <c r="BG137" s="234"/>
      <c r="BH137" s="234"/>
      <c r="BI137" s="234"/>
      <c r="BJ137" s="234"/>
      <c r="BK137" s="234"/>
      <c r="BL137" s="234"/>
      <c r="BM137" s="234"/>
      <c r="BN137" s="43"/>
      <c r="BO137" s="20"/>
      <c r="BP137" s="20"/>
      <c r="BQ137" s="20"/>
      <c r="BR137" s="20"/>
      <c r="BS137" s="20"/>
      <c r="BT137" s="23"/>
      <c r="BU137" s="23"/>
      <c r="BV137" s="20"/>
      <c r="BW137" s="15"/>
      <c r="BX137" s="47"/>
      <c r="BY137" s="47"/>
      <c r="BZ137" s="47"/>
      <c r="CA137" s="47"/>
      <c r="CB137" s="47"/>
      <c r="CC137" s="47"/>
      <c r="CD137" s="47"/>
      <c r="CE137" s="47"/>
      <c r="CF137" s="47"/>
      <c r="CG137" s="47"/>
      <c r="CH137" s="47"/>
      <c r="CI137" s="47"/>
      <c r="CJ137" s="47"/>
      <c r="CK137" s="47"/>
      <c r="CL137" s="47"/>
      <c r="CM137" s="47"/>
      <c r="CN137" s="47"/>
      <c r="CO137" s="47"/>
      <c r="CP137" s="47"/>
      <c r="CQ137" s="47"/>
    </row>
    <row r="138" spans="1:95" ht="270" customHeight="1">
      <c r="A138" s="268">
        <v>23</v>
      </c>
      <c r="B138" s="268" t="s">
        <v>582</v>
      </c>
      <c r="C138" s="268" t="s">
        <v>583</v>
      </c>
      <c r="D138" s="268" t="s">
        <v>584</v>
      </c>
      <c r="E138" s="42" t="s">
        <v>585</v>
      </c>
      <c r="F138" s="42" t="s">
        <v>586</v>
      </c>
      <c r="G138" s="268" t="s">
        <v>587</v>
      </c>
      <c r="H138" s="268" t="s">
        <v>193</v>
      </c>
      <c r="I138" s="40" t="s">
        <v>211</v>
      </c>
      <c r="J138" s="268">
        <v>2</v>
      </c>
      <c r="K138" s="235" t="str">
        <f>IF(J138&lt;=0,"",IF(J138=1,"Rara vez",IF(J138=2,"Improbable",IF(J138=3,"Posible",IF(J138=4,"Probable",IF(J138=5,"Casi Seguro"))))))</f>
        <v>Improbable</v>
      </c>
      <c r="L138" s="232">
        <f>IF(K138="","",IF(K138="Rara vez",0.2,IF(K138="Improbable",0.4,IF(K138="Posible",0.6,IF(K138="Probable",0.8,IF(K138="Casi seguro",1,))))))</f>
        <v>0.4</v>
      </c>
      <c r="M138" s="232" t="s">
        <v>196</v>
      </c>
      <c r="N138" s="232" t="s">
        <v>195</v>
      </c>
      <c r="O138" s="232" t="s">
        <v>196</v>
      </c>
      <c r="P138" s="232" t="s">
        <v>196</v>
      </c>
      <c r="Q138" s="232" t="s">
        <v>196</v>
      </c>
      <c r="R138" s="232" t="s">
        <v>196</v>
      </c>
      <c r="S138" s="232" t="s">
        <v>196</v>
      </c>
      <c r="T138" s="232" t="s">
        <v>196</v>
      </c>
      <c r="U138" s="232" t="s">
        <v>196</v>
      </c>
      <c r="V138" s="232" t="s">
        <v>195</v>
      </c>
      <c r="W138" s="232" t="s">
        <v>196</v>
      </c>
      <c r="X138" s="232" t="s">
        <v>195</v>
      </c>
      <c r="Y138" s="232" t="s">
        <v>196</v>
      </c>
      <c r="Z138" s="232" t="s">
        <v>195</v>
      </c>
      <c r="AA138" s="232" t="s">
        <v>195</v>
      </c>
      <c r="AB138" s="232" t="s">
        <v>196</v>
      </c>
      <c r="AC138" s="232" t="s">
        <v>195</v>
      </c>
      <c r="AD138" s="232" t="s">
        <v>196</v>
      </c>
      <c r="AE138" s="232" t="s">
        <v>196</v>
      </c>
      <c r="AF138" s="241">
        <f>IF(AB138="Si","19",COUNTIF(M138:AE139,"si"))</f>
        <v>6</v>
      </c>
      <c r="AG138" s="41">
        <f t="shared" si="48"/>
        <v>10</v>
      </c>
      <c r="AH138" s="235" t="str">
        <f>IF(AG138=5,"Moderado",IF(AG138=10,"Mayor",IF(AG138=20,"Catastrófico",0)))</f>
        <v>Mayor</v>
      </c>
      <c r="AI138" s="232">
        <v>0.6</v>
      </c>
      <c r="AJ138" s="235" t="str">
        <f>IF(OR(AND(K138="Rara vez",AH138="Moderado"),AND(K138="Improbable",AH138="Moderado")),"Moderado",IF(OR(AND(K138="Rara vez",AH138="Mayor"),AND(K138="Improbable",AH138="Mayor"),AND(K138="Posible",AH138="Moderado"),AND(K138="Probable",AH138="Moderado")),"Alta",IF(OR(AND(K138="Rara vez",AH138="Catastrófico"),AND(K138="Improbable",AH138="Catastrófico"),AND(K138="Posible",AH138="Catastrófico"),AND(K138="Probable",AH138="Catastrófico"),AND(K138="Casi seguro",AH138="Catastrófico"),AND(K138="Posible",AH138="Moderado"),AND(K138="Probable",AH138="Moderado"),AND(K138="Casi seguro",AH138="Moderado"),AND(K138="Posible",AH138="Mayor"),AND(K138="Probable",AH138="Mayor"),AND(K138="Casi seguro",AH138="Mayor")),"Extremo",)))</f>
        <v>Alta</v>
      </c>
      <c r="AK138" s="20">
        <v>1</v>
      </c>
      <c r="AL138" s="16" t="s">
        <v>588</v>
      </c>
      <c r="AM138" s="26" t="s">
        <v>198</v>
      </c>
      <c r="AN138" s="26">
        <f t="shared" si="60"/>
        <v>15</v>
      </c>
      <c r="AO138" s="26" t="s">
        <v>199</v>
      </c>
      <c r="AP138" s="26">
        <f t="shared" si="61"/>
        <v>15</v>
      </c>
      <c r="AQ138" s="26" t="s">
        <v>200</v>
      </c>
      <c r="AR138" s="26">
        <f t="shared" si="62"/>
        <v>15</v>
      </c>
      <c r="AS138" s="26" t="s">
        <v>233</v>
      </c>
      <c r="AT138" s="26">
        <f t="shared" si="63"/>
        <v>15</v>
      </c>
      <c r="AU138" s="26" t="s">
        <v>202</v>
      </c>
      <c r="AV138" s="26">
        <f t="shared" si="64"/>
        <v>15</v>
      </c>
      <c r="AW138" s="26" t="s">
        <v>203</v>
      </c>
      <c r="AX138" s="26">
        <f t="shared" si="65"/>
        <v>15</v>
      </c>
      <c r="AY138" s="26" t="s">
        <v>204</v>
      </c>
      <c r="AZ138" s="26">
        <f t="shared" si="66"/>
        <v>15</v>
      </c>
      <c r="BA138" s="61">
        <f>SUM(AN138,AP138,AR138,AT138,AV138,AX138,AZ138)</f>
        <v>105</v>
      </c>
      <c r="BB138" s="26" t="str">
        <f>IF(BA138&gt;=96,"Fuerte",IF(AND(BA138&gt;=86, BA138&lt;96),"Moderado",IF(BA138&lt;86,"Débil")))</f>
        <v>Fuerte</v>
      </c>
      <c r="BC138" s="26" t="s">
        <v>205</v>
      </c>
      <c r="BD138" s="26">
        <f>VALUE(IF(OR(AND(BB138="Fuerte",BC138="Fuerte")),"100",IF(OR(AND(BB138="Fuerte",BC138="Moderado"),AND(BB138="Moderado",BC138="Fuerte"),AND(BB138="Moderado",BC138="Moderado")),"50",IF(OR(AND(BB138="Fuerte",BC138="Débil"),AND(BB138="Moderado",BC138="Débil"),AND(BB138="Débil",BC138="Fuerte"),AND(BB138="Débil",BC138="Moderado"),AND(BB138="Débil",BC138="Débil")),"0",))))</f>
        <v>100</v>
      </c>
      <c r="BE138" s="19" t="str">
        <f>IF(BD138=100,"Fuerte",IF(BD138=50,"Moderado",IF(BD138=0,"Débil")))</f>
        <v>Fuerte</v>
      </c>
      <c r="BF138" s="239">
        <f>AVERAGE(BD138:BD143)</f>
        <v>100</v>
      </c>
      <c r="BG138" s="239" t="str">
        <f>IF(BF138=100,"Fuerte",IF(AND(BF138&lt;=99, BF138&gt;=50),"Moderado",IF(BF138&lt;50,"Débil")))</f>
        <v>Fuerte</v>
      </c>
      <c r="BH138" s="256">
        <f>IF(BG138="Fuerte",(J138-2),IF(BG138="Moderado",(J138-1), IF(BG138="Débil",((J138-0)))))</f>
        <v>0</v>
      </c>
      <c r="BI138" s="256" t="str">
        <f>IF(BH138&lt;=0,"Rara vez",IF(BH138=1,"Rara vez",IF(BH138=2,"Improbable",IF(BH138=3,"Posible",IF(BH138=4,"Probable",IF(BH138=5,"Casi Seguro"))))))</f>
        <v>Rara vez</v>
      </c>
      <c r="BJ138" s="232">
        <f>IF(BI138="","",IF(BI138="Rara vez",0.2,IF(BI138="Improbable",0.4,IF(BI138="Posible",0.6,IF(BI138="Probable",0.8,IF(BI138="Casi seguro",1,))))))</f>
        <v>0.2</v>
      </c>
      <c r="BK138" s="256" t="str">
        <f>IFERROR(IF(AG138=5,"Moderado",IF(AG138=10,"Mayor",IF(AG138=20,"Catastrófico",0))),"")</f>
        <v>Mayor</v>
      </c>
      <c r="BL138" s="232">
        <f>IF(AH138="","",IF(AH138="Moderado",0.6,IF(AH138="Mayor",0.8,IF(AH138="Catastrófico",1,))))</f>
        <v>0.8</v>
      </c>
      <c r="BM138" s="256" t="str">
        <f>IF(OR(AND(KBI138="Rara vez",BK138="Moderado"),AND(BI138="Improbable",BK138="Moderado")),"Moderado",IF(OR(AND(BI138="Rara vez",BK138="Mayor"),AND(BI138="Improbable",BK138="Mayor"),AND(BI138="Posible",BK138="Moderado"),AND(BI138="Probable",BK138="Moderado")),"Alta",IF(OR(AND(BI138="Rara vez",BK138="Catastrófico"),AND(BI138="Improbable",BK138="Catastrófico"),AND(BI138="Posible",BK138="Catastrófico"),AND(BI138="Probable",BK138="Catastrófico"),AND(BI138="Casi seguro",BK138="Catastrófico"),AND(BI138="Posible",BK138="Moderado"),AND(BI138="Probable",BK138="Moderado"),AND(BI138="Casi seguro",BK138="Moderado"),AND(BI138="Posible",BK138="Mayor"),AND(BI138="Probable",BK138="Mayor"),AND(BI138="Casi seguro",BK138="Mayor")),"Extremo",)))</f>
        <v>Alta</v>
      </c>
      <c r="BN138" s="19" t="s">
        <v>244</v>
      </c>
      <c r="BO138" s="90" t="s">
        <v>589</v>
      </c>
      <c r="BP138" s="20" t="s">
        <v>590</v>
      </c>
      <c r="BQ138" s="20" t="s">
        <v>590</v>
      </c>
      <c r="BR138" s="20" t="s">
        <v>463</v>
      </c>
      <c r="BS138" s="20" t="s">
        <v>591</v>
      </c>
      <c r="BT138" s="23">
        <v>44756</v>
      </c>
      <c r="BU138" s="23">
        <v>44926</v>
      </c>
      <c r="BV138" s="23"/>
      <c r="BW138" s="20"/>
      <c r="BX138" s="47"/>
      <c r="BY138" s="47"/>
      <c r="BZ138" s="47"/>
      <c r="CA138" s="47"/>
      <c r="CB138" s="47"/>
      <c r="CC138" s="47"/>
      <c r="CD138" s="47"/>
      <c r="CE138" s="47"/>
      <c r="CF138" s="47"/>
      <c r="CG138" s="47"/>
      <c r="CH138" s="47"/>
      <c r="CI138" s="47"/>
      <c r="CJ138" s="47"/>
      <c r="CK138" s="47"/>
      <c r="CL138" s="47"/>
      <c r="CM138" s="47"/>
      <c r="CN138" s="47"/>
      <c r="CO138" s="47"/>
      <c r="CP138" s="47"/>
      <c r="CQ138" s="47"/>
    </row>
    <row r="139" spans="1:95" ht="78.75" customHeight="1">
      <c r="A139" s="233"/>
      <c r="B139" s="233"/>
      <c r="C139" s="233"/>
      <c r="D139" s="233"/>
      <c r="E139" s="64"/>
      <c r="F139" s="64"/>
      <c r="G139" s="233"/>
      <c r="H139" s="233"/>
      <c r="I139" s="40"/>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41">
        <f t="shared" si="48"/>
        <v>5</v>
      </c>
      <c r="AH139" s="233"/>
      <c r="AI139" s="233"/>
      <c r="AJ139" s="233"/>
      <c r="AK139" s="20">
        <v>2</v>
      </c>
      <c r="AL139" s="16" t="s">
        <v>464</v>
      </c>
      <c r="AM139" s="26"/>
      <c r="AN139" s="26"/>
      <c r="AO139" s="26"/>
      <c r="AP139" s="26"/>
      <c r="AQ139" s="26"/>
      <c r="AR139" s="26"/>
      <c r="AS139" s="26"/>
      <c r="AT139" s="26"/>
      <c r="AU139" s="26"/>
      <c r="AV139" s="26"/>
      <c r="AW139" s="26"/>
      <c r="AX139" s="26"/>
      <c r="AY139" s="26"/>
      <c r="AZ139" s="26"/>
      <c r="BA139" s="61"/>
      <c r="BB139" s="26"/>
      <c r="BC139" s="26"/>
      <c r="BD139" s="26"/>
      <c r="BE139" s="19"/>
      <c r="BF139" s="233"/>
      <c r="BG139" s="233"/>
      <c r="BH139" s="233"/>
      <c r="BI139" s="233"/>
      <c r="BJ139" s="233"/>
      <c r="BK139" s="233"/>
      <c r="BL139" s="233"/>
      <c r="BM139" s="233"/>
      <c r="BN139" s="19"/>
      <c r="BO139" s="90"/>
      <c r="BP139" s="20"/>
      <c r="BQ139" s="20"/>
      <c r="BR139" s="20"/>
      <c r="BS139" s="20"/>
      <c r="BT139" s="62"/>
      <c r="BU139" s="62"/>
      <c r="BV139" s="62"/>
      <c r="BW139" s="20"/>
      <c r="BX139" s="47"/>
      <c r="BY139" s="47"/>
      <c r="BZ139" s="47"/>
      <c r="CA139" s="47"/>
      <c r="CB139" s="47"/>
      <c r="CC139" s="47"/>
      <c r="CD139" s="47"/>
      <c r="CE139" s="47"/>
      <c r="CF139" s="47"/>
      <c r="CG139" s="47"/>
      <c r="CH139" s="47"/>
      <c r="CI139" s="47"/>
      <c r="CJ139" s="47"/>
      <c r="CK139" s="47"/>
      <c r="CL139" s="47"/>
      <c r="CM139" s="47"/>
      <c r="CN139" s="47"/>
      <c r="CO139" s="47"/>
      <c r="CP139" s="47"/>
      <c r="CQ139" s="47"/>
    </row>
    <row r="140" spans="1:95" ht="159.75" customHeight="1">
      <c r="A140" s="233"/>
      <c r="B140" s="233"/>
      <c r="C140" s="233"/>
      <c r="D140" s="233"/>
      <c r="E140" s="64"/>
      <c r="F140" s="64"/>
      <c r="G140" s="233"/>
      <c r="H140" s="233"/>
      <c r="I140" s="40"/>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41">
        <f t="shared" si="48"/>
        <v>5</v>
      </c>
      <c r="AH140" s="233"/>
      <c r="AI140" s="233"/>
      <c r="AJ140" s="233"/>
      <c r="AK140" s="20">
        <v>3</v>
      </c>
      <c r="AL140" s="16" t="s">
        <v>464</v>
      </c>
      <c r="AM140" s="26"/>
      <c r="AN140" s="26"/>
      <c r="AO140" s="26"/>
      <c r="AP140" s="26"/>
      <c r="AQ140" s="26"/>
      <c r="AR140" s="26"/>
      <c r="AS140" s="26"/>
      <c r="AT140" s="26"/>
      <c r="AU140" s="26"/>
      <c r="AV140" s="26"/>
      <c r="AW140" s="26"/>
      <c r="AX140" s="26"/>
      <c r="AY140" s="26"/>
      <c r="AZ140" s="26"/>
      <c r="BA140" s="61"/>
      <c r="BB140" s="26"/>
      <c r="BC140" s="26"/>
      <c r="BD140" s="26"/>
      <c r="BE140" s="19"/>
      <c r="BF140" s="233"/>
      <c r="BG140" s="233"/>
      <c r="BH140" s="233"/>
      <c r="BI140" s="233"/>
      <c r="BJ140" s="233"/>
      <c r="BK140" s="233"/>
      <c r="BL140" s="233"/>
      <c r="BM140" s="233"/>
      <c r="BN140" s="19"/>
      <c r="BO140" s="24"/>
      <c r="BP140" s="91"/>
      <c r="BQ140" s="20"/>
      <c r="BR140" s="20"/>
      <c r="BS140" s="78"/>
      <c r="BT140" s="62"/>
      <c r="BU140" s="62"/>
      <c r="BV140" s="62"/>
      <c r="BW140" s="20"/>
      <c r="BX140" s="47"/>
      <c r="BY140" s="47"/>
      <c r="BZ140" s="47"/>
      <c r="CA140" s="47"/>
      <c r="CB140" s="47"/>
      <c r="CC140" s="47"/>
      <c r="CD140" s="47"/>
      <c r="CE140" s="47"/>
      <c r="CF140" s="47"/>
      <c r="CG140" s="47"/>
      <c r="CH140" s="47"/>
      <c r="CI140" s="47"/>
      <c r="CJ140" s="47"/>
      <c r="CK140" s="47"/>
      <c r="CL140" s="47"/>
      <c r="CM140" s="47"/>
      <c r="CN140" s="47"/>
      <c r="CO140" s="47"/>
      <c r="CP140" s="47"/>
      <c r="CQ140" s="47"/>
    </row>
    <row r="141" spans="1:95" ht="226.5" customHeight="1">
      <c r="A141" s="233"/>
      <c r="B141" s="233"/>
      <c r="C141" s="233"/>
      <c r="D141" s="233"/>
      <c r="E141" s="64"/>
      <c r="F141" s="64"/>
      <c r="G141" s="233"/>
      <c r="H141" s="233"/>
      <c r="I141" s="40"/>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41">
        <f t="shared" si="48"/>
        <v>5</v>
      </c>
      <c r="AH141" s="233"/>
      <c r="AI141" s="233"/>
      <c r="AJ141" s="233"/>
      <c r="AK141" s="20">
        <v>4</v>
      </c>
      <c r="AL141" s="16" t="s">
        <v>464</v>
      </c>
      <c r="AM141" s="26"/>
      <c r="AN141" s="26"/>
      <c r="AO141" s="26"/>
      <c r="AP141" s="26"/>
      <c r="AQ141" s="26"/>
      <c r="AR141" s="26"/>
      <c r="AS141" s="26"/>
      <c r="AT141" s="26"/>
      <c r="AU141" s="26"/>
      <c r="AV141" s="26"/>
      <c r="AW141" s="26"/>
      <c r="AX141" s="26"/>
      <c r="AY141" s="26"/>
      <c r="AZ141" s="26"/>
      <c r="BA141" s="61"/>
      <c r="BB141" s="26"/>
      <c r="BC141" s="26"/>
      <c r="BD141" s="26"/>
      <c r="BE141" s="19"/>
      <c r="BF141" s="233"/>
      <c r="BG141" s="233"/>
      <c r="BH141" s="233"/>
      <c r="BI141" s="233"/>
      <c r="BJ141" s="233"/>
      <c r="BK141" s="233"/>
      <c r="BL141" s="233"/>
      <c r="BM141" s="233"/>
      <c r="BN141" s="19"/>
      <c r="BO141" s="24"/>
      <c r="BP141" s="91"/>
      <c r="BQ141" s="20"/>
      <c r="BR141" s="20"/>
      <c r="BS141" s="91"/>
      <c r="BT141" s="62"/>
      <c r="BU141" s="62"/>
      <c r="BV141" s="62"/>
      <c r="BW141" s="20"/>
      <c r="BX141" s="47"/>
      <c r="BY141" s="47"/>
      <c r="BZ141" s="47"/>
      <c r="CA141" s="47"/>
      <c r="CB141" s="47"/>
      <c r="CC141" s="47"/>
      <c r="CD141" s="47"/>
      <c r="CE141" s="47"/>
      <c r="CF141" s="47"/>
      <c r="CG141" s="47"/>
      <c r="CH141" s="47"/>
      <c r="CI141" s="47"/>
      <c r="CJ141" s="47"/>
      <c r="CK141" s="47"/>
      <c r="CL141" s="47"/>
      <c r="CM141" s="47"/>
      <c r="CN141" s="47"/>
      <c r="CO141" s="47"/>
      <c r="CP141" s="47"/>
      <c r="CQ141" s="47"/>
    </row>
    <row r="142" spans="1:95" ht="78.75" customHeight="1">
      <c r="A142" s="233"/>
      <c r="B142" s="233"/>
      <c r="C142" s="233"/>
      <c r="D142" s="233"/>
      <c r="E142" s="64"/>
      <c r="F142" s="64"/>
      <c r="G142" s="233"/>
      <c r="H142" s="233"/>
      <c r="I142" s="40"/>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41">
        <f t="shared" si="48"/>
        <v>5</v>
      </c>
      <c r="AH142" s="233"/>
      <c r="AI142" s="233"/>
      <c r="AJ142" s="233"/>
      <c r="AK142" s="20">
        <v>5</v>
      </c>
      <c r="AL142" s="16" t="s">
        <v>464</v>
      </c>
      <c r="AM142" s="26"/>
      <c r="AN142" s="26"/>
      <c r="AO142" s="26"/>
      <c r="AP142" s="26"/>
      <c r="AQ142" s="26"/>
      <c r="AR142" s="26"/>
      <c r="AS142" s="26"/>
      <c r="AT142" s="26"/>
      <c r="AU142" s="26"/>
      <c r="AV142" s="26"/>
      <c r="AW142" s="26"/>
      <c r="AX142" s="26"/>
      <c r="AY142" s="26"/>
      <c r="AZ142" s="26"/>
      <c r="BA142" s="61"/>
      <c r="BB142" s="26"/>
      <c r="BC142" s="26"/>
      <c r="BD142" s="26"/>
      <c r="BE142" s="19"/>
      <c r="BF142" s="233"/>
      <c r="BG142" s="233"/>
      <c r="BH142" s="233"/>
      <c r="BI142" s="233"/>
      <c r="BJ142" s="233"/>
      <c r="BK142" s="233"/>
      <c r="BL142" s="233"/>
      <c r="BM142" s="233"/>
      <c r="BN142" s="19"/>
      <c r="BO142" s="20"/>
      <c r="BP142" s="20"/>
      <c r="BQ142" s="20"/>
      <c r="BR142" s="20"/>
      <c r="BS142" s="20"/>
      <c r="BT142" s="62"/>
      <c r="BU142" s="62"/>
      <c r="BV142" s="62"/>
      <c r="BW142" s="20"/>
      <c r="BX142" s="47"/>
      <c r="BY142" s="47"/>
      <c r="BZ142" s="47"/>
      <c r="CA142" s="47"/>
      <c r="CB142" s="47"/>
      <c r="CC142" s="47"/>
      <c r="CD142" s="47"/>
      <c r="CE142" s="47"/>
      <c r="CF142" s="47"/>
      <c r="CG142" s="47"/>
      <c r="CH142" s="47"/>
      <c r="CI142" s="47"/>
      <c r="CJ142" s="47"/>
      <c r="CK142" s="47"/>
      <c r="CL142" s="47"/>
      <c r="CM142" s="47"/>
      <c r="CN142" s="47"/>
      <c r="CO142" s="47"/>
      <c r="CP142" s="47"/>
      <c r="CQ142" s="47"/>
    </row>
    <row r="143" spans="1:95" ht="64.5" customHeight="1">
      <c r="A143" s="234"/>
      <c r="B143" s="234"/>
      <c r="C143" s="234"/>
      <c r="D143" s="234"/>
      <c r="E143" s="65"/>
      <c r="F143" s="65"/>
      <c r="G143" s="234"/>
      <c r="H143" s="234"/>
      <c r="I143" s="40"/>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41">
        <f t="shared" si="48"/>
        <v>5</v>
      </c>
      <c r="AH143" s="234"/>
      <c r="AI143" s="234"/>
      <c r="AJ143" s="234"/>
      <c r="AK143" s="20">
        <v>6</v>
      </c>
      <c r="AL143" s="16" t="s">
        <v>464</v>
      </c>
      <c r="AM143" s="26"/>
      <c r="AN143" s="26"/>
      <c r="AO143" s="26"/>
      <c r="AP143" s="26"/>
      <c r="AQ143" s="26"/>
      <c r="AR143" s="26"/>
      <c r="AS143" s="26"/>
      <c r="AT143" s="26"/>
      <c r="AU143" s="26"/>
      <c r="AV143" s="26"/>
      <c r="AW143" s="26"/>
      <c r="AX143" s="26"/>
      <c r="AY143" s="26"/>
      <c r="AZ143" s="26"/>
      <c r="BA143" s="61"/>
      <c r="BB143" s="26"/>
      <c r="BC143" s="26"/>
      <c r="BD143" s="26"/>
      <c r="BE143" s="19"/>
      <c r="BF143" s="234"/>
      <c r="BG143" s="234"/>
      <c r="BH143" s="234"/>
      <c r="BI143" s="234"/>
      <c r="BJ143" s="234"/>
      <c r="BK143" s="234"/>
      <c r="BL143" s="234"/>
      <c r="BM143" s="234"/>
      <c r="BN143" s="19"/>
      <c r="BO143" s="20"/>
      <c r="BP143" s="20"/>
      <c r="BQ143" s="20"/>
      <c r="BR143" s="20"/>
      <c r="BS143" s="20"/>
      <c r="BT143" s="62"/>
      <c r="BU143" s="62"/>
      <c r="BV143" s="62"/>
      <c r="BW143" s="20"/>
      <c r="BX143" s="47"/>
      <c r="BY143" s="47"/>
      <c r="BZ143" s="47"/>
      <c r="CA143" s="47"/>
      <c r="CB143" s="47"/>
      <c r="CC143" s="47"/>
      <c r="CD143" s="47"/>
      <c r="CE143" s="47"/>
      <c r="CF143" s="47"/>
      <c r="CG143" s="47"/>
      <c r="CH143" s="47"/>
      <c r="CI143" s="47"/>
      <c r="CJ143" s="47"/>
      <c r="CK143" s="47"/>
      <c r="CL143" s="47"/>
      <c r="CM143" s="47"/>
      <c r="CN143" s="47"/>
      <c r="CO143" s="47"/>
      <c r="CP143" s="47"/>
      <c r="CQ143" s="47"/>
    </row>
    <row r="144" spans="1:95" ht="105" customHeight="1">
      <c r="A144" s="272">
        <v>24</v>
      </c>
      <c r="B144" s="268" t="s">
        <v>592</v>
      </c>
      <c r="C144" s="268" t="s">
        <v>593</v>
      </c>
      <c r="D144" s="268" t="s">
        <v>594</v>
      </c>
      <c r="E144" s="60" t="s">
        <v>595</v>
      </c>
      <c r="F144" s="60" t="s">
        <v>596</v>
      </c>
      <c r="G144" s="268" t="s">
        <v>597</v>
      </c>
      <c r="H144" s="268" t="s">
        <v>193</v>
      </c>
      <c r="I144" s="40" t="s">
        <v>217</v>
      </c>
      <c r="J144" s="272">
        <v>4</v>
      </c>
      <c r="K144" s="235" t="str">
        <f>IF(J144&lt;=0,"",IF(J144=1,"Rara vez",IF(J144=2,"Improbable",IF(J144=3,"Posible",IF(J144=4,"Probable",IF(J144=5,"Casi Seguro"))))))</f>
        <v>Probable</v>
      </c>
      <c r="L144" s="232">
        <f>IF(K144="","",IF(K144="Rara vez",0.2,IF(K144="Improbable",0.4,IF(K144="Posible",0.6,IF(K144="Probable",0.8,IF(K144="Casi seguro",1,))))))</f>
        <v>0.8</v>
      </c>
      <c r="M144" s="232" t="s">
        <v>195</v>
      </c>
      <c r="N144" s="232" t="s">
        <v>195</v>
      </c>
      <c r="O144" s="232" t="s">
        <v>196</v>
      </c>
      <c r="P144" s="232" t="s">
        <v>196</v>
      </c>
      <c r="Q144" s="232" t="s">
        <v>195</v>
      </c>
      <c r="R144" s="232" t="s">
        <v>195</v>
      </c>
      <c r="S144" s="232" t="s">
        <v>196</v>
      </c>
      <c r="T144" s="232" t="s">
        <v>196</v>
      </c>
      <c r="U144" s="232" t="s">
        <v>196</v>
      </c>
      <c r="V144" s="232" t="s">
        <v>195</v>
      </c>
      <c r="W144" s="232" t="s">
        <v>195</v>
      </c>
      <c r="X144" s="232" t="s">
        <v>195</v>
      </c>
      <c r="Y144" s="232" t="s">
        <v>195</v>
      </c>
      <c r="Z144" s="232" t="s">
        <v>195</v>
      </c>
      <c r="AA144" s="232" t="s">
        <v>196</v>
      </c>
      <c r="AB144" s="232" t="s">
        <v>196</v>
      </c>
      <c r="AC144" s="232" t="s">
        <v>195</v>
      </c>
      <c r="AD144" s="232" t="s">
        <v>196</v>
      </c>
      <c r="AE144" s="232" t="s">
        <v>196</v>
      </c>
      <c r="AF144" s="241">
        <f>IF(AB144="Si","19",COUNTIF(M144:AE145,"si"))</f>
        <v>10</v>
      </c>
      <c r="AG144" s="41">
        <f t="shared" si="48"/>
        <v>10</v>
      </c>
      <c r="AH144" s="235" t="str">
        <f>IF(AG144=5,"Moderado",IF(AG144=10,"Mayor",IF(AG144=20,"Catastrófico",0)))</f>
        <v>Mayor</v>
      </c>
      <c r="AI144" s="232">
        <f>IF(AH144="","",IF(AH144="Moderado",0.6,IF(AH144="Mayor",0.8,IF(AH144="Catastrófico",1,))))</f>
        <v>0.8</v>
      </c>
      <c r="AJ144" s="235" t="str">
        <f>IF(OR(AND(K144="Rara vez",AH144="Moderado"),AND(K144="Improbable",AH144="Moderado")),"Moderado",IF(OR(AND(K144="Rara vez",AH144="Mayor"),AND(K144="Improbable",AH144="Mayor"),AND(K144="Posible",AH144="Moderado"),AND(K144="Probable",AH144="Moderado")),"Alta",IF(OR(AND(K144="Rara vez",AH144="Catastrófico"),AND(K144="Improbable",AH144="Catastrófico"),AND(K144="Posible",AH144="Catastrófico"),AND(K144="Probable",AH144="Catastrófico"),AND(K144="Casi seguro",AH144="Catastrófico"),AND(K144="Posible",AH144="Moderado"),AND(K144="Probable",AH144="Moderado"),AND(K144="Casi seguro",AH144="Moderado"),AND(K144="Posible",AH144="Mayor"),AND(K144="Probable",AH144="Mayor"),AND(K144="Casi seguro",AH144="Mayor")),"Extremo",)))</f>
        <v>Extremo</v>
      </c>
      <c r="AK144" s="15">
        <v>1</v>
      </c>
      <c r="AL144" s="16" t="s">
        <v>598</v>
      </c>
      <c r="AM144" s="17" t="s">
        <v>198</v>
      </c>
      <c r="AN144" s="17">
        <f t="shared" ref="AN144:AN149" si="75">IF(AM144="","",IF(AM144="Asignado",15,IF(AM144="No asignado",0,)))</f>
        <v>15</v>
      </c>
      <c r="AO144" s="17" t="s">
        <v>199</v>
      </c>
      <c r="AP144" s="17">
        <f t="shared" ref="AP144:AP149" si="76">IF(AO144="","",IF(AO144="Adecuado",15,IF(AO144="Inadecuado",0,)))</f>
        <v>15</v>
      </c>
      <c r="AQ144" s="17" t="s">
        <v>200</v>
      </c>
      <c r="AR144" s="17">
        <f t="shared" ref="AR144:AR149" si="77">IF(AQ144="","",IF(AQ144="Oportuna",15,IF(AQ144="Inoportuna",0,)))</f>
        <v>15</v>
      </c>
      <c r="AS144" s="17" t="s">
        <v>233</v>
      </c>
      <c r="AT144" s="17">
        <f t="shared" ref="AT144:AT149" si="78">IF(AS144="","",IF(AS144="Prevenir",15,IF(AS144="Detectar",10,IF(AS144="No es un control",0,))))</f>
        <v>15</v>
      </c>
      <c r="AU144" s="17" t="s">
        <v>202</v>
      </c>
      <c r="AV144" s="17">
        <f t="shared" ref="AV144:AV149" si="79">IF(AU144="","",IF(AU144="Confiable",15,IF(AU144="No confiable",0,)))</f>
        <v>15</v>
      </c>
      <c r="AW144" s="26" t="s">
        <v>203</v>
      </c>
      <c r="AX144" s="17">
        <f t="shared" ref="AX144:AX149" si="80">IF(AW144="","",IF(AW144="Se investigan y  resuelven oportunamente",15,IF(AW144="No se investigan y resuelven oportunamente",0,)))</f>
        <v>15</v>
      </c>
      <c r="AY144" s="26" t="s">
        <v>204</v>
      </c>
      <c r="AZ144" s="17">
        <f t="shared" ref="AZ144:AZ149" si="81">IF(AY144="","",IF(AY144="Completa",15,IF(AY144="Incompleta",10,IF(AY144="No existe",0,))))</f>
        <v>15</v>
      </c>
      <c r="BA144" s="66">
        <f t="shared" ref="BA144:BA145" si="82">SUM(AN144,AP144,AR144,AT144,AV144,AX144,AZ144)</f>
        <v>105</v>
      </c>
      <c r="BB144" s="17" t="str">
        <f t="shared" ref="BB144:BB145" si="83">IF(BA144&gt;=96,"Fuerte",IF(AND(BA144&gt;=86, BA144&lt;96),"Moderado",IF(BA144&lt;86,"Débil")))</f>
        <v>Fuerte</v>
      </c>
      <c r="BC144" s="17" t="s">
        <v>205</v>
      </c>
      <c r="BD144" s="17">
        <f t="shared" ref="BD144:BD145" si="84">VALUE(IF(OR(AND(BB144="Fuerte",BC144="Fuerte")),"100",IF(OR(AND(BB144="Fuerte",BC144="Moderado"),AND(BB144="Moderado",BC144="Fuerte"),AND(BB144="Moderado",BC144="Moderado")),"50",IF(OR(AND(BB144="Fuerte",BC144="Débil"),AND(BB144="Moderado",BC144="Débil"),AND(BB144="Débil",BC144="Fuerte"),AND(BB144="Débil",BC144="Moderado"),AND(BB144="Débil",BC144="Débil")),"0",))))</f>
        <v>100</v>
      </c>
      <c r="BE144" s="43" t="str">
        <f t="shared" ref="BE144:BE145" si="85">IF(BD144=100,"Fuerte",IF(BD144=50,"Moderado",IF(BD144=0,"Débil")))</f>
        <v>Fuerte</v>
      </c>
      <c r="BF144" s="238">
        <f>AVERAGE(BD144:BD149)</f>
        <v>100</v>
      </c>
      <c r="BG144" s="238" t="str">
        <f>IF(BF144=100,"Fuerte",IF(AND(BF144&lt;=99, BF144&gt;=50),"Moderado",IF(BF144&lt;50,"Débil")))</f>
        <v>Fuerte</v>
      </c>
      <c r="BH144" s="256">
        <f>IF(BG144="Fuerte",(J144-2),IF(BG144="Moderado",(J144-1), IF(BG144="Débil",((J144-0)))))</f>
        <v>2</v>
      </c>
      <c r="BI144" s="256" t="str">
        <f>IF(BH144&lt;=0,"",IF(BH144=1,"Rara vez",IF(BH144=2,"Improbable",IF(BH144=3,"Posible",IF(BH144=4,"Probable",IF(BH144=5,"Casi Seguro"))))))</f>
        <v>Improbable</v>
      </c>
      <c r="BJ144" s="273">
        <f>IF(BI144="","",IF(BI144="Rara vez",0.2,IF(BI144="Improbable",0.4,IF(BI144="Posible",0.6,IF(BI144="Probable",0.8,IF(BI144="Casi seguro",1,))))))</f>
        <v>0.4</v>
      </c>
      <c r="BK144" s="256" t="str">
        <f>IFERROR(IF(AG144=5,"Moderado",IF(AG144=10,"Mayor",IF(AG144=20,"Catastrófico",0))),"")</f>
        <v>Mayor</v>
      </c>
      <c r="BL144" s="273">
        <f>IF(AH144="","",IF(AH144="Moderado",0.6,IF(AH144="Mayor",0.8,IF(AH144="Catastrófico",1,))))</f>
        <v>0.8</v>
      </c>
      <c r="BM144" s="274" t="str">
        <f>IF(OR(AND(KBI144="Rara vez",BK144="Moderado"),AND(BI144="Improbable",BK144="Moderado")),"Moderado",IF(OR(AND(BI144="Rara vez",BK144="Mayor"),AND(BI144="Improbable",BK144="Mayor"),AND(BI144="Posible",BK144="Moderado"),AND(BI144="Probable",BK144="Moderado")),"Alta",IF(OR(AND(BI144="Rara vez",BK144="Catastrófico"),AND(BI144="Improbable",BK144="Catastrófico"),AND(BI144="Posible",BK144="Catastrófico"),AND(BI144="Probable",BK144="Catastrófico"),AND(BI144="Casi seguro",BK144="Catastrófico"),AND(BI144="Posible",BK144="Moderado"),AND(BI144="Probable",BK144="Moderado"),AND(BI144="Casi seguro",BK144="Moderado"),AND(BI144="Posible",BK144="Mayor"),AND(BI144="Probable",BK144="Mayor"),AND(BI144="Casi seguro",BK144="Mayor")),"Extremo",)))</f>
        <v>Alta</v>
      </c>
      <c r="BN144" s="43" t="s">
        <v>244</v>
      </c>
      <c r="BO144" s="20" t="s">
        <v>599</v>
      </c>
      <c r="BP144" s="20" t="s">
        <v>600</v>
      </c>
      <c r="BQ144" s="20" t="s">
        <v>601</v>
      </c>
      <c r="BR144" s="20" t="s">
        <v>602</v>
      </c>
      <c r="BS144" s="20" t="s">
        <v>603</v>
      </c>
      <c r="BT144" s="23" t="s">
        <v>604</v>
      </c>
      <c r="BU144" s="23" t="s">
        <v>605</v>
      </c>
      <c r="BV144" s="50"/>
      <c r="BW144" s="20"/>
      <c r="BX144" s="47"/>
      <c r="BY144" s="47"/>
      <c r="BZ144" s="47"/>
      <c r="CA144" s="47"/>
      <c r="CB144" s="47"/>
      <c r="CC144" s="47"/>
      <c r="CD144" s="47"/>
      <c r="CE144" s="47"/>
      <c r="CF144" s="47"/>
      <c r="CG144" s="47"/>
      <c r="CH144" s="47"/>
      <c r="CI144" s="47"/>
      <c r="CJ144" s="47"/>
      <c r="CK144" s="47"/>
      <c r="CL144" s="47"/>
      <c r="CM144" s="47"/>
      <c r="CN144" s="47"/>
      <c r="CO144" s="47"/>
      <c r="CP144" s="47"/>
      <c r="CQ144" s="47"/>
    </row>
    <row r="145" spans="1:95" ht="133.5" customHeight="1">
      <c r="A145" s="233"/>
      <c r="B145" s="233"/>
      <c r="C145" s="233"/>
      <c r="D145" s="233"/>
      <c r="E145" s="64" t="s">
        <v>606</v>
      </c>
      <c r="F145" s="64"/>
      <c r="G145" s="233"/>
      <c r="H145" s="233"/>
      <c r="I145" s="40" t="s">
        <v>306</v>
      </c>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41">
        <f t="shared" si="48"/>
        <v>5</v>
      </c>
      <c r="AH145" s="233"/>
      <c r="AI145" s="233"/>
      <c r="AJ145" s="233"/>
      <c r="AK145" s="15">
        <v>2</v>
      </c>
      <c r="AL145" s="16" t="s">
        <v>607</v>
      </c>
      <c r="AM145" s="17" t="s">
        <v>198</v>
      </c>
      <c r="AN145" s="17">
        <f t="shared" si="75"/>
        <v>15</v>
      </c>
      <c r="AO145" s="17" t="s">
        <v>199</v>
      </c>
      <c r="AP145" s="17">
        <f t="shared" si="76"/>
        <v>15</v>
      </c>
      <c r="AQ145" s="17" t="s">
        <v>200</v>
      </c>
      <c r="AR145" s="17">
        <f t="shared" si="77"/>
        <v>15</v>
      </c>
      <c r="AS145" s="17" t="s">
        <v>233</v>
      </c>
      <c r="AT145" s="17">
        <f t="shared" si="78"/>
        <v>15</v>
      </c>
      <c r="AU145" s="17" t="s">
        <v>202</v>
      </c>
      <c r="AV145" s="17">
        <f t="shared" si="79"/>
        <v>15</v>
      </c>
      <c r="AW145" s="26" t="s">
        <v>203</v>
      </c>
      <c r="AX145" s="17">
        <f t="shared" si="80"/>
        <v>15</v>
      </c>
      <c r="AY145" s="26" t="s">
        <v>204</v>
      </c>
      <c r="AZ145" s="17">
        <f t="shared" si="81"/>
        <v>15</v>
      </c>
      <c r="BA145" s="66">
        <f t="shared" si="82"/>
        <v>105</v>
      </c>
      <c r="BB145" s="17" t="str">
        <f t="shared" si="83"/>
        <v>Fuerte</v>
      </c>
      <c r="BC145" s="17" t="s">
        <v>205</v>
      </c>
      <c r="BD145" s="17">
        <f t="shared" si="84"/>
        <v>100</v>
      </c>
      <c r="BE145" s="43" t="str">
        <f t="shared" si="85"/>
        <v>Fuerte</v>
      </c>
      <c r="BF145" s="233"/>
      <c r="BG145" s="233"/>
      <c r="BH145" s="233"/>
      <c r="BI145" s="233"/>
      <c r="BJ145" s="233"/>
      <c r="BK145" s="233"/>
      <c r="BL145" s="233"/>
      <c r="BM145" s="233"/>
      <c r="BN145" s="43"/>
      <c r="BO145" s="20"/>
      <c r="BP145" s="20"/>
      <c r="BQ145" s="20"/>
      <c r="BR145" s="20"/>
      <c r="BS145" s="20"/>
      <c r="BT145" s="23"/>
      <c r="BU145" s="23"/>
      <c r="BV145" s="20"/>
      <c r="BW145" s="20"/>
      <c r="BX145" s="47"/>
      <c r="BY145" s="47"/>
      <c r="BZ145" s="47"/>
      <c r="CA145" s="47"/>
      <c r="CB145" s="47"/>
      <c r="CC145" s="47"/>
      <c r="CD145" s="47"/>
      <c r="CE145" s="47"/>
      <c r="CF145" s="47"/>
      <c r="CG145" s="47"/>
      <c r="CH145" s="47"/>
      <c r="CI145" s="47"/>
      <c r="CJ145" s="47"/>
      <c r="CK145" s="47"/>
      <c r="CL145" s="47"/>
      <c r="CM145" s="47"/>
      <c r="CN145" s="47"/>
      <c r="CO145" s="47"/>
      <c r="CP145" s="47"/>
      <c r="CQ145" s="47"/>
    </row>
    <row r="146" spans="1:95" ht="15.75" customHeight="1">
      <c r="A146" s="233"/>
      <c r="B146" s="233"/>
      <c r="C146" s="233"/>
      <c r="D146" s="233"/>
      <c r="E146" s="64"/>
      <c r="F146" s="64"/>
      <c r="G146" s="233"/>
      <c r="H146" s="233"/>
      <c r="I146" s="40" t="s">
        <v>432</v>
      </c>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41">
        <f t="shared" si="48"/>
        <v>5</v>
      </c>
      <c r="AH146" s="233"/>
      <c r="AI146" s="233"/>
      <c r="AJ146" s="233"/>
      <c r="AK146" s="15">
        <v>3</v>
      </c>
      <c r="AL146" s="16" t="s">
        <v>229</v>
      </c>
      <c r="AM146" s="17"/>
      <c r="AN146" s="17" t="str">
        <f t="shared" si="75"/>
        <v/>
      </c>
      <c r="AO146" s="17"/>
      <c r="AP146" s="17" t="str">
        <f t="shared" si="76"/>
        <v/>
      </c>
      <c r="AQ146" s="17"/>
      <c r="AR146" s="17" t="str">
        <f t="shared" si="77"/>
        <v/>
      </c>
      <c r="AS146" s="17"/>
      <c r="AT146" s="17" t="str">
        <f t="shared" si="78"/>
        <v/>
      </c>
      <c r="AU146" s="17"/>
      <c r="AV146" s="17" t="str">
        <f t="shared" si="79"/>
        <v/>
      </c>
      <c r="AW146" s="26"/>
      <c r="AX146" s="17" t="str">
        <f t="shared" si="80"/>
        <v/>
      </c>
      <c r="AY146" s="26"/>
      <c r="AZ146" s="17" t="str">
        <f t="shared" si="81"/>
        <v/>
      </c>
      <c r="BA146" s="66"/>
      <c r="BB146" s="17"/>
      <c r="BC146" s="17"/>
      <c r="BD146" s="17"/>
      <c r="BE146" s="43"/>
      <c r="BF146" s="233"/>
      <c r="BG146" s="233"/>
      <c r="BH146" s="233"/>
      <c r="BI146" s="233"/>
      <c r="BJ146" s="233"/>
      <c r="BK146" s="233"/>
      <c r="BL146" s="233"/>
      <c r="BM146" s="233"/>
      <c r="BN146" s="43"/>
      <c r="BO146" s="20"/>
      <c r="BP146" s="20"/>
      <c r="BQ146" s="20"/>
      <c r="BR146" s="20"/>
      <c r="BS146" s="20"/>
      <c r="BT146" s="23"/>
      <c r="BU146" s="23"/>
      <c r="BV146" s="20"/>
      <c r="BW146" s="20"/>
      <c r="BX146" s="47"/>
      <c r="BY146" s="47"/>
      <c r="BZ146" s="47"/>
      <c r="CA146" s="47"/>
      <c r="CB146" s="47"/>
      <c r="CC146" s="47"/>
      <c r="CD146" s="47"/>
      <c r="CE146" s="47"/>
      <c r="CF146" s="47"/>
      <c r="CG146" s="47"/>
      <c r="CH146" s="47"/>
      <c r="CI146" s="47"/>
      <c r="CJ146" s="47"/>
      <c r="CK146" s="47"/>
      <c r="CL146" s="47"/>
      <c r="CM146" s="47"/>
      <c r="CN146" s="47"/>
      <c r="CO146" s="47"/>
      <c r="CP146" s="47"/>
      <c r="CQ146" s="47"/>
    </row>
    <row r="147" spans="1:95" ht="15.75" customHeight="1">
      <c r="A147" s="233"/>
      <c r="B147" s="233"/>
      <c r="C147" s="233"/>
      <c r="D147" s="233"/>
      <c r="E147" s="64"/>
      <c r="F147" s="64"/>
      <c r="G147" s="233"/>
      <c r="H147" s="233"/>
      <c r="I147" s="40" t="s">
        <v>194</v>
      </c>
      <c r="J147" s="233"/>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41">
        <f t="shared" si="48"/>
        <v>5</v>
      </c>
      <c r="AH147" s="233"/>
      <c r="AI147" s="233"/>
      <c r="AJ147" s="233"/>
      <c r="AK147" s="15">
        <v>4</v>
      </c>
      <c r="AL147" s="16" t="s">
        <v>229</v>
      </c>
      <c r="AM147" s="17"/>
      <c r="AN147" s="17" t="str">
        <f t="shared" si="75"/>
        <v/>
      </c>
      <c r="AO147" s="17"/>
      <c r="AP147" s="17" t="str">
        <f t="shared" si="76"/>
        <v/>
      </c>
      <c r="AQ147" s="17"/>
      <c r="AR147" s="17" t="str">
        <f t="shared" si="77"/>
        <v/>
      </c>
      <c r="AS147" s="17"/>
      <c r="AT147" s="17" t="str">
        <f t="shared" si="78"/>
        <v/>
      </c>
      <c r="AU147" s="17"/>
      <c r="AV147" s="17" t="str">
        <f t="shared" si="79"/>
        <v/>
      </c>
      <c r="AW147" s="26"/>
      <c r="AX147" s="17" t="str">
        <f t="shared" si="80"/>
        <v/>
      </c>
      <c r="AY147" s="26"/>
      <c r="AZ147" s="17" t="str">
        <f t="shared" si="81"/>
        <v/>
      </c>
      <c r="BA147" s="66"/>
      <c r="BB147" s="17"/>
      <c r="BC147" s="17"/>
      <c r="BD147" s="17"/>
      <c r="BE147" s="43"/>
      <c r="BF147" s="233"/>
      <c r="BG147" s="233"/>
      <c r="BH147" s="233"/>
      <c r="BI147" s="233"/>
      <c r="BJ147" s="233"/>
      <c r="BK147" s="233"/>
      <c r="BL147" s="233"/>
      <c r="BM147" s="233"/>
      <c r="BN147" s="43"/>
      <c r="BO147" s="20"/>
      <c r="BP147" s="20"/>
      <c r="BQ147" s="20"/>
      <c r="BR147" s="20"/>
      <c r="BS147" s="20"/>
      <c r="BT147" s="23"/>
      <c r="BU147" s="23"/>
      <c r="BV147" s="20"/>
      <c r="BW147" s="20"/>
      <c r="BX147" s="47"/>
      <c r="BY147" s="47"/>
      <c r="BZ147" s="47"/>
      <c r="CA147" s="47"/>
      <c r="CB147" s="47"/>
      <c r="CC147" s="47"/>
      <c r="CD147" s="47"/>
      <c r="CE147" s="47"/>
      <c r="CF147" s="47"/>
      <c r="CG147" s="47"/>
      <c r="CH147" s="47"/>
      <c r="CI147" s="47"/>
      <c r="CJ147" s="47"/>
      <c r="CK147" s="47"/>
      <c r="CL147" s="47"/>
      <c r="CM147" s="47"/>
      <c r="CN147" s="47"/>
      <c r="CO147" s="47"/>
      <c r="CP147" s="47"/>
      <c r="CQ147" s="47"/>
    </row>
    <row r="148" spans="1:95" ht="16.5" customHeight="1">
      <c r="A148" s="233"/>
      <c r="B148" s="233"/>
      <c r="C148" s="233"/>
      <c r="D148" s="233"/>
      <c r="E148" s="64"/>
      <c r="F148" s="64"/>
      <c r="G148" s="233"/>
      <c r="H148" s="233"/>
      <c r="I148" s="40"/>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41">
        <f t="shared" si="48"/>
        <v>5</v>
      </c>
      <c r="AH148" s="233"/>
      <c r="AI148" s="233"/>
      <c r="AJ148" s="233"/>
      <c r="AK148" s="15">
        <v>5</v>
      </c>
      <c r="AL148" s="16" t="s">
        <v>229</v>
      </c>
      <c r="AM148" s="17"/>
      <c r="AN148" s="17" t="str">
        <f t="shared" si="75"/>
        <v/>
      </c>
      <c r="AO148" s="17"/>
      <c r="AP148" s="17" t="str">
        <f t="shared" si="76"/>
        <v/>
      </c>
      <c r="AQ148" s="17"/>
      <c r="AR148" s="17" t="str">
        <f t="shared" si="77"/>
        <v/>
      </c>
      <c r="AS148" s="17"/>
      <c r="AT148" s="17" t="str">
        <f t="shared" si="78"/>
        <v/>
      </c>
      <c r="AU148" s="17"/>
      <c r="AV148" s="17" t="str">
        <f t="shared" si="79"/>
        <v/>
      </c>
      <c r="AW148" s="26"/>
      <c r="AX148" s="17" t="str">
        <f t="shared" si="80"/>
        <v/>
      </c>
      <c r="AY148" s="26"/>
      <c r="AZ148" s="17" t="str">
        <f t="shared" si="81"/>
        <v/>
      </c>
      <c r="BA148" s="66"/>
      <c r="BB148" s="17"/>
      <c r="BC148" s="17"/>
      <c r="BD148" s="17"/>
      <c r="BE148" s="43"/>
      <c r="BF148" s="233"/>
      <c r="BG148" s="233"/>
      <c r="BH148" s="233"/>
      <c r="BI148" s="233"/>
      <c r="BJ148" s="233"/>
      <c r="BK148" s="233"/>
      <c r="BL148" s="233"/>
      <c r="BM148" s="233"/>
      <c r="BN148" s="43"/>
      <c r="BO148" s="20"/>
      <c r="BP148" s="20"/>
      <c r="BQ148" s="20"/>
      <c r="BR148" s="20"/>
      <c r="BS148" s="20"/>
      <c r="BT148" s="23"/>
      <c r="BU148" s="23"/>
      <c r="BV148" s="20"/>
      <c r="BW148" s="20"/>
      <c r="BX148" s="47"/>
      <c r="BY148" s="47"/>
      <c r="BZ148" s="47"/>
      <c r="CA148" s="47"/>
      <c r="CB148" s="47"/>
      <c r="CC148" s="47"/>
      <c r="CD148" s="47"/>
      <c r="CE148" s="47"/>
      <c r="CF148" s="47"/>
      <c r="CG148" s="47"/>
      <c r="CH148" s="47"/>
      <c r="CI148" s="47"/>
      <c r="CJ148" s="47"/>
      <c r="CK148" s="47"/>
      <c r="CL148" s="47"/>
      <c r="CM148" s="47"/>
      <c r="CN148" s="47"/>
      <c r="CO148" s="47"/>
      <c r="CP148" s="47"/>
      <c r="CQ148" s="47"/>
    </row>
    <row r="149" spans="1:95" ht="117" customHeight="1">
      <c r="A149" s="234"/>
      <c r="B149" s="234"/>
      <c r="C149" s="234"/>
      <c r="D149" s="234"/>
      <c r="E149" s="65"/>
      <c r="F149" s="65"/>
      <c r="G149" s="234"/>
      <c r="H149" s="234"/>
      <c r="I149" s="40"/>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41">
        <f t="shared" si="48"/>
        <v>5</v>
      </c>
      <c r="AH149" s="234"/>
      <c r="AI149" s="234"/>
      <c r="AJ149" s="234"/>
      <c r="AK149" s="15">
        <v>6</v>
      </c>
      <c r="AL149" s="16" t="s">
        <v>229</v>
      </c>
      <c r="AM149" s="17"/>
      <c r="AN149" s="17" t="str">
        <f t="shared" si="75"/>
        <v/>
      </c>
      <c r="AO149" s="17"/>
      <c r="AP149" s="17" t="str">
        <f t="shared" si="76"/>
        <v/>
      </c>
      <c r="AQ149" s="17"/>
      <c r="AR149" s="17" t="str">
        <f t="shared" si="77"/>
        <v/>
      </c>
      <c r="AS149" s="17"/>
      <c r="AT149" s="17" t="str">
        <f t="shared" si="78"/>
        <v/>
      </c>
      <c r="AU149" s="17"/>
      <c r="AV149" s="17" t="str">
        <f t="shared" si="79"/>
        <v/>
      </c>
      <c r="AW149" s="26"/>
      <c r="AX149" s="17" t="str">
        <f t="shared" si="80"/>
        <v/>
      </c>
      <c r="AY149" s="26"/>
      <c r="AZ149" s="17" t="str">
        <f t="shared" si="81"/>
        <v/>
      </c>
      <c r="BA149" s="66"/>
      <c r="BB149" s="17"/>
      <c r="BC149" s="17"/>
      <c r="BD149" s="17"/>
      <c r="BE149" s="17"/>
      <c r="BF149" s="234"/>
      <c r="BG149" s="234"/>
      <c r="BH149" s="234"/>
      <c r="BI149" s="234"/>
      <c r="BJ149" s="234"/>
      <c r="BK149" s="234"/>
      <c r="BL149" s="234"/>
      <c r="BM149" s="234"/>
      <c r="BN149" s="43"/>
      <c r="BO149" s="20"/>
      <c r="BP149" s="20"/>
      <c r="BQ149" s="20"/>
      <c r="BR149" s="20"/>
      <c r="BS149" s="20"/>
      <c r="BT149" s="23"/>
      <c r="BU149" s="23"/>
      <c r="BV149" s="20"/>
      <c r="BW149" s="20"/>
      <c r="BX149" s="47"/>
      <c r="BY149" s="47"/>
      <c r="BZ149" s="47"/>
      <c r="CA149" s="47"/>
      <c r="CB149" s="47"/>
      <c r="CC149" s="47"/>
      <c r="CD149" s="47"/>
      <c r="CE149" s="47"/>
      <c r="CF149" s="47"/>
      <c r="CG149" s="47"/>
      <c r="CH149" s="47"/>
      <c r="CI149" s="47"/>
      <c r="CJ149" s="47"/>
      <c r="CK149" s="47"/>
      <c r="CL149" s="47"/>
      <c r="CM149" s="47"/>
      <c r="CN149" s="47"/>
      <c r="CO149" s="47"/>
      <c r="CP149" s="47"/>
      <c r="CQ149" s="47"/>
    </row>
    <row r="150" spans="1:95" ht="15.75" customHeight="1">
      <c r="A150" s="298">
        <v>25</v>
      </c>
      <c r="B150" s="268" t="s">
        <v>608</v>
      </c>
      <c r="C150" s="268" t="s">
        <v>609</v>
      </c>
      <c r="D150" s="268" t="s">
        <v>610</v>
      </c>
      <c r="E150" s="268" t="s">
        <v>611</v>
      </c>
      <c r="F150" s="268" t="s">
        <v>612</v>
      </c>
      <c r="G150" s="268" t="s">
        <v>613</v>
      </c>
      <c r="H150" s="268" t="s">
        <v>193</v>
      </c>
      <c r="I150" s="268" t="s">
        <v>217</v>
      </c>
      <c r="J150" s="272">
        <v>3</v>
      </c>
      <c r="K150" s="296" t="str">
        <f>IF(J150&lt;=0,"",IF(J150=1,"Rara vez",IF(J150=2,"Improbable",IF(J150=3,"Posible",IF(J150=4,"Probable",IF(J150=5,"Casi Seguro"))))))</f>
        <v>Posible</v>
      </c>
      <c r="L150" s="232">
        <f>IF(K150="","",IF(K150="Rara vez",0.2,IF(K150="Improbable",0.4,IF(K150="Posible",0.6,IF(K150="Probable",0.8,IF(K150="Casi seguro",1,))))))</f>
        <v>0.6</v>
      </c>
      <c r="M150" s="232" t="s">
        <v>195</v>
      </c>
      <c r="N150" s="232" t="s">
        <v>195</v>
      </c>
      <c r="O150" s="232" t="s">
        <v>195</v>
      </c>
      <c r="P150" s="232" t="s">
        <v>195</v>
      </c>
      <c r="Q150" s="232" t="s">
        <v>195</v>
      </c>
      <c r="R150" s="232" t="s">
        <v>196</v>
      </c>
      <c r="S150" s="232" t="s">
        <v>196</v>
      </c>
      <c r="T150" s="232" t="s">
        <v>195</v>
      </c>
      <c r="U150" s="232" t="s">
        <v>196</v>
      </c>
      <c r="V150" s="232" t="s">
        <v>195</v>
      </c>
      <c r="W150" s="232" t="s">
        <v>195</v>
      </c>
      <c r="X150" s="232" t="s">
        <v>195</v>
      </c>
      <c r="Y150" s="232" t="s">
        <v>195</v>
      </c>
      <c r="Z150" s="232" t="s">
        <v>195</v>
      </c>
      <c r="AA150" s="232" t="s">
        <v>195</v>
      </c>
      <c r="AB150" s="232" t="s">
        <v>195</v>
      </c>
      <c r="AC150" s="232" t="s">
        <v>195</v>
      </c>
      <c r="AD150" s="232" t="s">
        <v>195</v>
      </c>
      <c r="AE150" s="232" t="s">
        <v>196</v>
      </c>
      <c r="AF150" s="241" t="str">
        <f>IF(AB150="Si","19",COUNTIF(M150:AE151,"si"))</f>
        <v>19</v>
      </c>
      <c r="AG150" s="300">
        <f t="shared" si="48"/>
        <v>20</v>
      </c>
      <c r="AH150" s="296" t="str">
        <f>IF(AG150=5,"Moderado",IF(AG150=10,"Mayor",IF(AG150=20,"Catastrófico",0)))</f>
        <v>Catastrófico</v>
      </c>
      <c r="AI150" s="232">
        <f>IF(AH150="","",IF(AH150="Moderado",0.6,IF(AH150="Mayor",0.8,IF(AH150="Catastrófico",1,))))</f>
        <v>1</v>
      </c>
      <c r="AJ150" s="296" t="str">
        <f>IF(OR(AND(K150="Rara vez",AH150="Moderado"),AND(K150="Improbable",AH150="Moderado")),"Moderado",IF(OR(AND(K150="Rara vez",AH150="Mayor"),AND(K150="Improbable",AH150="Mayor"),AND(K150="Posible",AH150="Moderado"),AND(K150="Probable",AH150="Moderado")),"Alta",IF(OR(AND(K150="Rara vez",AH150="Catastrófico"),AND(K150="Improbable",AH150="Catastrófico"),AND(K150="Posible",AH150="Catastrófico"),AND(K150="Probable",AH150="Catastrófico"),AND(K150="Casi seguro",AH150="Catastrófico"),AND(K150="Posible",AH150="Moderado"),AND(K150="Probable",AH150="Moderado"),AND(K150="Casi seguro",AH150="Moderado"),AND(K150="Posible",AH150="Mayor"),AND(K150="Probable",AH150="Mayor"),AND(K150="Casi seguro",AH150="Mayor")),"Extremo",)))</f>
        <v>Extremo</v>
      </c>
      <c r="AK150" s="272">
        <v>1</v>
      </c>
      <c r="AL150" s="301" t="s">
        <v>614</v>
      </c>
      <c r="AM150" s="238" t="s">
        <v>198</v>
      </c>
      <c r="AN150" s="17">
        <v>15</v>
      </c>
      <c r="AO150" s="17" t="s">
        <v>199</v>
      </c>
      <c r="AP150" s="17">
        <v>15</v>
      </c>
      <c r="AQ150" s="17" t="s">
        <v>200</v>
      </c>
      <c r="AR150" s="17">
        <v>15</v>
      </c>
      <c r="AS150" s="17" t="s">
        <v>233</v>
      </c>
      <c r="AT150" s="17">
        <v>15</v>
      </c>
      <c r="AU150" s="17" t="s">
        <v>202</v>
      </c>
      <c r="AV150" s="17">
        <v>15</v>
      </c>
      <c r="AW150" s="26" t="s">
        <v>203</v>
      </c>
      <c r="AX150" s="17">
        <v>15</v>
      </c>
      <c r="AY150" s="26" t="s">
        <v>204</v>
      </c>
      <c r="AZ150" s="17">
        <v>15</v>
      </c>
      <c r="BA150" s="66">
        <f>SUM(AN150,AP150,AR150,AT150,AV150,AX150,AZ150)</f>
        <v>105</v>
      </c>
      <c r="BB150" s="17" t="str">
        <f>IF(BA150&gt;=96,"Fuerte",IF(AND(BA150&gt;=86, BA150&lt;96),"Moderado",IF(BA150&lt;86,"Débil")))</f>
        <v>Fuerte</v>
      </c>
      <c r="BC150" s="17" t="s">
        <v>205</v>
      </c>
      <c r="BD150" s="17">
        <f>VALUE(IF(OR(AND(BB150="Fuerte",BC150="Fuerte")),"100",IF(OR(AND(BB150="Fuerte",BC150="Moderado"),AND(BB150="Moderado",BC150="Fuerte"),AND(BB150="Moderado",BC150="Moderado")),"50",IF(OR(AND(BB150="Fuerte",BC150="Débil"),AND(BB150="Moderado",BC150="Débil"),AND(BB150="Débil",BC150="Fuerte"),AND(BB150="Débil",BC150="Moderado"),AND(BB150="Débil",BC150="Débil")),"0",))))</f>
        <v>100</v>
      </c>
      <c r="BE150" s="43" t="str">
        <f>IF(BD150=100,"Fuerte",IF(BD150=50,"Moderado",IF(BD150=0,"Débil")))</f>
        <v>Fuerte</v>
      </c>
      <c r="BF150" s="238">
        <f>AVERAGE(BD150:BD155)</f>
        <v>100</v>
      </c>
      <c r="BG150" s="238" t="str">
        <f>IF(BF150=100,"Fuerte",IF(AND(BF150&lt;=99, BF150&gt;=50),"Moderado",IF(BF150&lt;50,"Débil")))</f>
        <v>Fuerte</v>
      </c>
      <c r="BH150" s="256">
        <f>IF(BG150="Fuerte",(J150-2),IF(BG150="Moderado",(J150-1), IF(BG150="Débil",((J150-0)))))</f>
        <v>1</v>
      </c>
      <c r="BI150" s="256" t="str">
        <f>IF(BH150&lt;=0,"",IF(BH150=1,"Rara vez",IF(BH150=2,"Improbable",IF(BH150=3,"Posible",IF(BH150=4,"Probable",IF(BH150=5,"Casi Seguro"))))))</f>
        <v>Rara vez</v>
      </c>
      <c r="BJ150" s="273">
        <f>IF(BI150="","",IF(BI150="Rara vez",0.2,IF(BI150="Improbable",0.4,IF(BI150="Posible",0.6,IF(BI150="Probable",0.8,IF(BI150="Casi seguro",1,))))))</f>
        <v>0.2</v>
      </c>
      <c r="BK150" s="299" t="str">
        <f>IFERROR(IF(AG150=5,"Moderado",IF(AG150=10,"Mayor",IF(AG150=20,"Catastrófico",0))),"")</f>
        <v>Catastrófico</v>
      </c>
      <c r="BL150" s="273">
        <f>IF(AH150="","",IF(AH150="Moderado",0.6,IF(AH150="Mayor",0.8,IF(AH150="Catastrófico",1,))))</f>
        <v>1</v>
      </c>
      <c r="BM150" s="297" t="str">
        <f>IF(OR(AND(KBI150="Rara vez",BK150="Moderado"),AND(BI150="Improbable",BK150="Moderado")),"Moderado",IF(OR(AND(BI150="Rara vez",BK150="Mayor"),AND(BI150="Improbable",BK150="Mayor"),AND(BI150="Posible",BK150="Moderado"),AND(BI150="Probable",BK150="Moderado")),"Alta",IF(OR(AND(BI150="Rara vez",BK150="Catastrófico"),AND(BI150="Improbable",BK150="Catastrófico"),AND(BI150="Posible",BK150="Catastrófico"),AND(BI150="Probable",BK150="Catastrófico"),AND(BI150="Casi seguro",BK150="Catastrófico"),AND(BI150="Posible",BK150="Moderado"),AND(BI150="Probable",BK150="Moderado"),AND(BI150="Casi seguro",BK150="Moderado"),AND(BI150="Posible",BK150="Mayor"),AND(BI150="Probable",BK150="Mayor"),AND(BI150="Casi seguro",BK150="Mayor")),"Extremo",)))</f>
        <v>Extremo</v>
      </c>
      <c r="BN150" s="43" t="s">
        <v>244</v>
      </c>
      <c r="BO150" s="268" t="s">
        <v>615</v>
      </c>
      <c r="BP150" s="268" t="s">
        <v>616</v>
      </c>
      <c r="BQ150" s="268" t="s">
        <v>617</v>
      </c>
      <c r="BR150" s="268" t="s">
        <v>618</v>
      </c>
      <c r="BS150" s="268" t="s">
        <v>619</v>
      </c>
      <c r="BT150" s="23"/>
      <c r="BU150" s="23"/>
      <c r="BV150" s="20"/>
      <c r="BW150" s="15"/>
      <c r="BX150" s="47"/>
      <c r="BY150" s="47"/>
      <c r="BZ150" s="47"/>
      <c r="CA150" s="47"/>
      <c r="CB150" s="47"/>
      <c r="CC150" s="47"/>
      <c r="CD150" s="47"/>
      <c r="CE150" s="47"/>
      <c r="CF150" s="47"/>
      <c r="CG150" s="47"/>
      <c r="CH150" s="47"/>
      <c r="CI150" s="47"/>
      <c r="CJ150" s="47"/>
      <c r="CK150" s="47"/>
      <c r="CL150" s="47"/>
      <c r="CM150" s="47"/>
      <c r="CN150" s="47"/>
      <c r="CO150" s="47"/>
      <c r="CP150" s="47"/>
      <c r="CQ150" s="47"/>
    </row>
    <row r="151" spans="1:95" ht="16.5" customHeight="1">
      <c r="A151" s="276"/>
      <c r="B151" s="233"/>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17" t="str">
        <f t="shared" ref="AN151:AN161" si="86">IF(AM151="","",IF(AM151="Asignado",15,IF(AM151="No asignado",0,)))</f>
        <v/>
      </c>
      <c r="AO151" s="17"/>
      <c r="AP151" s="17" t="str">
        <f t="shared" ref="AP151:AP161" si="87">IF(AO151="","",IF(AO151="Adecuado",15,IF(AO151="Inadecuado",0,)))</f>
        <v/>
      </c>
      <c r="AQ151" s="17"/>
      <c r="AR151" s="17" t="str">
        <f t="shared" ref="AR151:AR161" si="88">IF(AQ151="","",IF(AQ151="Oportuna",15,IF(AQ151="Inoportuna",0,)))</f>
        <v/>
      </c>
      <c r="AS151" s="17"/>
      <c r="AT151" s="17" t="str">
        <f t="shared" ref="AT151:AT161" si="89">IF(AS151="","",IF(AS151="Prevenir",15,IF(AS151="Detectar",10,IF(AS151="No es un control",0,))))</f>
        <v/>
      </c>
      <c r="AU151" s="17"/>
      <c r="AV151" s="17" t="str">
        <f t="shared" ref="AV151:AV161" si="90">IF(AU151="","",IF(AU151="Confiable",15,IF(AU151="No confiable",0,)))</f>
        <v/>
      </c>
      <c r="AW151" s="26"/>
      <c r="AX151" s="17" t="str">
        <f t="shared" ref="AX151:AX161" si="91">IF(AW151="","",IF(AW151="Se investigan y  resuelven oportunamente",15,IF(AW151="No se investigan y resuelven oportunamente",0,)))</f>
        <v/>
      </c>
      <c r="AY151" s="26"/>
      <c r="AZ151" s="17" t="str">
        <f t="shared" ref="AZ151:AZ161" si="92">IF(AY151="","",IF(AY151="Completa",15,IF(AY151="Incompleta",10,IF(AY151="No existe",0,))))</f>
        <v/>
      </c>
      <c r="BA151" s="66"/>
      <c r="BB151" s="17"/>
      <c r="BC151" s="17"/>
      <c r="BD151" s="17"/>
      <c r="BE151" s="43"/>
      <c r="BF151" s="233"/>
      <c r="BG151" s="233"/>
      <c r="BH151" s="233"/>
      <c r="BI151" s="233"/>
      <c r="BJ151" s="233"/>
      <c r="BK151" s="233"/>
      <c r="BL151" s="233"/>
      <c r="BM151" s="233"/>
      <c r="BN151" s="43"/>
      <c r="BO151" s="233"/>
      <c r="BP151" s="233"/>
      <c r="BQ151" s="233"/>
      <c r="BR151" s="233"/>
      <c r="BS151" s="233"/>
      <c r="BT151" s="23"/>
      <c r="BU151" s="23"/>
      <c r="BV151" s="20"/>
      <c r="BW151" s="15"/>
      <c r="BX151" s="47"/>
      <c r="BY151" s="47"/>
      <c r="BZ151" s="47"/>
      <c r="CA151" s="47"/>
      <c r="CB151" s="47"/>
      <c r="CC151" s="47"/>
      <c r="CD151" s="47"/>
      <c r="CE151" s="47"/>
      <c r="CF151" s="47"/>
      <c r="CG151" s="47"/>
      <c r="CH151" s="47"/>
      <c r="CI151" s="47"/>
      <c r="CJ151" s="47"/>
      <c r="CK151" s="47"/>
      <c r="CL151" s="47"/>
      <c r="CM151" s="47"/>
      <c r="CN151" s="47"/>
      <c r="CO151" s="47"/>
      <c r="CP151" s="47"/>
      <c r="CQ151" s="47"/>
    </row>
    <row r="152" spans="1:95" ht="16.5" customHeight="1">
      <c r="A152" s="276"/>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17" t="str">
        <f t="shared" si="86"/>
        <v/>
      </c>
      <c r="AO152" s="17"/>
      <c r="AP152" s="17" t="str">
        <f t="shared" si="87"/>
        <v/>
      </c>
      <c r="AQ152" s="17"/>
      <c r="AR152" s="17" t="str">
        <f t="shared" si="88"/>
        <v/>
      </c>
      <c r="AS152" s="17"/>
      <c r="AT152" s="17" t="str">
        <f t="shared" si="89"/>
        <v/>
      </c>
      <c r="AU152" s="17"/>
      <c r="AV152" s="17" t="str">
        <f t="shared" si="90"/>
        <v/>
      </c>
      <c r="AW152" s="26"/>
      <c r="AX152" s="17" t="str">
        <f t="shared" si="91"/>
        <v/>
      </c>
      <c r="AY152" s="26"/>
      <c r="AZ152" s="17" t="str">
        <f t="shared" si="92"/>
        <v/>
      </c>
      <c r="BA152" s="66"/>
      <c r="BB152" s="17"/>
      <c r="BC152" s="17"/>
      <c r="BD152" s="17"/>
      <c r="BE152" s="43"/>
      <c r="BF152" s="233"/>
      <c r="BG152" s="233"/>
      <c r="BH152" s="233"/>
      <c r="BI152" s="233"/>
      <c r="BJ152" s="233"/>
      <c r="BK152" s="233"/>
      <c r="BL152" s="233"/>
      <c r="BM152" s="233"/>
      <c r="BN152" s="43"/>
      <c r="BO152" s="233"/>
      <c r="BP152" s="233"/>
      <c r="BQ152" s="233"/>
      <c r="BR152" s="233"/>
      <c r="BS152" s="233"/>
      <c r="BT152" s="23"/>
      <c r="BU152" s="23"/>
      <c r="BV152" s="20"/>
      <c r="BW152" s="15"/>
      <c r="BX152" s="47"/>
      <c r="BY152" s="47"/>
      <c r="BZ152" s="47"/>
      <c r="CA152" s="47"/>
      <c r="CB152" s="47"/>
      <c r="CC152" s="47"/>
      <c r="CD152" s="47"/>
      <c r="CE152" s="47"/>
      <c r="CF152" s="47"/>
      <c r="CG152" s="47"/>
      <c r="CH152" s="47"/>
      <c r="CI152" s="47"/>
      <c r="CJ152" s="47"/>
      <c r="CK152" s="47"/>
      <c r="CL152" s="47"/>
      <c r="CM152" s="47"/>
      <c r="CN152" s="47"/>
      <c r="CO152" s="47"/>
      <c r="CP152" s="47"/>
      <c r="CQ152" s="47"/>
    </row>
    <row r="153" spans="1:95" ht="16.5" customHeight="1">
      <c r="A153" s="276"/>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17" t="str">
        <f t="shared" si="86"/>
        <v/>
      </c>
      <c r="AO153" s="17"/>
      <c r="AP153" s="17" t="str">
        <f t="shared" si="87"/>
        <v/>
      </c>
      <c r="AQ153" s="17"/>
      <c r="AR153" s="17" t="str">
        <f t="shared" si="88"/>
        <v/>
      </c>
      <c r="AS153" s="17"/>
      <c r="AT153" s="17" t="str">
        <f t="shared" si="89"/>
        <v/>
      </c>
      <c r="AU153" s="17"/>
      <c r="AV153" s="17" t="str">
        <f t="shared" si="90"/>
        <v/>
      </c>
      <c r="AW153" s="26"/>
      <c r="AX153" s="17" t="str">
        <f t="shared" si="91"/>
        <v/>
      </c>
      <c r="AY153" s="26"/>
      <c r="AZ153" s="17" t="str">
        <f t="shared" si="92"/>
        <v/>
      </c>
      <c r="BA153" s="66"/>
      <c r="BB153" s="17"/>
      <c r="BC153" s="17"/>
      <c r="BD153" s="17"/>
      <c r="BE153" s="43"/>
      <c r="BF153" s="233"/>
      <c r="BG153" s="233"/>
      <c r="BH153" s="233"/>
      <c r="BI153" s="233"/>
      <c r="BJ153" s="233"/>
      <c r="BK153" s="233"/>
      <c r="BL153" s="233"/>
      <c r="BM153" s="233"/>
      <c r="BN153" s="43"/>
      <c r="BO153" s="233"/>
      <c r="BP153" s="234"/>
      <c r="BQ153" s="234"/>
      <c r="BR153" s="234"/>
      <c r="BS153" s="234"/>
      <c r="BT153" s="23"/>
      <c r="BU153" s="23"/>
      <c r="BV153" s="20"/>
      <c r="BW153" s="15"/>
      <c r="BX153" s="47"/>
      <c r="BY153" s="47"/>
      <c r="BZ153" s="47"/>
      <c r="CA153" s="47"/>
      <c r="CB153" s="47"/>
      <c r="CC153" s="47"/>
      <c r="CD153" s="47"/>
      <c r="CE153" s="47"/>
      <c r="CF153" s="47"/>
      <c r="CG153" s="47"/>
      <c r="CH153" s="47"/>
      <c r="CI153" s="47"/>
      <c r="CJ153" s="47"/>
      <c r="CK153" s="47"/>
      <c r="CL153" s="47"/>
      <c r="CM153" s="47"/>
      <c r="CN153" s="47"/>
      <c r="CO153" s="47"/>
      <c r="CP153" s="47"/>
      <c r="CQ153" s="47"/>
    </row>
    <row r="154" spans="1:95" ht="15.75" customHeight="1">
      <c r="A154" s="276"/>
      <c r="B154" s="233"/>
      <c r="C154" s="233"/>
      <c r="D154" s="233"/>
      <c r="E154" s="233"/>
      <c r="F154" s="233"/>
      <c r="G154" s="233"/>
      <c r="H154" s="233"/>
      <c r="I154" s="234"/>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4"/>
      <c r="AH154" s="233"/>
      <c r="AI154" s="233"/>
      <c r="AJ154" s="233"/>
      <c r="AK154" s="234"/>
      <c r="AL154" s="234"/>
      <c r="AM154" s="234"/>
      <c r="AN154" s="17" t="str">
        <f t="shared" si="86"/>
        <v/>
      </c>
      <c r="AO154" s="17"/>
      <c r="AP154" s="17" t="str">
        <f t="shared" si="87"/>
        <v/>
      </c>
      <c r="AQ154" s="17"/>
      <c r="AR154" s="17" t="str">
        <f t="shared" si="88"/>
        <v/>
      </c>
      <c r="AS154" s="17"/>
      <c r="AT154" s="17" t="str">
        <f t="shared" si="89"/>
        <v/>
      </c>
      <c r="AU154" s="17"/>
      <c r="AV154" s="17" t="str">
        <f t="shared" si="90"/>
        <v/>
      </c>
      <c r="AW154" s="26"/>
      <c r="AX154" s="17" t="str">
        <f t="shared" si="91"/>
        <v/>
      </c>
      <c r="AY154" s="26"/>
      <c r="AZ154" s="17" t="str">
        <f t="shared" si="92"/>
        <v/>
      </c>
      <c r="BA154" s="66"/>
      <c r="BB154" s="17"/>
      <c r="BC154" s="17"/>
      <c r="BD154" s="17"/>
      <c r="BE154" s="43"/>
      <c r="BF154" s="233"/>
      <c r="BG154" s="233"/>
      <c r="BH154" s="233"/>
      <c r="BI154" s="233"/>
      <c r="BJ154" s="233"/>
      <c r="BK154" s="233"/>
      <c r="BL154" s="233"/>
      <c r="BM154" s="233"/>
      <c r="BN154" s="43"/>
      <c r="BO154" s="234"/>
      <c r="BP154" s="20"/>
      <c r="BQ154" s="20"/>
      <c r="BR154" s="20"/>
      <c r="BS154" s="20"/>
      <c r="BT154" s="23"/>
      <c r="BU154" s="23"/>
      <c r="BV154" s="20"/>
      <c r="BW154" s="15"/>
      <c r="BX154" s="47"/>
      <c r="BY154" s="47"/>
      <c r="BZ154" s="47"/>
      <c r="CA154" s="47"/>
      <c r="CB154" s="47"/>
      <c r="CC154" s="47"/>
      <c r="CD154" s="47"/>
      <c r="CE154" s="47"/>
      <c r="CF154" s="47"/>
      <c r="CG154" s="47"/>
      <c r="CH154" s="47"/>
      <c r="CI154" s="47"/>
      <c r="CJ154" s="47"/>
      <c r="CK154" s="47"/>
      <c r="CL154" s="47"/>
      <c r="CM154" s="47"/>
      <c r="CN154" s="47"/>
      <c r="CO154" s="47"/>
      <c r="CP154" s="47"/>
      <c r="CQ154" s="47"/>
    </row>
    <row r="155" spans="1:95" ht="46.5" customHeight="1">
      <c r="A155" s="276"/>
      <c r="B155" s="234"/>
      <c r="C155" s="234"/>
      <c r="D155" s="234"/>
      <c r="E155" s="65"/>
      <c r="F155" s="65"/>
      <c r="G155" s="234"/>
      <c r="H155" s="234"/>
      <c r="I155" s="40"/>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41">
        <f>VALUE(IF(AF155&lt;=5,5,IF(AND(AF155&gt;5,AF155&lt;=11),10,IF(AF155&gt;11,20,0))))</f>
        <v>5</v>
      </c>
      <c r="AH155" s="234"/>
      <c r="AI155" s="234"/>
      <c r="AJ155" s="234"/>
      <c r="AK155" s="15">
        <v>6</v>
      </c>
      <c r="AL155" s="16" t="s">
        <v>229</v>
      </c>
      <c r="AM155" s="17"/>
      <c r="AN155" s="17" t="str">
        <f t="shared" si="86"/>
        <v/>
      </c>
      <c r="AO155" s="17"/>
      <c r="AP155" s="17" t="str">
        <f t="shared" si="87"/>
        <v/>
      </c>
      <c r="AQ155" s="17"/>
      <c r="AR155" s="17" t="str">
        <f t="shared" si="88"/>
        <v/>
      </c>
      <c r="AS155" s="17"/>
      <c r="AT155" s="17" t="str">
        <f t="shared" si="89"/>
        <v/>
      </c>
      <c r="AU155" s="17"/>
      <c r="AV155" s="17" t="str">
        <f t="shared" si="90"/>
        <v/>
      </c>
      <c r="AW155" s="26"/>
      <c r="AX155" s="17" t="str">
        <f t="shared" si="91"/>
        <v/>
      </c>
      <c r="AY155" s="26"/>
      <c r="AZ155" s="17" t="str">
        <f t="shared" si="92"/>
        <v/>
      </c>
      <c r="BA155" s="66"/>
      <c r="BB155" s="17"/>
      <c r="BC155" s="17"/>
      <c r="BD155" s="17"/>
      <c r="BE155" s="43"/>
      <c r="BF155" s="234"/>
      <c r="BG155" s="234"/>
      <c r="BH155" s="234"/>
      <c r="BI155" s="234"/>
      <c r="BJ155" s="234"/>
      <c r="BK155" s="234"/>
      <c r="BL155" s="234"/>
      <c r="BM155" s="234"/>
      <c r="BN155" s="43"/>
      <c r="BO155" s="20"/>
      <c r="BP155" s="20"/>
      <c r="BQ155" s="20"/>
      <c r="BR155" s="20"/>
      <c r="BS155" s="20"/>
      <c r="BT155" s="23"/>
      <c r="BU155" s="23"/>
      <c r="BV155" s="20"/>
      <c r="BW155" s="15"/>
      <c r="BX155" s="47"/>
      <c r="BY155" s="47"/>
      <c r="BZ155" s="47"/>
      <c r="CA155" s="47"/>
      <c r="CB155" s="47"/>
      <c r="CC155" s="47"/>
      <c r="CD155" s="47"/>
      <c r="CE155" s="47"/>
      <c r="CF155" s="47"/>
      <c r="CG155" s="47"/>
      <c r="CH155" s="47"/>
      <c r="CI155" s="47"/>
      <c r="CJ155" s="47"/>
      <c r="CK155" s="47"/>
      <c r="CL155" s="47"/>
      <c r="CM155" s="47"/>
      <c r="CN155" s="47"/>
      <c r="CO155" s="47"/>
      <c r="CP155" s="47"/>
      <c r="CQ155" s="47"/>
    </row>
    <row r="156" spans="1:95" ht="15.75" customHeight="1">
      <c r="A156" s="276"/>
      <c r="B156" s="268" t="s">
        <v>608</v>
      </c>
      <c r="C156" s="268" t="s">
        <v>609</v>
      </c>
      <c r="D156" s="268" t="s">
        <v>610</v>
      </c>
      <c r="E156" s="268" t="s">
        <v>611</v>
      </c>
      <c r="F156" s="268" t="s">
        <v>612</v>
      </c>
      <c r="G156" s="268" t="s">
        <v>620</v>
      </c>
      <c r="H156" s="268" t="s">
        <v>193</v>
      </c>
      <c r="I156" s="268" t="s">
        <v>306</v>
      </c>
      <c r="J156" s="272">
        <v>3</v>
      </c>
      <c r="K156" s="296" t="str">
        <f>IF(J156&lt;=0,"",IF(J156=1,"Rara vez",IF(J156=2,"Improbable",IF(J156=3,"Posible",IF(J156=4,"Probable",IF(J156=5,"Casi Seguro"))))))</f>
        <v>Posible</v>
      </c>
      <c r="L156" s="232">
        <f>IF(K156="","",IF(K156="Rara vez",0.2,IF(K156="Improbable",0.4,IF(K156="Posible",0.6,IF(K156="Probable",0.8,IF(K156="Casi seguro",1,))))))</f>
        <v>0.6</v>
      </c>
      <c r="M156" s="232" t="s">
        <v>195</v>
      </c>
      <c r="N156" s="232" t="s">
        <v>195</v>
      </c>
      <c r="O156" s="232" t="s">
        <v>195</v>
      </c>
      <c r="P156" s="232" t="s">
        <v>195</v>
      </c>
      <c r="Q156" s="232" t="s">
        <v>195</v>
      </c>
      <c r="R156" s="232" t="s">
        <v>195</v>
      </c>
      <c r="S156" s="232" t="s">
        <v>196</v>
      </c>
      <c r="T156" s="232" t="s">
        <v>195</v>
      </c>
      <c r="U156" s="232" t="s">
        <v>196</v>
      </c>
      <c r="V156" s="232" t="s">
        <v>195</v>
      </c>
      <c r="W156" s="232" t="s">
        <v>195</v>
      </c>
      <c r="X156" s="232" t="s">
        <v>195</v>
      </c>
      <c r="Y156" s="232" t="s">
        <v>195</v>
      </c>
      <c r="Z156" s="232" t="s">
        <v>195</v>
      </c>
      <c r="AA156" s="232" t="s">
        <v>195</v>
      </c>
      <c r="AB156" s="232" t="s">
        <v>195</v>
      </c>
      <c r="AC156" s="232" t="s">
        <v>195</v>
      </c>
      <c r="AD156" s="232" t="s">
        <v>195</v>
      </c>
      <c r="AE156" s="232" t="s">
        <v>196</v>
      </c>
      <c r="AF156" s="241" t="str">
        <f>IF(AB156="Si","19",COUNTIF(M156:AE157,"si"))</f>
        <v>19</v>
      </c>
      <c r="AG156" s="300">
        <v>10</v>
      </c>
      <c r="AH156" s="296" t="str">
        <f>IF(AG156=5,"Moderado",IF(AG156=10,"Mayor",IF(AG156=20,"Catastrófico",0)))</f>
        <v>Mayor</v>
      </c>
      <c r="AI156" s="232">
        <f>IF(AH156="","",IF(AH156="Leve",0.2,IF(AH156="Menor",0.4,IF(AH156="Moderado",0.6,IF(AH156="Mayor",0.8,IF(AH156="Catastrófico",1,))))))</f>
        <v>0.8</v>
      </c>
      <c r="AJ156" s="296" t="str">
        <f>IF(OR(AND(K156="Rara vez",AH156="Moderado"),AND(K156="Improbable",AH156="Moderado")),"Moderado",IF(OR(AND(K156="Rara vez",AH156="Mayor"),AND(K156="Improbable",AH156="Mayor"),AND(K156="Posible",AH156="Moderado"),AND(K156="Probable",AH156="Moderado")),"Alta",IF(OR(AND(K156="Rara vez",AH156="Catastrófico"),AND(K156="Improbable",AH156="Catastrófico"),AND(K156="Posible",AH156="Catastrófico"),AND(K156="Probable",AH156="Catastrófico"),AND(K156="Casi seguro",AH156="Catastrófico"),AND(K156="Posible",AH156="Moderado"),AND(K156="Probable",AH156="Moderado"),AND(K156="Casi seguro",AH156="Moderado"),AND(K156="Posible",AH156="Mayor"),AND(K156="Probable",AH156="Mayor"),AND(K156="Casi seguro",AH156="Mayor")),"Extremo",)))</f>
        <v>Extremo</v>
      </c>
      <c r="AK156" s="272">
        <v>2</v>
      </c>
      <c r="AL156" s="301" t="s">
        <v>621</v>
      </c>
      <c r="AM156" s="238" t="s">
        <v>198</v>
      </c>
      <c r="AN156" s="17">
        <f t="shared" si="86"/>
        <v>15</v>
      </c>
      <c r="AO156" s="238" t="s">
        <v>199</v>
      </c>
      <c r="AP156" s="17">
        <f t="shared" si="87"/>
        <v>15</v>
      </c>
      <c r="AQ156" s="238" t="s">
        <v>200</v>
      </c>
      <c r="AR156" s="17">
        <f t="shared" si="88"/>
        <v>15</v>
      </c>
      <c r="AS156" s="238" t="s">
        <v>233</v>
      </c>
      <c r="AT156" s="17">
        <f t="shared" si="89"/>
        <v>15</v>
      </c>
      <c r="AU156" s="238" t="s">
        <v>202</v>
      </c>
      <c r="AV156" s="17">
        <f t="shared" si="90"/>
        <v>15</v>
      </c>
      <c r="AW156" s="239" t="s">
        <v>203</v>
      </c>
      <c r="AX156" s="17">
        <f t="shared" si="91"/>
        <v>15</v>
      </c>
      <c r="AY156" s="239" t="s">
        <v>204</v>
      </c>
      <c r="AZ156" s="17">
        <f t="shared" si="92"/>
        <v>15</v>
      </c>
      <c r="BA156" s="66">
        <f>SUM(AN156,AP156,AR156,AT156,AV156,AX156,AZ156)</f>
        <v>105</v>
      </c>
      <c r="BB156" s="17" t="str">
        <f>IF(BA156&gt;=96,"Fuerte",IF(AND(BA156&gt;=86, BA156&lt;96),"Moderado",IF(BA156&lt;86,"Débil")))</f>
        <v>Fuerte</v>
      </c>
      <c r="BC156" s="17" t="s">
        <v>205</v>
      </c>
      <c r="BD156" s="17">
        <f>VALUE(IF(OR(AND(BB156="Fuerte",BC156="Fuerte")),"100",IF(OR(AND(BB156="Fuerte",BC156="Moderado"),AND(BB156="Moderado",BC156="Fuerte"),AND(BB156="Moderado",BC156="Moderado")),"50",IF(OR(AND(BB156="Fuerte",BC156="Débil"),AND(BB156="Moderado",BC156="Débil"),AND(BB156="Débil",BC156="Fuerte"),AND(BB156="Débil",BC156="Moderado"),AND(BB156="Débil",BC156="Débil")),"0",))))</f>
        <v>100</v>
      </c>
      <c r="BE156" s="43" t="str">
        <f>IF(BD156=100,"Fuerte",IF(BD156=50,"Moderado",IF(BD156=0,"Débil")))</f>
        <v>Fuerte</v>
      </c>
      <c r="BF156" s="238">
        <f>AVERAGE(BD156:BD161)</f>
        <v>100</v>
      </c>
      <c r="BG156" s="238" t="str">
        <f>IF(BF156=100,"Fuerte",IF(AND(BF156&lt;=99, BF156&gt;=50),"Moderado",IF(BF156&lt;50,"Débil")))</f>
        <v>Fuerte</v>
      </c>
      <c r="BH156" s="256">
        <f>IF(BG156="Fuerte",(J156-2),IF(BG156="Moderado",(J156-1), IF(BG156="Débil",((J156-0)))))</f>
        <v>1</v>
      </c>
      <c r="BI156" s="256" t="str">
        <f>IF(BH156&lt;=0,"",IF(BH156=1,"Rara vez",IF(BH156=2,"Improbable",IF(BH156=3,"Posible",IF(BH156=4,"Probable",IF(BH156=5,"Casi Seguro"))))))</f>
        <v>Rara vez</v>
      </c>
      <c r="BJ156" s="273">
        <f>IF(BI156="","",IF(BI156="Rara vez",0.2,IF(BI156="Improbable",0.4,IF(BI156="Posible",0.6,IF(BI156="Probable",0.8,IF(BI156="Casi seguro",1,))))))</f>
        <v>0.2</v>
      </c>
      <c r="BK156" s="299" t="str">
        <f>IFERROR(IF(AG156=5,"Moderado",IF(AG156=10,"Mayor",IF(AG156=20,"Catastrófico",0))),"")</f>
        <v>Mayor</v>
      </c>
      <c r="BL156" s="273">
        <f>IF(AH156="","",IF(AH156="Moderado",0.6,IF(AH156="Mayor",0.8,IF(AH156="Catastrófico",1,))))</f>
        <v>0.8</v>
      </c>
      <c r="BM156" s="297" t="str">
        <f>IF(OR(AND(KBI156="Rara vez",BK156="Moderado"),AND(BI156="Improbable",BK156="Moderado")),"Moderado",IF(OR(AND(BI156="Rara vez",BK156="Mayor"),AND(BI156="Improbable",BK156="Mayor"),AND(BI156="Posible",BK156="Moderado"),AND(BI156="Probable",BK156="Moderado")),"Alta",IF(OR(AND(BI156="Rara vez",BK156="Catastrófico"),AND(BI156="Improbable",BK156="Catastrófico"),AND(BI156="Posible",BK156="Catastrófico"),AND(BI156="Probable",BK156="Catastrófico"),AND(BI156="Casi seguro",BK156="Catastrófico"),AND(BI156="Posible",BK156="Moderado"),AND(BI156="Probable",BK156="Moderado"),AND(BI156="Casi seguro",BK156="Moderado"),AND(BI156="Posible",BK156="Mayor"),AND(BI156="Probable",BK156="Mayor"),AND(BI156="Casi seguro",BK156="Mayor")),"Extremo",)))</f>
        <v>Alta</v>
      </c>
      <c r="BN156" s="43"/>
      <c r="BO156" s="268" t="s">
        <v>622</v>
      </c>
      <c r="BP156" s="268" t="s">
        <v>619</v>
      </c>
      <c r="BQ156" s="268" t="s">
        <v>623</v>
      </c>
      <c r="BR156" s="268" t="s">
        <v>624</v>
      </c>
      <c r="BS156" s="268" t="s">
        <v>619</v>
      </c>
      <c r="BT156" s="23"/>
      <c r="BU156" s="23"/>
      <c r="BV156" s="20"/>
      <c r="BW156" s="15"/>
      <c r="BX156" s="47"/>
      <c r="BY156" s="47"/>
      <c r="BZ156" s="47"/>
      <c r="CA156" s="47"/>
      <c r="CB156" s="47"/>
      <c r="CC156" s="47"/>
      <c r="CD156" s="47"/>
      <c r="CE156" s="47"/>
      <c r="CF156" s="47"/>
      <c r="CG156" s="47"/>
      <c r="CH156" s="47"/>
      <c r="CI156" s="47"/>
      <c r="CJ156" s="47"/>
      <c r="CK156" s="47"/>
      <c r="CL156" s="47"/>
      <c r="CM156" s="47"/>
      <c r="CN156" s="47"/>
      <c r="CO156" s="47"/>
      <c r="CP156" s="47"/>
      <c r="CQ156" s="47"/>
    </row>
    <row r="157" spans="1:95" ht="16.5" customHeight="1">
      <c r="A157" s="276"/>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17" t="str">
        <f t="shared" si="86"/>
        <v/>
      </c>
      <c r="AO157" s="233"/>
      <c r="AP157" s="17" t="str">
        <f t="shared" si="87"/>
        <v/>
      </c>
      <c r="AQ157" s="233"/>
      <c r="AR157" s="17" t="str">
        <f t="shared" si="88"/>
        <v/>
      </c>
      <c r="AS157" s="233"/>
      <c r="AT157" s="17" t="str">
        <f t="shared" si="89"/>
        <v/>
      </c>
      <c r="AU157" s="233"/>
      <c r="AV157" s="17" t="str">
        <f t="shared" si="90"/>
        <v/>
      </c>
      <c r="AW157" s="233"/>
      <c r="AX157" s="17" t="str">
        <f t="shared" si="91"/>
        <v/>
      </c>
      <c r="AY157" s="233"/>
      <c r="AZ157" s="17" t="str">
        <f t="shared" si="92"/>
        <v/>
      </c>
      <c r="BA157" s="66"/>
      <c r="BB157" s="17"/>
      <c r="BC157" s="17"/>
      <c r="BD157" s="17"/>
      <c r="BE157" s="43"/>
      <c r="BF157" s="233"/>
      <c r="BG157" s="233"/>
      <c r="BH157" s="233"/>
      <c r="BI157" s="233"/>
      <c r="BJ157" s="233"/>
      <c r="BK157" s="233"/>
      <c r="BL157" s="233"/>
      <c r="BM157" s="233"/>
      <c r="BN157" s="43"/>
      <c r="BO157" s="233"/>
      <c r="BP157" s="233"/>
      <c r="BQ157" s="233"/>
      <c r="BR157" s="233"/>
      <c r="BS157" s="233"/>
      <c r="BT157" s="23"/>
      <c r="BU157" s="23"/>
      <c r="BV157" s="20"/>
      <c r="BW157" s="15"/>
      <c r="BX157" s="47"/>
      <c r="BY157" s="47"/>
      <c r="BZ157" s="47"/>
      <c r="CA157" s="47"/>
      <c r="CB157" s="47"/>
      <c r="CC157" s="47"/>
      <c r="CD157" s="47"/>
      <c r="CE157" s="47"/>
      <c r="CF157" s="47"/>
      <c r="CG157" s="47"/>
      <c r="CH157" s="47"/>
      <c r="CI157" s="47"/>
      <c r="CJ157" s="47"/>
      <c r="CK157" s="47"/>
      <c r="CL157" s="47"/>
      <c r="CM157" s="47"/>
      <c r="CN157" s="47"/>
      <c r="CO157" s="47"/>
      <c r="CP157" s="47"/>
      <c r="CQ157" s="47"/>
    </row>
    <row r="158" spans="1:95" ht="16.5" customHeight="1">
      <c r="A158" s="276"/>
      <c r="B158" s="233"/>
      <c r="C158" s="233"/>
      <c r="D158" s="233"/>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17" t="str">
        <f t="shared" si="86"/>
        <v/>
      </c>
      <c r="AO158" s="233"/>
      <c r="AP158" s="17" t="str">
        <f t="shared" si="87"/>
        <v/>
      </c>
      <c r="AQ158" s="233"/>
      <c r="AR158" s="17" t="str">
        <f t="shared" si="88"/>
        <v/>
      </c>
      <c r="AS158" s="233"/>
      <c r="AT158" s="17" t="str">
        <f t="shared" si="89"/>
        <v/>
      </c>
      <c r="AU158" s="233"/>
      <c r="AV158" s="17" t="str">
        <f t="shared" si="90"/>
        <v/>
      </c>
      <c r="AW158" s="233"/>
      <c r="AX158" s="17" t="str">
        <f t="shared" si="91"/>
        <v/>
      </c>
      <c r="AY158" s="233"/>
      <c r="AZ158" s="17" t="str">
        <f t="shared" si="92"/>
        <v/>
      </c>
      <c r="BA158" s="66"/>
      <c r="BB158" s="17"/>
      <c r="BC158" s="17"/>
      <c r="BD158" s="17"/>
      <c r="BE158" s="43"/>
      <c r="BF158" s="233"/>
      <c r="BG158" s="233"/>
      <c r="BH158" s="233"/>
      <c r="BI158" s="233"/>
      <c r="BJ158" s="233"/>
      <c r="BK158" s="233"/>
      <c r="BL158" s="233"/>
      <c r="BM158" s="233"/>
      <c r="BN158" s="43"/>
      <c r="BO158" s="233"/>
      <c r="BP158" s="233"/>
      <c r="BQ158" s="233"/>
      <c r="BR158" s="233"/>
      <c r="BS158" s="233"/>
      <c r="BT158" s="23"/>
      <c r="BU158" s="23"/>
      <c r="BV158" s="20"/>
      <c r="BW158" s="15"/>
      <c r="BX158" s="47"/>
      <c r="BY158" s="47"/>
      <c r="BZ158" s="47"/>
      <c r="CA158" s="47"/>
      <c r="CB158" s="47"/>
      <c r="CC158" s="47"/>
      <c r="CD158" s="47"/>
      <c r="CE158" s="47"/>
      <c r="CF158" s="47"/>
      <c r="CG158" s="47"/>
      <c r="CH158" s="47"/>
      <c r="CI158" s="47"/>
      <c r="CJ158" s="47"/>
      <c r="CK158" s="47"/>
      <c r="CL158" s="47"/>
      <c r="CM158" s="47"/>
      <c r="CN158" s="47"/>
      <c r="CO158" s="47"/>
      <c r="CP158" s="47"/>
      <c r="CQ158" s="47"/>
    </row>
    <row r="159" spans="1:95" ht="16.5" customHeight="1">
      <c r="A159" s="276"/>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4"/>
      <c r="AN159" s="17" t="str">
        <f t="shared" si="86"/>
        <v/>
      </c>
      <c r="AO159" s="234"/>
      <c r="AP159" s="17" t="str">
        <f t="shared" si="87"/>
        <v/>
      </c>
      <c r="AQ159" s="234"/>
      <c r="AR159" s="17" t="str">
        <f t="shared" si="88"/>
        <v/>
      </c>
      <c r="AS159" s="234"/>
      <c r="AT159" s="17" t="str">
        <f t="shared" si="89"/>
        <v/>
      </c>
      <c r="AU159" s="234"/>
      <c r="AV159" s="17" t="str">
        <f t="shared" si="90"/>
        <v/>
      </c>
      <c r="AW159" s="234"/>
      <c r="AX159" s="17" t="str">
        <f t="shared" si="91"/>
        <v/>
      </c>
      <c r="AY159" s="234"/>
      <c r="AZ159" s="17" t="str">
        <f t="shared" si="92"/>
        <v/>
      </c>
      <c r="BA159" s="66"/>
      <c r="BB159" s="17"/>
      <c r="BC159" s="17"/>
      <c r="BD159" s="17"/>
      <c r="BE159" s="43"/>
      <c r="BF159" s="233"/>
      <c r="BG159" s="233"/>
      <c r="BH159" s="233"/>
      <c r="BI159" s="233"/>
      <c r="BJ159" s="233"/>
      <c r="BK159" s="233"/>
      <c r="BL159" s="233"/>
      <c r="BM159" s="233"/>
      <c r="BN159" s="43"/>
      <c r="BO159" s="233"/>
      <c r="BP159" s="234"/>
      <c r="BQ159" s="234"/>
      <c r="BR159" s="234"/>
      <c r="BS159" s="234"/>
      <c r="BT159" s="23"/>
      <c r="BU159" s="23"/>
      <c r="BV159" s="20"/>
      <c r="BW159" s="15"/>
      <c r="BX159" s="47"/>
      <c r="BY159" s="47"/>
      <c r="BZ159" s="47"/>
      <c r="CA159" s="47"/>
      <c r="CB159" s="47"/>
      <c r="CC159" s="47"/>
      <c r="CD159" s="47"/>
      <c r="CE159" s="47"/>
      <c r="CF159" s="47"/>
      <c r="CG159" s="47"/>
      <c r="CH159" s="47"/>
      <c r="CI159" s="47"/>
      <c r="CJ159" s="47"/>
      <c r="CK159" s="47"/>
      <c r="CL159" s="47"/>
      <c r="CM159" s="47"/>
      <c r="CN159" s="47"/>
      <c r="CO159" s="47"/>
      <c r="CP159" s="47"/>
      <c r="CQ159" s="47"/>
    </row>
    <row r="160" spans="1:95" ht="16.5" customHeight="1">
      <c r="A160" s="276"/>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17"/>
      <c r="AN160" s="17" t="str">
        <f t="shared" si="86"/>
        <v/>
      </c>
      <c r="AO160" s="17"/>
      <c r="AP160" s="17" t="str">
        <f t="shared" si="87"/>
        <v/>
      </c>
      <c r="AQ160" s="17"/>
      <c r="AR160" s="17" t="str">
        <f t="shared" si="88"/>
        <v/>
      </c>
      <c r="AS160" s="17"/>
      <c r="AT160" s="17" t="str">
        <f t="shared" si="89"/>
        <v/>
      </c>
      <c r="AU160" s="17"/>
      <c r="AV160" s="17" t="str">
        <f t="shared" si="90"/>
        <v/>
      </c>
      <c r="AW160" s="26"/>
      <c r="AX160" s="17" t="str">
        <f t="shared" si="91"/>
        <v/>
      </c>
      <c r="AY160" s="26"/>
      <c r="AZ160" s="17" t="str">
        <f t="shared" si="92"/>
        <v/>
      </c>
      <c r="BA160" s="66"/>
      <c r="BB160" s="17"/>
      <c r="BC160" s="17"/>
      <c r="BD160" s="17"/>
      <c r="BE160" s="43"/>
      <c r="BF160" s="233"/>
      <c r="BG160" s="233"/>
      <c r="BH160" s="233"/>
      <c r="BI160" s="233"/>
      <c r="BJ160" s="233"/>
      <c r="BK160" s="233"/>
      <c r="BL160" s="233"/>
      <c r="BM160" s="233"/>
      <c r="BN160" s="43"/>
      <c r="BO160" s="233"/>
      <c r="BP160" s="20"/>
      <c r="BQ160" s="20"/>
      <c r="BR160" s="20"/>
      <c r="BS160" s="20"/>
      <c r="BT160" s="23"/>
      <c r="BU160" s="23"/>
      <c r="BV160" s="20"/>
      <c r="BW160" s="15"/>
      <c r="BX160" s="47"/>
      <c r="BY160" s="47"/>
      <c r="BZ160" s="47"/>
      <c r="CA160" s="47"/>
      <c r="CB160" s="47"/>
      <c r="CC160" s="47"/>
      <c r="CD160" s="47"/>
      <c r="CE160" s="47"/>
      <c r="CF160" s="47"/>
      <c r="CG160" s="47"/>
      <c r="CH160" s="47"/>
      <c r="CI160" s="47"/>
      <c r="CJ160" s="47"/>
      <c r="CK160" s="47"/>
      <c r="CL160" s="47"/>
      <c r="CM160" s="47"/>
      <c r="CN160" s="47"/>
      <c r="CO160" s="47"/>
      <c r="CP160" s="47"/>
      <c r="CQ160" s="47"/>
    </row>
    <row r="161" spans="1:95" ht="16.5" customHeight="1">
      <c r="A161" s="276"/>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17"/>
      <c r="AN161" s="17" t="str">
        <f t="shared" si="86"/>
        <v/>
      </c>
      <c r="AO161" s="17"/>
      <c r="AP161" s="17" t="str">
        <f t="shared" si="87"/>
        <v/>
      </c>
      <c r="AQ161" s="17"/>
      <c r="AR161" s="17" t="str">
        <f t="shared" si="88"/>
        <v/>
      </c>
      <c r="AS161" s="17"/>
      <c r="AT161" s="17" t="str">
        <f t="shared" si="89"/>
        <v/>
      </c>
      <c r="AU161" s="17"/>
      <c r="AV161" s="17" t="str">
        <f t="shared" si="90"/>
        <v/>
      </c>
      <c r="AW161" s="26"/>
      <c r="AX161" s="17" t="str">
        <f t="shared" si="91"/>
        <v/>
      </c>
      <c r="AY161" s="26"/>
      <c r="AZ161" s="17" t="str">
        <f t="shared" si="92"/>
        <v/>
      </c>
      <c r="BA161" s="66"/>
      <c r="BB161" s="17"/>
      <c r="BC161" s="17"/>
      <c r="BD161" s="17"/>
      <c r="BE161" s="43"/>
      <c r="BF161" s="234"/>
      <c r="BG161" s="234"/>
      <c r="BH161" s="234"/>
      <c r="BI161" s="234"/>
      <c r="BJ161" s="234"/>
      <c r="BK161" s="234"/>
      <c r="BL161" s="234"/>
      <c r="BM161" s="234"/>
      <c r="BN161" s="43"/>
      <c r="BO161" s="234"/>
      <c r="BP161" s="20"/>
      <c r="BQ161" s="20"/>
      <c r="BR161" s="20"/>
      <c r="BS161" s="20"/>
      <c r="BT161" s="23"/>
      <c r="BU161" s="23"/>
      <c r="BV161" s="20"/>
      <c r="BW161" s="15"/>
      <c r="BX161" s="47"/>
      <c r="BY161" s="47"/>
      <c r="BZ161" s="47"/>
      <c r="CA161" s="47"/>
      <c r="CB161" s="47"/>
      <c r="CC161" s="47"/>
      <c r="CD161" s="47"/>
      <c r="CE161" s="47"/>
      <c r="CF161" s="47"/>
      <c r="CG161" s="47"/>
      <c r="CH161" s="47"/>
      <c r="CI161" s="47"/>
      <c r="CJ161" s="47"/>
      <c r="CK161" s="47"/>
      <c r="CL161" s="47"/>
      <c r="CM161" s="47"/>
      <c r="CN161" s="47"/>
      <c r="CO161" s="47"/>
      <c r="CP161" s="47"/>
      <c r="CQ161" s="47"/>
    </row>
    <row r="162" spans="1:95" ht="16.5" customHeight="1">
      <c r="A162" s="50"/>
      <c r="B162" s="50"/>
      <c r="C162" s="50"/>
      <c r="D162" s="50"/>
      <c r="E162" s="50"/>
      <c r="F162" s="50"/>
      <c r="G162" s="47"/>
      <c r="H162" s="51"/>
      <c r="I162" s="51"/>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row>
    <row r="163" spans="1:95" ht="16.5" customHeight="1">
      <c r="A163" s="50"/>
      <c r="B163" s="50"/>
      <c r="C163" s="50"/>
      <c r="D163" s="50"/>
      <c r="E163" s="50"/>
      <c r="F163" s="50"/>
      <c r="G163" s="47"/>
      <c r="H163" s="51"/>
      <c r="I163" s="51"/>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row>
    <row r="164" spans="1:95" ht="16.5" customHeight="1">
      <c r="A164" s="50"/>
      <c r="B164" s="50"/>
      <c r="C164" s="50"/>
      <c r="D164" s="50"/>
      <c r="E164" s="50"/>
      <c r="F164" s="50"/>
      <c r="G164" s="47"/>
      <c r="H164" s="51"/>
      <c r="I164" s="51"/>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row>
    <row r="165" spans="1:95" ht="16.5" customHeight="1">
      <c r="A165" s="50"/>
      <c r="B165" s="50"/>
      <c r="C165" s="50"/>
      <c r="D165" s="50"/>
      <c r="E165" s="50"/>
      <c r="F165" s="50"/>
      <c r="G165" s="47"/>
      <c r="H165" s="51"/>
      <c r="I165" s="51"/>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row>
    <row r="166" spans="1:95" ht="16.5" customHeight="1">
      <c r="A166" s="50"/>
      <c r="B166" s="50"/>
      <c r="C166" s="50"/>
      <c r="D166" s="50"/>
      <c r="E166" s="50"/>
      <c r="F166" s="50"/>
      <c r="G166" s="47"/>
      <c r="H166" s="51"/>
      <c r="I166" s="51"/>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row>
    <row r="167" spans="1:95" ht="16.5" customHeight="1">
      <c r="A167" s="50"/>
      <c r="B167" s="50"/>
      <c r="C167" s="50"/>
      <c r="D167" s="50"/>
      <c r="E167" s="50"/>
      <c r="F167" s="50"/>
      <c r="G167" s="47"/>
      <c r="H167" s="51"/>
      <c r="I167" s="51"/>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row>
    <row r="168" spans="1:95" ht="16.5" customHeight="1">
      <c r="A168" s="50"/>
      <c r="B168" s="92" t="s">
        <v>625</v>
      </c>
      <c r="C168" s="50"/>
      <c r="D168" s="50"/>
      <c r="E168" s="50"/>
      <c r="F168" s="50"/>
      <c r="G168" s="47"/>
      <c r="H168" s="51"/>
      <c r="I168" s="51"/>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row>
    <row r="169" spans="1:95" ht="16.5" customHeight="1">
      <c r="A169" s="50"/>
      <c r="B169" s="93" t="s">
        <v>626</v>
      </c>
      <c r="C169" s="50"/>
      <c r="D169" s="50"/>
      <c r="E169" s="50"/>
      <c r="F169" s="50"/>
      <c r="G169" s="47"/>
      <c r="H169" s="51"/>
      <c r="I169" s="51"/>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row>
    <row r="170" spans="1:95" ht="16.5" customHeight="1">
      <c r="A170" s="50"/>
      <c r="B170" s="50"/>
      <c r="C170" s="50"/>
      <c r="D170" s="50"/>
      <c r="E170" s="50"/>
      <c r="F170" s="50"/>
      <c r="G170" s="47"/>
      <c r="H170" s="51"/>
      <c r="I170" s="51"/>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row>
    <row r="171" spans="1:95" ht="16.5" customHeight="1">
      <c r="A171" s="50"/>
      <c r="B171" s="50"/>
      <c r="C171" s="50"/>
      <c r="D171" s="50"/>
      <c r="E171" s="50"/>
      <c r="F171" s="50"/>
      <c r="G171" s="47"/>
      <c r="H171" s="51"/>
      <c r="I171" s="51"/>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row>
    <row r="172" spans="1:95" ht="16.5" customHeight="1">
      <c r="A172" s="50"/>
      <c r="B172" s="50"/>
      <c r="C172" s="50"/>
      <c r="D172" s="50"/>
      <c r="E172" s="50"/>
      <c r="F172" s="50"/>
      <c r="G172" s="47"/>
      <c r="H172" s="51"/>
      <c r="I172" s="51"/>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row>
    <row r="173" spans="1:95" ht="16.5" customHeight="1">
      <c r="A173" s="50"/>
      <c r="B173" s="50"/>
      <c r="C173" s="50"/>
      <c r="D173" s="50"/>
      <c r="E173" s="50"/>
      <c r="F173" s="50"/>
      <c r="G173" s="47"/>
      <c r="H173" s="51"/>
      <c r="I173" s="51"/>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row>
    <row r="174" spans="1:95" ht="16.5" customHeight="1">
      <c r="A174" s="50"/>
      <c r="B174" s="50"/>
      <c r="C174" s="50"/>
      <c r="D174" s="50"/>
      <c r="E174" s="50"/>
      <c r="F174" s="50"/>
      <c r="G174" s="47"/>
      <c r="H174" s="51"/>
      <c r="I174" s="51"/>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row>
    <row r="175" spans="1:95" ht="16.5" customHeight="1">
      <c r="A175" s="50"/>
      <c r="B175" s="50"/>
      <c r="C175" s="50"/>
      <c r="D175" s="50"/>
      <c r="E175" s="50"/>
      <c r="F175" s="50"/>
      <c r="G175" s="47"/>
      <c r="H175" s="51"/>
      <c r="I175" s="51"/>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row>
    <row r="176" spans="1:95" ht="16.5" customHeight="1">
      <c r="A176" s="50"/>
      <c r="B176" s="50"/>
      <c r="C176" s="50"/>
      <c r="D176" s="50"/>
      <c r="E176" s="50"/>
      <c r="F176" s="50"/>
      <c r="G176" s="47"/>
      <c r="H176" s="51"/>
      <c r="I176" s="51"/>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row>
    <row r="177" spans="1:95" ht="16.5" customHeight="1">
      <c r="A177" s="50"/>
      <c r="B177" s="50"/>
      <c r="C177" s="50"/>
      <c r="D177" s="50"/>
      <c r="E177" s="50"/>
      <c r="F177" s="50"/>
      <c r="G177" s="47"/>
      <c r="H177" s="51"/>
      <c r="I177" s="51"/>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row>
    <row r="178" spans="1:95" ht="16.5" customHeight="1">
      <c r="A178" s="50"/>
      <c r="B178" s="50"/>
      <c r="C178" s="50"/>
      <c r="D178" s="50"/>
      <c r="E178" s="50"/>
      <c r="F178" s="50"/>
      <c r="G178" s="47"/>
      <c r="H178" s="51"/>
      <c r="I178" s="51"/>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row>
    <row r="179" spans="1:95" ht="16.5" customHeight="1">
      <c r="A179" s="50"/>
      <c r="B179" s="50"/>
      <c r="C179" s="50"/>
      <c r="D179" s="50"/>
      <c r="E179" s="50"/>
      <c r="F179" s="50"/>
      <c r="G179" s="47"/>
      <c r="H179" s="51"/>
      <c r="I179" s="51"/>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row>
    <row r="180" spans="1:95" ht="16.5" customHeight="1">
      <c r="A180" s="50"/>
      <c r="B180" s="50"/>
      <c r="C180" s="50"/>
      <c r="D180" s="50"/>
      <c r="E180" s="50"/>
      <c r="F180" s="50"/>
      <c r="G180" s="47"/>
      <c r="H180" s="51"/>
      <c r="I180" s="51"/>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row>
    <row r="181" spans="1:95" ht="16.5" customHeight="1">
      <c r="A181" s="50"/>
      <c r="B181" s="50"/>
      <c r="C181" s="50"/>
      <c r="D181" s="50"/>
      <c r="E181" s="50"/>
      <c r="F181" s="50"/>
      <c r="G181" s="47"/>
      <c r="H181" s="51"/>
      <c r="I181" s="51"/>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row>
    <row r="182" spans="1:95" ht="16.5" customHeight="1">
      <c r="A182" s="50"/>
      <c r="B182" s="50"/>
      <c r="C182" s="50"/>
      <c r="D182" s="50"/>
      <c r="E182" s="50"/>
      <c r="F182" s="50"/>
      <c r="G182" s="47"/>
      <c r="H182" s="51"/>
      <c r="I182" s="51"/>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row>
    <row r="183" spans="1:95" ht="16.5" customHeight="1">
      <c r="A183" s="50"/>
      <c r="B183" s="50"/>
      <c r="C183" s="50"/>
      <c r="D183" s="50"/>
      <c r="E183" s="50"/>
      <c r="F183" s="50"/>
      <c r="G183" s="47"/>
      <c r="H183" s="51"/>
      <c r="I183" s="51"/>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row>
    <row r="184" spans="1:95" ht="16.5" customHeight="1">
      <c r="A184" s="50"/>
      <c r="B184" s="50"/>
      <c r="C184" s="50"/>
      <c r="D184" s="50"/>
      <c r="E184" s="50"/>
      <c r="F184" s="50"/>
      <c r="G184" s="47"/>
      <c r="H184" s="51"/>
      <c r="I184" s="51"/>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row>
    <row r="185" spans="1:95" ht="16.5" customHeight="1">
      <c r="A185" s="50"/>
      <c r="B185" s="50"/>
      <c r="C185" s="50"/>
      <c r="D185" s="50"/>
      <c r="E185" s="50"/>
      <c r="F185" s="50"/>
      <c r="G185" s="47"/>
      <c r="H185" s="51"/>
      <c r="I185" s="51"/>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row>
    <row r="186" spans="1:95" ht="16.5" customHeight="1">
      <c r="A186" s="50"/>
      <c r="B186" s="50"/>
      <c r="C186" s="50"/>
      <c r="D186" s="50"/>
      <c r="E186" s="50"/>
      <c r="F186" s="50"/>
      <c r="G186" s="47"/>
      <c r="H186" s="51"/>
      <c r="I186" s="51"/>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row>
    <row r="187" spans="1:95" ht="16.5" customHeight="1">
      <c r="A187" s="50"/>
      <c r="B187" s="50"/>
      <c r="C187" s="50"/>
      <c r="D187" s="50"/>
      <c r="E187" s="50"/>
      <c r="F187" s="50"/>
      <c r="G187" s="47"/>
      <c r="H187" s="51"/>
      <c r="I187" s="51"/>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row>
    <row r="188" spans="1:95" ht="16.5" customHeight="1">
      <c r="A188" s="50"/>
      <c r="B188" s="50"/>
      <c r="C188" s="50"/>
      <c r="D188" s="50"/>
      <c r="E188" s="50"/>
      <c r="F188" s="50"/>
      <c r="G188" s="47"/>
      <c r="H188" s="51"/>
      <c r="I188" s="51"/>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row>
    <row r="189" spans="1:95" ht="16.5" customHeight="1">
      <c r="A189" s="50"/>
      <c r="B189" s="50"/>
      <c r="C189" s="50"/>
      <c r="D189" s="50"/>
      <c r="E189" s="50"/>
      <c r="F189" s="50"/>
      <c r="G189" s="47"/>
      <c r="H189" s="51"/>
      <c r="I189" s="51"/>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row>
    <row r="190" spans="1:95" ht="16.5" customHeight="1">
      <c r="A190" s="50"/>
      <c r="B190" s="50"/>
      <c r="C190" s="50"/>
      <c r="D190" s="50"/>
      <c r="E190" s="50"/>
      <c r="F190" s="50"/>
      <c r="G190" s="47"/>
      <c r="H190" s="51"/>
      <c r="I190" s="51"/>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47"/>
      <c r="CN190" s="47"/>
      <c r="CO190" s="47"/>
      <c r="CP190" s="47"/>
      <c r="CQ190" s="47"/>
    </row>
    <row r="191" spans="1:95" ht="16.5" customHeight="1">
      <c r="A191" s="50"/>
      <c r="B191" s="50"/>
      <c r="C191" s="50"/>
      <c r="D191" s="50"/>
      <c r="E191" s="50"/>
      <c r="F191" s="50"/>
      <c r="G191" s="47"/>
      <c r="H191" s="51"/>
      <c r="I191" s="51"/>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row>
    <row r="192" spans="1:95" ht="16.5" customHeight="1">
      <c r="A192" s="50"/>
      <c r="B192" s="50"/>
      <c r="C192" s="50"/>
      <c r="D192" s="50"/>
      <c r="E192" s="50"/>
      <c r="F192" s="50"/>
      <c r="G192" s="47"/>
      <c r="H192" s="51"/>
      <c r="I192" s="51"/>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row>
    <row r="193" spans="1:95" ht="16.5" customHeight="1">
      <c r="A193" s="50"/>
      <c r="B193" s="50"/>
      <c r="C193" s="50"/>
      <c r="D193" s="50"/>
      <c r="E193" s="50"/>
      <c r="F193" s="50"/>
      <c r="G193" s="47"/>
      <c r="H193" s="51"/>
      <c r="I193" s="51"/>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row>
    <row r="194" spans="1:95" ht="16.5" customHeight="1">
      <c r="A194" s="50"/>
      <c r="B194" s="50"/>
      <c r="C194" s="50"/>
      <c r="D194" s="50"/>
      <c r="E194" s="50"/>
      <c r="F194" s="50"/>
      <c r="G194" s="47"/>
      <c r="H194" s="51"/>
      <c r="I194" s="51"/>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row>
    <row r="195" spans="1:95" ht="16.5" customHeight="1">
      <c r="A195" s="50"/>
      <c r="B195" s="50"/>
      <c r="C195" s="50"/>
      <c r="D195" s="50"/>
      <c r="E195" s="50"/>
      <c r="F195" s="50"/>
      <c r="G195" s="47"/>
      <c r="H195" s="51"/>
      <c r="I195" s="51"/>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row>
    <row r="196" spans="1:95" ht="16.5" customHeight="1">
      <c r="A196" s="50"/>
      <c r="B196" s="50"/>
      <c r="C196" s="50"/>
      <c r="D196" s="50"/>
      <c r="E196" s="50"/>
      <c r="F196" s="50"/>
      <c r="G196" s="47"/>
      <c r="H196" s="51"/>
      <c r="I196" s="51"/>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row>
    <row r="197" spans="1:95" ht="16.5" customHeight="1">
      <c r="A197" s="50"/>
      <c r="B197" s="50"/>
      <c r="C197" s="50"/>
      <c r="D197" s="50"/>
      <c r="E197" s="50"/>
      <c r="F197" s="50"/>
      <c r="G197" s="47"/>
      <c r="H197" s="51"/>
      <c r="I197" s="51"/>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row>
    <row r="198" spans="1:95" ht="16.5" customHeight="1">
      <c r="A198" s="50"/>
      <c r="B198" s="50"/>
      <c r="C198" s="50"/>
      <c r="D198" s="50"/>
      <c r="E198" s="50"/>
      <c r="F198" s="50"/>
      <c r="G198" s="47"/>
      <c r="H198" s="51"/>
      <c r="I198" s="51"/>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row>
    <row r="199" spans="1:95" ht="16.5" customHeight="1">
      <c r="A199" s="50"/>
      <c r="B199" s="50"/>
      <c r="C199" s="50"/>
      <c r="D199" s="50"/>
      <c r="E199" s="50"/>
      <c r="F199" s="50"/>
      <c r="G199" s="47"/>
      <c r="H199" s="51"/>
      <c r="I199" s="51"/>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row>
    <row r="200" spans="1:95" ht="16.5" customHeight="1">
      <c r="A200" s="50"/>
      <c r="B200" s="50"/>
      <c r="C200" s="50"/>
      <c r="D200" s="50"/>
      <c r="E200" s="50"/>
      <c r="F200" s="50"/>
      <c r="G200" s="47"/>
      <c r="H200" s="51"/>
      <c r="I200" s="51"/>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row>
    <row r="201" spans="1:95" ht="16.5" customHeight="1">
      <c r="A201" s="50"/>
      <c r="B201" s="50"/>
      <c r="C201" s="50"/>
      <c r="D201" s="50"/>
      <c r="E201" s="50"/>
      <c r="F201" s="50"/>
      <c r="G201" s="47"/>
      <c r="H201" s="51"/>
      <c r="I201" s="51"/>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47"/>
      <c r="CN201" s="47"/>
      <c r="CO201" s="47"/>
      <c r="CP201" s="47"/>
      <c r="CQ201" s="47"/>
    </row>
    <row r="202" spans="1:95" ht="16.5" customHeight="1">
      <c r="A202" s="50"/>
      <c r="B202" s="50"/>
      <c r="C202" s="50"/>
      <c r="D202" s="50"/>
      <c r="E202" s="50"/>
      <c r="F202" s="50"/>
      <c r="G202" s="47"/>
      <c r="H202" s="51"/>
      <c r="I202" s="51"/>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row>
    <row r="203" spans="1:95" ht="16.5" customHeight="1">
      <c r="A203" s="50"/>
      <c r="B203" s="50"/>
      <c r="C203" s="50"/>
      <c r="D203" s="50"/>
      <c r="E203" s="50"/>
      <c r="F203" s="50"/>
      <c r="G203" s="47"/>
      <c r="H203" s="51"/>
      <c r="I203" s="51"/>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c r="CM203" s="47"/>
      <c r="CN203" s="47"/>
      <c r="CO203" s="47"/>
      <c r="CP203" s="47"/>
      <c r="CQ203" s="47"/>
    </row>
    <row r="204" spans="1:95" ht="16.5" customHeight="1">
      <c r="A204" s="50"/>
      <c r="B204" s="50"/>
      <c r="C204" s="50"/>
      <c r="D204" s="50"/>
      <c r="E204" s="50"/>
      <c r="F204" s="50"/>
      <c r="G204" s="47"/>
      <c r="H204" s="51"/>
      <c r="I204" s="51"/>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7"/>
    </row>
    <row r="205" spans="1:95" ht="16.5" customHeight="1">
      <c r="A205" s="50"/>
      <c r="B205" s="50"/>
      <c r="C205" s="50"/>
      <c r="D205" s="50"/>
      <c r="E205" s="50"/>
      <c r="F205" s="50"/>
      <c r="G205" s="47"/>
      <c r="H205" s="51"/>
      <c r="I205" s="51"/>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47"/>
      <c r="CN205" s="47"/>
      <c r="CO205" s="47"/>
      <c r="CP205" s="47"/>
      <c r="CQ205" s="47"/>
    </row>
    <row r="206" spans="1:95" ht="16.5" customHeight="1">
      <c r="A206" s="50"/>
      <c r="B206" s="50"/>
      <c r="C206" s="50"/>
      <c r="D206" s="50"/>
      <c r="E206" s="50"/>
      <c r="F206" s="50"/>
      <c r="G206" s="47"/>
      <c r="H206" s="51"/>
      <c r="I206" s="51"/>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row>
    <row r="207" spans="1:95" ht="16.5" customHeight="1">
      <c r="A207" s="50"/>
      <c r="B207" s="50"/>
      <c r="C207" s="50"/>
      <c r="D207" s="50"/>
      <c r="E207" s="50"/>
      <c r="F207" s="50"/>
      <c r="G207" s="47"/>
      <c r="H207" s="51"/>
      <c r="I207" s="51"/>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row>
    <row r="208" spans="1:95" ht="16.5" customHeight="1">
      <c r="A208" s="50"/>
      <c r="B208" s="50"/>
      <c r="C208" s="50"/>
      <c r="D208" s="50"/>
      <c r="E208" s="50"/>
      <c r="F208" s="50"/>
      <c r="G208" s="47"/>
      <c r="H208" s="51"/>
      <c r="I208" s="51"/>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row>
    <row r="209" spans="1:95" ht="16.5" customHeight="1">
      <c r="A209" s="50"/>
      <c r="B209" s="50"/>
      <c r="C209" s="50"/>
      <c r="D209" s="50"/>
      <c r="E209" s="50"/>
      <c r="F209" s="50"/>
      <c r="G209" s="47"/>
      <c r="H209" s="51"/>
      <c r="I209" s="51"/>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row>
    <row r="210" spans="1:95" ht="16.5" customHeight="1">
      <c r="A210" s="50"/>
      <c r="B210" s="50"/>
      <c r="C210" s="50"/>
      <c r="D210" s="50"/>
      <c r="E210" s="50"/>
      <c r="F210" s="50"/>
      <c r="G210" s="47"/>
      <c r="H210" s="51"/>
      <c r="I210" s="51"/>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row>
    <row r="211" spans="1:95" ht="16.5" customHeight="1">
      <c r="A211" s="50"/>
      <c r="B211" s="50"/>
      <c r="C211" s="50"/>
      <c r="D211" s="50"/>
      <c r="E211" s="50"/>
      <c r="F211" s="50"/>
      <c r="G211" s="47"/>
      <c r="H211" s="51"/>
      <c r="I211" s="51"/>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row>
    <row r="212" spans="1:95" ht="16.5" customHeight="1">
      <c r="A212" s="50"/>
      <c r="B212" s="50"/>
      <c r="C212" s="50"/>
      <c r="D212" s="50"/>
      <c r="E212" s="50"/>
      <c r="F212" s="50"/>
      <c r="G212" s="47"/>
      <c r="H212" s="51"/>
      <c r="I212" s="51"/>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row>
    <row r="213" spans="1:95" ht="16.5" customHeight="1">
      <c r="A213" s="50"/>
      <c r="B213" s="50"/>
      <c r="C213" s="50"/>
      <c r="D213" s="50"/>
      <c r="E213" s="50"/>
      <c r="F213" s="50"/>
      <c r="G213" s="47"/>
      <c r="H213" s="51"/>
      <c r="I213" s="51"/>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row>
    <row r="214" spans="1:95" ht="16.5" customHeight="1">
      <c r="A214" s="50"/>
      <c r="B214" s="50"/>
      <c r="C214" s="50"/>
      <c r="D214" s="50"/>
      <c r="E214" s="50"/>
      <c r="F214" s="50"/>
      <c r="G214" s="47"/>
      <c r="H214" s="51"/>
      <c r="I214" s="51"/>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row>
    <row r="215" spans="1:95" ht="16.5" customHeight="1">
      <c r="A215" s="50"/>
      <c r="B215" s="50"/>
      <c r="C215" s="50"/>
      <c r="D215" s="50"/>
      <c r="E215" s="50"/>
      <c r="F215" s="50"/>
      <c r="G215" s="47"/>
      <c r="H215" s="51"/>
      <c r="I215" s="51"/>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row>
    <row r="216" spans="1:95" ht="16.5" customHeight="1">
      <c r="A216" s="50"/>
      <c r="B216" s="50"/>
      <c r="C216" s="50"/>
      <c r="D216" s="50"/>
      <c r="E216" s="50"/>
      <c r="F216" s="50"/>
      <c r="G216" s="47"/>
      <c r="H216" s="51"/>
      <c r="I216" s="51"/>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row>
    <row r="217" spans="1:95" ht="16.5" customHeight="1">
      <c r="A217" s="50"/>
      <c r="B217" s="50"/>
      <c r="C217" s="50"/>
      <c r="D217" s="50"/>
      <c r="E217" s="50"/>
      <c r="F217" s="50"/>
      <c r="G217" s="47"/>
      <c r="H217" s="51"/>
      <c r="I217" s="51"/>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c r="CG217" s="47"/>
      <c r="CH217" s="47"/>
      <c r="CI217" s="47"/>
      <c r="CJ217" s="47"/>
      <c r="CK217" s="47"/>
      <c r="CL217" s="47"/>
      <c r="CM217" s="47"/>
      <c r="CN217" s="47"/>
      <c r="CO217" s="47"/>
      <c r="CP217" s="47"/>
      <c r="CQ217" s="47"/>
    </row>
    <row r="218" spans="1:95" ht="16.5" customHeight="1">
      <c r="A218" s="50"/>
      <c r="B218" s="50"/>
      <c r="C218" s="50"/>
      <c r="D218" s="50"/>
      <c r="E218" s="50"/>
      <c r="F218" s="50"/>
      <c r="G218" s="47"/>
      <c r="H218" s="51"/>
      <c r="I218" s="51"/>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c r="CM218" s="47"/>
      <c r="CN218" s="47"/>
      <c r="CO218" s="47"/>
      <c r="CP218" s="47"/>
      <c r="CQ218" s="47"/>
    </row>
    <row r="219" spans="1:95" ht="16.5" customHeight="1">
      <c r="A219" s="50"/>
      <c r="B219" s="50"/>
      <c r="C219" s="50"/>
      <c r="D219" s="50"/>
      <c r="E219" s="50"/>
      <c r="F219" s="50"/>
      <c r="G219" s="47"/>
      <c r="H219" s="51"/>
      <c r="I219" s="51"/>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c r="CG219" s="47"/>
      <c r="CH219" s="47"/>
      <c r="CI219" s="47"/>
      <c r="CJ219" s="47"/>
      <c r="CK219" s="47"/>
      <c r="CL219" s="47"/>
      <c r="CM219" s="47"/>
      <c r="CN219" s="47"/>
      <c r="CO219" s="47"/>
      <c r="CP219" s="47"/>
      <c r="CQ219" s="47"/>
    </row>
    <row r="220" spans="1:95" ht="16.5" customHeight="1">
      <c r="A220" s="50"/>
      <c r="B220" s="50"/>
      <c r="C220" s="50"/>
      <c r="D220" s="50"/>
      <c r="E220" s="50"/>
      <c r="F220" s="50"/>
      <c r="G220" s="47"/>
      <c r="H220" s="51"/>
      <c r="I220" s="51"/>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c r="CG220" s="47"/>
      <c r="CH220" s="47"/>
      <c r="CI220" s="47"/>
      <c r="CJ220" s="47"/>
      <c r="CK220" s="47"/>
      <c r="CL220" s="47"/>
      <c r="CM220" s="47"/>
      <c r="CN220" s="47"/>
      <c r="CO220" s="47"/>
      <c r="CP220" s="47"/>
      <c r="CQ220" s="47"/>
    </row>
    <row r="221" spans="1:95" ht="16.5" customHeight="1">
      <c r="A221" s="50"/>
      <c r="B221" s="50"/>
      <c r="C221" s="50"/>
      <c r="D221" s="50"/>
      <c r="E221" s="50"/>
      <c r="F221" s="50"/>
      <c r="G221" s="47"/>
      <c r="H221" s="51"/>
      <c r="I221" s="51"/>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row>
    <row r="222" spans="1:95" ht="16.5" customHeight="1">
      <c r="A222" s="50"/>
      <c r="B222" s="50"/>
      <c r="C222" s="50"/>
      <c r="D222" s="50"/>
      <c r="E222" s="50"/>
      <c r="F222" s="50"/>
      <c r="G222" s="47"/>
      <c r="H222" s="51"/>
      <c r="I222" s="51"/>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row>
    <row r="223" spans="1:95" ht="16.5" customHeight="1">
      <c r="A223" s="50"/>
      <c r="B223" s="50"/>
      <c r="C223" s="50"/>
      <c r="D223" s="50"/>
      <c r="E223" s="50"/>
      <c r="F223" s="50"/>
      <c r="G223" s="47"/>
      <c r="H223" s="51"/>
      <c r="I223" s="51"/>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row>
    <row r="224" spans="1:95" ht="16.5" customHeight="1">
      <c r="A224" s="50"/>
      <c r="B224" s="50"/>
      <c r="C224" s="50"/>
      <c r="D224" s="50"/>
      <c r="E224" s="50"/>
      <c r="F224" s="50"/>
      <c r="G224" s="47"/>
      <c r="H224" s="51"/>
      <c r="I224" s="51"/>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c r="CM224" s="47"/>
      <c r="CN224" s="47"/>
      <c r="CO224" s="47"/>
      <c r="CP224" s="47"/>
      <c r="CQ224" s="47"/>
    </row>
    <row r="225" spans="1:95" ht="16.5" customHeight="1">
      <c r="A225" s="50"/>
      <c r="B225" s="50"/>
      <c r="C225" s="50"/>
      <c r="D225" s="50"/>
      <c r="E225" s="50"/>
      <c r="F225" s="50"/>
      <c r="G225" s="47"/>
      <c r="H225" s="51"/>
      <c r="I225" s="51"/>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7"/>
      <c r="CJ225" s="47"/>
      <c r="CK225" s="47"/>
      <c r="CL225" s="47"/>
      <c r="CM225" s="47"/>
      <c r="CN225" s="47"/>
      <c r="CO225" s="47"/>
      <c r="CP225" s="47"/>
      <c r="CQ225" s="47"/>
    </row>
    <row r="226" spans="1:95" ht="16.5" customHeight="1">
      <c r="A226" s="50"/>
      <c r="B226" s="50"/>
      <c r="C226" s="50"/>
      <c r="D226" s="50"/>
      <c r="E226" s="50"/>
      <c r="F226" s="50"/>
      <c r="G226" s="47"/>
      <c r="H226" s="51"/>
      <c r="I226" s="51"/>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47"/>
      <c r="CN226" s="47"/>
      <c r="CO226" s="47"/>
      <c r="CP226" s="47"/>
      <c r="CQ226" s="47"/>
    </row>
    <row r="227" spans="1:95" ht="16.5" customHeight="1">
      <c r="A227" s="50"/>
      <c r="B227" s="50"/>
      <c r="C227" s="50"/>
      <c r="D227" s="50"/>
      <c r="E227" s="50"/>
      <c r="F227" s="50"/>
      <c r="G227" s="47"/>
      <c r="H227" s="51"/>
      <c r="I227" s="51"/>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47"/>
      <c r="CN227" s="47"/>
      <c r="CO227" s="47"/>
      <c r="CP227" s="47"/>
      <c r="CQ227" s="47"/>
    </row>
    <row r="228" spans="1:95" ht="16.5" customHeight="1">
      <c r="A228" s="50"/>
      <c r="B228" s="50"/>
      <c r="C228" s="50"/>
      <c r="D228" s="50"/>
      <c r="E228" s="50"/>
      <c r="F228" s="50"/>
      <c r="G228" s="47"/>
      <c r="H228" s="51"/>
      <c r="I228" s="51"/>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row>
    <row r="229" spans="1:95" ht="16.5" customHeight="1">
      <c r="A229" s="50"/>
      <c r="B229" s="50"/>
      <c r="C229" s="50"/>
      <c r="D229" s="50"/>
      <c r="E229" s="50"/>
      <c r="F229" s="50"/>
      <c r="G229" s="47"/>
      <c r="H229" s="51"/>
      <c r="I229" s="51"/>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47"/>
      <c r="CN229" s="47"/>
      <c r="CO229" s="47"/>
      <c r="CP229" s="47"/>
      <c r="CQ229" s="47"/>
    </row>
    <row r="230" spans="1:95" ht="16.5" customHeight="1">
      <c r="A230" s="50"/>
      <c r="B230" s="50"/>
      <c r="C230" s="50"/>
      <c r="D230" s="50"/>
      <c r="E230" s="50"/>
      <c r="F230" s="50"/>
      <c r="G230" s="47"/>
      <c r="H230" s="51"/>
      <c r="I230" s="51"/>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7"/>
    </row>
    <row r="231" spans="1:95" ht="16.5" customHeight="1">
      <c r="A231" s="50"/>
      <c r="B231" s="50"/>
      <c r="C231" s="50"/>
      <c r="D231" s="50"/>
      <c r="E231" s="50"/>
      <c r="F231" s="50"/>
      <c r="G231" s="47"/>
      <c r="H231" s="51"/>
      <c r="I231" s="51"/>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c r="CM231" s="47"/>
      <c r="CN231" s="47"/>
      <c r="CO231" s="47"/>
      <c r="CP231" s="47"/>
      <c r="CQ231" s="47"/>
    </row>
    <row r="232" spans="1:95" ht="16.5" customHeight="1">
      <c r="A232" s="50"/>
      <c r="B232" s="50"/>
      <c r="C232" s="50"/>
      <c r="D232" s="50"/>
      <c r="E232" s="50"/>
      <c r="F232" s="50"/>
      <c r="G232" s="47"/>
      <c r="H232" s="51"/>
      <c r="I232" s="51"/>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row>
    <row r="233" spans="1:95" ht="16.5" customHeight="1">
      <c r="A233" s="50"/>
      <c r="B233" s="50"/>
      <c r="C233" s="50"/>
      <c r="D233" s="50"/>
      <c r="E233" s="50"/>
      <c r="F233" s="50"/>
      <c r="G233" s="47"/>
      <c r="H233" s="51"/>
      <c r="I233" s="51"/>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c r="CM233" s="47"/>
      <c r="CN233" s="47"/>
      <c r="CO233" s="47"/>
      <c r="CP233" s="47"/>
      <c r="CQ233" s="47"/>
    </row>
    <row r="234" spans="1:95" ht="16.5" customHeight="1">
      <c r="A234" s="50"/>
      <c r="B234" s="50"/>
      <c r="C234" s="50"/>
      <c r="D234" s="50"/>
      <c r="E234" s="50"/>
      <c r="F234" s="50"/>
      <c r="G234" s="47"/>
      <c r="H234" s="51"/>
      <c r="I234" s="51"/>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47"/>
      <c r="CN234" s="47"/>
      <c r="CO234" s="47"/>
      <c r="CP234" s="47"/>
      <c r="CQ234" s="47"/>
    </row>
    <row r="235" spans="1:95" ht="16.5" customHeight="1">
      <c r="A235" s="50"/>
      <c r="B235" s="50"/>
      <c r="C235" s="50"/>
      <c r="D235" s="50"/>
      <c r="E235" s="50"/>
      <c r="F235" s="50"/>
      <c r="G235" s="47"/>
      <c r="H235" s="51"/>
      <c r="I235" s="51"/>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row>
    <row r="236" spans="1:95" ht="16.5" customHeight="1">
      <c r="A236" s="50"/>
      <c r="B236" s="50"/>
      <c r="C236" s="50"/>
      <c r="D236" s="50"/>
      <c r="E236" s="50"/>
      <c r="F236" s="50"/>
      <c r="G236" s="47"/>
      <c r="H236" s="51"/>
      <c r="I236" s="51"/>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row>
    <row r="237" spans="1:95" ht="16.5" customHeight="1">
      <c r="A237" s="50"/>
      <c r="B237" s="50"/>
      <c r="C237" s="50"/>
      <c r="D237" s="50"/>
      <c r="E237" s="50"/>
      <c r="F237" s="50"/>
      <c r="G237" s="47"/>
      <c r="H237" s="51"/>
      <c r="I237" s="51"/>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row>
    <row r="238" spans="1:95" ht="16.5" customHeight="1">
      <c r="A238" s="50"/>
      <c r="B238" s="50"/>
      <c r="C238" s="50"/>
      <c r="D238" s="50"/>
      <c r="E238" s="50"/>
      <c r="F238" s="50"/>
      <c r="G238" s="47"/>
      <c r="H238" s="51"/>
      <c r="I238" s="51"/>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row>
    <row r="239" spans="1:95" ht="16.5" customHeight="1">
      <c r="A239" s="50"/>
      <c r="B239" s="50"/>
      <c r="C239" s="50"/>
      <c r="D239" s="50"/>
      <c r="E239" s="50"/>
      <c r="F239" s="50"/>
      <c r="G239" s="47"/>
      <c r="H239" s="51"/>
      <c r="I239" s="51"/>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row>
    <row r="240" spans="1:95" ht="16.5" customHeight="1">
      <c r="A240" s="50"/>
      <c r="B240" s="50"/>
      <c r="C240" s="50"/>
      <c r="D240" s="50"/>
      <c r="E240" s="50"/>
      <c r="F240" s="50"/>
      <c r="G240" s="47"/>
      <c r="H240" s="51"/>
      <c r="I240" s="51"/>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row>
    <row r="241" spans="1:95" ht="16.5" customHeight="1">
      <c r="A241" s="50"/>
      <c r="B241" s="50"/>
      <c r="C241" s="50"/>
      <c r="D241" s="50"/>
      <c r="E241" s="50"/>
      <c r="F241" s="50"/>
      <c r="G241" s="47"/>
      <c r="H241" s="51"/>
      <c r="I241" s="51"/>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row>
    <row r="242" spans="1:95" ht="16.5" customHeight="1">
      <c r="A242" s="50"/>
      <c r="B242" s="50"/>
      <c r="C242" s="50"/>
      <c r="D242" s="50"/>
      <c r="E242" s="50"/>
      <c r="F242" s="50"/>
      <c r="G242" s="47"/>
      <c r="H242" s="51"/>
      <c r="I242" s="51"/>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row>
    <row r="243" spans="1:95" ht="16.5" customHeight="1">
      <c r="A243" s="50"/>
      <c r="B243" s="50"/>
      <c r="C243" s="50"/>
      <c r="D243" s="50"/>
      <c r="E243" s="50"/>
      <c r="F243" s="50"/>
      <c r="G243" s="47"/>
      <c r="H243" s="51"/>
      <c r="I243" s="51"/>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row>
    <row r="244" spans="1:95" ht="16.5" customHeight="1">
      <c r="A244" s="50"/>
      <c r="B244" s="50"/>
      <c r="C244" s="50"/>
      <c r="D244" s="50"/>
      <c r="E244" s="50"/>
      <c r="F244" s="50"/>
      <c r="G244" s="47"/>
      <c r="H244" s="51"/>
      <c r="I244" s="51"/>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row>
    <row r="245" spans="1:95" ht="16.5" customHeight="1">
      <c r="A245" s="50"/>
      <c r="B245" s="50"/>
      <c r="C245" s="50"/>
      <c r="D245" s="50"/>
      <c r="E245" s="50"/>
      <c r="F245" s="50"/>
      <c r="G245" s="47"/>
      <c r="H245" s="51"/>
      <c r="I245" s="51"/>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row>
    <row r="246" spans="1:95" ht="16.5" customHeight="1">
      <c r="A246" s="50"/>
      <c r="B246" s="50"/>
      <c r="C246" s="50"/>
      <c r="D246" s="50"/>
      <c r="E246" s="50"/>
      <c r="F246" s="50"/>
      <c r="G246" s="47"/>
      <c r="H246" s="51"/>
      <c r="I246" s="51"/>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7"/>
    </row>
    <row r="247" spans="1:95" ht="16.5" customHeight="1">
      <c r="A247" s="50"/>
      <c r="B247" s="50"/>
      <c r="C247" s="50"/>
      <c r="D247" s="50"/>
      <c r="E247" s="50"/>
      <c r="F247" s="50"/>
      <c r="G247" s="47"/>
      <c r="H247" s="51"/>
      <c r="I247" s="51"/>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c r="CM247" s="47"/>
      <c r="CN247" s="47"/>
      <c r="CO247" s="47"/>
      <c r="CP247" s="47"/>
      <c r="CQ247" s="47"/>
    </row>
    <row r="248" spans="1:95" ht="16.5" customHeight="1">
      <c r="A248" s="50"/>
      <c r="B248" s="50"/>
      <c r="C248" s="50"/>
      <c r="D248" s="50"/>
      <c r="E248" s="50"/>
      <c r="F248" s="50"/>
      <c r="G248" s="47"/>
      <c r="H248" s="51"/>
      <c r="I248" s="51"/>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7"/>
    </row>
    <row r="249" spans="1:95" ht="16.5" customHeight="1">
      <c r="A249" s="50"/>
      <c r="B249" s="50"/>
      <c r="C249" s="50"/>
      <c r="D249" s="50"/>
      <c r="E249" s="50"/>
      <c r="F249" s="50"/>
      <c r="G249" s="47"/>
      <c r="H249" s="51"/>
      <c r="I249" s="51"/>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row>
    <row r="250" spans="1:95" ht="16.5" customHeight="1">
      <c r="A250" s="50"/>
      <c r="B250" s="50"/>
      <c r="C250" s="50"/>
      <c r="D250" s="50"/>
      <c r="E250" s="50"/>
      <c r="F250" s="50"/>
      <c r="G250" s="47"/>
      <c r="H250" s="51"/>
      <c r="I250" s="51"/>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row>
    <row r="251" spans="1:95" ht="16.5" customHeight="1">
      <c r="A251" s="50"/>
      <c r="B251" s="50"/>
      <c r="C251" s="50"/>
      <c r="D251" s="50"/>
      <c r="E251" s="50"/>
      <c r="F251" s="50"/>
      <c r="G251" s="47"/>
      <c r="H251" s="51"/>
      <c r="I251" s="51"/>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row>
    <row r="252" spans="1:95" ht="16.5" customHeight="1">
      <c r="A252" s="50"/>
      <c r="B252" s="50"/>
      <c r="C252" s="50"/>
      <c r="D252" s="50"/>
      <c r="E252" s="50"/>
      <c r="F252" s="50"/>
      <c r="G252" s="47"/>
      <c r="H252" s="51"/>
      <c r="I252" s="51"/>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row>
    <row r="253" spans="1:95" ht="16.5" customHeight="1">
      <c r="A253" s="50"/>
      <c r="B253" s="50"/>
      <c r="C253" s="50"/>
      <c r="D253" s="50"/>
      <c r="E253" s="50"/>
      <c r="F253" s="50"/>
      <c r="G253" s="47"/>
      <c r="H253" s="51"/>
      <c r="I253" s="51"/>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row>
    <row r="254" spans="1:95" ht="16.5" customHeight="1">
      <c r="A254" s="50"/>
      <c r="B254" s="50"/>
      <c r="C254" s="50"/>
      <c r="D254" s="50"/>
      <c r="E254" s="50"/>
      <c r="F254" s="50"/>
      <c r="G254" s="47"/>
      <c r="H254" s="51"/>
      <c r="I254" s="51"/>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row>
    <row r="255" spans="1:95" ht="16.5" customHeight="1">
      <c r="A255" s="50"/>
      <c r="B255" s="50"/>
      <c r="C255" s="50"/>
      <c r="D255" s="50"/>
      <c r="E255" s="50"/>
      <c r="F255" s="50"/>
      <c r="G255" s="47"/>
      <c r="H255" s="51"/>
      <c r="I255" s="51"/>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row>
    <row r="256" spans="1:95" ht="16.5" customHeight="1">
      <c r="A256" s="50"/>
      <c r="B256" s="50"/>
      <c r="C256" s="50"/>
      <c r="D256" s="50"/>
      <c r="E256" s="50"/>
      <c r="F256" s="50"/>
      <c r="G256" s="47"/>
      <c r="H256" s="51"/>
      <c r="I256" s="51"/>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row>
    <row r="257" spans="1:95" ht="16.5" customHeight="1">
      <c r="A257" s="50"/>
      <c r="B257" s="50"/>
      <c r="C257" s="50"/>
      <c r="D257" s="50"/>
      <c r="E257" s="50"/>
      <c r="F257" s="50"/>
      <c r="G257" s="47"/>
      <c r="H257" s="51"/>
      <c r="I257" s="51"/>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row>
    <row r="258" spans="1:95" ht="16.5" customHeight="1">
      <c r="A258" s="50"/>
      <c r="B258" s="50"/>
      <c r="C258" s="50"/>
      <c r="D258" s="50"/>
      <c r="E258" s="50"/>
      <c r="F258" s="50"/>
      <c r="G258" s="47"/>
      <c r="H258" s="51"/>
      <c r="I258" s="51"/>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7"/>
    </row>
    <row r="259" spans="1:95" ht="16.5" customHeight="1">
      <c r="A259" s="50"/>
      <c r="B259" s="50"/>
      <c r="C259" s="50"/>
      <c r="D259" s="50"/>
      <c r="E259" s="50"/>
      <c r="F259" s="50"/>
      <c r="G259" s="47"/>
      <c r="H259" s="51"/>
      <c r="I259" s="51"/>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row>
    <row r="260" spans="1:95" ht="16.5" customHeight="1">
      <c r="A260" s="50"/>
      <c r="B260" s="50"/>
      <c r="C260" s="50"/>
      <c r="D260" s="50"/>
      <c r="E260" s="50"/>
      <c r="F260" s="50"/>
      <c r="G260" s="47"/>
      <c r="H260" s="51"/>
      <c r="I260" s="51"/>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row>
    <row r="261" spans="1:95" ht="16.5" customHeight="1">
      <c r="A261" s="50"/>
      <c r="B261" s="50"/>
      <c r="C261" s="50"/>
      <c r="D261" s="50"/>
      <c r="E261" s="50"/>
      <c r="F261" s="50"/>
      <c r="G261" s="47"/>
      <c r="H261" s="51"/>
      <c r="I261" s="51"/>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47"/>
      <c r="CN261" s="47"/>
      <c r="CO261" s="47"/>
      <c r="CP261" s="47"/>
      <c r="CQ261" s="47"/>
    </row>
    <row r="262" spans="1:95" ht="16.5" customHeight="1">
      <c r="A262" s="50"/>
      <c r="B262" s="50"/>
      <c r="C262" s="50"/>
      <c r="D262" s="50"/>
      <c r="E262" s="50"/>
      <c r="F262" s="50"/>
      <c r="G262" s="47"/>
      <c r="H262" s="51"/>
      <c r="I262" s="51"/>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c r="CM262" s="47"/>
      <c r="CN262" s="47"/>
      <c r="CO262" s="47"/>
      <c r="CP262" s="47"/>
      <c r="CQ262" s="47"/>
    </row>
    <row r="263" spans="1:95" ht="16.5" customHeight="1">
      <c r="A263" s="50"/>
      <c r="B263" s="50"/>
      <c r="C263" s="50"/>
      <c r="D263" s="50"/>
      <c r="E263" s="50"/>
      <c r="F263" s="50"/>
      <c r="G263" s="47"/>
      <c r="H263" s="51"/>
      <c r="I263" s="51"/>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row>
    <row r="264" spans="1:95" ht="16.5" customHeight="1">
      <c r="A264" s="50"/>
      <c r="B264" s="50"/>
      <c r="C264" s="50"/>
      <c r="D264" s="50"/>
      <c r="E264" s="50"/>
      <c r="F264" s="50"/>
      <c r="G264" s="47"/>
      <c r="H264" s="51"/>
      <c r="I264" s="51"/>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row>
    <row r="265" spans="1:95" ht="16.5" customHeight="1">
      <c r="A265" s="50"/>
      <c r="B265" s="50"/>
      <c r="C265" s="50"/>
      <c r="D265" s="50"/>
      <c r="E265" s="50"/>
      <c r="F265" s="50"/>
      <c r="G265" s="47"/>
      <c r="H265" s="51"/>
      <c r="I265" s="51"/>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c r="CM265" s="47"/>
      <c r="CN265" s="47"/>
      <c r="CO265" s="47"/>
      <c r="CP265" s="47"/>
      <c r="CQ265" s="47"/>
    </row>
    <row r="266" spans="1:95" ht="16.5" customHeight="1">
      <c r="A266" s="50"/>
      <c r="B266" s="50"/>
      <c r="C266" s="50"/>
      <c r="D266" s="50"/>
      <c r="E266" s="50"/>
      <c r="F266" s="50"/>
      <c r="G266" s="47"/>
      <c r="H266" s="51"/>
      <c r="I266" s="51"/>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c r="CM266" s="47"/>
      <c r="CN266" s="47"/>
      <c r="CO266" s="47"/>
      <c r="CP266" s="47"/>
      <c r="CQ266" s="47"/>
    </row>
    <row r="267" spans="1:95" ht="16.5" customHeight="1">
      <c r="A267" s="50"/>
      <c r="B267" s="50"/>
      <c r="C267" s="50"/>
      <c r="D267" s="50"/>
      <c r="E267" s="50"/>
      <c r="F267" s="50"/>
      <c r="G267" s="47"/>
      <c r="H267" s="51"/>
      <c r="I267" s="51"/>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c r="CM267" s="47"/>
      <c r="CN267" s="47"/>
      <c r="CO267" s="47"/>
      <c r="CP267" s="47"/>
      <c r="CQ267" s="47"/>
    </row>
    <row r="268" spans="1:95" ht="16.5" customHeight="1">
      <c r="A268" s="50"/>
      <c r="B268" s="50"/>
      <c r="C268" s="50"/>
      <c r="D268" s="50"/>
      <c r="E268" s="50"/>
      <c r="F268" s="50"/>
      <c r="G268" s="47"/>
      <c r="H268" s="51"/>
      <c r="I268" s="51"/>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c r="CH268" s="47"/>
      <c r="CI268" s="47"/>
      <c r="CJ268" s="47"/>
      <c r="CK268" s="47"/>
      <c r="CL268" s="47"/>
      <c r="CM268" s="47"/>
      <c r="CN268" s="47"/>
      <c r="CO268" s="47"/>
      <c r="CP268" s="47"/>
      <c r="CQ268" s="47"/>
    </row>
    <row r="269" spans="1:95" ht="16.5" customHeight="1">
      <c r="A269" s="50"/>
      <c r="B269" s="50"/>
      <c r="C269" s="50"/>
      <c r="D269" s="50"/>
      <c r="E269" s="50"/>
      <c r="F269" s="50"/>
      <c r="G269" s="47"/>
      <c r="H269" s="51"/>
      <c r="I269" s="51"/>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row>
    <row r="270" spans="1:95" ht="16.5" customHeight="1">
      <c r="A270" s="50"/>
      <c r="B270" s="50"/>
      <c r="C270" s="50"/>
      <c r="D270" s="50"/>
      <c r="E270" s="50"/>
      <c r="F270" s="50"/>
      <c r="G270" s="47"/>
      <c r="H270" s="51"/>
      <c r="I270" s="51"/>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c r="CG270" s="47"/>
      <c r="CH270" s="47"/>
      <c r="CI270" s="47"/>
      <c r="CJ270" s="47"/>
      <c r="CK270" s="47"/>
      <c r="CL270" s="47"/>
      <c r="CM270" s="47"/>
      <c r="CN270" s="47"/>
      <c r="CO270" s="47"/>
      <c r="CP270" s="47"/>
      <c r="CQ270" s="47"/>
    </row>
    <row r="271" spans="1:95" ht="16.5" customHeight="1">
      <c r="A271" s="50"/>
      <c r="B271" s="50"/>
      <c r="C271" s="50"/>
      <c r="D271" s="50"/>
      <c r="E271" s="50"/>
      <c r="F271" s="50"/>
      <c r="G271" s="47"/>
      <c r="H271" s="51"/>
      <c r="I271" s="51"/>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c r="CG271" s="47"/>
      <c r="CH271" s="47"/>
      <c r="CI271" s="47"/>
      <c r="CJ271" s="47"/>
      <c r="CK271" s="47"/>
      <c r="CL271" s="47"/>
      <c r="CM271" s="47"/>
      <c r="CN271" s="47"/>
      <c r="CO271" s="47"/>
      <c r="CP271" s="47"/>
      <c r="CQ271" s="47"/>
    </row>
    <row r="272" spans="1:95" ht="16.5" customHeight="1">
      <c r="A272" s="50"/>
      <c r="B272" s="50"/>
      <c r="C272" s="50"/>
      <c r="D272" s="50"/>
      <c r="E272" s="50"/>
      <c r="F272" s="50"/>
      <c r="G272" s="47"/>
      <c r="H272" s="51"/>
      <c r="I272" s="51"/>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c r="CG272" s="47"/>
      <c r="CH272" s="47"/>
      <c r="CI272" s="47"/>
      <c r="CJ272" s="47"/>
      <c r="CK272" s="47"/>
      <c r="CL272" s="47"/>
      <c r="CM272" s="47"/>
      <c r="CN272" s="47"/>
      <c r="CO272" s="47"/>
      <c r="CP272" s="47"/>
      <c r="CQ272" s="47"/>
    </row>
    <row r="273" spans="1:95" ht="16.5" customHeight="1">
      <c r="A273" s="50"/>
      <c r="B273" s="50"/>
      <c r="C273" s="50"/>
      <c r="D273" s="50"/>
      <c r="E273" s="50"/>
      <c r="F273" s="50"/>
      <c r="G273" s="47"/>
      <c r="H273" s="51"/>
      <c r="I273" s="51"/>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c r="CG273" s="47"/>
      <c r="CH273" s="47"/>
      <c r="CI273" s="47"/>
      <c r="CJ273" s="47"/>
      <c r="CK273" s="47"/>
      <c r="CL273" s="47"/>
      <c r="CM273" s="47"/>
      <c r="CN273" s="47"/>
      <c r="CO273" s="47"/>
      <c r="CP273" s="47"/>
      <c r="CQ273" s="47"/>
    </row>
    <row r="274" spans="1:95" ht="16.5" customHeight="1">
      <c r="A274" s="50"/>
      <c r="B274" s="50"/>
      <c r="C274" s="50"/>
      <c r="D274" s="50"/>
      <c r="E274" s="50"/>
      <c r="F274" s="50"/>
      <c r="G274" s="47"/>
      <c r="H274" s="51"/>
      <c r="I274" s="51"/>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c r="CG274" s="47"/>
      <c r="CH274" s="47"/>
      <c r="CI274" s="47"/>
      <c r="CJ274" s="47"/>
      <c r="CK274" s="47"/>
      <c r="CL274" s="47"/>
      <c r="CM274" s="47"/>
      <c r="CN274" s="47"/>
      <c r="CO274" s="47"/>
      <c r="CP274" s="47"/>
      <c r="CQ274" s="47"/>
    </row>
    <row r="275" spans="1:95" ht="16.5" customHeight="1">
      <c r="A275" s="50"/>
      <c r="B275" s="50"/>
      <c r="C275" s="50"/>
      <c r="D275" s="50"/>
      <c r="E275" s="50"/>
      <c r="F275" s="50"/>
      <c r="G275" s="47"/>
      <c r="H275" s="51"/>
      <c r="I275" s="51"/>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c r="CM275" s="47"/>
      <c r="CN275" s="47"/>
      <c r="CO275" s="47"/>
      <c r="CP275" s="47"/>
      <c r="CQ275" s="47"/>
    </row>
    <row r="276" spans="1:95" ht="16.5" customHeight="1">
      <c r="A276" s="50"/>
      <c r="B276" s="50"/>
      <c r="C276" s="50"/>
      <c r="D276" s="50"/>
      <c r="E276" s="50"/>
      <c r="F276" s="50"/>
      <c r="G276" s="47"/>
      <c r="H276" s="51"/>
      <c r="I276" s="51"/>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47"/>
      <c r="CN276" s="47"/>
      <c r="CO276" s="47"/>
      <c r="CP276" s="47"/>
      <c r="CQ276" s="47"/>
    </row>
    <row r="277" spans="1:95" ht="16.5" customHeight="1">
      <c r="A277" s="50"/>
      <c r="B277" s="50"/>
      <c r="C277" s="50"/>
      <c r="D277" s="50"/>
      <c r="E277" s="50"/>
      <c r="F277" s="50"/>
      <c r="G277" s="47"/>
      <c r="H277" s="51"/>
      <c r="I277" s="51"/>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row>
    <row r="278" spans="1:95" ht="16.5" customHeight="1">
      <c r="A278" s="50"/>
      <c r="B278" s="50"/>
      <c r="C278" s="50"/>
      <c r="D278" s="50"/>
      <c r="E278" s="50"/>
      <c r="F278" s="50"/>
      <c r="G278" s="47"/>
      <c r="H278" s="51"/>
      <c r="I278" s="51"/>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row>
    <row r="279" spans="1:95" ht="16.5" customHeight="1">
      <c r="A279" s="50"/>
      <c r="B279" s="50"/>
      <c r="C279" s="50"/>
      <c r="D279" s="50"/>
      <c r="E279" s="50"/>
      <c r="F279" s="50"/>
      <c r="G279" s="47"/>
      <c r="H279" s="51"/>
      <c r="I279" s="51"/>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row>
    <row r="280" spans="1:95" ht="16.5" customHeight="1">
      <c r="A280" s="50"/>
      <c r="B280" s="50"/>
      <c r="C280" s="50"/>
      <c r="D280" s="50"/>
      <c r="E280" s="50"/>
      <c r="F280" s="50"/>
      <c r="G280" s="47"/>
      <c r="H280" s="51"/>
      <c r="I280" s="51"/>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c r="CH280" s="47"/>
      <c r="CI280" s="47"/>
      <c r="CJ280" s="47"/>
      <c r="CK280" s="47"/>
      <c r="CL280" s="47"/>
      <c r="CM280" s="47"/>
      <c r="CN280" s="47"/>
      <c r="CO280" s="47"/>
      <c r="CP280" s="47"/>
      <c r="CQ280" s="47"/>
    </row>
    <row r="281" spans="1:95" ht="16.5" customHeight="1">
      <c r="A281" s="50"/>
      <c r="B281" s="50"/>
      <c r="C281" s="50"/>
      <c r="D281" s="50"/>
      <c r="E281" s="50"/>
      <c r="F281" s="50"/>
      <c r="G281" s="47"/>
      <c r="H281" s="51"/>
      <c r="I281" s="51"/>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row>
    <row r="282" spans="1:95" ht="16.5" customHeight="1">
      <c r="A282" s="50"/>
      <c r="B282" s="50"/>
      <c r="C282" s="50"/>
      <c r="D282" s="50"/>
      <c r="E282" s="50"/>
      <c r="F282" s="50"/>
      <c r="G282" s="47"/>
      <c r="H282" s="51"/>
      <c r="I282" s="51"/>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row>
    <row r="283" spans="1:95" ht="16.5" customHeight="1">
      <c r="A283" s="50"/>
      <c r="B283" s="50"/>
      <c r="C283" s="50"/>
      <c r="D283" s="50"/>
      <c r="E283" s="50"/>
      <c r="F283" s="50"/>
      <c r="G283" s="47"/>
      <c r="H283" s="51"/>
      <c r="I283" s="51"/>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c r="CM283" s="47"/>
      <c r="CN283" s="47"/>
      <c r="CO283" s="47"/>
      <c r="CP283" s="47"/>
      <c r="CQ283" s="47"/>
    </row>
    <row r="284" spans="1:95" ht="16.5" customHeight="1">
      <c r="A284" s="50"/>
      <c r="B284" s="50"/>
      <c r="C284" s="50"/>
      <c r="D284" s="50"/>
      <c r="E284" s="50"/>
      <c r="F284" s="50"/>
      <c r="G284" s="47"/>
      <c r="H284" s="51"/>
      <c r="I284" s="51"/>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row>
    <row r="285" spans="1:95" ht="16.5" customHeight="1">
      <c r="A285" s="50"/>
      <c r="B285" s="50"/>
      <c r="C285" s="50"/>
      <c r="D285" s="50"/>
      <c r="E285" s="50"/>
      <c r="F285" s="50"/>
      <c r="G285" s="47"/>
      <c r="H285" s="51"/>
      <c r="I285" s="51"/>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row>
    <row r="286" spans="1:95" ht="16.5" customHeight="1">
      <c r="A286" s="50"/>
      <c r="B286" s="50"/>
      <c r="C286" s="50"/>
      <c r="D286" s="50"/>
      <c r="E286" s="50"/>
      <c r="F286" s="50"/>
      <c r="G286" s="47"/>
      <c r="H286" s="51"/>
      <c r="I286" s="51"/>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row>
    <row r="287" spans="1:95" ht="16.5" customHeight="1">
      <c r="A287" s="50"/>
      <c r="B287" s="50"/>
      <c r="C287" s="50"/>
      <c r="D287" s="50"/>
      <c r="E287" s="50"/>
      <c r="F287" s="50"/>
      <c r="G287" s="47"/>
      <c r="H287" s="51"/>
      <c r="I287" s="51"/>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row>
    <row r="288" spans="1:95" ht="16.5" customHeight="1">
      <c r="A288" s="50"/>
      <c r="B288" s="50"/>
      <c r="C288" s="50"/>
      <c r="D288" s="50"/>
      <c r="E288" s="50"/>
      <c r="F288" s="50"/>
      <c r="G288" s="47"/>
      <c r="H288" s="51"/>
      <c r="I288" s="51"/>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row>
    <row r="289" spans="1:95" ht="16.5" customHeight="1">
      <c r="A289" s="50"/>
      <c r="B289" s="50"/>
      <c r="C289" s="50"/>
      <c r="D289" s="50"/>
      <c r="E289" s="50"/>
      <c r="F289" s="50"/>
      <c r="G289" s="47"/>
      <c r="H289" s="51"/>
      <c r="I289" s="51"/>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row>
    <row r="290" spans="1:95" ht="16.5" customHeight="1">
      <c r="A290" s="50"/>
      <c r="B290" s="50"/>
      <c r="C290" s="50"/>
      <c r="D290" s="50"/>
      <c r="E290" s="50"/>
      <c r="F290" s="50"/>
      <c r="G290" s="47"/>
      <c r="H290" s="51"/>
      <c r="I290" s="51"/>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row>
    <row r="291" spans="1:95" ht="16.5" customHeight="1">
      <c r="A291" s="50"/>
      <c r="B291" s="50"/>
      <c r="C291" s="50"/>
      <c r="D291" s="50"/>
      <c r="E291" s="50"/>
      <c r="F291" s="50"/>
      <c r="G291" s="47"/>
      <c r="H291" s="51"/>
      <c r="I291" s="51"/>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row>
    <row r="292" spans="1:95" ht="16.5" customHeight="1">
      <c r="A292" s="50"/>
      <c r="B292" s="50"/>
      <c r="C292" s="50"/>
      <c r="D292" s="50"/>
      <c r="E292" s="50"/>
      <c r="F292" s="50"/>
      <c r="G292" s="47"/>
      <c r="H292" s="51"/>
      <c r="I292" s="51"/>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row>
    <row r="293" spans="1:95" ht="16.5" customHeight="1">
      <c r="A293" s="50"/>
      <c r="B293" s="50"/>
      <c r="C293" s="50"/>
      <c r="D293" s="50"/>
      <c r="E293" s="50"/>
      <c r="F293" s="50"/>
      <c r="G293" s="47"/>
      <c r="H293" s="51"/>
      <c r="I293" s="51"/>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c r="CM293" s="47"/>
      <c r="CN293" s="47"/>
      <c r="CO293" s="47"/>
      <c r="CP293" s="47"/>
      <c r="CQ293" s="47"/>
    </row>
    <row r="294" spans="1:95" ht="16.5" customHeight="1">
      <c r="A294" s="50"/>
      <c r="B294" s="50"/>
      <c r="C294" s="50"/>
      <c r="D294" s="50"/>
      <c r="E294" s="50"/>
      <c r="F294" s="50"/>
      <c r="G294" s="47"/>
      <c r="H294" s="51"/>
      <c r="I294" s="51"/>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row>
    <row r="295" spans="1:95" ht="16.5" customHeight="1">
      <c r="A295" s="50"/>
      <c r="B295" s="50"/>
      <c r="C295" s="50"/>
      <c r="D295" s="50"/>
      <c r="E295" s="50"/>
      <c r="F295" s="50"/>
      <c r="G295" s="47"/>
      <c r="H295" s="51"/>
      <c r="I295" s="51"/>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row>
    <row r="296" spans="1:95" ht="16.5" customHeight="1">
      <c r="A296" s="50"/>
      <c r="B296" s="50"/>
      <c r="C296" s="50"/>
      <c r="D296" s="50"/>
      <c r="E296" s="50"/>
      <c r="F296" s="50"/>
      <c r="G296" s="47"/>
      <c r="H296" s="51"/>
      <c r="I296" s="51"/>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row>
    <row r="297" spans="1:95" ht="16.5" customHeight="1">
      <c r="A297" s="50"/>
      <c r="B297" s="50"/>
      <c r="C297" s="50"/>
      <c r="D297" s="50"/>
      <c r="E297" s="50"/>
      <c r="F297" s="50"/>
      <c r="G297" s="47"/>
      <c r="H297" s="51"/>
      <c r="I297" s="51"/>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row>
    <row r="298" spans="1:95" ht="16.5" customHeight="1">
      <c r="A298" s="50"/>
      <c r="B298" s="50"/>
      <c r="C298" s="50"/>
      <c r="D298" s="50"/>
      <c r="E298" s="50"/>
      <c r="F298" s="50"/>
      <c r="G298" s="47"/>
      <c r="H298" s="51"/>
      <c r="I298" s="51"/>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row>
    <row r="299" spans="1:95" ht="16.5" customHeight="1">
      <c r="A299" s="50"/>
      <c r="B299" s="50"/>
      <c r="C299" s="50"/>
      <c r="D299" s="50"/>
      <c r="E299" s="50"/>
      <c r="F299" s="50"/>
      <c r="G299" s="47"/>
      <c r="H299" s="51"/>
      <c r="I299" s="51"/>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row>
    <row r="300" spans="1:95" ht="16.5" customHeight="1">
      <c r="A300" s="50"/>
      <c r="B300" s="50"/>
      <c r="C300" s="50"/>
      <c r="D300" s="50"/>
      <c r="E300" s="50"/>
      <c r="F300" s="50"/>
      <c r="G300" s="47"/>
      <c r="H300" s="51"/>
      <c r="I300" s="51"/>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47"/>
      <c r="CN300" s="47"/>
      <c r="CO300" s="47"/>
      <c r="CP300" s="47"/>
      <c r="CQ300" s="47"/>
    </row>
    <row r="301" spans="1:95" ht="16.5" customHeight="1">
      <c r="A301" s="50"/>
      <c r="B301" s="50"/>
      <c r="C301" s="50"/>
      <c r="D301" s="50"/>
      <c r="E301" s="50"/>
      <c r="F301" s="50"/>
      <c r="G301" s="47"/>
      <c r="H301" s="51"/>
      <c r="I301" s="51"/>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47"/>
      <c r="CN301" s="47"/>
      <c r="CO301" s="47"/>
      <c r="CP301" s="47"/>
      <c r="CQ301" s="47"/>
    </row>
    <row r="302" spans="1:95" ht="16.5" customHeight="1">
      <c r="A302" s="50"/>
      <c r="B302" s="50"/>
      <c r="C302" s="50"/>
      <c r="D302" s="50"/>
      <c r="E302" s="50"/>
      <c r="F302" s="50"/>
      <c r="G302" s="47"/>
      <c r="H302" s="51"/>
      <c r="I302" s="51"/>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row>
    <row r="303" spans="1:95" ht="16.5" customHeight="1">
      <c r="A303" s="50"/>
      <c r="B303" s="50"/>
      <c r="C303" s="50"/>
      <c r="D303" s="50"/>
      <c r="E303" s="50"/>
      <c r="F303" s="50"/>
      <c r="G303" s="47"/>
      <c r="H303" s="51"/>
      <c r="I303" s="51"/>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c r="CK303" s="47"/>
      <c r="CL303" s="47"/>
      <c r="CM303" s="47"/>
      <c r="CN303" s="47"/>
      <c r="CO303" s="47"/>
      <c r="CP303" s="47"/>
      <c r="CQ303" s="47"/>
    </row>
    <row r="304" spans="1:95" ht="16.5" customHeight="1">
      <c r="A304" s="50"/>
      <c r="B304" s="50"/>
      <c r="C304" s="50"/>
      <c r="D304" s="50"/>
      <c r="E304" s="50"/>
      <c r="F304" s="50"/>
      <c r="G304" s="47"/>
      <c r="H304" s="51"/>
      <c r="I304" s="51"/>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c r="BY304" s="47"/>
      <c r="BZ304" s="47"/>
      <c r="CA304" s="47"/>
      <c r="CB304" s="47"/>
      <c r="CC304" s="47"/>
      <c r="CD304" s="47"/>
      <c r="CE304" s="47"/>
      <c r="CF304" s="47"/>
      <c r="CG304" s="47"/>
      <c r="CH304" s="47"/>
      <c r="CI304" s="47"/>
      <c r="CJ304" s="47"/>
      <c r="CK304" s="47"/>
      <c r="CL304" s="47"/>
      <c r="CM304" s="47"/>
      <c r="CN304" s="47"/>
      <c r="CO304" s="47"/>
      <c r="CP304" s="47"/>
      <c r="CQ304" s="47"/>
    </row>
    <row r="305" spans="1:95" ht="16.5" customHeight="1">
      <c r="A305" s="50"/>
      <c r="B305" s="50"/>
      <c r="C305" s="50"/>
      <c r="D305" s="50"/>
      <c r="E305" s="50"/>
      <c r="F305" s="50"/>
      <c r="G305" s="47"/>
      <c r="H305" s="51"/>
      <c r="I305" s="51"/>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c r="CK305" s="47"/>
      <c r="CL305" s="47"/>
      <c r="CM305" s="47"/>
      <c r="CN305" s="47"/>
      <c r="CO305" s="47"/>
      <c r="CP305" s="47"/>
      <c r="CQ305" s="47"/>
    </row>
    <row r="306" spans="1:95" ht="16.5" customHeight="1">
      <c r="A306" s="50"/>
      <c r="B306" s="50"/>
      <c r="C306" s="50"/>
      <c r="D306" s="50"/>
      <c r="E306" s="50"/>
      <c r="F306" s="50"/>
      <c r="G306" s="47"/>
      <c r="H306" s="51"/>
      <c r="I306" s="51"/>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c r="CM306" s="47"/>
      <c r="CN306" s="47"/>
      <c r="CO306" s="47"/>
      <c r="CP306" s="47"/>
      <c r="CQ306" s="47"/>
    </row>
    <row r="307" spans="1:95" ht="16.5" customHeight="1">
      <c r="A307" s="50"/>
      <c r="B307" s="50"/>
      <c r="C307" s="50"/>
      <c r="D307" s="50"/>
      <c r="E307" s="50"/>
      <c r="F307" s="50"/>
      <c r="G307" s="47"/>
      <c r="H307" s="51"/>
      <c r="I307" s="51"/>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c r="CK307" s="47"/>
      <c r="CL307" s="47"/>
      <c r="CM307" s="47"/>
      <c r="CN307" s="47"/>
      <c r="CO307" s="47"/>
      <c r="CP307" s="47"/>
      <c r="CQ307" s="47"/>
    </row>
    <row r="308" spans="1:95" ht="16.5" customHeight="1">
      <c r="A308" s="50"/>
      <c r="B308" s="50"/>
      <c r="C308" s="50"/>
      <c r="D308" s="50"/>
      <c r="E308" s="50"/>
      <c r="F308" s="50"/>
      <c r="G308" s="47"/>
      <c r="H308" s="51"/>
      <c r="I308" s="51"/>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c r="BY308" s="47"/>
      <c r="BZ308" s="47"/>
      <c r="CA308" s="47"/>
      <c r="CB308" s="47"/>
      <c r="CC308" s="47"/>
      <c r="CD308" s="47"/>
      <c r="CE308" s="47"/>
      <c r="CF308" s="47"/>
      <c r="CG308" s="47"/>
      <c r="CH308" s="47"/>
      <c r="CI308" s="47"/>
      <c r="CJ308" s="47"/>
      <c r="CK308" s="47"/>
      <c r="CL308" s="47"/>
      <c r="CM308" s="47"/>
      <c r="CN308" s="47"/>
      <c r="CO308" s="47"/>
      <c r="CP308" s="47"/>
      <c r="CQ308" s="47"/>
    </row>
    <row r="309" spans="1:95" ht="16.5" customHeight="1">
      <c r="A309" s="50"/>
      <c r="B309" s="50"/>
      <c r="C309" s="50"/>
      <c r="D309" s="50"/>
      <c r="E309" s="50"/>
      <c r="F309" s="50"/>
      <c r="G309" s="47"/>
      <c r="H309" s="51"/>
      <c r="I309" s="51"/>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c r="BY309" s="47"/>
      <c r="BZ309" s="47"/>
      <c r="CA309" s="47"/>
      <c r="CB309" s="47"/>
      <c r="CC309" s="47"/>
      <c r="CD309" s="47"/>
      <c r="CE309" s="47"/>
      <c r="CF309" s="47"/>
      <c r="CG309" s="47"/>
      <c r="CH309" s="47"/>
      <c r="CI309" s="47"/>
      <c r="CJ309" s="47"/>
      <c r="CK309" s="47"/>
      <c r="CL309" s="47"/>
      <c r="CM309" s="47"/>
      <c r="CN309" s="47"/>
      <c r="CO309" s="47"/>
      <c r="CP309" s="47"/>
      <c r="CQ309" s="47"/>
    </row>
    <row r="310" spans="1:95" ht="16.5" customHeight="1">
      <c r="A310" s="50"/>
      <c r="B310" s="50"/>
      <c r="C310" s="50"/>
      <c r="D310" s="50"/>
      <c r="E310" s="50"/>
      <c r="F310" s="50"/>
      <c r="G310" s="47"/>
      <c r="H310" s="51"/>
      <c r="I310" s="51"/>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c r="CM310" s="47"/>
      <c r="CN310" s="47"/>
      <c r="CO310" s="47"/>
      <c r="CP310" s="47"/>
      <c r="CQ310" s="47"/>
    </row>
    <row r="311" spans="1:95" ht="16.5" customHeight="1">
      <c r="A311" s="50"/>
      <c r="B311" s="50"/>
      <c r="C311" s="50"/>
      <c r="D311" s="50"/>
      <c r="E311" s="50"/>
      <c r="F311" s="50"/>
      <c r="G311" s="47"/>
      <c r="H311" s="51"/>
      <c r="I311" s="51"/>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c r="CM311" s="47"/>
      <c r="CN311" s="47"/>
      <c r="CO311" s="47"/>
      <c r="CP311" s="47"/>
      <c r="CQ311" s="47"/>
    </row>
    <row r="312" spans="1:95" ht="16.5" customHeight="1">
      <c r="A312" s="50"/>
      <c r="B312" s="50"/>
      <c r="C312" s="50"/>
      <c r="D312" s="50"/>
      <c r="E312" s="50"/>
      <c r="F312" s="50"/>
      <c r="G312" s="47"/>
      <c r="H312" s="51"/>
      <c r="I312" s="51"/>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c r="CM312" s="47"/>
      <c r="CN312" s="47"/>
      <c r="CO312" s="47"/>
      <c r="CP312" s="47"/>
      <c r="CQ312" s="47"/>
    </row>
    <row r="313" spans="1:95" ht="16.5" customHeight="1">
      <c r="A313" s="50"/>
      <c r="B313" s="50"/>
      <c r="C313" s="50"/>
      <c r="D313" s="50"/>
      <c r="E313" s="50"/>
      <c r="F313" s="50"/>
      <c r="G313" s="47"/>
      <c r="H313" s="51"/>
      <c r="I313" s="51"/>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47"/>
      <c r="CN313" s="47"/>
      <c r="CO313" s="47"/>
      <c r="CP313" s="47"/>
      <c r="CQ313" s="47"/>
    </row>
    <row r="314" spans="1:95" ht="16.5" customHeight="1">
      <c r="A314" s="50"/>
      <c r="B314" s="50"/>
      <c r="C314" s="50"/>
      <c r="D314" s="50"/>
      <c r="E314" s="50"/>
      <c r="F314" s="50"/>
      <c r="G314" s="47"/>
      <c r="H314" s="51"/>
      <c r="I314" s="51"/>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c r="CA314" s="47"/>
      <c r="CB314" s="47"/>
      <c r="CC314" s="47"/>
      <c r="CD314" s="47"/>
      <c r="CE314" s="47"/>
      <c r="CF314" s="47"/>
      <c r="CG314" s="47"/>
      <c r="CH314" s="47"/>
      <c r="CI314" s="47"/>
      <c r="CJ314" s="47"/>
      <c r="CK314" s="47"/>
      <c r="CL314" s="47"/>
      <c r="CM314" s="47"/>
      <c r="CN314" s="47"/>
      <c r="CO314" s="47"/>
      <c r="CP314" s="47"/>
      <c r="CQ314" s="47"/>
    </row>
    <row r="315" spans="1:95" ht="16.5" customHeight="1">
      <c r="A315" s="50"/>
      <c r="B315" s="50"/>
      <c r="C315" s="50"/>
      <c r="D315" s="50"/>
      <c r="E315" s="50"/>
      <c r="F315" s="50"/>
      <c r="G315" s="47"/>
      <c r="H315" s="51"/>
      <c r="I315" s="51"/>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7"/>
      <c r="CF315" s="47"/>
      <c r="CG315" s="47"/>
      <c r="CH315" s="47"/>
      <c r="CI315" s="47"/>
      <c r="CJ315" s="47"/>
      <c r="CK315" s="47"/>
      <c r="CL315" s="47"/>
      <c r="CM315" s="47"/>
      <c r="CN315" s="47"/>
      <c r="CO315" s="47"/>
      <c r="CP315" s="47"/>
      <c r="CQ315" s="47"/>
    </row>
    <row r="316" spans="1:95" ht="16.5" customHeight="1">
      <c r="A316" s="50"/>
      <c r="B316" s="50"/>
      <c r="C316" s="50"/>
      <c r="D316" s="50"/>
      <c r="E316" s="50"/>
      <c r="F316" s="50"/>
      <c r="G316" s="47"/>
      <c r="H316" s="51"/>
      <c r="I316" s="51"/>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47"/>
      <c r="CN316" s="47"/>
      <c r="CO316" s="47"/>
      <c r="CP316" s="47"/>
      <c r="CQ316" s="47"/>
    </row>
    <row r="317" spans="1:95" ht="16.5" customHeight="1">
      <c r="A317" s="50"/>
      <c r="B317" s="50"/>
      <c r="C317" s="50"/>
      <c r="D317" s="50"/>
      <c r="E317" s="50"/>
      <c r="F317" s="50"/>
      <c r="G317" s="47"/>
      <c r="H317" s="51"/>
      <c r="I317" s="51"/>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c r="CK317" s="47"/>
      <c r="CL317" s="47"/>
      <c r="CM317" s="47"/>
      <c r="CN317" s="47"/>
      <c r="CO317" s="47"/>
      <c r="CP317" s="47"/>
      <c r="CQ317" s="47"/>
    </row>
    <row r="318" spans="1:95" ht="16.5" customHeight="1">
      <c r="A318" s="50"/>
      <c r="B318" s="50"/>
      <c r="C318" s="50"/>
      <c r="D318" s="50"/>
      <c r="E318" s="50"/>
      <c r="F318" s="50"/>
      <c r="G318" s="47"/>
      <c r="H318" s="51"/>
      <c r="I318" s="51"/>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7"/>
      <c r="CF318" s="47"/>
      <c r="CG318" s="47"/>
      <c r="CH318" s="47"/>
      <c r="CI318" s="47"/>
      <c r="CJ318" s="47"/>
      <c r="CK318" s="47"/>
      <c r="CL318" s="47"/>
      <c r="CM318" s="47"/>
      <c r="CN318" s="47"/>
      <c r="CO318" s="47"/>
      <c r="CP318" s="47"/>
      <c r="CQ318" s="47"/>
    </row>
    <row r="319" spans="1:95" ht="16.5" customHeight="1">
      <c r="A319" s="50"/>
      <c r="B319" s="50"/>
      <c r="C319" s="50"/>
      <c r="D319" s="50"/>
      <c r="E319" s="50"/>
      <c r="F319" s="50"/>
      <c r="G319" s="47"/>
      <c r="H319" s="51"/>
      <c r="I319" s="51"/>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c r="CK319" s="47"/>
      <c r="CL319" s="47"/>
      <c r="CM319" s="47"/>
      <c r="CN319" s="47"/>
      <c r="CO319" s="47"/>
      <c r="CP319" s="47"/>
      <c r="CQ319" s="47"/>
    </row>
    <row r="320" spans="1:95" ht="16.5" customHeight="1">
      <c r="A320" s="50"/>
      <c r="B320" s="50"/>
      <c r="C320" s="50"/>
      <c r="D320" s="50"/>
      <c r="E320" s="50"/>
      <c r="F320" s="50"/>
      <c r="G320" s="47"/>
      <c r="H320" s="51"/>
      <c r="I320" s="51"/>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c r="BY320" s="47"/>
      <c r="BZ320" s="47"/>
      <c r="CA320" s="47"/>
      <c r="CB320" s="47"/>
      <c r="CC320" s="47"/>
      <c r="CD320" s="47"/>
      <c r="CE320" s="47"/>
      <c r="CF320" s="47"/>
      <c r="CG320" s="47"/>
      <c r="CH320" s="47"/>
      <c r="CI320" s="47"/>
      <c r="CJ320" s="47"/>
      <c r="CK320" s="47"/>
      <c r="CL320" s="47"/>
      <c r="CM320" s="47"/>
      <c r="CN320" s="47"/>
      <c r="CO320" s="47"/>
      <c r="CP320" s="47"/>
      <c r="CQ320" s="47"/>
    </row>
    <row r="321" spans="1:95" ht="16.5" customHeight="1">
      <c r="A321" s="50"/>
      <c r="B321" s="50"/>
      <c r="C321" s="50"/>
      <c r="D321" s="50"/>
      <c r="E321" s="50"/>
      <c r="F321" s="50"/>
      <c r="G321" s="47"/>
      <c r="H321" s="51"/>
      <c r="I321" s="51"/>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c r="CE321" s="47"/>
      <c r="CF321" s="47"/>
      <c r="CG321" s="47"/>
      <c r="CH321" s="47"/>
      <c r="CI321" s="47"/>
      <c r="CJ321" s="47"/>
      <c r="CK321" s="47"/>
      <c r="CL321" s="47"/>
      <c r="CM321" s="47"/>
      <c r="CN321" s="47"/>
      <c r="CO321" s="47"/>
      <c r="CP321" s="47"/>
      <c r="CQ321" s="47"/>
    </row>
    <row r="322" spans="1:95" ht="16.5" customHeight="1">
      <c r="A322" s="50"/>
      <c r="B322" s="50"/>
      <c r="C322" s="50"/>
      <c r="D322" s="50"/>
      <c r="E322" s="50"/>
      <c r="F322" s="50"/>
      <c r="G322" s="47"/>
      <c r="H322" s="51"/>
      <c r="I322" s="51"/>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c r="CM322" s="47"/>
      <c r="CN322" s="47"/>
      <c r="CO322" s="47"/>
      <c r="CP322" s="47"/>
      <c r="CQ322" s="47"/>
    </row>
    <row r="323" spans="1:95" ht="16.5" customHeight="1">
      <c r="A323" s="50"/>
      <c r="B323" s="50"/>
      <c r="C323" s="50"/>
      <c r="D323" s="50"/>
      <c r="E323" s="50"/>
      <c r="F323" s="50"/>
      <c r="G323" s="47"/>
      <c r="H323" s="51"/>
      <c r="I323" s="51"/>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c r="CM323" s="47"/>
      <c r="CN323" s="47"/>
      <c r="CO323" s="47"/>
      <c r="CP323" s="47"/>
      <c r="CQ323" s="47"/>
    </row>
    <row r="324" spans="1:95" ht="16.5" customHeight="1">
      <c r="A324" s="50"/>
      <c r="B324" s="50"/>
      <c r="C324" s="50"/>
      <c r="D324" s="50"/>
      <c r="E324" s="50"/>
      <c r="F324" s="50"/>
      <c r="G324" s="47"/>
      <c r="H324" s="51"/>
      <c r="I324" s="51"/>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c r="CK324" s="47"/>
      <c r="CL324" s="47"/>
      <c r="CM324" s="47"/>
      <c r="CN324" s="47"/>
      <c r="CO324" s="47"/>
      <c r="CP324" s="47"/>
      <c r="CQ324" s="47"/>
    </row>
    <row r="325" spans="1:95" ht="16.5" customHeight="1">
      <c r="A325" s="50"/>
      <c r="B325" s="50"/>
      <c r="C325" s="50"/>
      <c r="D325" s="50"/>
      <c r="E325" s="50"/>
      <c r="F325" s="50"/>
      <c r="G325" s="47"/>
      <c r="H325" s="51"/>
      <c r="I325" s="51"/>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c r="CK325" s="47"/>
      <c r="CL325" s="47"/>
      <c r="CM325" s="47"/>
      <c r="CN325" s="47"/>
      <c r="CO325" s="47"/>
      <c r="CP325" s="47"/>
      <c r="CQ325" s="47"/>
    </row>
    <row r="326" spans="1:95" ht="16.5" customHeight="1">
      <c r="A326" s="50"/>
      <c r="B326" s="50"/>
      <c r="C326" s="50"/>
      <c r="D326" s="50"/>
      <c r="E326" s="50"/>
      <c r="F326" s="50"/>
      <c r="G326" s="47"/>
      <c r="H326" s="51"/>
      <c r="I326" s="51"/>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row>
    <row r="327" spans="1:95" ht="16.5" customHeight="1">
      <c r="A327" s="50"/>
      <c r="B327" s="50"/>
      <c r="C327" s="50"/>
      <c r="D327" s="50"/>
      <c r="E327" s="50"/>
      <c r="F327" s="50"/>
      <c r="G327" s="47"/>
      <c r="H327" s="51"/>
      <c r="I327" s="51"/>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c r="CK327" s="47"/>
      <c r="CL327" s="47"/>
      <c r="CM327" s="47"/>
      <c r="CN327" s="47"/>
      <c r="CO327" s="47"/>
      <c r="CP327" s="47"/>
      <c r="CQ327" s="47"/>
    </row>
    <row r="328" spans="1:95" ht="16.5" customHeight="1">
      <c r="A328" s="50"/>
      <c r="B328" s="50"/>
      <c r="C328" s="50"/>
      <c r="D328" s="50"/>
      <c r="E328" s="50"/>
      <c r="F328" s="50"/>
      <c r="G328" s="47"/>
      <c r="H328" s="51"/>
      <c r="I328" s="51"/>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c r="CK328" s="47"/>
      <c r="CL328" s="47"/>
      <c r="CM328" s="47"/>
      <c r="CN328" s="47"/>
      <c r="CO328" s="47"/>
      <c r="CP328" s="47"/>
      <c r="CQ328" s="47"/>
    </row>
    <row r="329" spans="1:95" ht="16.5" customHeight="1">
      <c r="A329" s="50"/>
      <c r="B329" s="50"/>
      <c r="C329" s="50"/>
      <c r="D329" s="50"/>
      <c r="E329" s="50"/>
      <c r="F329" s="50"/>
      <c r="G329" s="47"/>
      <c r="H329" s="51"/>
      <c r="I329" s="51"/>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c r="CM329" s="47"/>
      <c r="CN329" s="47"/>
      <c r="CO329" s="47"/>
      <c r="CP329" s="47"/>
      <c r="CQ329" s="47"/>
    </row>
    <row r="330" spans="1:95" ht="16.5" customHeight="1">
      <c r="A330" s="50"/>
      <c r="B330" s="50"/>
      <c r="C330" s="50"/>
      <c r="D330" s="50"/>
      <c r="E330" s="50"/>
      <c r="F330" s="50"/>
      <c r="G330" s="47"/>
      <c r="H330" s="51"/>
      <c r="I330" s="51"/>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c r="CK330" s="47"/>
      <c r="CL330" s="47"/>
      <c r="CM330" s="47"/>
      <c r="CN330" s="47"/>
      <c r="CO330" s="47"/>
      <c r="CP330" s="47"/>
      <c r="CQ330" s="47"/>
    </row>
    <row r="331" spans="1:95" ht="16.5" customHeight="1">
      <c r="A331" s="50"/>
      <c r="B331" s="50"/>
      <c r="C331" s="50"/>
      <c r="D331" s="50"/>
      <c r="E331" s="50"/>
      <c r="F331" s="50"/>
      <c r="G331" s="47"/>
      <c r="H331" s="51"/>
      <c r="I331" s="51"/>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c r="BU331" s="47"/>
      <c r="BV331" s="47"/>
      <c r="BW331" s="47"/>
      <c r="BX331" s="47"/>
      <c r="BY331" s="47"/>
      <c r="BZ331" s="47"/>
      <c r="CA331" s="47"/>
      <c r="CB331" s="47"/>
      <c r="CC331" s="47"/>
      <c r="CD331" s="47"/>
      <c r="CE331" s="47"/>
      <c r="CF331" s="47"/>
      <c r="CG331" s="47"/>
      <c r="CH331" s="47"/>
      <c r="CI331" s="47"/>
      <c r="CJ331" s="47"/>
      <c r="CK331" s="47"/>
      <c r="CL331" s="47"/>
      <c r="CM331" s="47"/>
      <c r="CN331" s="47"/>
      <c r="CO331" s="47"/>
      <c r="CP331" s="47"/>
      <c r="CQ331" s="47"/>
    </row>
    <row r="332" spans="1:95" ht="16.5" customHeight="1">
      <c r="A332" s="50"/>
      <c r="B332" s="50"/>
      <c r="C332" s="50"/>
      <c r="D332" s="50"/>
      <c r="E332" s="50"/>
      <c r="F332" s="50"/>
      <c r="G332" s="47"/>
      <c r="H332" s="51"/>
      <c r="I332" s="51"/>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c r="BU332" s="47"/>
      <c r="BV332" s="47"/>
      <c r="BW332" s="47"/>
      <c r="BX332" s="47"/>
      <c r="BY332" s="47"/>
      <c r="BZ332" s="47"/>
      <c r="CA332" s="47"/>
      <c r="CB332" s="47"/>
      <c r="CC332" s="47"/>
      <c r="CD332" s="47"/>
      <c r="CE332" s="47"/>
      <c r="CF332" s="47"/>
      <c r="CG332" s="47"/>
      <c r="CH332" s="47"/>
      <c r="CI332" s="47"/>
      <c r="CJ332" s="47"/>
      <c r="CK332" s="47"/>
      <c r="CL332" s="47"/>
      <c r="CM332" s="47"/>
      <c r="CN332" s="47"/>
      <c r="CO332" s="47"/>
      <c r="CP332" s="47"/>
      <c r="CQ332" s="47"/>
    </row>
    <row r="333" spans="1:95" ht="16.5" customHeight="1">
      <c r="A333" s="50"/>
      <c r="B333" s="50"/>
      <c r="C333" s="50"/>
      <c r="D333" s="50"/>
      <c r="E333" s="50"/>
      <c r="F333" s="50"/>
      <c r="G333" s="47"/>
      <c r="H333" s="51"/>
      <c r="I333" s="51"/>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c r="BY333" s="47"/>
      <c r="BZ333" s="47"/>
      <c r="CA333" s="47"/>
      <c r="CB333" s="47"/>
      <c r="CC333" s="47"/>
      <c r="CD333" s="47"/>
      <c r="CE333" s="47"/>
      <c r="CF333" s="47"/>
      <c r="CG333" s="47"/>
      <c r="CH333" s="47"/>
      <c r="CI333" s="47"/>
      <c r="CJ333" s="47"/>
      <c r="CK333" s="47"/>
      <c r="CL333" s="47"/>
      <c r="CM333" s="47"/>
      <c r="CN333" s="47"/>
      <c r="CO333" s="47"/>
      <c r="CP333" s="47"/>
      <c r="CQ333" s="47"/>
    </row>
    <row r="334" spans="1:95" ht="16.5" customHeight="1">
      <c r="A334" s="50"/>
      <c r="B334" s="50"/>
      <c r="C334" s="50"/>
      <c r="D334" s="50"/>
      <c r="E334" s="50"/>
      <c r="F334" s="50"/>
      <c r="G334" s="47"/>
      <c r="H334" s="51"/>
      <c r="I334" s="51"/>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c r="CK334" s="47"/>
      <c r="CL334" s="47"/>
      <c r="CM334" s="47"/>
      <c r="CN334" s="47"/>
      <c r="CO334" s="47"/>
      <c r="CP334" s="47"/>
      <c r="CQ334" s="47"/>
    </row>
    <row r="335" spans="1:95" ht="16.5" customHeight="1">
      <c r="A335" s="50"/>
      <c r="B335" s="50"/>
      <c r="C335" s="50"/>
      <c r="D335" s="50"/>
      <c r="E335" s="50"/>
      <c r="F335" s="50"/>
      <c r="G335" s="47"/>
      <c r="H335" s="51"/>
      <c r="I335" s="51"/>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c r="CM335" s="47"/>
      <c r="CN335" s="47"/>
      <c r="CO335" s="47"/>
      <c r="CP335" s="47"/>
      <c r="CQ335" s="47"/>
    </row>
    <row r="336" spans="1:95" ht="16.5" customHeight="1">
      <c r="A336" s="50"/>
      <c r="B336" s="50"/>
      <c r="C336" s="50"/>
      <c r="D336" s="50"/>
      <c r="E336" s="50"/>
      <c r="F336" s="50"/>
      <c r="G336" s="47"/>
      <c r="H336" s="51"/>
      <c r="I336" s="51"/>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c r="CK336" s="47"/>
      <c r="CL336" s="47"/>
      <c r="CM336" s="47"/>
      <c r="CN336" s="47"/>
      <c r="CO336" s="47"/>
      <c r="CP336" s="47"/>
      <c r="CQ336" s="47"/>
    </row>
    <row r="337" spans="1:95" ht="16.5" customHeight="1">
      <c r="A337" s="50"/>
      <c r="B337" s="50"/>
      <c r="C337" s="50"/>
      <c r="D337" s="50"/>
      <c r="E337" s="50"/>
      <c r="F337" s="50"/>
      <c r="G337" s="47"/>
      <c r="H337" s="51"/>
      <c r="I337" s="51"/>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c r="BY337" s="47"/>
      <c r="BZ337" s="47"/>
      <c r="CA337" s="47"/>
      <c r="CB337" s="47"/>
      <c r="CC337" s="47"/>
      <c r="CD337" s="47"/>
      <c r="CE337" s="47"/>
      <c r="CF337" s="47"/>
      <c r="CG337" s="47"/>
      <c r="CH337" s="47"/>
      <c r="CI337" s="47"/>
      <c r="CJ337" s="47"/>
      <c r="CK337" s="47"/>
      <c r="CL337" s="47"/>
      <c r="CM337" s="47"/>
      <c r="CN337" s="47"/>
      <c r="CO337" s="47"/>
      <c r="CP337" s="47"/>
      <c r="CQ337" s="47"/>
    </row>
    <row r="338" spans="1:95" ht="16.5" customHeight="1">
      <c r="A338" s="50"/>
      <c r="B338" s="50"/>
      <c r="C338" s="50"/>
      <c r="D338" s="50"/>
      <c r="E338" s="50"/>
      <c r="F338" s="50"/>
      <c r="G338" s="47"/>
      <c r="H338" s="51"/>
      <c r="I338" s="51"/>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c r="CK338" s="47"/>
      <c r="CL338" s="47"/>
      <c r="CM338" s="47"/>
      <c r="CN338" s="47"/>
      <c r="CO338" s="47"/>
      <c r="CP338" s="47"/>
      <c r="CQ338" s="47"/>
    </row>
    <row r="339" spans="1:95" ht="16.5" customHeight="1">
      <c r="A339" s="50"/>
      <c r="B339" s="50"/>
      <c r="C339" s="50"/>
      <c r="D339" s="50"/>
      <c r="E339" s="50"/>
      <c r="F339" s="50"/>
      <c r="G339" s="47"/>
      <c r="H339" s="51"/>
      <c r="I339" s="51"/>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c r="BY339" s="47"/>
      <c r="BZ339" s="47"/>
      <c r="CA339" s="47"/>
      <c r="CB339" s="47"/>
      <c r="CC339" s="47"/>
      <c r="CD339" s="47"/>
      <c r="CE339" s="47"/>
      <c r="CF339" s="47"/>
      <c r="CG339" s="47"/>
      <c r="CH339" s="47"/>
      <c r="CI339" s="47"/>
      <c r="CJ339" s="47"/>
      <c r="CK339" s="47"/>
      <c r="CL339" s="47"/>
      <c r="CM339" s="47"/>
      <c r="CN339" s="47"/>
      <c r="CO339" s="47"/>
      <c r="CP339" s="47"/>
      <c r="CQ339" s="47"/>
    </row>
    <row r="340" spans="1:95" ht="16.5" customHeight="1">
      <c r="A340" s="50"/>
      <c r="B340" s="50"/>
      <c r="C340" s="50"/>
      <c r="D340" s="50"/>
      <c r="E340" s="50"/>
      <c r="F340" s="50"/>
      <c r="G340" s="47"/>
      <c r="H340" s="51"/>
      <c r="I340" s="51"/>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c r="CK340" s="47"/>
      <c r="CL340" s="47"/>
      <c r="CM340" s="47"/>
      <c r="CN340" s="47"/>
      <c r="CO340" s="47"/>
      <c r="CP340" s="47"/>
      <c r="CQ340" s="47"/>
    </row>
    <row r="341" spans="1:95" ht="16.5" customHeight="1">
      <c r="A341" s="50"/>
      <c r="B341" s="50"/>
      <c r="C341" s="50"/>
      <c r="D341" s="50"/>
      <c r="E341" s="50"/>
      <c r="F341" s="50"/>
      <c r="G341" s="47"/>
      <c r="H341" s="51"/>
      <c r="I341" s="51"/>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c r="BU341" s="47"/>
      <c r="BV341" s="47"/>
      <c r="BW341" s="47"/>
      <c r="BX341" s="47"/>
      <c r="BY341" s="47"/>
      <c r="BZ341" s="47"/>
      <c r="CA341" s="47"/>
      <c r="CB341" s="47"/>
      <c r="CC341" s="47"/>
      <c r="CD341" s="47"/>
      <c r="CE341" s="47"/>
      <c r="CF341" s="47"/>
      <c r="CG341" s="47"/>
      <c r="CH341" s="47"/>
      <c r="CI341" s="47"/>
      <c r="CJ341" s="47"/>
      <c r="CK341" s="47"/>
      <c r="CL341" s="47"/>
      <c r="CM341" s="47"/>
      <c r="CN341" s="47"/>
      <c r="CO341" s="47"/>
      <c r="CP341" s="47"/>
      <c r="CQ341" s="47"/>
    </row>
    <row r="342" spans="1:95" ht="16.5" customHeight="1">
      <c r="A342" s="50"/>
      <c r="B342" s="50"/>
      <c r="C342" s="50"/>
      <c r="D342" s="50"/>
      <c r="E342" s="50"/>
      <c r="F342" s="50"/>
      <c r="G342" s="47"/>
      <c r="H342" s="51"/>
      <c r="I342" s="51"/>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c r="CM342" s="47"/>
      <c r="CN342" s="47"/>
      <c r="CO342" s="47"/>
      <c r="CP342" s="47"/>
      <c r="CQ342" s="47"/>
    </row>
    <row r="343" spans="1:95" ht="16.5" customHeight="1">
      <c r="A343" s="50"/>
      <c r="B343" s="50"/>
      <c r="C343" s="50"/>
      <c r="D343" s="50"/>
      <c r="E343" s="50"/>
      <c r="F343" s="50"/>
      <c r="G343" s="47"/>
      <c r="H343" s="51"/>
      <c r="I343" s="51"/>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c r="CK343" s="47"/>
      <c r="CL343" s="47"/>
      <c r="CM343" s="47"/>
      <c r="CN343" s="47"/>
      <c r="CO343" s="47"/>
      <c r="CP343" s="47"/>
      <c r="CQ343" s="47"/>
    </row>
    <row r="344" spans="1:95" ht="16.5" customHeight="1">
      <c r="A344" s="50"/>
      <c r="B344" s="50"/>
      <c r="C344" s="50"/>
      <c r="D344" s="50"/>
      <c r="E344" s="50"/>
      <c r="F344" s="50"/>
      <c r="G344" s="47"/>
      <c r="H344" s="51"/>
      <c r="I344" s="51"/>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c r="BY344" s="47"/>
      <c r="BZ344" s="47"/>
      <c r="CA344" s="47"/>
      <c r="CB344" s="47"/>
      <c r="CC344" s="47"/>
      <c r="CD344" s="47"/>
      <c r="CE344" s="47"/>
      <c r="CF344" s="47"/>
      <c r="CG344" s="47"/>
      <c r="CH344" s="47"/>
      <c r="CI344" s="47"/>
      <c r="CJ344" s="47"/>
      <c r="CK344" s="47"/>
      <c r="CL344" s="47"/>
      <c r="CM344" s="47"/>
      <c r="CN344" s="47"/>
      <c r="CO344" s="47"/>
      <c r="CP344" s="47"/>
      <c r="CQ344" s="47"/>
    </row>
    <row r="345" spans="1:95" ht="16.5" customHeight="1">
      <c r="A345" s="50"/>
      <c r="B345" s="50"/>
      <c r="C345" s="50"/>
      <c r="D345" s="50"/>
      <c r="E345" s="50"/>
      <c r="F345" s="50"/>
      <c r="G345" s="47"/>
      <c r="H345" s="51"/>
      <c r="I345" s="51"/>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c r="BU345" s="47"/>
      <c r="BV345" s="47"/>
      <c r="BW345" s="47"/>
      <c r="BX345" s="47"/>
      <c r="BY345" s="47"/>
      <c r="BZ345" s="47"/>
      <c r="CA345" s="47"/>
      <c r="CB345" s="47"/>
      <c r="CC345" s="47"/>
      <c r="CD345" s="47"/>
      <c r="CE345" s="47"/>
      <c r="CF345" s="47"/>
      <c r="CG345" s="47"/>
      <c r="CH345" s="47"/>
      <c r="CI345" s="47"/>
      <c r="CJ345" s="47"/>
      <c r="CK345" s="47"/>
      <c r="CL345" s="47"/>
      <c r="CM345" s="47"/>
      <c r="CN345" s="47"/>
      <c r="CO345" s="47"/>
      <c r="CP345" s="47"/>
      <c r="CQ345" s="47"/>
    </row>
    <row r="346" spans="1:95" ht="16.5" customHeight="1">
      <c r="A346" s="50"/>
      <c r="B346" s="50"/>
      <c r="C346" s="50"/>
      <c r="D346" s="50"/>
      <c r="E346" s="50"/>
      <c r="F346" s="50"/>
      <c r="G346" s="47"/>
      <c r="H346" s="51"/>
      <c r="I346" s="51"/>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c r="CM346" s="47"/>
      <c r="CN346" s="47"/>
      <c r="CO346" s="47"/>
      <c r="CP346" s="47"/>
      <c r="CQ346" s="47"/>
    </row>
    <row r="347" spans="1:95" ht="16.5" customHeight="1">
      <c r="A347" s="50"/>
      <c r="B347" s="50"/>
      <c r="C347" s="50"/>
      <c r="D347" s="50"/>
      <c r="E347" s="50"/>
      <c r="F347" s="50"/>
      <c r="G347" s="47"/>
      <c r="H347" s="51"/>
      <c r="I347" s="51"/>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c r="BY347" s="47"/>
      <c r="BZ347" s="47"/>
      <c r="CA347" s="47"/>
      <c r="CB347" s="47"/>
      <c r="CC347" s="47"/>
      <c r="CD347" s="47"/>
      <c r="CE347" s="47"/>
      <c r="CF347" s="47"/>
      <c r="CG347" s="47"/>
      <c r="CH347" s="47"/>
      <c r="CI347" s="47"/>
      <c r="CJ347" s="47"/>
      <c r="CK347" s="47"/>
      <c r="CL347" s="47"/>
      <c r="CM347" s="47"/>
      <c r="CN347" s="47"/>
      <c r="CO347" s="47"/>
      <c r="CP347" s="47"/>
      <c r="CQ347" s="47"/>
    </row>
    <row r="348" spans="1:95" ht="16.5" customHeight="1">
      <c r="A348" s="50"/>
      <c r="B348" s="50"/>
      <c r="C348" s="50"/>
      <c r="D348" s="50"/>
      <c r="E348" s="50"/>
      <c r="F348" s="50"/>
      <c r="G348" s="47"/>
      <c r="H348" s="51"/>
      <c r="I348" s="51"/>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c r="BM348" s="47"/>
      <c r="BN348" s="47"/>
      <c r="BO348" s="47"/>
      <c r="BP348" s="47"/>
      <c r="BQ348" s="47"/>
      <c r="BR348" s="47"/>
      <c r="BS348" s="47"/>
      <c r="BT348" s="47"/>
      <c r="BU348" s="47"/>
      <c r="BV348" s="47"/>
      <c r="BW348" s="47"/>
      <c r="BX348" s="47"/>
      <c r="BY348" s="47"/>
      <c r="BZ348" s="47"/>
      <c r="CA348" s="47"/>
      <c r="CB348" s="47"/>
      <c r="CC348" s="47"/>
      <c r="CD348" s="47"/>
      <c r="CE348" s="47"/>
      <c r="CF348" s="47"/>
      <c r="CG348" s="47"/>
      <c r="CH348" s="47"/>
      <c r="CI348" s="47"/>
      <c r="CJ348" s="47"/>
      <c r="CK348" s="47"/>
      <c r="CL348" s="47"/>
      <c r="CM348" s="47"/>
      <c r="CN348" s="47"/>
      <c r="CO348" s="47"/>
      <c r="CP348" s="47"/>
      <c r="CQ348" s="47"/>
    </row>
    <row r="349" spans="1:95" ht="16.5" customHeight="1">
      <c r="A349" s="50"/>
      <c r="B349" s="50"/>
      <c r="C349" s="50"/>
      <c r="D349" s="50"/>
      <c r="E349" s="50"/>
      <c r="F349" s="50"/>
      <c r="G349" s="47"/>
      <c r="H349" s="51"/>
      <c r="I349" s="51"/>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c r="BM349" s="47"/>
      <c r="BN349" s="47"/>
      <c r="BO349" s="47"/>
      <c r="BP349" s="47"/>
      <c r="BQ349" s="47"/>
      <c r="BR349" s="47"/>
      <c r="BS349" s="47"/>
      <c r="BT349" s="47"/>
      <c r="BU349" s="47"/>
      <c r="BV349" s="47"/>
      <c r="BW349" s="47"/>
      <c r="BX349" s="47"/>
      <c r="BY349" s="47"/>
      <c r="BZ349" s="47"/>
      <c r="CA349" s="47"/>
      <c r="CB349" s="47"/>
      <c r="CC349" s="47"/>
      <c r="CD349" s="47"/>
      <c r="CE349" s="47"/>
      <c r="CF349" s="47"/>
      <c r="CG349" s="47"/>
      <c r="CH349" s="47"/>
      <c r="CI349" s="47"/>
      <c r="CJ349" s="47"/>
      <c r="CK349" s="47"/>
      <c r="CL349" s="47"/>
      <c r="CM349" s="47"/>
      <c r="CN349" s="47"/>
      <c r="CO349" s="47"/>
      <c r="CP349" s="47"/>
      <c r="CQ349" s="47"/>
    </row>
    <row r="350" spans="1:95" ht="16.5" customHeight="1">
      <c r="A350" s="50"/>
      <c r="B350" s="50"/>
      <c r="C350" s="50"/>
      <c r="D350" s="50"/>
      <c r="E350" s="50"/>
      <c r="F350" s="50"/>
      <c r="G350" s="47"/>
      <c r="H350" s="51"/>
      <c r="I350" s="51"/>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c r="BU350" s="47"/>
      <c r="BV350" s="47"/>
      <c r="BW350" s="47"/>
      <c r="BX350" s="47"/>
      <c r="BY350" s="47"/>
      <c r="BZ350" s="47"/>
      <c r="CA350" s="47"/>
      <c r="CB350" s="47"/>
      <c r="CC350" s="47"/>
      <c r="CD350" s="47"/>
      <c r="CE350" s="47"/>
      <c r="CF350" s="47"/>
      <c r="CG350" s="47"/>
      <c r="CH350" s="47"/>
      <c r="CI350" s="47"/>
      <c r="CJ350" s="47"/>
      <c r="CK350" s="47"/>
      <c r="CL350" s="47"/>
      <c r="CM350" s="47"/>
      <c r="CN350" s="47"/>
      <c r="CO350" s="47"/>
      <c r="CP350" s="47"/>
      <c r="CQ350" s="47"/>
    </row>
    <row r="351" spans="1:95" ht="16.5" customHeight="1">
      <c r="A351" s="50"/>
      <c r="B351" s="50"/>
      <c r="C351" s="50"/>
      <c r="D351" s="50"/>
      <c r="E351" s="50"/>
      <c r="F351" s="50"/>
      <c r="G351" s="47"/>
      <c r="H351" s="51"/>
      <c r="I351" s="51"/>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c r="BU351" s="47"/>
      <c r="BV351" s="47"/>
      <c r="BW351" s="47"/>
      <c r="BX351" s="47"/>
      <c r="BY351" s="47"/>
      <c r="BZ351" s="47"/>
      <c r="CA351" s="47"/>
      <c r="CB351" s="47"/>
      <c r="CC351" s="47"/>
      <c r="CD351" s="47"/>
      <c r="CE351" s="47"/>
      <c r="CF351" s="47"/>
      <c r="CG351" s="47"/>
      <c r="CH351" s="47"/>
      <c r="CI351" s="47"/>
      <c r="CJ351" s="47"/>
      <c r="CK351" s="47"/>
      <c r="CL351" s="47"/>
      <c r="CM351" s="47"/>
      <c r="CN351" s="47"/>
      <c r="CO351" s="47"/>
      <c r="CP351" s="47"/>
      <c r="CQ351" s="47"/>
    </row>
    <row r="352" spans="1:95" ht="16.5" customHeight="1">
      <c r="A352" s="50"/>
      <c r="B352" s="50"/>
      <c r="C352" s="50"/>
      <c r="D352" s="50"/>
      <c r="E352" s="50"/>
      <c r="F352" s="50"/>
      <c r="G352" s="47"/>
      <c r="H352" s="51"/>
      <c r="I352" s="51"/>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c r="CK352" s="47"/>
      <c r="CL352" s="47"/>
      <c r="CM352" s="47"/>
      <c r="CN352" s="47"/>
      <c r="CO352" s="47"/>
      <c r="CP352" s="47"/>
      <c r="CQ352" s="47"/>
    </row>
    <row r="353" spans="1:95" ht="16.5" customHeight="1">
      <c r="A353" s="50"/>
      <c r="B353" s="50"/>
      <c r="C353" s="50"/>
      <c r="D353" s="50"/>
      <c r="E353" s="50"/>
      <c r="F353" s="50"/>
      <c r="G353" s="47"/>
      <c r="H353" s="51"/>
      <c r="I353" s="51"/>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c r="CK353" s="47"/>
      <c r="CL353" s="47"/>
      <c r="CM353" s="47"/>
      <c r="CN353" s="47"/>
      <c r="CO353" s="47"/>
      <c r="CP353" s="47"/>
      <c r="CQ353" s="47"/>
    </row>
    <row r="354" spans="1:95" ht="16.5" customHeight="1">
      <c r="A354" s="50"/>
      <c r="B354" s="50"/>
      <c r="C354" s="50"/>
      <c r="D354" s="50"/>
      <c r="E354" s="50"/>
      <c r="F354" s="50"/>
      <c r="G354" s="47"/>
      <c r="H354" s="51"/>
      <c r="I354" s="51"/>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c r="CK354" s="47"/>
      <c r="CL354" s="47"/>
      <c r="CM354" s="47"/>
      <c r="CN354" s="47"/>
      <c r="CO354" s="47"/>
      <c r="CP354" s="47"/>
      <c r="CQ354" s="47"/>
    </row>
    <row r="355" spans="1:95" ht="16.5" customHeight="1">
      <c r="A355" s="50"/>
      <c r="B355" s="50"/>
      <c r="C355" s="50"/>
      <c r="D355" s="50"/>
      <c r="E355" s="50"/>
      <c r="F355" s="50"/>
      <c r="G355" s="47"/>
      <c r="H355" s="51"/>
      <c r="I355" s="51"/>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c r="BU355" s="47"/>
      <c r="BV355" s="47"/>
      <c r="BW355" s="47"/>
      <c r="BX355" s="47"/>
      <c r="BY355" s="47"/>
      <c r="BZ355" s="47"/>
      <c r="CA355" s="47"/>
      <c r="CB355" s="47"/>
      <c r="CC355" s="47"/>
      <c r="CD355" s="47"/>
      <c r="CE355" s="47"/>
      <c r="CF355" s="47"/>
      <c r="CG355" s="47"/>
      <c r="CH355" s="47"/>
      <c r="CI355" s="47"/>
      <c r="CJ355" s="47"/>
      <c r="CK355" s="47"/>
      <c r="CL355" s="47"/>
      <c r="CM355" s="47"/>
      <c r="CN355" s="47"/>
      <c r="CO355" s="47"/>
      <c r="CP355" s="47"/>
      <c r="CQ355" s="47"/>
    </row>
    <row r="356" spans="1:95" ht="16.5" customHeight="1">
      <c r="A356" s="50"/>
      <c r="B356" s="50"/>
      <c r="C356" s="50"/>
      <c r="D356" s="50"/>
      <c r="E356" s="50"/>
      <c r="F356" s="50"/>
      <c r="G356" s="47"/>
      <c r="H356" s="51"/>
      <c r="I356" s="51"/>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c r="CK356" s="47"/>
      <c r="CL356" s="47"/>
      <c r="CM356" s="47"/>
      <c r="CN356" s="47"/>
      <c r="CO356" s="47"/>
      <c r="CP356" s="47"/>
      <c r="CQ356" s="47"/>
    </row>
    <row r="357" spans="1:95" ht="16.5" customHeight="1">
      <c r="A357" s="50"/>
      <c r="B357" s="50"/>
      <c r="C357" s="50"/>
      <c r="D357" s="50"/>
      <c r="E357" s="50"/>
      <c r="F357" s="50"/>
      <c r="G357" s="47"/>
      <c r="H357" s="51"/>
      <c r="I357" s="51"/>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c r="BY357" s="47"/>
      <c r="BZ357" s="47"/>
      <c r="CA357" s="47"/>
      <c r="CB357" s="47"/>
      <c r="CC357" s="47"/>
      <c r="CD357" s="47"/>
      <c r="CE357" s="47"/>
      <c r="CF357" s="47"/>
      <c r="CG357" s="47"/>
      <c r="CH357" s="47"/>
      <c r="CI357" s="47"/>
      <c r="CJ357" s="47"/>
      <c r="CK357" s="47"/>
      <c r="CL357" s="47"/>
      <c r="CM357" s="47"/>
      <c r="CN357" s="47"/>
      <c r="CO357" s="47"/>
      <c r="CP357" s="47"/>
      <c r="CQ357" s="47"/>
    </row>
    <row r="358" spans="1:95" ht="16.5" customHeight="1">
      <c r="A358" s="50"/>
      <c r="B358" s="50"/>
      <c r="C358" s="50"/>
      <c r="D358" s="50"/>
      <c r="E358" s="50"/>
      <c r="F358" s="50"/>
      <c r="G358" s="47"/>
      <c r="H358" s="51"/>
      <c r="I358" s="51"/>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c r="CK358" s="47"/>
      <c r="CL358" s="47"/>
      <c r="CM358" s="47"/>
      <c r="CN358" s="47"/>
      <c r="CO358" s="47"/>
      <c r="CP358" s="47"/>
      <c r="CQ358" s="47"/>
    </row>
    <row r="359" spans="1:95" ht="16.5" customHeight="1">
      <c r="A359" s="50"/>
      <c r="B359" s="50"/>
      <c r="C359" s="50"/>
      <c r="D359" s="50"/>
      <c r="E359" s="50"/>
      <c r="F359" s="50"/>
      <c r="G359" s="47"/>
      <c r="H359" s="51"/>
      <c r="I359" s="51"/>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c r="CK359" s="47"/>
      <c r="CL359" s="47"/>
      <c r="CM359" s="47"/>
      <c r="CN359" s="47"/>
      <c r="CO359" s="47"/>
      <c r="CP359" s="47"/>
      <c r="CQ359" s="47"/>
    </row>
    <row r="360" spans="1:95" ht="16.5" customHeight="1">
      <c r="A360" s="50"/>
      <c r="B360" s="50"/>
      <c r="C360" s="50"/>
      <c r="D360" s="50"/>
      <c r="E360" s="50"/>
      <c r="F360" s="50"/>
      <c r="G360" s="47"/>
      <c r="H360" s="51"/>
      <c r="I360" s="51"/>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c r="BY360" s="47"/>
      <c r="BZ360" s="47"/>
      <c r="CA360" s="47"/>
      <c r="CB360" s="47"/>
      <c r="CC360" s="47"/>
      <c r="CD360" s="47"/>
      <c r="CE360" s="47"/>
      <c r="CF360" s="47"/>
      <c r="CG360" s="47"/>
      <c r="CH360" s="47"/>
      <c r="CI360" s="47"/>
      <c r="CJ360" s="47"/>
      <c r="CK360" s="47"/>
      <c r="CL360" s="47"/>
      <c r="CM360" s="47"/>
      <c r="CN360" s="47"/>
      <c r="CO360" s="47"/>
      <c r="CP360" s="47"/>
      <c r="CQ360" s="47"/>
    </row>
    <row r="361" spans="1:95" ht="16.5" customHeight="1">
      <c r="A361" s="50"/>
      <c r="B361" s="50"/>
      <c r="C361" s="50"/>
      <c r="D361" s="50"/>
      <c r="E361" s="50"/>
      <c r="F361" s="50"/>
      <c r="G361" s="47"/>
      <c r="H361" s="51"/>
      <c r="I361" s="51"/>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c r="BY361" s="47"/>
      <c r="BZ361" s="47"/>
      <c r="CA361" s="47"/>
      <c r="CB361" s="47"/>
      <c r="CC361" s="47"/>
      <c r="CD361" s="47"/>
      <c r="CE361" s="47"/>
      <c r="CF361" s="47"/>
      <c r="CG361" s="47"/>
      <c r="CH361" s="47"/>
      <c r="CI361" s="47"/>
      <c r="CJ361" s="47"/>
      <c r="CK361" s="47"/>
      <c r="CL361" s="47"/>
      <c r="CM361" s="47"/>
      <c r="CN361" s="47"/>
      <c r="CO361" s="47"/>
      <c r="CP361" s="47"/>
      <c r="CQ361" s="47"/>
    </row>
    <row r="362" spans="1:95" ht="16.5" customHeight="1">
      <c r="A362" s="50"/>
      <c r="B362" s="50"/>
      <c r="C362" s="50"/>
      <c r="D362" s="50"/>
      <c r="E362" s="50"/>
      <c r="F362" s="50"/>
      <c r="G362" s="47"/>
      <c r="H362" s="51"/>
      <c r="I362" s="51"/>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c r="BY362" s="47"/>
      <c r="BZ362" s="47"/>
      <c r="CA362" s="47"/>
      <c r="CB362" s="47"/>
      <c r="CC362" s="47"/>
      <c r="CD362" s="47"/>
      <c r="CE362" s="47"/>
      <c r="CF362" s="47"/>
      <c r="CG362" s="47"/>
      <c r="CH362" s="47"/>
      <c r="CI362" s="47"/>
      <c r="CJ362" s="47"/>
      <c r="CK362" s="47"/>
      <c r="CL362" s="47"/>
      <c r="CM362" s="47"/>
      <c r="CN362" s="47"/>
      <c r="CO362" s="47"/>
      <c r="CP362" s="47"/>
      <c r="CQ362" s="47"/>
    </row>
    <row r="363" spans="1:95" ht="16.5" customHeight="1">
      <c r="A363" s="50"/>
      <c r="B363" s="50"/>
      <c r="C363" s="50"/>
      <c r="D363" s="50"/>
      <c r="E363" s="50"/>
      <c r="F363" s="50"/>
      <c r="G363" s="47"/>
      <c r="H363" s="51"/>
      <c r="I363" s="51"/>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c r="BY363" s="47"/>
      <c r="BZ363" s="47"/>
      <c r="CA363" s="47"/>
      <c r="CB363" s="47"/>
      <c r="CC363" s="47"/>
      <c r="CD363" s="47"/>
      <c r="CE363" s="47"/>
      <c r="CF363" s="47"/>
      <c r="CG363" s="47"/>
      <c r="CH363" s="47"/>
      <c r="CI363" s="47"/>
      <c r="CJ363" s="47"/>
      <c r="CK363" s="47"/>
      <c r="CL363" s="47"/>
      <c r="CM363" s="47"/>
      <c r="CN363" s="47"/>
      <c r="CO363" s="47"/>
      <c r="CP363" s="47"/>
      <c r="CQ363" s="47"/>
    </row>
    <row r="364" spans="1:95" ht="16.5" customHeight="1">
      <c r="A364" s="50"/>
      <c r="B364" s="50"/>
      <c r="C364" s="50"/>
      <c r="D364" s="50"/>
      <c r="E364" s="50"/>
      <c r="F364" s="50"/>
      <c r="G364" s="47"/>
      <c r="H364" s="51"/>
      <c r="I364" s="51"/>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c r="BU364" s="47"/>
      <c r="BV364" s="47"/>
      <c r="BW364" s="47"/>
      <c r="BX364" s="47"/>
      <c r="BY364" s="47"/>
      <c r="BZ364" s="47"/>
      <c r="CA364" s="47"/>
      <c r="CB364" s="47"/>
      <c r="CC364" s="47"/>
      <c r="CD364" s="47"/>
      <c r="CE364" s="47"/>
      <c r="CF364" s="47"/>
      <c r="CG364" s="47"/>
      <c r="CH364" s="47"/>
      <c r="CI364" s="47"/>
      <c r="CJ364" s="47"/>
      <c r="CK364" s="47"/>
      <c r="CL364" s="47"/>
      <c r="CM364" s="47"/>
      <c r="CN364" s="47"/>
      <c r="CO364" s="47"/>
      <c r="CP364" s="47"/>
      <c r="CQ364" s="47"/>
    </row>
    <row r="365" spans="1:95" ht="16.5" customHeight="1">
      <c r="A365" s="50"/>
      <c r="B365" s="50"/>
      <c r="C365" s="50"/>
      <c r="D365" s="50"/>
      <c r="E365" s="50"/>
      <c r="F365" s="50"/>
      <c r="G365" s="47"/>
      <c r="H365" s="51"/>
      <c r="I365" s="51"/>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c r="BN365" s="47"/>
      <c r="BO365" s="47"/>
      <c r="BP365" s="47"/>
      <c r="BQ365" s="47"/>
      <c r="BR365" s="47"/>
      <c r="BS365" s="47"/>
      <c r="BT365" s="47"/>
      <c r="BU365" s="47"/>
      <c r="BV365" s="47"/>
      <c r="BW365" s="47"/>
      <c r="BX365" s="47"/>
      <c r="BY365" s="47"/>
      <c r="BZ365" s="47"/>
      <c r="CA365" s="47"/>
      <c r="CB365" s="47"/>
      <c r="CC365" s="47"/>
      <c r="CD365" s="47"/>
      <c r="CE365" s="47"/>
      <c r="CF365" s="47"/>
      <c r="CG365" s="47"/>
      <c r="CH365" s="47"/>
      <c r="CI365" s="47"/>
      <c r="CJ365" s="47"/>
      <c r="CK365" s="47"/>
      <c r="CL365" s="47"/>
      <c r="CM365" s="47"/>
      <c r="CN365" s="47"/>
      <c r="CO365" s="47"/>
      <c r="CP365" s="47"/>
      <c r="CQ365" s="47"/>
    </row>
    <row r="366" spans="1:95" ht="16.5" customHeight="1">
      <c r="A366" s="50"/>
      <c r="B366" s="50"/>
      <c r="C366" s="50"/>
      <c r="D366" s="50"/>
      <c r="E366" s="50"/>
      <c r="F366" s="50"/>
      <c r="G366" s="47"/>
      <c r="H366" s="51"/>
      <c r="I366" s="51"/>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c r="BU366" s="47"/>
      <c r="BV366" s="47"/>
      <c r="BW366" s="47"/>
      <c r="BX366" s="47"/>
      <c r="BY366" s="47"/>
      <c r="BZ366" s="47"/>
      <c r="CA366" s="47"/>
      <c r="CB366" s="47"/>
      <c r="CC366" s="47"/>
      <c r="CD366" s="47"/>
      <c r="CE366" s="47"/>
      <c r="CF366" s="47"/>
      <c r="CG366" s="47"/>
      <c r="CH366" s="47"/>
      <c r="CI366" s="47"/>
      <c r="CJ366" s="47"/>
      <c r="CK366" s="47"/>
      <c r="CL366" s="47"/>
      <c r="CM366" s="47"/>
      <c r="CN366" s="47"/>
      <c r="CO366" s="47"/>
      <c r="CP366" s="47"/>
      <c r="CQ366" s="47"/>
    </row>
    <row r="367" spans="1:95" ht="16.5" customHeight="1">
      <c r="A367" s="50"/>
      <c r="B367" s="50"/>
      <c r="C367" s="50"/>
      <c r="D367" s="50"/>
      <c r="E367" s="50"/>
      <c r="F367" s="50"/>
      <c r="G367" s="47"/>
      <c r="H367" s="51"/>
      <c r="I367" s="51"/>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c r="BN367" s="47"/>
      <c r="BO367" s="47"/>
      <c r="BP367" s="47"/>
      <c r="BQ367" s="47"/>
      <c r="BR367" s="47"/>
      <c r="BS367" s="47"/>
      <c r="BT367" s="47"/>
      <c r="BU367" s="47"/>
      <c r="BV367" s="47"/>
      <c r="BW367" s="47"/>
      <c r="BX367" s="47"/>
      <c r="BY367" s="47"/>
      <c r="BZ367" s="47"/>
      <c r="CA367" s="47"/>
      <c r="CB367" s="47"/>
      <c r="CC367" s="47"/>
      <c r="CD367" s="47"/>
      <c r="CE367" s="47"/>
      <c r="CF367" s="47"/>
      <c r="CG367" s="47"/>
      <c r="CH367" s="47"/>
      <c r="CI367" s="47"/>
      <c r="CJ367" s="47"/>
      <c r="CK367" s="47"/>
      <c r="CL367" s="47"/>
      <c r="CM367" s="47"/>
      <c r="CN367" s="47"/>
      <c r="CO367" s="47"/>
      <c r="CP367" s="47"/>
      <c r="CQ367" s="47"/>
    </row>
    <row r="368" spans="1:95" ht="16.5" customHeight="1">
      <c r="A368" s="50"/>
      <c r="B368" s="50"/>
      <c r="C368" s="50"/>
      <c r="D368" s="50"/>
      <c r="E368" s="50"/>
      <c r="F368" s="50"/>
      <c r="G368" s="47"/>
      <c r="H368" s="51"/>
      <c r="I368" s="51"/>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c r="BU368" s="47"/>
      <c r="BV368" s="47"/>
      <c r="BW368" s="47"/>
      <c r="BX368" s="47"/>
      <c r="BY368" s="47"/>
      <c r="BZ368" s="47"/>
      <c r="CA368" s="47"/>
      <c r="CB368" s="47"/>
      <c r="CC368" s="47"/>
      <c r="CD368" s="47"/>
      <c r="CE368" s="47"/>
      <c r="CF368" s="47"/>
      <c r="CG368" s="47"/>
      <c r="CH368" s="47"/>
      <c r="CI368" s="47"/>
      <c r="CJ368" s="47"/>
      <c r="CK368" s="47"/>
      <c r="CL368" s="47"/>
      <c r="CM368" s="47"/>
      <c r="CN368" s="47"/>
      <c r="CO368" s="47"/>
      <c r="CP368" s="47"/>
      <c r="CQ368" s="47"/>
    </row>
    <row r="369" spans="1:95" ht="16.5" customHeight="1">
      <c r="A369" s="50"/>
      <c r="B369" s="50"/>
      <c r="C369" s="50"/>
      <c r="D369" s="50"/>
      <c r="E369" s="50"/>
      <c r="F369" s="50"/>
      <c r="G369" s="47"/>
      <c r="H369" s="51"/>
      <c r="I369" s="51"/>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c r="BU369" s="47"/>
      <c r="BV369" s="47"/>
      <c r="BW369" s="47"/>
      <c r="BX369" s="47"/>
      <c r="BY369" s="47"/>
      <c r="BZ369" s="47"/>
      <c r="CA369" s="47"/>
      <c r="CB369" s="47"/>
      <c r="CC369" s="47"/>
      <c r="CD369" s="47"/>
      <c r="CE369" s="47"/>
      <c r="CF369" s="47"/>
      <c r="CG369" s="47"/>
      <c r="CH369" s="47"/>
      <c r="CI369" s="47"/>
      <c r="CJ369" s="47"/>
      <c r="CK369" s="47"/>
      <c r="CL369" s="47"/>
      <c r="CM369" s="47"/>
      <c r="CN369" s="47"/>
      <c r="CO369" s="47"/>
      <c r="CP369" s="47"/>
      <c r="CQ369" s="47"/>
    </row>
  </sheetData>
  <mergeCells count="1127">
    <mergeCell ref="AJ156:AJ161"/>
    <mergeCell ref="S156:S161"/>
    <mergeCell ref="T156:T161"/>
    <mergeCell ref="U156:U161"/>
    <mergeCell ref="V156:V161"/>
    <mergeCell ref="W156:W161"/>
    <mergeCell ref="X156:X161"/>
    <mergeCell ref="Y156:Y161"/>
    <mergeCell ref="Z156:Z161"/>
    <mergeCell ref="AA156:AA161"/>
    <mergeCell ref="BP156:BP159"/>
    <mergeCell ref="BQ156:BQ159"/>
    <mergeCell ref="BR156:BR159"/>
    <mergeCell ref="BS156:BS159"/>
    <mergeCell ref="BF156:BF161"/>
    <mergeCell ref="BG156:BG161"/>
    <mergeCell ref="BH156:BH161"/>
    <mergeCell ref="BI156:BI161"/>
    <mergeCell ref="BJ156:BJ161"/>
    <mergeCell ref="BK156:BK161"/>
    <mergeCell ref="BL156:BL161"/>
    <mergeCell ref="BM156:BM161"/>
    <mergeCell ref="BO156:BO161"/>
    <mergeCell ref="AK156:AK161"/>
    <mergeCell ref="AL156:AL161"/>
    <mergeCell ref="AM156:AM159"/>
    <mergeCell ref="AO156:AO159"/>
    <mergeCell ref="AQ156:AQ159"/>
    <mergeCell ref="AS156:AS159"/>
    <mergeCell ref="AU156:AU159"/>
    <mergeCell ref="AF156:AF161"/>
    <mergeCell ref="AG156:AG161"/>
    <mergeCell ref="BO150:BO154"/>
    <mergeCell ref="BP150:BP153"/>
    <mergeCell ref="BQ150:BQ153"/>
    <mergeCell ref="BR150:BR153"/>
    <mergeCell ref="BS150:BS153"/>
    <mergeCell ref="B156:B161"/>
    <mergeCell ref="C156:C161"/>
    <mergeCell ref="D156:D161"/>
    <mergeCell ref="E156:E161"/>
    <mergeCell ref="F156:F161"/>
    <mergeCell ref="G156:G161"/>
    <mergeCell ref="H156:H161"/>
    <mergeCell ref="I156:I161"/>
    <mergeCell ref="J156:J161"/>
    <mergeCell ref="K156:K161"/>
    <mergeCell ref="L156:L161"/>
    <mergeCell ref="M156:M161"/>
    <mergeCell ref="N156:N161"/>
    <mergeCell ref="O156:O161"/>
    <mergeCell ref="P156:P161"/>
    <mergeCell ref="Q156:Q161"/>
    <mergeCell ref="R156:R161"/>
    <mergeCell ref="AK150:AK154"/>
    <mergeCell ref="AL150:AL154"/>
    <mergeCell ref="AM150:AM154"/>
    <mergeCell ref="BF150:BF155"/>
    <mergeCell ref="BG150:BG155"/>
    <mergeCell ref="BH150:BH155"/>
    <mergeCell ref="BI150:BI155"/>
    <mergeCell ref="BJ150:BJ155"/>
    <mergeCell ref="AH156:AH161"/>
    <mergeCell ref="AI156:AI161"/>
    <mergeCell ref="A150:A161"/>
    <mergeCell ref="B150:B155"/>
    <mergeCell ref="C150:C155"/>
    <mergeCell ref="D150:D155"/>
    <mergeCell ref="E150:E154"/>
    <mergeCell ref="F150:F154"/>
    <mergeCell ref="G150:G155"/>
    <mergeCell ref="H150:H155"/>
    <mergeCell ref="I150:I154"/>
    <mergeCell ref="BK150:BK155"/>
    <mergeCell ref="AB150:AB155"/>
    <mergeCell ref="AC150:AC155"/>
    <mergeCell ref="AD150:AD155"/>
    <mergeCell ref="AE150:AE155"/>
    <mergeCell ref="AF150:AF155"/>
    <mergeCell ref="AG150:AG154"/>
    <mergeCell ref="AH150:AH155"/>
    <mergeCell ref="AI150:AI155"/>
    <mergeCell ref="AJ150:AJ155"/>
    <mergeCell ref="S150:S155"/>
    <mergeCell ref="T150:T155"/>
    <mergeCell ref="U150:U155"/>
    <mergeCell ref="V150:V155"/>
    <mergeCell ref="W150:W155"/>
    <mergeCell ref="X150:X155"/>
    <mergeCell ref="Y150:Y155"/>
    <mergeCell ref="Z150:Z155"/>
    <mergeCell ref="AA150:AA155"/>
    <mergeCell ref="AD156:AD161"/>
    <mergeCell ref="AE156:AE161"/>
    <mergeCell ref="AW156:AW159"/>
    <mergeCell ref="AY156:AY159"/>
    <mergeCell ref="BK144:BK149"/>
    <mergeCell ref="BL144:BL149"/>
    <mergeCell ref="BM144:BM149"/>
    <mergeCell ref="Z144:Z149"/>
    <mergeCell ref="AA144:AA149"/>
    <mergeCell ref="AB144:AB149"/>
    <mergeCell ref="AC144:AC149"/>
    <mergeCell ref="AD144:AD149"/>
    <mergeCell ref="AE144:AE149"/>
    <mergeCell ref="AF144:AF149"/>
    <mergeCell ref="AH144:AH149"/>
    <mergeCell ref="AI144:AI149"/>
    <mergeCell ref="J150:J155"/>
    <mergeCell ref="K150:K155"/>
    <mergeCell ref="L150:L155"/>
    <mergeCell ref="M150:M155"/>
    <mergeCell ref="N150:N155"/>
    <mergeCell ref="O150:O155"/>
    <mergeCell ref="P150:P155"/>
    <mergeCell ref="Q150:Q155"/>
    <mergeCell ref="R150:R155"/>
    <mergeCell ref="BL150:BL155"/>
    <mergeCell ref="BM150:BM155"/>
    <mergeCell ref="U144:U149"/>
    <mergeCell ref="V144:V149"/>
    <mergeCell ref="W144:W149"/>
    <mergeCell ref="X144:X149"/>
    <mergeCell ref="Y144:Y149"/>
    <mergeCell ref="AB156:AB161"/>
    <mergeCell ref="AC156:AC161"/>
    <mergeCell ref="AI138:AI143"/>
    <mergeCell ref="AJ138:AJ143"/>
    <mergeCell ref="BF138:BF143"/>
    <mergeCell ref="BG138:BG143"/>
    <mergeCell ref="BH138:BH143"/>
    <mergeCell ref="BI138:BI143"/>
    <mergeCell ref="BJ138:BJ143"/>
    <mergeCell ref="AJ144:AJ149"/>
    <mergeCell ref="BF144:BF149"/>
    <mergeCell ref="BG144:BG149"/>
    <mergeCell ref="BH144:BH149"/>
    <mergeCell ref="BI144:BI149"/>
    <mergeCell ref="BJ144:BJ149"/>
    <mergeCell ref="A144:A149"/>
    <mergeCell ref="B144:B149"/>
    <mergeCell ref="C144:C149"/>
    <mergeCell ref="D144:D149"/>
    <mergeCell ref="G144:G149"/>
    <mergeCell ref="H144:H149"/>
    <mergeCell ref="J144:J149"/>
    <mergeCell ref="K144:K149"/>
    <mergeCell ref="L144:L149"/>
    <mergeCell ref="M144:M149"/>
    <mergeCell ref="N144:N149"/>
    <mergeCell ref="O144:O149"/>
    <mergeCell ref="P144:P149"/>
    <mergeCell ref="Q144:Q149"/>
    <mergeCell ref="R144:R149"/>
    <mergeCell ref="S144:S149"/>
    <mergeCell ref="T144:T149"/>
    <mergeCell ref="BL132:BL137"/>
    <mergeCell ref="BM132:BM137"/>
    <mergeCell ref="A138:A143"/>
    <mergeCell ref="B138:B143"/>
    <mergeCell ref="C138:C143"/>
    <mergeCell ref="D138:D143"/>
    <mergeCell ref="G138:G143"/>
    <mergeCell ref="H138:H143"/>
    <mergeCell ref="J138:J143"/>
    <mergeCell ref="K138:K143"/>
    <mergeCell ref="L138:L143"/>
    <mergeCell ref="M138:M143"/>
    <mergeCell ref="N138:N143"/>
    <mergeCell ref="O138:O143"/>
    <mergeCell ref="P138:P143"/>
    <mergeCell ref="Q138:Q143"/>
    <mergeCell ref="R138:R143"/>
    <mergeCell ref="S138:S143"/>
    <mergeCell ref="T138:T143"/>
    <mergeCell ref="U138:U143"/>
    <mergeCell ref="BL138:BL143"/>
    <mergeCell ref="BM138:BM143"/>
    <mergeCell ref="BG132:BG137"/>
    <mergeCell ref="BH132:BH137"/>
    <mergeCell ref="BI132:BI137"/>
    <mergeCell ref="V132:V137"/>
    <mergeCell ref="W132:W137"/>
    <mergeCell ref="X132:X137"/>
    <mergeCell ref="Y132:Y137"/>
    <mergeCell ref="Z132:Z137"/>
    <mergeCell ref="AA132:AA137"/>
    <mergeCell ref="AB132:AB137"/>
    <mergeCell ref="AC132:AC137"/>
    <mergeCell ref="AD132:AD137"/>
    <mergeCell ref="BK138:BK143"/>
    <mergeCell ref="X138:X143"/>
    <mergeCell ref="Y138:Y143"/>
    <mergeCell ref="Z138:Z143"/>
    <mergeCell ref="AA138:AA143"/>
    <mergeCell ref="AB138:AB143"/>
    <mergeCell ref="AC138:AC143"/>
    <mergeCell ref="AD138:AD143"/>
    <mergeCell ref="AE138:AE143"/>
    <mergeCell ref="AF138:AF143"/>
    <mergeCell ref="BJ132:BJ137"/>
    <mergeCell ref="BK132:BK137"/>
    <mergeCell ref="U132:U137"/>
    <mergeCell ref="AC126:AC131"/>
    <mergeCell ref="AD126:AD131"/>
    <mergeCell ref="AE126:AE131"/>
    <mergeCell ref="AF126:AF131"/>
    <mergeCell ref="AH126:AH131"/>
    <mergeCell ref="AI126:AI131"/>
    <mergeCell ref="AJ126:AJ131"/>
    <mergeCell ref="BF126:BF131"/>
    <mergeCell ref="V138:V143"/>
    <mergeCell ref="W138:W143"/>
    <mergeCell ref="AE132:AE137"/>
    <mergeCell ref="AF132:AF137"/>
    <mergeCell ref="AH132:AH137"/>
    <mergeCell ref="AI132:AI137"/>
    <mergeCell ref="AJ132:AJ137"/>
    <mergeCell ref="BF132:BF137"/>
    <mergeCell ref="AH138:AH143"/>
    <mergeCell ref="A132:A137"/>
    <mergeCell ref="B132:B137"/>
    <mergeCell ref="C132:C137"/>
    <mergeCell ref="D132:D137"/>
    <mergeCell ref="G132:G137"/>
    <mergeCell ref="H132:H137"/>
    <mergeCell ref="J132:J137"/>
    <mergeCell ref="K132:K137"/>
    <mergeCell ref="L132:L137"/>
    <mergeCell ref="M132:M137"/>
    <mergeCell ref="N132:N137"/>
    <mergeCell ref="O132:O137"/>
    <mergeCell ref="P132:P137"/>
    <mergeCell ref="Q132:Q137"/>
    <mergeCell ref="R132:R137"/>
    <mergeCell ref="S132:S137"/>
    <mergeCell ref="T132:T137"/>
    <mergeCell ref="BH120:BH125"/>
    <mergeCell ref="BI120:BI125"/>
    <mergeCell ref="BJ120:BJ125"/>
    <mergeCell ref="BK120:BK125"/>
    <mergeCell ref="BL120:BL125"/>
    <mergeCell ref="BM120:BM125"/>
    <mergeCell ref="A126:A131"/>
    <mergeCell ref="B126:B131"/>
    <mergeCell ref="C126:C131"/>
    <mergeCell ref="D126:D131"/>
    <mergeCell ref="E126:E131"/>
    <mergeCell ref="F126:F131"/>
    <mergeCell ref="G126:G131"/>
    <mergeCell ref="H126:H131"/>
    <mergeCell ref="J126:J131"/>
    <mergeCell ref="K126:K131"/>
    <mergeCell ref="L126:L131"/>
    <mergeCell ref="M126:M131"/>
    <mergeCell ref="N126:N131"/>
    <mergeCell ref="O126:O131"/>
    <mergeCell ref="P126:P131"/>
    <mergeCell ref="Q126:Q131"/>
    <mergeCell ref="BH126:BH131"/>
    <mergeCell ref="BI126:BI131"/>
    <mergeCell ref="BJ126:BJ131"/>
    <mergeCell ref="BK126:BK131"/>
    <mergeCell ref="BL126:BL131"/>
    <mergeCell ref="BM126:BM131"/>
    <mergeCell ref="R126:R131"/>
    <mergeCell ref="S126:S131"/>
    <mergeCell ref="AC120:AC125"/>
    <mergeCell ref="AD120:AD125"/>
    <mergeCell ref="AE120:AE125"/>
    <mergeCell ref="AF120:AF125"/>
    <mergeCell ref="AH120:AH125"/>
    <mergeCell ref="AI120:AI125"/>
    <mergeCell ref="AJ120:AJ125"/>
    <mergeCell ref="BF120:BF125"/>
    <mergeCell ref="BG120:BG125"/>
    <mergeCell ref="T120:T125"/>
    <mergeCell ref="U120:U125"/>
    <mergeCell ref="V120:V125"/>
    <mergeCell ref="W120:W125"/>
    <mergeCell ref="X120:X125"/>
    <mergeCell ref="Y120:Y125"/>
    <mergeCell ref="Z120:Z125"/>
    <mergeCell ref="AA120:AA125"/>
    <mergeCell ref="AB120:AB125"/>
    <mergeCell ref="BG126:BG131"/>
    <mergeCell ref="T126:T131"/>
    <mergeCell ref="U126:U131"/>
    <mergeCell ref="V126:V131"/>
    <mergeCell ref="W126:W131"/>
    <mergeCell ref="X126:X131"/>
    <mergeCell ref="Y126:Y131"/>
    <mergeCell ref="Z126:Z131"/>
    <mergeCell ref="AA126:AA131"/>
    <mergeCell ref="AB126:AB131"/>
    <mergeCell ref="BF114:BF119"/>
    <mergeCell ref="BG114:BG119"/>
    <mergeCell ref="BH114:BH119"/>
    <mergeCell ref="BI114:BI119"/>
    <mergeCell ref="BJ114:BJ119"/>
    <mergeCell ref="BK114:BK119"/>
    <mergeCell ref="BL114:BL119"/>
    <mergeCell ref="BM114:BM119"/>
    <mergeCell ref="A120:A125"/>
    <mergeCell ref="B120:B125"/>
    <mergeCell ref="C120:C125"/>
    <mergeCell ref="D120:D125"/>
    <mergeCell ref="G120:G125"/>
    <mergeCell ref="H120:H125"/>
    <mergeCell ref="J120:J125"/>
    <mergeCell ref="K120:K125"/>
    <mergeCell ref="L120:L125"/>
    <mergeCell ref="M120:M125"/>
    <mergeCell ref="N120:N125"/>
    <mergeCell ref="O120:O125"/>
    <mergeCell ref="P120:P125"/>
    <mergeCell ref="Q120:Q125"/>
    <mergeCell ref="R120:R125"/>
    <mergeCell ref="S120:S125"/>
    <mergeCell ref="AA114:AA119"/>
    <mergeCell ref="AB114:AB119"/>
    <mergeCell ref="AC114:AC119"/>
    <mergeCell ref="AD114:AD119"/>
    <mergeCell ref="AE114:AE119"/>
    <mergeCell ref="AF114:AF119"/>
    <mergeCell ref="AH114:AH119"/>
    <mergeCell ref="AI114:AI119"/>
    <mergeCell ref="AJ114:AJ119"/>
    <mergeCell ref="BS108:BS109"/>
    <mergeCell ref="A114:A119"/>
    <mergeCell ref="B114:B119"/>
    <mergeCell ref="C114:C119"/>
    <mergeCell ref="D114:D119"/>
    <mergeCell ref="G114:G119"/>
    <mergeCell ref="H114:H119"/>
    <mergeCell ref="J114:J119"/>
    <mergeCell ref="K114:K119"/>
    <mergeCell ref="L114:L119"/>
    <mergeCell ref="M114:M119"/>
    <mergeCell ref="N114:N119"/>
    <mergeCell ref="O114:O119"/>
    <mergeCell ref="P114:P119"/>
    <mergeCell ref="Q114:Q119"/>
    <mergeCell ref="R114:R119"/>
    <mergeCell ref="S114:S119"/>
    <mergeCell ref="T114:T119"/>
    <mergeCell ref="U114:U119"/>
    <mergeCell ref="V114:V119"/>
    <mergeCell ref="W114:W119"/>
    <mergeCell ref="X114:X119"/>
    <mergeCell ref="Y114:Y119"/>
    <mergeCell ref="Z114:Z119"/>
    <mergeCell ref="BI108:BI113"/>
    <mergeCell ref="BJ108:BJ113"/>
    <mergeCell ref="BK108:BK113"/>
    <mergeCell ref="BL108:BL113"/>
    <mergeCell ref="BM108:BM113"/>
    <mergeCell ref="BO108:BO109"/>
    <mergeCell ref="BP108:BP109"/>
    <mergeCell ref="A108:A113"/>
    <mergeCell ref="B108:B113"/>
    <mergeCell ref="C108:C113"/>
    <mergeCell ref="D108:D113"/>
    <mergeCell ref="F108:F113"/>
    <mergeCell ref="G108:G113"/>
    <mergeCell ref="H108:H113"/>
    <mergeCell ref="J108:J113"/>
    <mergeCell ref="K108:K113"/>
    <mergeCell ref="BQ108:BQ109"/>
    <mergeCell ref="BR108:BR109"/>
    <mergeCell ref="AD108:AD113"/>
    <mergeCell ref="AE108:AE113"/>
    <mergeCell ref="AF108:AF113"/>
    <mergeCell ref="AH108:AH113"/>
    <mergeCell ref="AI108:AI113"/>
    <mergeCell ref="AJ108:AJ113"/>
    <mergeCell ref="BF108:BF113"/>
    <mergeCell ref="BG108:BG113"/>
    <mergeCell ref="BH108:BH113"/>
    <mergeCell ref="U108:U113"/>
    <mergeCell ref="V108:V113"/>
    <mergeCell ref="W108:W113"/>
    <mergeCell ref="X108:X113"/>
    <mergeCell ref="Y108:Y113"/>
    <mergeCell ref="Z108:Z113"/>
    <mergeCell ref="AA108:AA113"/>
    <mergeCell ref="AB108:AB113"/>
    <mergeCell ref="AC108:AC113"/>
    <mergeCell ref="BL102:BL107"/>
    <mergeCell ref="BM102:BM107"/>
    <mergeCell ref="Z102:Z107"/>
    <mergeCell ref="AA102:AA107"/>
    <mergeCell ref="AB102:AB107"/>
    <mergeCell ref="AC102:AC107"/>
    <mergeCell ref="AD102:AD107"/>
    <mergeCell ref="AE102:AE107"/>
    <mergeCell ref="AF102:AF107"/>
    <mergeCell ref="AH102:AH107"/>
    <mergeCell ref="AI102:AI107"/>
    <mergeCell ref="L108:L113"/>
    <mergeCell ref="M108:M113"/>
    <mergeCell ref="N108:N113"/>
    <mergeCell ref="O108:O113"/>
    <mergeCell ref="P108:P113"/>
    <mergeCell ref="Q108:Q113"/>
    <mergeCell ref="R108:R113"/>
    <mergeCell ref="S108:S113"/>
    <mergeCell ref="T108:T113"/>
    <mergeCell ref="T102:T107"/>
    <mergeCell ref="U102:U107"/>
    <mergeCell ref="V102:V107"/>
    <mergeCell ref="W102:W107"/>
    <mergeCell ref="X102:X107"/>
    <mergeCell ref="Y102:Y107"/>
    <mergeCell ref="AJ96:AJ101"/>
    <mergeCell ref="BF96:BF101"/>
    <mergeCell ref="BG96:BG101"/>
    <mergeCell ref="BH96:BH101"/>
    <mergeCell ref="BI96:BI101"/>
    <mergeCell ref="BJ96:BJ101"/>
    <mergeCell ref="BK96:BK101"/>
    <mergeCell ref="AJ102:AJ107"/>
    <mergeCell ref="BF102:BF107"/>
    <mergeCell ref="BG102:BG107"/>
    <mergeCell ref="BH102:BH107"/>
    <mergeCell ref="BI102:BI107"/>
    <mergeCell ref="BJ102:BJ107"/>
    <mergeCell ref="BK102:BK107"/>
    <mergeCell ref="A102:A107"/>
    <mergeCell ref="B102:B107"/>
    <mergeCell ref="C102:C107"/>
    <mergeCell ref="D102:D107"/>
    <mergeCell ref="F102:F107"/>
    <mergeCell ref="G102:G107"/>
    <mergeCell ref="H102:H107"/>
    <mergeCell ref="J102:J107"/>
    <mergeCell ref="K102:K107"/>
    <mergeCell ref="L102:L107"/>
    <mergeCell ref="M102:M107"/>
    <mergeCell ref="N102:N107"/>
    <mergeCell ref="O102:O107"/>
    <mergeCell ref="P102:P107"/>
    <mergeCell ref="Q102:Q107"/>
    <mergeCell ref="R102:R107"/>
    <mergeCell ref="S102:S107"/>
    <mergeCell ref="BM90:BM95"/>
    <mergeCell ref="A96:A101"/>
    <mergeCell ref="B96:B101"/>
    <mergeCell ref="C96:C101"/>
    <mergeCell ref="D96:D101"/>
    <mergeCell ref="G96:G101"/>
    <mergeCell ref="H96:H101"/>
    <mergeCell ref="J96:J101"/>
    <mergeCell ref="K96:K101"/>
    <mergeCell ref="L96:L101"/>
    <mergeCell ref="M96:M101"/>
    <mergeCell ref="N96:N101"/>
    <mergeCell ref="O96:O101"/>
    <mergeCell ref="P96:P101"/>
    <mergeCell ref="Q96:Q101"/>
    <mergeCell ref="R96:R101"/>
    <mergeCell ref="S96:S101"/>
    <mergeCell ref="T96:T101"/>
    <mergeCell ref="U96:U101"/>
    <mergeCell ref="V96:V101"/>
    <mergeCell ref="BM96:BM101"/>
    <mergeCell ref="BH90:BH95"/>
    <mergeCell ref="BI90:BI95"/>
    <mergeCell ref="BJ90:BJ95"/>
    <mergeCell ref="W90:W95"/>
    <mergeCell ref="X90:X95"/>
    <mergeCell ref="Y90:Y95"/>
    <mergeCell ref="Z90:Z95"/>
    <mergeCell ref="AA90:AA95"/>
    <mergeCell ref="AB90:AB95"/>
    <mergeCell ref="AC90:AC95"/>
    <mergeCell ref="AD90:AD95"/>
    <mergeCell ref="AE90:AE95"/>
    <mergeCell ref="BL96:BL101"/>
    <mergeCell ref="Y96:Y101"/>
    <mergeCell ref="Z96:Z101"/>
    <mergeCell ref="AA96:AA101"/>
    <mergeCell ref="AB96:AB101"/>
    <mergeCell ref="AC96:AC101"/>
    <mergeCell ref="AD96:AD101"/>
    <mergeCell ref="AE96:AE101"/>
    <mergeCell ref="AF96:AF101"/>
    <mergeCell ref="AH96:AH101"/>
    <mergeCell ref="BK90:BK95"/>
    <mergeCell ref="BL90:BL95"/>
    <mergeCell ref="U90:U95"/>
    <mergeCell ref="V90:V95"/>
    <mergeCell ref="AD84:AD89"/>
    <mergeCell ref="AE84:AE89"/>
    <mergeCell ref="AF84:AF89"/>
    <mergeCell ref="AH84:AH89"/>
    <mergeCell ref="AI84:AI89"/>
    <mergeCell ref="AJ84:AJ89"/>
    <mergeCell ref="BF84:BF89"/>
    <mergeCell ref="BG84:BG89"/>
    <mergeCell ref="W96:W101"/>
    <mergeCell ref="X96:X101"/>
    <mergeCell ref="AF90:AF95"/>
    <mergeCell ref="AH90:AH95"/>
    <mergeCell ref="AI90:AI95"/>
    <mergeCell ref="AJ90:AJ95"/>
    <mergeCell ref="BF90:BF95"/>
    <mergeCell ref="BG90:BG95"/>
    <mergeCell ref="AI96:AI101"/>
    <mergeCell ref="BM78:BM83"/>
    <mergeCell ref="AB78:AB83"/>
    <mergeCell ref="AC78:AC83"/>
    <mergeCell ref="AD78:AD83"/>
    <mergeCell ref="AE78:AE83"/>
    <mergeCell ref="AF78:AF83"/>
    <mergeCell ref="AH78:AH83"/>
    <mergeCell ref="AI78:AI83"/>
    <mergeCell ref="AJ78:AJ83"/>
    <mergeCell ref="BF78:BF83"/>
    <mergeCell ref="BI84:BI89"/>
    <mergeCell ref="BJ84:BJ89"/>
    <mergeCell ref="BK84:BK89"/>
    <mergeCell ref="BL84:BL89"/>
    <mergeCell ref="BM84:BM89"/>
    <mergeCell ref="A90:A95"/>
    <mergeCell ref="B90:B95"/>
    <mergeCell ref="C90:C95"/>
    <mergeCell ref="D90:D95"/>
    <mergeCell ref="G90:G95"/>
    <mergeCell ref="H90:H95"/>
    <mergeCell ref="J90:J95"/>
    <mergeCell ref="K90:K95"/>
    <mergeCell ref="L90:L95"/>
    <mergeCell ref="M90:M95"/>
    <mergeCell ref="N90:N95"/>
    <mergeCell ref="O90:O95"/>
    <mergeCell ref="P90:P95"/>
    <mergeCell ref="Q90:Q95"/>
    <mergeCell ref="R90:R95"/>
    <mergeCell ref="S90:S95"/>
    <mergeCell ref="T90:T95"/>
    <mergeCell ref="T84:T89"/>
    <mergeCell ref="BH84:BH89"/>
    <mergeCell ref="U84:U89"/>
    <mergeCell ref="V84:V89"/>
    <mergeCell ref="W84:W89"/>
    <mergeCell ref="X84:X89"/>
    <mergeCell ref="Y84:Y89"/>
    <mergeCell ref="Z84:Z89"/>
    <mergeCell ref="AA84:AA89"/>
    <mergeCell ref="AB84:AB89"/>
    <mergeCell ref="AC84:AC89"/>
    <mergeCell ref="BG78:BG83"/>
    <mergeCell ref="BH78:BH83"/>
    <mergeCell ref="BI78:BI83"/>
    <mergeCell ref="BJ78:BJ83"/>
    <mergeCell ref="BK78:BK83"/>
    <mergeCell ref="BL78:BL83"/>
    <mergeCell ref="BF72:BF77"/>
    <mergeCell ref="BG72:BG77"/>
    <mergeCell ref="BH72:BH77"/>
    <mergeCell ref="BI72:BI77"/>
    <mergeCell ref="BJ72:BJ77"/>
    <mergeCell ref="BK72:BK77"/>
    <mergeCell ref="BL72:BL77"/>
    <mergeCell ref="BM72:BM77"/>
    <mergeCell ref="AB72:AB77"/>
    <mergeCell ref="AC72:AC77"/>
    <mergeCell ref="AD72:AD77"/>
    <mergeCell ref="AE72:AE77"/>
    <mergeCell ref="AF72:AF77"/>
    <mergeCell ref="AH72:AH77"/>
    <mergeCell ref="AI72:AI77"/>
    <mergeCell ref="AJ72:AJ77"/>
    <mergeCell ref="A84:A89"/>
    <mergeCell ref="B84:B89"/>
    <mergeCell ref="C84:C89"/>
    <mergeCell ref="D84:D89"/>
    <mergeCell ref="G84:G89"/>
    <mergeCell ref="H84:H89"/>
    <mergeCell ref="J84:J89"/>
    <mergeCell ref="K84:K89"/>
    <mergeCell ref="L84:L89"/>
    <mergeCell ref="M84:M89"/>
    <mergeCell ref="N84:N89"/>
    <mergeCell ref="O84:O89"/>
    <mergeCell ref="P84:P89"/>
    <mergeCell ref="Q84:Q89"/>
    <mergeCell ref="R84:R89"/>
    <mergeCell ref="S84:S89"/>
    <mergeCell ref="A78:A83"/>
    <mergeCell ref="B78:B83"/>
    <mergeCell ref="C78:C83"/>
    <mergeCell ref="D78:D83"/>
    <mergeCell ref="G78:G83"/>
    <mergeCell ref="H78:H83"/>
    <mergeCell ref="I78:I83"/>
    <mergeCell ref="J78:J83"/>
    <mergeCell ref="K78:K83"/>
    <mergeCell ref="L78:L83"/>
    <mergeCell ref="M78:M83"/>
    <mergeCell ref="N78:N83"/>
    <mergeCell ref="O78:O83"/>
    <mergeCell ref="P78:P83"/>
    <mergeCell ref="Q78:Q83"/>
    <mergeCell ref="R78:R83"/>
    <mergeCell ref="AA72:AA77"/>
    <mergeCell ref="S78:S83"/>
    <mergeCell ref="T78:T83"/>
    <mergeCell ref="U78:U83"/>
    <mergeCell ref="V78:V83"/>
    <mergeCell ref="W78:W83"/>
    <mergeCell ref="X78:X83"/>
    <mergeCell ref="Y78:Y83"/>
    <mergeCell ref="Z78:Z83"/>
    <mergeCell ref="AA78:AA83"/>
    <mergeCell ref="BM69:BM71"/>
    <mergeCell ref="A72:A77"/>
    <mergeCell ref="B72:B77"/>
    <mergeCell ref="C72:C77"/>
    <mergeCell ref="D72:D77"/>
    <mergeCell ref="G72:G77"/>
    <mergeCell ref="H72:H77"/>
    <mergeCell ref="J72:J77"/>
    <mergeCell ref="K72:K77"/>
    <mergeCell ref="L72:L77"/>
    <mergeCell ref="M72:M77"/>
    <mergeCell ref="N72:N77"/>
    <mergeCell ref="O72:O77"/>
    <mergeCell ref="P72:P77"/>
    <mergeCell ref="Q72:Q77"/>
    <mergeCell ref="R72:R77"/>
    <mergeCell ref="S72:S77"/>
    <mergeCell ref="T72:T77"/>
    <mergeCell ref="U72:U77"/>
    <mergeCell ref="V72:V77"/>
    <mergeCell ref="W72:W77"/>
    <mergeCell ref="X72:X77"/>
    <mergeCell ref="Y72:Y77"/>
    <mergeCell ref="Z72:Z77"/>
    <mergeCell ref="AI69:AI71"/>
    <mergeCell ref="AJ69:AJ71"/>
    <mergeCell ref="BF69:BF71"/>
    <mergeCell ref="BG69:BG71"/>
    <mergeCell ref="BH69:BH71"/>
    <mergeCell ref="BI69:BI71"/>
    <mergeCell ref="BJ69:BJ71"/>
    <mergeCell ref="BK69:BK71"/>
    <mergeCell ref="BL69:BL71"/>
    <mergeCell ref="Y69:Y71"/>
    <mergeCell ref="Z69:Z71"/>
    <mergeCell ref="AA69:AA71"/>
    <mergeCell ref="AB69:AB71"/>
    <mergeCell ref="AC69:AC71"/>
    <mergeCell ref="AD69:AD71"/>
    <mergeCell ref="AE69:AE71"/>
    <mergeCell ref="AF69:AF71"/>
    <mergeCell ref="AH69:AH71"/>
    <mergeCell ref="BJ63:BJ68"/>
    <mergeCell ref="BK63:BK68"/>
    <mergeCell ref="BL63:BL68"/>
    <mergeCell ref="BM63:BM68"/>
    <mergeCell ref="A69:A71"/>
    <mergeCell ref="B69:B71"/>
    <mergeCell ref="C69:C71"/>
    <mergeCell ref="D69:D71"/>
    <mergeCell ref="G69:G71"/>
    <mergeCell ref="J69:J71"/>
    <mergeCell ref="K69:K71"/>
    <mergeCell ref="L69:L71"/>
    <mergeCell ref="M69:M71"/>
    <mergeCell ref="N69:N71"/>
    <mergeCell ref="O69:O71"/>
    <mergeCell ref="P69:P71"/>
    <mergeCell ref="Q69:Q71"/>
    <mergeCell ref="R69:R71"/>
    <mergeCell ref="S69:S71"/>
    <mergeCell ref="T69:T71"/>
    <mergeCell ref="U69:U71"/>
    <mergeCell ref="V69:V71"/>
    <mergeCell ref="W69:W71"/>
    <mergeCell ref="X69:X71"/>
    <mergeCell ref="AE63:AE68"/>
    <mergeCell ref="AF63:AF68"/>
    <mergeCell ref="AH63:AH68"/>
    <mergeCell ref="AI63:AI68"/>
    <mergeCell ref="AJ63:AJ68"/>
    <mergeCell ref="BF63:BF68"/>
    <mergeCell ref="BG63:BG68"/>
    <mergeCell ref="BH63:BH68"/>
    <mergeCell ref="BI63:BI68"/>
    <mergeCell ref="V63:V68"/>
    <mergeCell ref="W63:W68"/>
    <mergeCell ref="X63:X68"/>
    <mergeCell ref="Y63:Y68"/>
    <mergeCell ref="Z63:Z68"/>
    <mergeCell ref="AA63:AA68"/>
    <mergeCell ref="AB63:AB68"/>
    <mergeCell ref="AC63:AC68"/>
    <mergeCell ref="AD63:AD68"/>
    <mergeCell ref="M63:M68"/>
    <mergeCell ref="N63:N68"/>
    <mergeCell ref="O63:O68"/>
    <mergeCell ref="P63:P68"/>
    <mergeCell ref="Q63:Q68"/>
    <mergeCell ref="R63:R68"/>
    <mergeCell ref="S63:S68"/>
    <mergeCell ref="T63:T68"/>
    <mergeCell ref="U63:U68"/>
    <mergeCell ref="A63:A68"/>
    <mergeCell ref="B63:B68"/>
    <mergeCell ref="C63:C68"/>
    <mergeCell ref="D63:D68"/>
    <mergeCell ref="G63:G68"/>
    <mergeCell ref="H63:H68"/>
    <mergeCell ref="J63:J68"/>
    <mergeCell ref="K63:K68"/>
    <mergeCell ref="L63:L68"/>
    <mergeCell ref="AJ57:AJ62"/>
    <mergeCell ref="BF57:BF62"/>
    <mergeCell ref="BG57:BG62"/>
    <mergeCell ref="BH57:BH62"/>
    <mergeCell ref="BI57:BI62"/>
    <mergeCell ref="BJ57:BJ62"/>
    <mergeCell ref="BK57:BK62"/>
    <mergeCell ref="BL57:BL62"/>
    <mergeCell ref="BM57:BM62"/>
    <mergeCell ref="Z57:Z62"/>
    <mergeCell ref="AA57:AA62"/>
    <mergeCell ref="AB57:AB62"/>
    <mergeCell ref="AC57:AC62"/>
    <mergeCell ref="AD57:AD62"/>
    <mergeCell ref="AE57:AE62"/>
    <mergeCell ref="AF57:AF62"/>
    <mergeCell ref="AH57:AH62"/>
    <mergeCell ref="AI57:AI62"/>
    <mergeCell ref="BM51:BM56"/>
    <mergeCell ref="A57:A62"/>
    <mergeCell ref="B57:B62"/>
    <mergeCell ref="C57:C62"/>
    <mergeCell ref="D57:D62"/>
    <mergeCell ref="F57:F58"/>
    <mergeCell ref="G57:G62"/>
    <mergeCell ref="H57:H62"/>
    <mergeCell ref="J57:J62"/>
    <mergeCell ref="K57:K62"/>
    <mergeCell ref="L57:L62"/>
    <mergeCell ref="M57:M62"/>
    <mergeCell ref="N57:N62"/>
    <mergeCell ref="O57:O62"/>
    <mergeCell ref="P57:P62"/>
    <mergeCell ref="Q57:Q62"/>
    <mergeCell ref="R57:R62"/>
    <mergeCell ref="S57:S62"/>
    <mergeCell ref="T57:T62"/>
    <mergeCell ref="U57:U62"/>
    <mergeCell ref="V57:V62"/>
    <mergeCell ref="W57:W62"/>
    <mergeCell ref="X57:X62"/>
    <mergeCell ref="Y57:Y62"/>
    <mergeCell ref="AI51:AI56"/>
    <mergeCell ref="AJ51:AJ56"/>
    <mergeCell ref="BF51:BF56"/>
    <mergeCell ref="BG51:BG56"/>
    <mergeCell ref="BH51:BH56"/>
    <mergeCell ref="BI51:BI56"/>
    <mergeCell ref="BJ51:BJ56"/>
    <mergeCell ref="BK51:BK56"/>
    <mergeCell ref="BL51:BL56"/>
    <mergeCell ref="Y51:Y56"/>
    <mergeCell ref="Z51:Z56"/>
    <mergeCell ref="AA51:AA56"/>
    <mergeCell ref="AB51:AB56"/>
    <mergeCell ref="AC51:AC56"/>
    <mergeCell ref="AD51:AD56"/>
    <mergeCell ref="AE51:AE56"/>
    <mergeCell ref="AF51:AF56"/>
    <mergeCell ref="AH51:AH56"/>
    <mergeCell ref="BK45:BK50"/>
    <mergeCell ref="BL45:BL50"/>
    <mergeCell ref="BM45:BM50"/>
    <mergeCell ref="A51:A56"/>
    <mergeCell ref="B51:B56"/>
    <mergeCell ref="C51:C56"/>
    <mergeCell ref="D51:D56"/>
    <mergeCell ref="G51:G56"/>
    <mergeCell ref="H51:H56"/>
    <mergeCell ref="J51:J56"/>
    <mergeCell ref="K51:K56"/>
    <mergeCell ref="L51:L56"/>
    <mergeCell ref="M51:M56"/>
    <mergeCell ref="N51:N56"/>
    <mergeCell ref="O51:O56"/>
    <mergeCell ref="P51:P56"/>
    <mergeCell ref="Q51:Q56"/>
    <mergeCell ref="R51:R56"/>
    <mergeCell ref="S51:S56"/>
    <mergeCell ref="T51:T56"/>
    <mergeCell ref="U51:U56"/>
    <mergeCell ref="V51:V56"/>
    <mergeCell ref="W51:W56"/>
    <mergeCell ref="X51:X56"/>
    <mergeCell ref="AF45:AF50"/>
    <mergeCell ref="AH45:AH50"/>
    <mergeCell ref="AI45:AI50"/>
    <mergeCell ref="AJ45:AJ50"/>
    <mergeCell ref="BF45:BF50"/>
    <mergeCell ref="BG45:BG50"/>
    <mergeCell ref="BH45:BH50"/>
    <mergeCell ref="BI45:BI50"/>
    <mergeCell ref="BJ45:BJ50"/>
    <mergeCell ref="BF39:BF44"/>
    <mergeCell ref="BG39:BG44"/>
    <mergeCell ref="BH39:BH44"/>
    <mergeCell ref="BI39:BI44"/>
    <mergeCell ref="BJ39:BJ44"/>
    <mergeCell ref="BK39:BK44"/>
    <mergeCell ref="BL39:BL44"/>
    <mergeCell ref="BM39:BM44"/>
    <mergeCell ref="A45:A50"/>
    <mergeCell ref="B45:B50"/>
    <mergeCell ref="C45:C50"/>
    <mergeCell ref="D45:D50"/>
    <mergeCell ref="G45:G50"/>
    <mergeCell ref="H45:H50"/>
    <mergeCell ref="J45:J50"/>
    <mergeCell ref="K45:K50"/>
    <mergeCell ref="L45:L50"/>
    <mergeCell ref="M45:M50"/>
    <mergeCell ref="N45:N50"/>
    <mergeCell ref="O45:O50"/>
    <mergeCell ref="P45:P50"/>
    <mergeCell ref="Q45:Q50"/>
    <mergeCell ref="R45:R50"/>
    <mergeCell ref="S45:S50"/>
    <mergeCell ref="AA39:AA44"/>
    <mergeCell ref="AB39:AB44"/>
    <mergeCell ref="AC39:AC44"/>
    <mergeCell ref="AD39:AD44"/>
    <mergeCell ref="AE39:AE44"/>
    <mergeCell ref="AF39:AF44"/>
    <mergeCell ref="AH39:AH44"/>
    <mergeCell ref="AI39:AI44"/>
    <mergeCell ref="AJ39:AJ44"/>
    <mergeCell ref="BK33:BK38"/>
    <mergeCell ref="BL33:BL38"/>
    <mergeCell ref="BM33:BM38"/>
    <mergeCell ref="A39:A44"/>
    <mergeCell ref="B39:B44"/>
    <mergeCell ref="C39:C44"/>
    <mergeCell ref="D39:D44"/>
    <mergeCell ref="G39:G44"/>
    <mergeCell ref="H39:H44"/>
    <mergeCell ref="J39:J44"/>
    <mergeCell ref="K39:K44"/>
    <mergeCell ref="L39:L44"/>
    <mergeCell ref="M39:M44"/>
    <mergeCell ref="N39:N44"/>
    <mergeCell ref="O39:O44"/>
    <mergeCell ref="P39:P44"/>
    <mergeCell ref="Q39:Q44"/>
    <mergeCell ref="R39:R44"/>
    <mergeCell ref="S39:S44"/>
    <mergeCell ref="T39:T44"/>
    <mergeCell ref="U39:U44"/>
    <mergeCell ref="V39:V44"/>
    <mergeCell ref="W39:W44"/>
    <mergeCell ref="X39:X44"/>
    <mergeCell ref="AF33:AF38"/>
    <mergeCell ref="AH33:AH38"/>
    <mergeCell ref="AI33:AI38"/>
    <mergeCell ref="AJ33:AJ38"/>
    <mergeCell ref="BF33:BF38"/>
    <mergeCell ref="BG33:BG38"/>
    <mergeCell ref="BH33:BH38"/>
    <mergeCell ref="BI33:BI38"/>
    <mergeCell ref="BJ33:BJ38"/>
    <mergeCell ref="BI27:BI32"/>
    <mergeCell ref="BJ27:BJ32"/>
    <mergeCell ref="BK27:BK32"/>
    <mergeCell ref="BL27:BL32"/>
    <mergeCell ref="BM27:BM32"/>
    <mergeCell ref="A33:A38"/>
    <mergeCell ref="B33:B38"/>
    <mergeCell ref="C33:C38"/>
    <mergeCell ref="D33:D38"/>
    <mergeCell ref="E33:E38"/>
    <mergeCell ref="F33:F38"/>
    <mergeCell ref="G33:G38"/>
    <mergeCell ref="H33:H38"/>
    <mergeCell ref="I33:I38"/>
    <mergeCell ref="J33:J38"/>
    <mergeCell ref="K33:K38"/>
    <mergeCell ref="L33:L38"/>
    <mergeCell ref="M33:M38"/>
    <mergeCell ref="N33:N38"/>
    <mergeCell ref="O33:O38"/>
    <mergeCell ref="P33:P38"/>
    <mergeCell ref="Q33:Q38"/>
    <mergeCell ref="R33:R38"/>
    <mergeCell ref="S33:S38"/>
    <mergeCell ref="T27:T32"/>
    <mergeCell ref="U27:U32"/>
    <mergeCell ref="V27:V32"/>
    <mergeCell ref="W27:W32"/>
    <mergeCell ref="X27:X32"/>
    <mergeCell ref="Y27:Y32"/>
    <mergeCell ref="Z27:Z32"/>
    <mergeCell ref="BI21:BI26"/>
    <mergeCell ref="BJ21:BJ26"/>
    <mergeCell ref="BK21:BK26"/>
    <mergeCell ref="BL21:BL26"/>
    <mergeCell ref="BM21:BM26"/>
    <mergeCell ref="A27:A32"/>
    <mergeCell ref="B27:B32"/>
    <mergeCell ref="C27:C32"/>
    <mergeCell ref="D27:D32"/>
    <mergeCell ref="G27:G32"/>
    <mergeCell ref="H27:H32"/>
    <mergeCell ref="J27:J32"/>
    <mergeCell ref="K27:K32"/>
    <mergeCell ref="L27:L32"/>
    <mergeCell ref="M27:M32"/>
    <mergeCell ref="N27:N32"/>
    <mergeCell ref="O27:O32"/>
    <mergeCell ref="P27:P32"/>
    <mergeCell ref="Q27:Q32"/>
    <mergeCell ref="R27:R32"/>
    <mergeCell ref="S27:S32"/>
    <mergeCell ref="AE27:AE32"/>
    <mergeCell ref="AF27:AF32"/>
    <mergeCell ref="AH27:AH32"/>
    <mergeCell ref="AI27:AI32"/>
    <mergeCell ref="AJ27:AJ32"/>
    <mergeCell ref="BF27:BF32"/>
    <mergeCell ref="BH27:BH32"/>
    <mergeCell ref="AH21:AH26"/>
    <mergeCell ref="AI21:AI26"/>
    <mergeCell ref="AJ21:AJ26"/>
    <mergeCell ref="BJ15:BJ20"/>
    <mergeCell ref="BK15:BK20"/>
    <mergeCell ref="BL15:BL20"/>
    <mergeCell ref="BM15:BM20"/>
    <mergeCell ref="A21:A26"/>
    <mergeCell ref="B21:B26"/>
    <mergeCell ref="C21:C26"/>
    <mergeCell ref="D21:D26"/>
    <mergeCell ref="G21:G26"/>
    <mergeCell ref="H21:H26"/>
    <mergeCell ref="J21:J26"/>
    <mergeCell ref="K21:K26"/>
    <mergeCell ref="L21:L26"/>
    <mergeCell ref="M21:M26"/>
    <mergeCell ref="N21:N26"/>
    <mergeCell ref="O21:O26"/>
    <mergeCell ref="P21:P26"/>
    <mergeCell ref="Q21:Q26"/>
    <mergeCell ref="R21:R26"/>
    <mergeCell ref="S21:S26"/>
    <mergeCell ref="T21:T26"/>
    <mergeCell ref="AB15:AB20"/>
    <mergeCell ref="AC15:AC20"/>
    <mergeCell ref="AD15:AD20"/>
    <mergeCell ref="AE15:AE20"/>
    <mergeCell ref="AF15:AF20"/>
    <mergeCell ref="AH15:AH20"/>
    <mergeCell ref="AI15:AI20"/>
    <mergeCell ref="AJ15:AJ20"/>
    <mergeCell ref="BF21:BF26"/>
    <mergeCell ref="BG21:BG26"/>
    <mergeCell ref="BH21:BH26"/>
    <mergeCell ref="BI9:BI14"/>
    <mergeCell ref="BJ9:BJ14"/>
    <mergeCell ref="BK9:BK14"/>
    <mergeCell ref="BL9:BL14"/>
    <mergeCell ref="BM9:BM14"/>
    <mergeCell ref="A15:A20"/>
    <mergeCell ref="B15:B20"/>
    <mergeCell ref="C15:C20"/>
    <mergeCell ref="D15:D20"/>
    <mergeCell ref="G15:G20"/>
    <mergeCell ref="H15:H20"/>
    <mergeCell ref="J15:J20"/>
    <mergeCell ref="K15:K20"/>
    <mergeCell ref="L15:L20"/>
    <mergeCell ref="M15:M20"/>
    <mergeCell ref="N15:N20"/>
    <mergeCell ref="O15:O20"/>
    <mergeCell ref="P15:P20"/>
    <mergeCell ref="Q15:Q20"/>
    <mergeCell ref="R15:R20"/>
    <mergeCell ref="S15:S20"/>
    <mergeCell ref="T15:T20"/>
    <mergeCell ref="AB9:AB14"/>
    <mergeCell ref="AC9:AC14"/>
    <mergeCell ref="AD9:AD14"/>
    <mergeCell ref="AE9:AE14"/>
    <mergeCell ref="AF9:AF14"/>
    <mergeCell ref="AH9:AH14"/>
    <mergeCell ref="AI9:AI14"/>
    <mergeCell ref="BG15:BG20"/>
    <mergeCell ref="BH15:BH20"/>
    <mergeCell ref="BI15:BI20"/>
    <mergeCell ref="BQ7:BQ8"/>
    <mergeCell ref="BR7:BR8"/>
    <mergeCell ref="BS7:BS8"/>
    <mergeCell ref="BT7:BT8"/>
    <mergeCell ref="BU7:BU8"/>
    <mergeCell ref="BV7:BV8"/>
    <mergeCell ref="BW7:BW8"/>
    <mergeCell ref="A9:A14"/>
    <mergeCell ref="B9:B14"/>
    <mergeCell ref="C9:C14"/>
    <mergeCell ref="D9:D14"/>
    <mergeCell ref="G9:G14"/>
    <mergeCell ref="H9:H14"/>
    <mergeCell ref="J9:J14"/>
    <mergeCell ref="K9:K14"/>
    <mergeCell ref="L9:L14"/>
    <mergeCell ref="M9:M14"/>
    <mergeCell ref="N9:N14"/>
    <mergeCell ref="O9:O14"/>
    <mergeCell ref="P9:P14"/>
    <mergeCell ref="Q9:Q14"/>
    <mergeCell ref="R9:R14"/>
    <mergeCell ref="S9:S14"/>
    <mergeCell ref="T9:T14"/>
    <mergeCell ref="BA7:BG7"/>
    <mergeCell ref="BH7:BH8"/>
    <mergeCell ref="BI7:BI8"/>
    <mergeCell ref="BK7:BK8"/>
    <mergeCell ref="BL7:BL8"/>
    <mergeCell ref="BM7:BM8"/>
    <mergeCell ref="BG9:BG14"/>
    <mergeCell ref="BH9:BH14"/>
    <mergeCell ref="BN7:BN8"/>
    <mergeCell ref="BO7:BO8"/>
    <mergeCell ref="BP7:BP8"/>
    <mergeCell ref="K7:K8"/>
    <mergeCell ref="L7:L8"/>
    <mergeCell ref="M7:AE7"/>
    <mergeCell ref="AF7:AF8"/>
    <mergeCell ref="AG7:AG8"/>
    <mergeCell ref="AH7:AH8"/>
    <mergeCell ref="AI7:AI8"/>
    <mergeCell ref="AJ7:AJ8"/>
    <mergeCell ref="AK7:AK8"/>
    <mergeCell ref="A7:A8"/>
    <mergeCell ref="B7:B8"/>
    <mergeCell ref="C7:C8"/>
    <mergeCell ref="D7:D8"/>
    <mergeCell ref="E7:E8"/>
    <mergeCell ref="F7:F8"/>
    <mergeCell ref="G7:G8"/>
    <mergeCell ref="H7:H8"/>
    <mergeCell ref="J7:J8"/>
    <mergeCell ref="B1:D4"/>
    <mergeCell ref="E1:F2"/>
    <mergeCell ref="E3:F4"/>
    <mergeCell ref="G3:G4"/>
    <mergeCell ref="A6:J6"/>
    <mergeCell ref="K6:AJ6"/>
    <mergeCell ref="AK6:BB6"/>
    <mergeCell ref="BH6:BN6"/>
    <mergeCell ref="BP6:BW6"/>
    <mergeCell ref="T45:T50"/>
    <mergeCell ref="U45:U50"/>
    <mergeCell ref="V45:V50"/>
    <mergeCell ref="W45:W50"/>
    <mergeCell ref="X45:X50"/>
    <mergeCell ref="Y45:Y50"/>
    <mergeCell ref="Z45:Z50"/>
    <mergeCell ref="AA45:AA50"/>
    <mergeCell ref="AB45:AB50"/>
    <mergeCell ref="AC45:AC50"/>
    <mergeCell ref="AD45:AD50"/>
    <mergeCell ref="AE45:AE50"/>
    <mergeCell ref="T33:T38"/>
    <mergeCell ref="U33:U38"/>
    <mergeCell ref="V33:V38"/>
    <mergeCell ref="W33:W38"/>
    <mergeCell ref="X33:X38"/>
    <mergeCell ref="Y33:Y38"/>
    <mergeCell ref="Z33:Z38"/>
    <mergeCell ref="Y39:Y44"/>
    <mergeCell ref="Z39:Z44"/>
    <mergeCell ref="AC27:AC32"/>
    <mergeCell ref="AD27:AD32"/>
    <mergeCell ref="AA33:AA38"/>
    <mergeCell ref="AB33:AB38"/>
    <mergeCell ref="AC33:AC38"/>
    <mergeCell ref="AD33:AD38"/>
    <mergeCell ref="AE33:AE38"/>
    <mergeCell ref="U21:U26"/>
    <mergeCell ref="V21:V26"/>
    <mergeCell ref="W21:W26"/>
    <mergeCell ref="X21:X26"/>
    <mergeCell ref="Y21:Y26"/>
    <mergeCell ref="Z21:Z26"/>
    <mergeCell ref="AA21:AA26"/>
    <mergeCell ref="AB21:AB26"/>
    <mergeCell ref="AC21:AC26"/>
    <mergeCell ref="AD21:AD26"/>
    <mergeCell ref="AE21:AE26"/>
    <mergeCell ref="AF21:AF26"/>
    <mergeCell ref="AA27:AA32"/>
    <mergeCell ref="AB27:AB32"/>
    <mergeCell ref="U15:U20"/>
    <mergeCell ref="V15:V20"/>
    <mergeCell ref="W15:W20"/>
    <mergeCell ref="X15:X20"/>
    <mergeCell ref="Y15:Y20"/>
    <mergeCell ref="Z15:Z20"/>
    <mergeCell ref="AA15:AA20"/>
    <mergeCell ref="U9:U14"/>
    <mergeCell ref="V9:V14"/>
    <mergeCell ref="W9:W14"/>
    <mergeCell ref="X9:X14"/>
    <mergeCell ref="Y9:Y14"/>
    <mergeCell ref="Z9:Z14"/>
    <mergeCell ref="AA9:AA14"/>
    <mergeCell ref="AL7:AL8"/>
    <mergeCell ref="AM7:AY7"/>
    <mergeCell ref="BG27:BG32"/>
    <mergeCell ref="AJ9:AJ14"/>
    <mergeCell ref="BF9:BF14"/>
    <mergeCell ref="BF15:BF20"/>
  </mergeCells>
  <conditionalFormatting sqref="K84 K90 K96 K114">
    <cfRule type="cellIs" dxfId="1957" priority="144" operator="equal">
      <formula>"Muy Alta"</formula>
    </cfRule>
  </conditionalFormatting>
  <conditionalFormatting sqref="K84 K90 K96 K114">
    <cfRule type="cellIs" dxfId="1956" priority="145" operator="equal">
      <formula>"Alta"</formula>
    </cfRule>
  </conditionalFormatting>
  <conditionalFormatting sqref="K84 K90 K96 K114">
    <cfRule type="cellIs" dxfId="1955" priority="146" operator="equal">
      <formula>"Media"</formula>
    </cfRule>
  </conditionalFormatting>
  <conditionalFormatting sqref="K84 K90 K96 K114">
    <cfRule type="cellIs" dxfId="1954" priority="147" operator="equal">
      <formula>"Baja"</formula>
    </cfRule>
  </conditionalFormatting>
  <conditionalFormatting sqref="K84 K90 K96 K114">
    <cfRule type="cellIs" dxfId="1953" priority="148" operator="equal">
      <formula>"Muy Baja"</formula>
    </cfRule>
  </conditionalFormatting>
  <conditionalFormatting sqref="BI84 BI90 BI96 BI114">
    <cfRule type="cellIs" dxfId="1952" priority="149" operator="equal">
      <formula>"Catastrófico"</formula>
    </cfRule>
  </conditionalFormatting>
  <conditionalFormatting sqref="BI84 BI90 BI96 BI114">
    <cfRule type="cellIs" dxfId="1951" priority="150" operator="equal">
      <formula>"Mayor"</formula>
    </cfRule>
  </conditionalFormatting>
  <conditionalFormatting sqref="BI84 BI90 BI96 BI114">
    <cfRule type="cellIs" dxfId="1950" priority="151" operator="equal">
      <formula>"Moderado"</formula>
    </cfRule>
  </conditionalFormatting>
  <conditionalFormatting sqref="BI84 BI90 BI96 BI114">
    <cfRule type="cellIs" dxfId="1949" priority="152" operator="equal">
      <formula>"Menor"</formula>
    </cfRule>
  </conditionalFormatting>
  <conditionalFormatting sqref="BI84 BI90 BI96 BI114">
    <cfRule type="cellIs" dxfId="1948" priority="153" operator="equal">
      <formula>"Leve"</formula>
    </cfRule>
  </conditionalFormatting>
  <conditionalFormatting sqref="AH84 AH90 AH96 AH114 AH138">
    <cfRule type="cellIs" dxfId="1947" priority="292" operator="equal">
      <formula>"Catastrófico"</formula>
    </cfRule>
  </conditionalFormatting>
  <conditionalFormatting sqref="AH84 AH90 AH96 AH114 AH138">
    <cfRule type="cellIs" dxfId="1946" priority="293" operator="equal">
      <formula>"Mayor"</formula>
    </cfRule>
  </conditionalFormatting>
  <conditionalFormatting sqref="AH84 AH90 AH96 AH114 AH138">
    <cfRule type="cellIs" dxfId="1945" priority="294" operator="equal">
      <formula>"Moderado"</formula>
    </cfRule>
  </conditionalFormatting>
  <conditionalFormatting sqref="AH84 AH90 AH96 AH114 AH138">
    <cfRule type="cellIs" dxfId="1944" priority="295" operator="equal">
      <formula>"Menor"</formula>
    </cfRule>
  </conditionalFormatting>
  <conditionalFormatting sqref="AH84 AH90 AH96 AH114 AH138">
    <cfRule type="cellIs" dxfId="1943" priority="296" operator="equal">
      <formula>"Leve"</formula>
    </cfRule>
  </conditionalFormatting>
  <conditionalFormatting sqref="BM84 BM90 BM96">
    <cfRule type="cellIs" dxfId="1942" priority="1" operator="equal">
      <formula>"Extremo"</formula>
    </cfRule>
  </conditionalFormatting>
  <conditionalFormatting sqref="BM84 BM90 BM96">
    <cfRule type="cellIs" dxfId="1941" priority="2" operator="equal">
      <formula>"Alto"</formula>
    </cfRule>
  </conditionalFormatting>
  <conditionalFormatting sqref="BM84 BM90 BM96">
    <cfRule type="cellIs" dxfId="1940" priority="3" operator="equal">
      <formula>"Moderado"</formula>
    </cfRule>
  </conditionalFormatting>
  <conditionalFormatting sqref="BM84 BM90 BM96">
    <cfRule type="cellIs" dxfId="1939" priority="4" operator="equal">
      <formula>"Bajo"</formula>
    </cfRule>
  </conditionalFormatting>
  <conditionalFormatting sqref="BI72 BI78 BI84 BI90 BI96 BI114">
    <cfRule type="cellIs" dxfId="1938" priority="5" operator="equal">
      <formula>"Catastrófico"</formula>
    </cfRule>
  </conditionalFormatting>
  <conditionalFormatting sqref="BI72 BI78 BI84 BI90 BI96 BI114">
    <cfRule type="cellIs" dxfId="1937" priority="6" operator="equal">
      <formula>"Mayor"</formula>
    </cfRule>
  </conditionalFormatting>
  <conditionalFormatting sqref="BI72 BI78 BI84 BI90 BI96 BI114">
    <cfRule type="cellIs" dxfId="1936" priority="7" operator="equal">
      <formula>"Moderado"</formula>
    </cfRule>
  </conditionalFormatting>
  <conditionalFormatting sqref="BI72 BI78 BI84 BI90 BI96 BI114">
    <cfRule type="cellIs" dxfId="1935" priority="8" operator="equal">
      <formula>"Menor"</formula>
    </cfRule>
  </conditionalFormatting>
  <conditionalFormatting sqref="BI72 BI78 BI84 BI90 BI96 BI114">
    <cfRule type="cellIs" dxfId="1934" priority="9" operator="equal">
      <formula>"Leve"</formula>
    </cfRule>
  </conditionalFormatting>
  <conditionalFormatting sqref="BM84 BM90 BM96">
    <cfRule type="cellIs" dxfId="1933" priority="10" operator="equal">
      <formula>"Extremo"</formula>
    </cfRule>
  </conditionalFormatting>
  <conditionalFormatting sqref="BM84 BM90 BM96 BM138:BM143 BM162:BM206">
    <cfRule type="cellIs" dxfId="1932" priority="11" operator="equal">
      <formula>"Extremo"</formula>
    </cfRule>
  </conditionalFormatting>
  <conditionalFormatting sqref="BM84 BM90 BM96">
    <cfRule type="cellIs" dxfId="1931" priority="12" operator="equal">
      <formula>"Alta"</formula>
    </cfRule>
  </conditionalFormatting>
  <conditionalFormatting sqref="BI72:BI101 BI114:BI119">
    <cfRule type="cellIs" dxfId="1930" priority="13" operator="equal">
      <formula>"Casi Seguro"</formula>
    </cfRule>
  </conditionalFormatting>
  <conditionalFormatting sqref="BI72:BI101 BI114:BI119">
    <cfRule type="cellIs" dxfId="1929" priority="14" operator="equal">
      <formula>"Probable"</formula>
    </cfRule>
  </conditionalFormatting>
  <conditionalFormatting sqref="BI72:BI101 BI114:BI119">
    <cfRule type="cellIs" dxfId="1928" priority="15" operator="equal">
      <formula>"Posible"</formula>
    </cfRule>
  </conditionalFormatting>
  <conditionalFormatting sqref="BI72:BI101 BI114:BI119">
    <cfRule type="cellIs" dxfId="1927" priority="16" operator="equal">
      <formula>"Improbable"</formula>
    </cfRule>
  </conditionalFormatting>
  <conditionalFormatting sqref="BI72:BI101 BI114:BI119">
    <cfRule type="cellIs" dxfId="1926" priority="17" operator="equal">
      <formula>"Rara vez"</formula>
    </cfRule>
  </conditionalFormatting>
  <conditionalFormatting sqref="AJ72">
    <cfRule type="cellIs" dxfId="1925" priority="18" operator="equal">
      <formula>"Extremo"</formula>
    </cfRule>
  </conditionalFormatting>
  <conditionalFormatting sqref="AJ72">
    <cfRule type="cellIs" dxfId="1924" priority="19" operator="equal">
      <formula>"Alto"</formula>
    </cfRule>
  </conditionalFormatting>
  <conditionalFormatting sqref="AJ72">
    <cfRule type="cellIs" dxfId="1923" priority="20" operator="equal">
      <formula>"Moderado"</formula>
    </cfRule>
  </conditionalFormatting>
  <conditionalFormatting sqref="AJ72">
    <cfRule type="cellIs" dxfId="1922" priority="21" operator="equal">
      <formula>"Bajo"</formula>
    </cfRule>
  </conditionalFormatting>
  <conditionalFormatting sqref="BH72">
    <cfRule type="cellIs" dxfId="1921" priority="22" operator="equal">
      <formula>"Muy Alta"</formula>
    </cfRule>
  </conditionalFormatting>
  <conditionalFormatting sqref="BH72">
    <cfRule type="cellIs" dxfId="1920" priority="23" operator="equal">
      <formula>"Alta"</formula>
    </cfRule>
  </conditionalFormatting>
  <conditionalFormatting sqref="BH72">
    <cfRule type="cellIs" dxfId="1919" priority="24" operator="equal">
      <formula>"Media"</formula>
    </cfRule>
  </conditionalFormatting>
  <conditionalFormatting sqref="BH72">
    <cfRule type="cellIs" dxfId="1918" priority="25" operator="equal">
      <formula>"Baja"</formula>
    </cfRule>
  </conditionalFormatting>
  <conditionalFormatting sqref="BH72">
    <cfRule type="cellIs" dxfId="1917" priority="26" operator="equal">
      <formula>"Muy Baja"</formula>
    </cfRule>
  </conditionalFormatting>
  <conditionalFormatting sqref="BK72">
    <cfRule type="cellIs" dxfId="1916" priority="27" operator="equal">
      <formula>"Catastrófico"</formula>
    </cfRule>
  </conditionalFormatting>
  <conditionalFormatting sqref="BK72">
    <cfRule type="cellIs" dxfId="1915" priority="28" operator="equal">
      <formula>"Mayor"</formula>
    </cfRule>
  </conditionalFormatting>
  <conditionalFormatting sqref="BK72">
    <cfRule type="cellIs" dxfId="1914" priority="29" operator="equal">
      <formula>"Moderado"</formula>
    </cfRule>
  </conditionalFormatting>
  <conditionalFormatting sqref="BK72">
    <cfRule type="cellIs" dxfId="1913" priority="30" operator="equal">
      <formula>"Menor"</formula>
    </cfRule>
  </conditionalFormatting>
  <conditionalFormatting sqref="BK72">
    <cfRule type="cellIs" dxfId="1912" priority="31" operator="equal">
      <formula>"Leve"</formula>
    </cfRule>
  </conditionalFormatting>
  <conditionalFormatting sqref="BM72">
    <cfRule type="cellIs" dxfId="1911" priority="32" operator="equal">
      <formula>"Extremo"</formula>
    </cfRule>
  </conditionalFormatting>
  <conditionalFormatting sqref="BM72">
    <cfRule type="cellIs" dxfId="1910" priority="33" operator="equal">
      <formula>"Alto"</formula>
    </cfRule>
  </conditionalFormatting>
  <conditionalFormatting sqref="BM72">
    <cfRule type="cellIs" dxfId="1909" priority="34" operator="equal">
      <formula>"Moderado"</formula>
    </cfRule>
  </conditionalFormatting>
  <conditionalFormatting sqref="BM72">
    <cfRule type="cellIs" dxfId="1908" priority="35" operator="equal">
      <formula>"Bajo"</formula>
    </cfRule>
  </conditionalFormatting>
  <conditionalFormatting sqref="AG72:AG77">
    <cfRule type="containsText" dxfId="1907" priority="36" operator="containsText" text="❌">
      <formula>NOT(ISERROR(SEARCH(("❌"),(AG72))))</formula>
    </cfRule>
  </conditionalFormatting>
  <conditionalFormatting sqref="AH72">
    <cfRule type="cellIs" dxfId="1906" priority="37" operator="equal">
      <formula>"Catastrófico"</formula>
    </cfRule>
  </conditionalFormatting>
  <conditionalFormatting sqref="AH72">
    <cfRule type="cellIs" dxfId="1905" priority="38" operator="equal">
      <formula>"Mayor"</formula>
    </cfRule>
  </conditionalFormatting>
  <conditionalFormatting sqref="AH72">
    <cfRule type="cellIs" dxfId="1904" priority="39" operator="equal">
      <formula>"Moderado"</formula>
    </cfRule>
  </conditionalFormatting>
  <conditionalFormatting sqref="AH72">
    <cfRule type="cellIs" dxfId="1903" priority="40" operator="equal">
      <formula>"Menor"</formula>
    </cfRule>
  </conditionalFormatting>
  <conditionalFormatting sqref="AH72">
    <cfRule type="cellIs" dxfId="1902" priority="41" operator="equal">
      <formula>"Leve"</formula>
    </cfRule>
  </conditionalFormatting>
  <conditionalFormatting sqref="K72">
    <cfRule type="cellIs" dxfId="1901" priority="42" operator="equal">
      <formula>"Muy Alta"</formula>
    </cfRule>
  </conditionalFormatting>
  <conditionalFormatting sqref="K72">
    <cfRule type="cellIs" dxfId="1900" priority="43" operator="equal">
      <formula>"Alta"</formula>
    </cfRule>
  </conditionalFormatting>
  <conditionalFormatting sqref="K72">
    <cfRule type="cellIs" dxfId="1899" priority="44" operator="equal">
      <formula>"Media"</formula>
    </cfRule>
  </conditionalFormatting>
  <conditionalFormatting sqref="K72">
    <cfRule type="cellIs" dxfId="1898" priority="45" operator="equal">
      <formula>"Baja"</formula>
    </cfRule>
  </conditionalFormatting>
  <conditionalFormatting sqref="K72">
    <cfRule type="cellIs" dxfId="1897" priority="46" operator="equal">
      <formula>"Muy Baja"</formula>
    </cfRule>
  </conditionalFormatting>
  <conditionalFormatting sqref="BI72 BI78 BI84 BI90 BI96 BI114">
    <cfRule type="cellIs" dxfId="1896" priority="47" operator="equal">
      <formula>"Catastrófico"</formula>
    </cfRule>
  </conditionalFormatting>
  <conditionalFormatting sqref="BI72 BI78 BI84 BI90 BI96 BI114">
    <cfRule type="cellIs" dxfId="1895" priority="48" operator="equal">
      <formula>"Mayor"</formula>
    </cfRule>
  </conditionalFormatting>
  <conditionalFormatting sqref="BI72 BI78 BI84 BI90 BI96 BI114">
    <cfRule type="cellIs" dxfId="1894" priority="49" operator="equal">
      <formula>"Moderado"</formula>
    </cfRule>
  </conditionalFormatting>
  <conditionalFormatting sqref="BI72 BI78 BI84 BI90 BI96 BI114">
    <cfRule type="cellIs" dxfId="1893" priority="50" operator="equal">
      <formula>"Menor"</formula>
    </cfRule>
  </conditionalFormatting>
  <conditionalFormatting sqref="BI72 BI78 BI84 BI90 BI96 BI114">
    <cfRule type="cellIs" dxfId="1892" priority="51" operator="equal">
      <formula>"Leve"</formula>
    </cfRule>
  </conditionalFormatting>
  <conditionalFormatting sqref="BM72:BM77">
    <cfRule type="cellIs" dxfId="1891" priority="52" operator="equal">
      <formula>"Extremo"</formula>
    </cfRule>
  </conditionalFormatting>
  <conditionalFormatting sqref="BM72:BM77">
    <cfRule type="cellIs" dxfId="1890" priority="53" operator="equal">
      <formula>"Extremo"</formula>
    </cfRule>
  </conditionalFormatting>
  <conditionalFormatting sqref="BM72:BM77">
    <cfRule type="cellIs" dxfId="1889" priority="54" operator="equal">
      <formula>"Alta"</formula>
    </cfRule>
  </conditionalFormatting>
  <conditionalFormatting sqref="K72:K77">
    <cfRule type="cellIs" dxfId="1888" priority="55" operator="equal">
      <formula>"Casi Seguro"</formula>
    </cfRule>
  </conditionalFormatting>
  <conditionalFormatting sqref="K72:K77">
    <cfRule type="cellIs" dxfId="1887" priority="56" operator="equal">
      <formula>"Probable"</formula>
    </cfRule>
  </conditionalFormatting>
  <conditionalFormatting sqref="K72:K77">
    <cfRule type="cellIs" dxfId="1886" priority="57" operator="equal">
      <formula>"Posible"</formula>
    </cfRule>
  </conditionalFormatting>
  <conditionalFormatting sqref="K72:K77">
    <cfRule type="cellIs" dxfId="1885" priority="58" operator="equal">
      <formula>"Rara vez"</formula>
    </cfRule>
  </conditionalFormatting>
  <conditionalFormatting sqref="K72:K77">
    <cfRule type="cellIs" dxfId="1884" priority="59" operator="equal">
      <formula>"Improbable"</formula>
    </cfRule>
  </conditionalFormatting>
  <conditionalFormatting sqref="K72:K77">
    <cfRule type="cellIs" dxfId="1883" priority="60" operator="equal">
      <formula>"Rara vez"</formula>
    </cfRule>
  </conditionalFormatting>
  <conditionalFormatting sqref="BI72:BI101 BI114:BI119">
    <cfRule type="cellIs" dxfId="1882" priority="61" operator="equal">
      <formula>"Casi Seguro"</formula>
    </cfRule>
  </conditionalFormatting>
  <conditionalFormatting sqref="BI72:BI101 BI114:BI119">
    <cfRule type="cellIs" dxfId="1881" priority="62" operator="equal">
      <formula>"Probable"</formula>
    </cfRule>
  </conditionalFormatting>
  <conditionalFormatting sqref="BI72:BI101 BI114:BI119">
    <cfRule type="cellIs" dxfId="1880" priority="63" operator="equal">
      <formula>"Posible"</formula>
    </cfRule>
  </conditionalFormatting>
  <conditionalFormatting sqref="BI72:BI101 BI114:BI119">
    <cfRule type="cellIs" dxfId="1879" priority="64" operator="equal">
      <formula>"Improbable"</formula>
    </cfRule>
  </conditionalFormatting>
  <conditionalFormatting sqref="BI72:BI101 BI114:BI119">
    <cfRule type="cellIs" dxfId="1878" priority="65" operator="equal">
      <formula>"Rara vez"</formula>
    </cfRule>
  </conditionalFormatting>
  <conditionalFormatting sqref="AJ72:AJ77">
    <cfRule type="cellIs" dxfId="1877" priority="66" operator="equal">
      <formula>"Moderada"</formula>
    </cfRule>
  </conditionalFormatting>
  <conditionalFormatting sqref="AJ72:AJ77">
    <cfRule type="cellIs" dxfId="1876" priority="67" operator="equal">
      <formula>"Alta"</formula>
    </cfRule>
  </conditionalFormatting>
  <conditionalFormatting sqref="AJ72:AJ77">
    <cfRule type="cellIs" dxfId="1875" priority="68" operator="equal">
      <formula>"Extrema"</formula>
    </cfRule>
  </conditionalFormatting>
  <conditionalFormatting sqref="AJ78 AJ84 AJ90 AJ96 AJ114">
    <cfRule type="cellIs" dxfId="1874" priority="69" operator="equal">
      <formula>"Extremo"</formula>
    </cfRule>
  </conditionalFormatting>
  <conditionalFormatting sqref="AJ78 AJ84 AJ90 AJ96 AJ114">
    <cfRule type="cellIs" dxfId="1873" priority="70" operator="equal">
      <formula>"Alto"</formula>
    </cfRule>
  </conditionalFormatting>
  <conditionalFormatting sqref="AJ78 AJ84 AJ90 AJ96 AJ114">
    <cfRule type="cellIs" dxfId="1872" priority="71" operator="equal">
      <formula>"Moderado"</formula>
    </cfRule>
  </conditionalFormatting>
  <conditionalFormatting sqref="AJ78 AJ84 AJ90 AJ96 AJ114">
    <cfRule type="cellIs" dxfId="1871" priority="72" operator="equal">
      <formula>"Bajo"</formula>
    </cfRule>
  </conditionalFormatting>
  <conditionalFormatting sqref="BH78 BH84 BH90 BH96 BH114">
    <cfRule type="cellIs" dxfId="1870" priority="73" operator="equal">
      <formula>"Muy Alta"</formula>
    </cfRule>
  </conditionalFormatting>
  <conditionalFormatting sqref="BH78 BH84 BH90 BH96 BH114">
    <cfRule type="cellIs" dxfId="1869" priority="74" operator="equal">
      <formula>"Alta"</formula>
    </cfRule>
  </conditionalFormatting>
  <conditionalFormatting sqref="BH78 BH84 BH90 BH96 BH114">
    <cfRule type="cellIs" dxfId="1868" priority="75" operator="equal">
      <formula>"Media"</formula>
    </cfRule>
  </conditionalFormatting>
  <conditionalFormatting sqref="BH78 BH84 BH90 BH96 BH114">
    <cfRule type="cellIs" dxfId="1867" priority="76" operator="equal">
      <formula>"Baja"</formula>
    </cfRule>
  </conditionalFormatting>
  <conditionalFormatting sqref="BH78 BH84 BH90 BH96 BH114">
    <cfRule type="cellIs" dxfId="1866" priority="77" operator="equal">
      <formula>"Muy Baja"</formula>
    </cfRule>
  </conditionalFormatting>
  <conditionalFormatting sqref="BK78 BK84 BK90 BK96 BK114">
    <cfRule type="cellIs" dxfId="1865" priority="78" operator="equal">
      <formula>"Catastrófico"</formula>
    </cfRule>
  </conditionalFormatting>
  <conditionalFormatting sqref="BK78 BK84 BK90 BK96 BK114">
    <cfRule type="cellIs" dxfId="1864" priority="79" operator="equal">
      <formula>"Mayor"</formula>
    </cfRule>
  </conditionalFormatting>
  <conditionalFormatting sqref="BK78 BK84 BK90 BK96 BK114">
    <cfRule type="cellIs" dxfId="1863" priority="80" operator="equal">
      <formula>"Moderado"</formula>
    </cfRule>
  </conditionalFormatting>
  <conditionalFormatting sqref="BK78 BK84 BK90 BK96 BK114">
    <cfRule type="cellIs" dxfId="1862" priority="81" operator="equal">
      <formula>"Menor"</formula>
    </cfRule>
  </conditionalFormatting>
  <conditionalFormatting sqref="BK78 BK84 BK90 BK96 BK114">
    <cfRule type="cellIs" dxfId="1861" priority="82" operator="equal">
      <formula>"Leve"</formula>
    </cfRule>
  </conditionalFormatting>
  <conditionalFormatting sqref="BM78 BM84 BM90 BM96 BM114">
    <cfRule type="cellIs" dxfId="1860" priority="83" operator="equal">
      <formula>"Extremo"</formula>
    </cfRule>
  </conditionalFormatting>
  <conditionalFormatting sqref="BM78 BM84 BM90 BM96 BM114">
    <cfRule type="cellIs" dxfId="1859" priority="84" operator="equal">
      <formula>"Alto"</formula>
    </cfRule>
  </conditionalFormatting>
  <conditionalFormatting sqref="BM78 BM84 BM90 BM96 BM114">
    <cfRule type="cellIs" dxfId="1858" priority="85" operator="equal">
      <formula>"Moderado"</formula>
    </cfRule>
  </conditionalFormatting>
  <conditionalFormatting sqref="BM78 BM84 BM90 BM96 BM114">
    <cfRule type="cellIs" dxfId="1857" priority="86" operator="equal">
      <formula>"Bajo"</formula>
    </cfRule>
  </conditionalFormatting>
  <conditionalFormatting sqref="AG78:AG101 AG114:AG119">
    <cfRule type="containsText" dxfId="1856" priority="87" operator="containsText" text="❌">
      <formula>NOT(ISERROR(SEARCH(("❌"),(AG78))))</formula>
    </cfRule>
  </conditionalFormatting>
  <conditionalFormatting sqref="AH78 AH84 AH90 AH96 AH114 AH138">
    <cfRule type="cellIs" dxfId="1855" priority="88" operator="equal">
      <formula>"Catastrófico"</formula>
    </cfRule>
  </conditionalFormatting>
  <conditionalFormatting sqref="AH78 AH84 AH90 AH96 AH114 AH138">
    <cfRule type="cellIs" dxfId="1854" priority="89" operator="equal">
      <formula>"Mayor"</formula>
    </cfRule>
  </conditionalFormatting>
  <conditionalFormatting sqref="AH78 AH84 AH90 AH96 AH114 AH138">
    <cfRule type="cellIs" dxfId="1853" priority="90" operator="equal">
      <formula>"Moderado"</formula>
    </cfRule>
  </conditionalFormatting>
  <conditionalFormatting sqref="AH78 AH84 AH90 AH96 AH114 AH138">
    <cfRule type="cellIs" dxfId="1852" priority="91" operator="equal">
      <formula>"Menor"</formula>
    </cfRule>
  </conditionalFormatting>
  <conditionalFormatting sqref="AH78 AH84 AH90 AH96 AH114 AH138">
    <cfRule type="cellIs" dxfId="1851" priority="92" operator="equal">
      <formula>"Leve"</formula>
    </cfRule>
  </conditionalFormatting>
  <conditionalFormatting sqref="K78 K84 K90 K96 K114">
    <cfRule type="cellIs" dxfId="1850" priority="93" operator="equal">
      <formula>"Muy Alta"</formula>
    </cfRule>
  </conditionalFormatting>
  <conditionalFormatting sqref="K78 K84 K90 K96 K114">
    <cfRule type="cellIs" dxfId="1849" priority="94" operator="equal">
      <formula>"Alta"</formula>
    </cfRule>
  </conditionalFormatting>
  <conditionalFormatting sqref="K78 K84 K90 K96 K114">
    <cfRule type="cellIs" dxfId="1848" priority="95" operator="equal">
      <formula>"Media"</formula>
    </cfRule>
  </conditionalFormatting>
  <conditionalFormatting sqref="K78 K84 K90 K96 K114">
    <cfRule type="cellIs" dxfId="1847" priority="96" operator="equal">
      <formula>"Baja"</formula>
    </cfRule>
  </conditionalFormatting>
  <conditionalFormatting sqref="K78 K84 K90 K96 K114">
    <cfRule type="cellIs" dxfId="1846" priority="97" operator="equal">
      <formula>"Muy Baja"</formula>
    </cfRule>
  </conditionalFormatting>
  <conditionalFormatting sqref="BI78 BI84 BI90 BI96 BI114">
    <cfRule type="cellIs" dxfId="1845" priority="98" operator="equal">
      <formula>"Catastrófico"</formula>
    </cfRule>
  </conditionalFormatting>
  <conditionalFormatting sqref="BI78 BI84 BI90 BI96 BI114">
    <cfRule type="cellIs" dxfId="1844" priority="99" operator="equal">
      <formula>"Mayor"</formula>
    </cfRule>
  </conditionalFormatting>
  <conditionalFormatting sqref="BI78 BI84 BI90 BI96 BI114">
    <cfRule type="cellIs" dxfId="1843" priority="100" operator="equal">
      <formula>"Moderado"</formula>
    </cfRule>
  </conditionalFormatting>
  <conditionalFormatting sqref="BI78 BI84 BI90 BI96 BI114">
    <cfRule type="cellIs" dxfId="1842" priority="101" operator="equal">
      <formula>"Menor"</formula>
    </cfRule>
  </conditionalFormatting>
  <conditionalFormatting sqref="BI78 BI84 BI90 BI96 BI114">
    <cfRule type="cellIs" dxfId="1841" priority="102" operator="equal">
      <formula>"Leve"</formula>
    </cfRule>
  </conditionalFormatting>
  <conditionalFormatting sqref="BM78:BM101 BM114:BM119">
    <cfRule type="cellIs" dxfId="1840" priority="103" operator="equal">
      <formula>"Extremo"</formula>
    </cfRule>
  </conditionalFormatting>
  <conditionalFormatting sqref="BM78:BM101 BM114:BM119">
    <cfRule type="cellIs" dxfId="1839" priority="104" operator="equal">
      <formula>"Extremo"</formula>
    </cfRule>
  </conditionalFormatting>
  <conditionalFormatting sqref="BM78:BM101 BM114:BM119">
    <cfRule type="cellIs" dxfId="1838" priority="105" operator="equal">
      <formula>"Alta"</formula>
    </cfRule>
  </conditionalFormatting>
  <conditionalFormatting sqref="K78:K101 K114:K119">
    <cfRule type="cellIs" dxfId="1837" priority="106" operator="equal">
      <formula>"Casi Seguro"</formula>
    </cfRule>
  </conditionalFormatting>
  <conditionalFormatting sqref="K78:K101 K114:K119">
    <cfRule type="cellIs" dxfId="1836" priority="107" operator="equal">
      <formula>"Probable"</formula>
    </cfRule>
  </conditionalFormatting>
  <conditionalFormatting sqref="K78:K101 K114:K119">
    <cfRule type="cellIs" dxfId="1835" priority="108" operator="equal">
      <formula>"Posible"</formula>
    </cfRule>
  </conditionalFormatting>
  <conditionalFormatting sqref="K78:K101 K114:K119">
    <cfRule type="cellIs" dxfId="1834" priority="109" operator="equal">
      <formula>"Rara vez"</formula>
    </cfRule>
  </conditionalFormatting>
  <conditionalFormatting sqref="K78:K101 K114:K119">
    <cfRule type="cellIs" dxfId="1833" priority="110" operator="equal">
      <formula>"Improbable"</formula>
    </cfRule>
  </conditionalFormatting>
  <conditionalFormatting sqref="K78:K101 K114:K119">
    <cfRule type="cellIs" dxfId="1832" priority="111" operator="equal">
      <formula>"Rara vez"</formula>
    </cfRule>
  </conditionalFormatting>
  <conditionalFormatting sqref="BI78:BI101 BI114:BI119">
    <cfRule type="cellIs" dxfId="1831" priority="112" operator="equal">
      <formula>"Casi Seguro"</formula>
    </cfRule>
  </conditionalFormatting>
  <conditionalFormatting sqref="BI78:BI101 BI114:BI119">
    <cfRule type="cellIs" dxfId="1830" priority="113" operator="equal">
      <formula>"Probable"</formula>
    </cfRule>
  </conditionalFormatting>
  <conditionalFormatting sqref="BI78:BI101 BI114:BI119">
    <cfRule type="cellIs" dxfId="1829" priority="114" operator="equal">
      <formula>"Posible"</formula>
    </cfRule>
  </conditionalFormatting>
  <conditionalFormatting sqref="BI78:BI101 BI114:BI119">
    <cfRule type="cellIs" dxfId="1828" priority="115" operator="equal">
      <formula>"Improbable"</formula>
    </cfRule>
  </conditionalFormatting>
  <conditionalFormatting sqref="BI78:BI101 BI114:BI119">
    <cfRule type="cellIs" dxfId="1827" priority="116" operator="equal">
      <formula>"Rara vez"</formula>
    </cfRule>
  </conditionalFormatting>
  <conditionalFormatting sqref="AJ78:AJ101 AJ114:AJ119">
    <cfRule type="cellIs" dxfId="1826" priority="117" operator="equal">
      <formula>"Moderada"</formula>
    </cfRule>
  </conditionalFormatting>
  <conditionalFormatting sqref="AJ78:AJ101 AJ114:AJ119">
    <cfRule type="cellIs" dxfId="1825" priority="118" operator="equal">
      <formula>"Alta"</formula>
    </cfRule>
  </conditionalFormatting>
  <conditionalFormatting sqref="AJ78:AJ101 AJ114:AJ119">
    <cfRule type="cellIs" dxfId="1824" priority="119" operator="equal">
      <formula>"Extrema"</formula>
    </cfRule>
  </conditionalFormatting>
  <conditionalFormatting sqref="AJ84 AJ90 AJ96 AJ114">
    <cfRule type="cellIs" dxfId="1823" priority="120" operator="equal">
      <formula>"Extremo"</formula>
    </cfRule>
  </conditionalFormatting>
  <conditionalFormatting sqref="AJ84 AJ90 AJ96 AJ114">
    <cfRule type="cellIs" dxfId="1822" priority="121" operator="equal">
      <formula>"Alto"</formula>
    </cfRule>
  </conditionalFormatting>
  <conditionalFormatting sqref="AJ84 AJ90 AJ96 AJ114">
    <cfRule type="cellIs" dxfId="1821" priority="122" operator="equal">
      <formula>"Moderado"</formula>
    </cfRule>
  </conditionalFormatting>
  <conditionalFormatting sqref="AJ84 AJ90 AJ96 AJ114">
    <cfRule type="cellIs" dxfId="1820" priority="123" operator="equal">
      <formula>"Bajo"</formula>
    </cfRule>
  </conditionalFormatting>
  <conditionalFormatting sqref="BH84 BH90 BH96 BH114">
    <cfRule type="cellIs" dxfId="1819" priority="124" operator="equal">
      <formula>"Muy Alta"</formula>
    </cfRule>
  </conditionalFormatting>
  <conditionalFormatting sqref="BH84 BH90 BH96 BH114">
    <cfRule type="cellIs" dxfId="1818" priority="125" operator="equal">
      <formula>"Alta"</formula>
    </cfRule>
  </conditionalFormatting>
  <conditionalFormatting sqref="BH84 BH90 BH96 BH114">
    <cfRule type="cellIs" dxfId="1817" priority="126" operator="equal">
      <formula>"Media"</formula>
    </cfRule>
  </conditionalFormatting>
  <conditionalFormatting sqref="BH84 BH90 BH96 BH114">
    <cfRule type="cellIs" dxfId="1816" priority="127" operator="equal">
      <formula>"Baja"</formula>
    </cfRule>
  </conditionalFormatting>
  <conditionalFormatting sqref="BH84 BH90 BH96 BH114">
    <cfRule type="cellIs" dxfId="1815" priority="128" operator="equal">
      <formula>"Muy Baja"</formula>
    </cfRule>
  </conditionalFormatting>
  <conditionalFormatting sqref="BK84 BK90 BK96 BK114">
    <cfRule type="cellIs" dxfId="1814" priority="129" operator="equal">
      <formula>"Catastrófico"</formula>
    </cfRule>
  </conditionalFormatting>
  <conditionalFormatting sqref="BK84 BK90 BK96 BK114">
    <cfRule type="cellIs" dxfId="1813" priority="130" operator="equal">
      <formula>"Mayor"</formula>
    </cfRule>
  </conditionalFormatting>
  <conditionalFormatting sqref="BK84 BK90 BK96 BK114">
    <cfRule type="cellIs" dxfId="1812" priority="131" operator="equal">
      <formula>"Moderado"</formula>
    </cfRule>
  </conditionalFormatting>
  <conditionalFormatting sqref="BK84 BK90 BK96 BK114">
    <cfRule type="cellIs" dxfId="1811" priority="132" operator="equal">
      <formula>"Menor"</formula>
    </cfRule>
  </conditionalFormatting>
  <conditionalFormatting sqref="BK84 BK90 BK96 BK114">
    <cfRule type="cellIs" dxfId="1810" priority="133" operator="equal">
      <formula>"Leve"</formula>
    </cfRule>
  </conditionalFormatting>
  <conditionalFormatting sqref="BM84 BM90 BM96 BM114">
    <cfRule type="cellIs" dxfId="1809" priority="134" operator="equal">
      <formula>"Extremo"</formula>
    </cfRule>
  </conditionalFormatting>
  <conditionalFormatting sqref="BM84 BM90 BM96 BM114">
    <cfRule type="cellIs" dxfId="1808" priority="135" operator="equal">
      <formula>"Alto"</formula>
    </cfRule>
  </conditionalFormatting>
  <conditionalFormatting sqref="BM84 BM90 BM96 BM114">
    <cfRule type="cellIs" dxfId="1807" priority="136" operator="equal">
      <formula>"Moderado"</formula>
    </cfRule>
  </conditionalFormatting>
  <conditionalFormatting sqref="BM84 BM90 BM96 BM114">
    <cfRule type="cellIs" dxfId="1806" priority="137" operator="equal">
      <formula>"Bajo"</formula>
    </cfRule>
  </conditionalFormatting>
  <conditionalFormatting sqref="AG84:AG101 AG114:AG119">
    <cfRule type="containsText" dxfId="1805" priority="138" operator="containsText" text="❌">
      <formula>NOT(ISERROR(SEARCH(("❌"),(AG84))))</formula>
    </cfRule>
  </conditionalFormatting>
  <conditionalFormatting sqref="AH84 AH90 AH96 AH114 AH138">
    <cfRule type="cellIs" dxfId="1804" priority="139" operator="equal">
      <formula>"Catastrófico"</formula>
    </cfRule>
  </conditionalFormatting>
  <conditionalFormatting sqref="AH84 AH90 AH96 AH114 AH138">
    <cfRule type="cellIs" dxfId="1803" priority="140" operator="equal">
      <formula>"Mayor"</formula>
    </cfRule>
  </conditionalFormatting>
  <conditionalFormatting sqref="AH84 AH90 AH96 AH114 AH138">
    <cfRule type="cellIs" dxfId="1802" priority="141" operator="equal">
      <formula>"Moderado"</formula>
    </cfRule>
  </conditionalFormatting>
  <conditionalFormatting sqref="AH84 AH90 AH96 AH114 AH138">
    <cfRule type="cellIs" dxfId="1801" priority="142" operator="equal">
      <formula>"Menor"</formula>
    </cfRule>
  </conditionalFormatting>
  <conditionalFormatting sqref="AH84 AH90 AH96 AH114 AH138">
    <cfRule type="cellIs" dxfId="1800" priority="143" operator="equal">
      <formula>"Leve"</formula>
    </cfRule>
  </conditionalFormatting>
  <conditionalFormatting sqref="BM84:BM101 BM114:BM119">
    <cfRule type="cellIs" dxfId="1799" priority="154" operator="equal">
      <formula>"Extremo"</formula>
    </cfRule>
  </conditionalFormatting>
  <conditionalFormatting sqref="BM84:BM101 BM114:BM119">
    <cfRule type="cellIs" dxfId="1798" priority="155" operator="equal">
      <formula>"Extremo"</formula>
    </cfRule>
  </conditionalFormatting>
  <conditionalFormatting sqref="BM84:BM101 BM114:BM119">
    <cfRule type="cellIs" dxfId="1797" priority="156" operator="equal">
      <formula>"Alta"</formula>
    </cfRule>
  </conditionalFormatting>
  <conditionalFormatting sqref="K84:K101 K114:K119">
    <cfRule type="cellIs" dxfId="1796" priority="157" operator="equal">
      <formula>"Casi Seguro"</formula>
    </cfRule>
  </conditionalFormatting>
  <conditionalFormatting sqref="K84:K101 K114:K119">
    <cfRule type="cellIs" dxfId="1795" priority="158" operator="equal">
      <formula>"Probable"</formula>
    </cfRule>
  </conditionalFormatting>
  <conditionalFormatting sqref="K84:K101 K114:K119">
    <cfRule type="cellIs" dxfId="1794" priority="159" operator="equal">
      <formula>"Posible"</formula>
    </cfRule>
  </conditionalFormatting>
  <conditionalFormatting sqref="K84:K101 K114:K119">
    <cfRule type="cellIs" dxfId="1793" priority="160" operator="equal">
      <formula>"Rara vez"</formula>
    </cfRule>
  </conditionalFormatting>
  <conditionalFormatting sqref="K84:K101 K114:K119">
    <cfRule type="cellIs" dxfId="1792" priority="161" operator="equal">
      <formula>"Improbable"</formula>
    </cfRule>
  </conditionalFormatting>
  <conditionalFormatting sqref="K84:K101 K114:K119">
    <cfRule type="cellIs" dxfId="1791" priority="162" operator="equal">
      <formula>"Rara vez"</formula>
    </cfRule>
  </conditionalFormatting>
  <conditionalFormatting sqref="BI84:BI101 BI114:BI119">
    <cfRule type="cellIs" dxfId="1790" priority="163" operator="equal">
      <formula>"Casi Seguro"</formula>
    </cfRule>
  </conditionalFormatting>
  <conditionalFormatting sqref="BI84:BI101 BI114:BI119">
    <cfRule type="cellIs" dxfId="1789" priority="164" operator="equal">
      <formula>"Probable"</formula>
    </cfRule>
  </conditionalFormatting>
  <conditionalFormatting sqref="BI84:BI101 BI114:BI119">
    <cfRule type="cellIs" dxfId="1788" priority="165" operator="equal">
      <formula>"Posible"</formula>
    </cfRule>
  </conditionalFormatting>
  <conditionalFormatting sqref="BI84:BI101 BI114:BI119">
    <cfRule type="cellIs" dxfId="1787" priority="166" operator="equal">
      <formula>"Improbable"</formula>
    </cfRule>
  </conditionalFormatting>
  <conditionalFormatting sqref="BI84:BI101 BI114:BI119">
    <cfRule type="cellIs" dxfId="1786" priority="167" operator="equal">
      <formula>"Rara vez"</formula>
    </cfRule>
  </conditionalFormatting>
  <conditionalFormatting sqref="AJ84:AJ101 AJ114:AJ119">
    <cfRule type="cellIs" dxfId="1785" priority="168" operator="equal">
      <formula>"Moderada"</formula>
    </cfRule>
  </conditionalFormatting>
  <conditionalFormatting sqref="AJ84:AJ101 AJ114:AJ119">
    <cfRule type="cellIs" dxfId="1784" priority="169" operator="equal">
      <formula>"Alta"</formula>
    </cfRule>
  </conditionalFormatting>
  <conditionalFormatting sqref="AJ84:AJ101 AJ114:AJ119">
    <cfRule type="cellIs" dxfId="1783" priority="170" operator="equal">
      <formula>"Extrema"</formula>
    </cfRule>
  </conditionalFormatting>
  <conditionalFormatting sqref="AJ90">
    <cfRule type="cellIs" dxfId="1782" priority="171" operator="equal">
      <formula>"Extremo"</formula>
    </cfRule>
  </conditionalFormatting>
  <conditionalFormatting sqref="AJ90">
    <cfRule type="cellIs" dxfId="1781" priority="172" operator="equal">
      <formula>"Alto"</formula>
    </cfRule>
  </conditionalFormatting>
  <conditionalFormatting sqref="AJ90">
    <cfRule type="cellIs" dxfId="1780" priority="173" operator="equal">
      <formula>"Moderado"</formula>
    </cfRule>
  </conditionalFormatting>
  <conditionalFormatting sqref="AJ90">
    <cfRule type="cellIs" dxfId="1779" priority="174" operator="equal">
      <formula>"Bajo"</formula>
    </cfRule>
  </conditionalFormatting>
  <conditionalFormatting sqref="BH90 BH96 BH114">
    <cfRule type="cellIs" dxfId="1778" priority="175" operator="equal">
      <formula>"Muy Alta"</formula>
    </cfRule>
  </conditionalFormatting>
  <conditionalFormatting sqref="BH90 BH96 BH114">
    <cfRule type="cellIs" dxfId="1777" priority="176" operator="equal">
      <formula>"Alta"</formula>
    </cfRule>
  </conditionalFormatting>
  <conditionalFormatting sqref="BH90 BH96 BH114">
    <cfRule type="cellIs" dxfId="1776" priority="177" operator="equal">
      <formula>"Media"</formula>
    </cfRule>
  </conditionalFormatting>
  <conditionalFormatting sqref="BH90 BH96 BH114">
    <cfRule type="cellIs" dxfId="1775" priority="178" operator="equal">
      <formula>"Baja"</formula>
    </cfRule>
  </conditionalFormatting>
  <conditionalFormatting sqref="BH90 BH96 BH114">
    <cfRule type="cellIs" dxfId="1774" priority="179" operator="equal">
      <formula>"Muy Baja"</formula>
    </cfRule>
  </conditionalFormatting>
  <conditionalFormatting sqref="BK84 BK90 BK96 BK114">
    <cfRule type="cellIs" dxfId="1773" priority="180" operator="equal">
      <formula>"Catastrófico"</formula>
    </cfRule>
  </conditionalFormatting>
  <conditionalFormatting sqref="BK84 BK90 BK96 BK114">
    <cfRule type="cellIs" dxfId="1772" priority="181" operator="equal">
      <formula>"Mayor"</formula>
    </cfRule>
  </conditionalFormatting>
  <conditionalFormatting sqref="BK84 BK90 BK96 BK114">
    <cfRule type="cellIs" dxfId="1771" priority="182" operator="equal">
      <formula>"Moderado"</formula>
    </cfRule>
  </conditionalFormatting>
  <conditionalFormatting sqref="BK84 BK90 BK96 BK114">
    <cfRule type="cellIs" dxfId="1770" priority="183" operator="equal">
      <formula>"Menor"</formula>
    </cfRule>
  </conditionalFormatting>
  <conditionalFormatting sqref="BK84 BK90 BK96 BK114">
    <cfRule type="cellIs" dxfId="1769" priority="184" operator="equal">
      <formula>"Leve"</formula>
    </cfRule>
  </conditionalFormatting>
  <conditionalFormatting sqref="BM90 BM96 BM114">
    <cfRule type="cellIs" dxfId="1768" priority="185" operator="equal">
      <formula>"Extremo"</formula>
    </cfRule>
  </conditionalFormatting>
  <conditionalFormatting sqref="BM90 BM96 BM114">
    <cfRule type="cellIs" dxfId="1767" priority="186" operator="equal">
      <formula>"Alto"</formula>
    </cfRule>
  </conditionalFormatting>
  <conditionalFormatting sqref="BM90 BM96 BM114">
    <cfRule type="cellIs" dxfId="1766" priority="187" operator="equal">
      <formula>"Moderado"</formula>
    </cfRule>
  </conditionalFormatting>
  <conditionalFormatting sqref="BM90 BM96 BM114">
    <cfRule type="cellIs" dxfId="1765" priority="188" operator="equal">
      <formula>"Bajo"</formula>
    </cfRule>
  </conditionalFormatting>
  <conditionalFormatting sqref="AG90:AG95">
    <cfRule type="containsText" dxfId="1764" priority="189" operator="containsText" text="❌">
      <formula>NOT(ISERROR(SEARCH(("❌"),(AG90))))</formula>
    </cfRule>
  </conditionalFormatting>
  <conditionalFormatting sqref="AH90">
    <cfRule type="cellIs" dxfId="1763" priority="190" operator="equal">
      <formula>"Catastrófico"</formula>
    </cfRule>
  </conditionalFormatting>
  <conditionalFormatting sqref="AH90">
    <cfRule type="cellIs" dxfId="1762" priority="191" operator="equal">
      <formula>"Mayor"</formula>
    </cfRule>
  </conditionalFormatting>
  <conditionalFormatting sqref="AH90">
    <cfRule type="cellIs" dxfId="1761" priority="192" operator="equal">
      <formula>"Moderado"</formula>
    </cfRule>
  </conditionalFormatting>
  <conditionalFormatting sqref="AH90">
    <cfRule type="cellIs" dxfId="1760" priority="193" operator="equal">
      <formula>"Menor"</formula>
    </cfRule>
  </conditionalFormatting>
  <conditionalFormatting sqref="AH90">
    <cfRule type="cellIs" dxfId="1759" priority="194" operator="equal">
      <formula>"Leve"</formula>
    </cfRule>
  </conditionalFormatting>
  <conditionalFormatting sqref="K90">
    <cfRule type="cellIs" dxfId="1758" priority="195" operator="equal">
      <formula>"Muy Alta"</formula>
    </cfRule>
  </conditionalFormatting>
  <conditionalFormatting sqref="K90">
    <cfRule type="cellIs" dxfId="1757" priority="196" operator="equal">
      <formula>"Alta"</formula>
    </cfRule>
  </conditionalFormatting>
  <conditionalFormatting sqref="K90">
    <cfRule type="cellIs" dxfId="1756" priority="197" operator="equal">
      <formula>"Media"</formula>
    </cfRule>
  </conditionalFormatting>
  <conditionalFormatting sqref="K90">
    <cfRule type="cellIs" dxfId="1755" priority="198" operator="equal">
      <formula>"Baja"</formula>
    </cfRule>
  </conditionalFormatting>
  <conditionalFormatting sqref="K90">
    <cfRule type="cellIs" dxfId="1754" priority="199" operator="equal">
      <formula>"Muy Baja"</formula>
    </cfRule>
  </conditionalFormatting>
  <conditionalFormatting sqref="BI90 BI96 BI114">
    <cfRule type="cellIs" dxfId="1753" priority="200" operator="equal">
      <formula>"Catastrófico"</formula>
    </cfRule>
  </conditionalFormatting>
  <conditionalFormatting sqref="BI90 BI96 BI114">
    <cfRule type="cellIs" dxfId="1752" priority="201" operator="equal">
      <formula>"Mayor"</formula>
    </cfRule>
  </conditionalFormatting>
  <conditionalFormatting sqref="BI90 BI96 BI114">
    <cfRule type="cellIs" dxfId="1751" priority="202" operator="equal">
      <formula>"Moderado"</formula>
    </cfRule>
  </conditionalFormatting>
  <conditionalFormatting sqref="BI90 BI96 BI114">
    <cfRule type="cellIs" dxfId="1750" priority="203" operator="equal">
      <formula>"Menor"</formula>
    </cfRule>
  </conditionalFormatting>
  <conditionalFormatting sqref="BI90 BI96 BI114">
    <cfRule type="cellIs" dxfId="1749" priority="204" operator="equal">
      <formula>"Leve"</formula>
    </cfRule>
  </conditionalFormatting>
  <conditionalFormatting sqref="BM90:BM101 BM114:BM119">
    <cfRule type="cellIs" dxfId="1748" priority="205" operator="equal">
      <formula>"Extremo"</formula>
    </cfRule>
  </conditionalFormatting>
  <conditionalFormatting sqref="BM90:BM101 BM114:BM119">
    <cfRule type="cellIs" dxfId="1747" priority="206" operator="equal">
      <formula>"Extremo"</formula>
    </cfRule>
  </conditionalFormatting>
  <conditionalFormatting sqref="BM90:BM101 BM114:BM119">
    <cfRule type="cellIs" dxfId="1746" priority="207" operator="equal">
      <formula>"Alta"</formula>
    </cfRule>
  </conditionalFormatting>
  <conditionalFormatting sqref="K90:K95">
    <cfRule type="cellIs" dxfId="1745" priority="208" operator="equal">
      <formula>"Casi Seguro"</formula>
    </cfRule>
  </conditionalFormatting>
  <conditionalFormatting sqref="K90:K95">
    <cfRule type="cellIs" dxfId="1744" priority="209" operator="equal">
      <formula>"Probable"</formula>
    </cfRule>
  </conditionalFormatting>
  <conditionalFormatting sqref="K90:K95">
    <cfRule type="cellIs" dxfId="1743" priority="210" operator="equal">
      <formula>"Posible"</formula>
    </cfRule>
  </conditionalFormatting>
  <conditionalFormatting sqref="K90:K95">
    <cfRule type="cellIs" dxfId="1742" priority="211" operator="equal">
      <formula>"Rara vez"</formula>
    </cfRule>
  </conditionalFormatting>
  <conditionalFormatting sqref="K90:K95">
    <cfRule type="cellIs" dxfId="1741" priority="212" operator="equal">
      <formula>"Improbable"</formula>
    </cfRule>
  </conditionalFormatting>
  <conditionalFormatting sqref="K90:K95">
    <cfRule type="cellIs" dxfId="1740" priority="213" operator="equal">
      <formula>"Rara vez"</formula>
    </cfRule>
  </conditionalFormatting>
  <conditionalFormatting sqref="BI90:BI101 BI114:BI119">
    <cfRule type="cellIs" dxfId="1739" priority="214" operator="equal">
      <formula>"Casi Seguro"</formula>
    </cfRule>
  </conditionalFormatting>
  <conditionalFormatting sqref="BI90:BI101 BI114:BI119">
    <cfRule type="cellIs" dxfId="1738" priority="215" operator="equal">
      <formula>"Probable"</formula>
    </cfRule>
  </conditionalFormatting>
  <conditionalFormatting sqref="BI90:BI101 BI114:BI119">
    <cfRule type="cellIs" dxfId="1737" priority="216" operator="equal">
      <formula>"Posible"</formula>
    </cfRule>
  </conditionalFormatting>
  <conditionalFormatting sqref="BI90:BI101 BI114:BI119">
    <cfRule type="cellIs" dxfId="1736" priority="217" operator="equal">
      <formula>"Improbable"</formula>
    </cfRule>
  </conditionalFormatting>
  <conditionalFormatting sqref="BI90:BI101 BI114:BI119">
    <cfRule type="cellIs" dxfId="1735" priority="218" operator="equal">
      <formula>"Rara vez"</formula>
    </cfRule>
  </conditionalFormatting>
  <conditionalFormatting sqref="AJ90:AJ95">
    <cfRule type="cellIs" dxfId="1734" priority="219" operator="equal">
      <formula>"Moderada"</formula>
    </cfRule>
  </conditionalFormatting>
  <conditionalFormatting sqref="AJ90:AJ95">
    <cfRule type="cellIs" dxfId="1733" priority="220" operator="equal">
      <formula>"Alta"</formula>
    </cfRule>
  </conditionalFormatting>
  <conditionalFormatting sqref="AJ90:AJ95">
    <cfRule type="cellIs" dxfId="1732" priority="221" operator="equal">
      <formula>"Extrema"</formula>
    </cfRule>
  </conditionalFormatting>
  <conditionalFormatting sqref="AJ96">
    <cfRule type="cellIs" dxfId="1731" priority="222" operator="equal">
      <formula>"Extremo"</formula>
    </cfRule>
  </conditionalFormatting>
  <conditionalFormatting sqref="AJ96">
    <cfRule type="cellIs" dxfId="1730" priority="223" operator="equal">
      <formula>"Alto"</formula>
    </cfRule>
  </conditionalFormatting>
  <conditionalFormatting sqref="AJ96">
    <cfRule type="cellIs" dxfId="1729" priority="224" operator="equal">
      <formula>"Moderado"</formula>
    </cfRule>
  </conditionalFormatting>
  <conditionalFormatting sqref="AJ96">
    <cfRule type="cellIs" dxfId="1728" priority="225" operator="equal">
      <formula>"Bajo"</formula>
    </cfRule>
  </conditionalFormatting>
  <conditionalFormatting sqref="BH96 BH114">
    <cfRule type="cellIs" dxfId="1727" priority="226" operator="equal">
      <formula>"Muy Alta"</formula>
    </cfRule>
  </conditionalFormatting>
  <conditionalFormatting sqref="BH96 BH114">
    <cfRule type="cellIs" dxfId="1726" priority="227" operator="equal">
      <formula>"Alta"</formula>
    </cfRule>
  </conditionalFormatting>
  <conditionalFormatting sqref="BH96 BH114">
    <cfRule type="cellIs" dxfId="1725" priority="228" operator="equal">
      <formula>"Media"</formula>
    </cfRule>
  </conditionalFormatting>
  <conditionalFormatting sqref="BH96 BH114">
    <cfRule type="cellIs" dxfId="1724" priority="229" operator="equal">
      <formula>"Baja"</formula>
    </cfRule>
  </conditionalFormatting>
  <conditionalFormatting sqref="BH96 BH114">
    <cfRule type="cellIs" dxfId="1723" priority="230" operator="equal">
      <formula>"Muy Baja"</formula>
    </cfRule>
  </conditionalFormatting>
  <conditionalFormatting sqref="BK84 BK90 BK96 BK114">
    <cfRule type="cellIs" dxfId="1722" priority="231" operator="equal">
      <formula>"Catastrófico"</formula>
    </cfRule>
  </conditionalFormatting>
  <conditionalFormatting sqref="BK84 BK90 BK96 BK114">
    <cfRule type="cellIs" dxfId="1721" priority="232" operator="equal">
      <formula>"Mayor"</formula>
    </cfRule>
  </conditionalFormatting>
  <conditionalFormatting sqref="BK84 BK90 BK96 BK114">
    <cfRule type="cellIs" dxfId="1720" priority="233" operator="equal">
      <formula>"Moderado"</formula>
    </cfRule>
  </conditionalFormatting>
  <conditionalFormatting sqref="BK84 BK90 BK96 BK114">
    <cfRule type="cellIs" dxfId="1719" priority="234" operator="equal">
      <formula>"Menor"</formula>
    </cfRule>
  </conditionalFormatting>
  <conditionalFormatting sqref="BK84 BK90 BK96 BK114">
    <cfRule type="cellIs" dxfId="1718" priority="235" operator="equal">
      <formula>"Leve"</formula>
    </cfRule>
  </conditionalFormatting>
  <conditionalFormatting sqref="BM96 BM114">
    <cfRule type="cellIs" dxfId="1717" priority="236" operator="equal">
      <formula>"Extremo"</formula>
    </cfRule>
  </conditionalFormatting>
  <conditionalFormatting sqref="BM96 BM114">
    <cfRule type="cellIs" dxfId="1716" priority="237" operator="equal">
      <formula>"Alto"</formula>
    </cfRule>
  </conditionalFormatting>
  <conditionalFormatting sqref="BM96 BM114">
    <cfRule type="cellIs" dxfId="1715" priority="238" operator="equal">
      <formula>"Moderado"</formula>
    </cfRule>
  </conditionalFormatting>
  <conditionalFormatting sqref="BM96 BM114">
    <cfRule type="cellIs" dxfId="1714" priority="239" operator="equal">
      <formula>"Bajo"</formula>
    </cfRule>
  </conditionalFormatting>
  <conditionalFormatting sqref="AG96:AG101">
    <cfRule type="containsText" dxfId="1713" priority="240" operator="containsText" text="❌">
      <formula>NOT(ISERROR(SEARCH(("❌"),(AG96))))</formula>
    </cfRule>
  </conditionalFormatting>
  <conditionalFormatting sqref="AH96">
    <cfRule type="cellIs" dxfId="1712" priority="241" operator="equal">
      <formula>"Catastrófico"</formula>
    </cfRule>
  </conditionalFormatting>
  <conditionalFormatting sqref="AH96">
    <cfRule type="cellIs" dxfId="1711" priority="242" operator="equal">
      <formula>"Mayor"</formula>
    </cfRule>
  </conditionalFormatting>
  <conditionalFormatting sqref="AH96">
    <cfRule type="cellIs" dxfId="1710" priority="243" operator="equal">
      <formula>"Moderado"</formula>
    </cfRule>
  </conditionalFormatting>
  <conditionalFormatting sqref="AH96">
    <cfRule type="cellIs" dxfId="1709" priority="244" operator="equal">
      <formula>"Menor"</formula>
    </cfRule>
  </conditionalFormatting>
  <conditionalFormatting sqref="AH96">
    <cfRule type="cellIs" dxfId="1708" priority="245" operator="equal">
      <formula>"Leve"</formula>
    </cfRule>
  </conditionalFormatting>
  <conditionalFormatting sqref="K96 K114">
    <cfRule type="cellIs" dxfId="1707" priority="246" operator="equal">
      <formula>"Muy Alta"</formula>
    </cfRule>
  </conditionalFormatting>
  <conditionalFormatting sqref="K96 K114">
    <cfRule type="cellIs" dxfId="1706" priority="247" operator="equal">
      <formula>"Alta"</formula>
    </cfRule>
  </conditionalFormatting>
  <conditionalFormatting sqref="K96 K114">
    <cfRule type="cellIs" dxfId="1705" priority="248" operator="equal">
      <formula>"Media"</formula>
    </cfRule>
  </conditionalFormatting>
  <conditionalFormatting sqref="K96 K114">
    <cfRule type="cellIs" dxfId="1704" priority="249" operator="equal">
      <formula>"Baja"</formula>
    </cfRule>
  </conditionalFormatting>
  <conditionalFormatting sqref="K96 K114">
    <cfRule type="cellIs" dxfId="1703" priority="250" operator="equal">
      <formula>"Muy Baja"</formula>
    </cfRule>
  </conditionalFormatting>
  <conditionalFormatting sqref="BI96 BI114">
    <cfRule type="cellIs" dxfId="1702" priority="251" operator="equal">
      <formula>"Catastrófico"</formula>
    </cfRule>
  </conditionalFormatting>
  <conditionalFormatting sqref="BI96 BI114">
    <cfRule type="cellIs" dxfId="1701" priority="252" operator="equal">
      <formula>"Mayor"</formula>
    </cfRule>
  </conditionalFormatting>
  <conditionalFormatting sqref="BI96 BI114">
    <cfRule type="cellIs" dxfId="1700" priority="253" operator="equal">
      <formula>"Moderado"</formula>
    </cfRule>
  </conditionalFormatting>
  <conditionalFormatting sqref="BI96 BI114">
    <cfRule type="cellIs" dxfId="1699" priority="254" operator="equal">
      <formula>"Menor"</formula>
    </cfRule>
  </conditionalFormatting>
  <conditionalFormatting sqref="BI96 BI114">
    <cfRule type="cellIs" dxfId="1698" priority="255" operator="equal">
      <formula>"Leve"</formula>
    </cfRule>
  </conditionalFormatting>
  <conditionalFormatting sqref="BM96:BM101 BM114:BM119">
    <cfRule type="cellIs" dxfId="1697" priority="256" operator="equal">
      <formula>"Extremo"</formula>
    </cfRule>
  </conditionalFormatting>
  <conditionalFormatting sqref="BM96:BM101 BM114:BM119">
    <cfRule type="cellIs" dxfId="1696" priority="257" operator="equal">
      <formula>"Extremo"</formula>
    </cfRule>
  </conditionalFormatting>
  <conditionalFormatting sqref="BM96:BM101 BM114:BM119">
    <cfRule type="cellIs" dxfId="1695" priority="258" operator="equal">
      <formula>"Alta"</formula>
    </cfRule>
  </conditionalFormatting>
  <conditionalFormatting sqref="K96:K101 K114">
    <cfRule type="cellIs" dxfId="1694" priority="259" operator="equal">
      <formula>"Casi Seguro"</formula>
    </cfRule>
  </conditionalFormatting>
  <conditionalFormatting sqref="K96:K101 K114">
    <cfRule type="cellIs" dxfId="1693" priority="260" operator="equal">
      <formula>"Probable"</formula>
    </cfRule>
  </conditionalFormatting>
  <conditionalFormatting sqref="K96:K101 K114">
    <cfRule type="cellIs" dxfId="1692" priority="261" operator="equal">
      <formula>"Posible"</formula>
    </cfRule>
  </conditionalFormatting>
  <conditionalFormatting sqref="K96:K101 K114">
    <cfRule type="cellIs" dxfId="1691" priority="262" operator="equal">
      <formula>"Rara vez"</formula>
    </cfRule>
  </conditionalFormatting>
  <conditionalFormatting sqref="K96:K101 K114">
    <cfRule type="cellIs" dxfId="1690" priority="263" operator="equal">
      <formula>"Improbable"</formula>
    </cfRule>
  </conditionalFormatting>
  <conditionalFormatting sqref="K96:K101 K114">
    <cfRule type="cellIs" dxfId="1689" priority="264" operator="equal">
      <formula>"Rara vez"</formula>
    </cfRule>
  </conditionalFormatting>
  <conditionalFormatting sqref="BI96:BI101 BI114:BI119">
    <cfRule type="cellIs" dxfId="1688" priority="265" operator="equal">
      <formula>"Casi Seguro"</formula>
    </cfRule>
  </conditionalFormatting>
  <conditionalFormatting sqref="BI96:BI101 BI114:BI119">
    <cfRule type="cellIs" dxfId="1687" priority="266" operator="equal">
      <formula>"Probable"</formula>
    </cfRule>
  </conditionalFormatting>
  <conditionalFormatting sqref="BI96:BI101 BI114:BI119">
    <cfRule type="cellIs" dxfId="1686" priority="267" operator="equal">
      <formula>"Posible"</formula>
    </cfRule>
  </conditionalFormatting>
  <conditionalFormatting sqref="BI96:BI101 BI114:BI119">
    <cfRule type="cellIs" dxfId="1685" priority="268" operator="equal">
      <formula>"Improbable"</formula>
    </cfRule>
  </conditionalFormatting>
  <conditionalFormatting sqref="BI96:BI101 BI114:BI119">
    <cfRule type="cellIs" dxfId="1684" priority="269" operator="equal">
      <formula>"Rara vez"</formula>
    </cfRule>
  </conditionalFormatting>
  <conditionalFormatting sqref="AJ96:AJ101">
    <cfRule type="cellIs" dxfId="1683" priority="270" operator="equal">
      <formula>"Moderada"</formula>
    </cfRule>
  </conditionalFormatting>
  <conditionalFormatting sqref="AJ96:AJ101">
    <cfRule type="cellIs" dxfId="1682" priority="271" operator="equal">
      <formula>"Alta"</formula>
    </cfRule>
  </conditionalFormatting>
  <conditionalFormatting sqref="AJ96:AJ101">
    <cfRule type="cellIs" dxfId="1681" priority="272" operator="equal">
      <formula>"Extrema"</formula>
    </cfRule>
  </conditionalFormatting>
  <conditionalFormatting sqref="AJ114">
    <cfRule type="cellIs" dxfId="1680" priority="273" operator="equal">
      <formula>"Extremo"</formula>
    </cfRule>
  </conditionalFormatting>
  <conditionalFormatting sqref="AJ114">
    <cfRule type="cellIs" dxfId="1679" priority="274" operator="equal">
      <formula>"Alto"</formula>
    </cfRule>
  </conditionalFormatting>
  <conditionalFormatting sqref="AJ114">
    <cfRule type="cellIs" dxfId="1678" priority="275" operator="equal">
      <formula>"Moderado"</formula>
    </cfRule>
  </conditionalFormatting>
  <conditionalFormatting sqref="AJ114">
    <cfRule type="cellIs" dxfId="1677" priority="276" operator="equal">
      <formula>"Bajo"</formula>
    </cfRule>
  </conditionalFormatting>
  <conditionalFormatting sqref="BH114">
    <cfRule type="cellIs" dxfId="1676" priority="277" operator="equal">
      <formula>"Muy Alta"</formula>
    </cfRule>
  </conditionalFormatting>
  <conditionalFormatting sqref="BH114">
    <cfRule type="cellIs" dxfId="1675" priority="278" operator="equal">
      <formula>"Alta"</formula>
    </cfRule>
  </conditionalFormatting>
  <conditionalFormatting sqref="BH114">
    <cfRule type="cellIs" dxfId="1674" priority="279" operator="equal">
      <formula>"Media"</formula>
    </cfRule>
  </conditionalFormatting>
  <conditionalFormatting sqref="BH114">
    <cfRule type="cellIs" dxfId="1673" priority="280" operator="equal">
      <formula>"Baja"</formula>
    </cfRule>
  </conditionalFormatting>
  <conditionalFormatting sqref="BH114">
    <cfRule type="cellIs" dxfId="1672" priority="281" operator="equal">
      <formula>"Muy Baja"</formula>
    </cfRule>
  </conditionalFormatting>
  <conditionalFormatting sqref="BK84 BK90 BK96 BK114">
    <cfRule type="cellIs" dxfId="1671" priority="282" operator="equal">
      <formula>"Catastrófico"</formula>
    </cfRule>
  </conditionalFormatting>
  <conditionalFormatting sqref="BK84 BK90 BK96 BK114">
    <cfRule type="cellIs" dxfId="1670" priority="283" operator="equal">
      <formula>"Mayor"</formula>
    </cfRule>
  </conditionalFormatting>
  <conditionalFormatting sqref="BK84 BK90 BK96 BK114">
    <cfRule type="cellIs" dxfId="1669" priority="284" operator="equal">
      <formula>"Moderado"</formula>
    </cfRule>
  </conditionalFormatting>
  <conditionalFormatting sqref="BK84 BK90 BK96 BK114">
    <cfRule type="cellIs" dxfId="1668" priority="285" operator="equal">
      <formula>"Menor"</formula>
    </cfRule>
  </conditionalFormatting>
  <conditionalFormatting sqref="BK84 BK90 BK96 BK114">
    <cfRule type="cellIs" dxfId="1667" priority="286" operator="equal">
      <formula>"Leve"</formula>
    </cfRule>
  </conditionalFormatting>
  <conditionalFormatting sqref="BM114">
    <cfRule type="cellIs" dxfId="1666" priority="287" operator="equal">
      <formula>"Extremo"</formula>
    </cfRule>
  </conditionalFormatting>
  <conditionalFormatting sqref="BM114">
    <cfRule type="cellIs" dxfId="1665" priority="288" operator="equal">
      <formula>"Alto"</formula>
    </cfRule>
  </conditionalFormatting>
  <conditionalFormatting sqref="BM114">
    <cfRule type="cellIs" dxfId="1664" priority="289" operator="equal">
      <formula>"Moderado"</formula>
    </cfRule>
  </conditionalFormatting>
  <conditionalFormatting sqref="BM114">
    <cfRule type="cellIs" dxfId="1663" priority="290" operator="equal">
      <formula>"Bajo"</formula>
    </cfRule>
  </conditionalFormatting>
  <conditionalFormatting sqref="AG114:AG119">
    <cfRule type="containsText" dxfId="1662" priority="291" operator="containsText" text="❌">
      <formula>NOT(ISERROR(SEARCH(("❌"),(AG114))))</formula>
    </cfRule>
  </conditionalFormatting>
  <conditionalFormatting sqref="K114">
    <cfRule type="cellIs" dxfId="1661" priority="297" operator="equal">
      <formula>"Muy Alta"</formula>
    </cfRule>
  </conditionalFormatting>
  <conditionalFormatting sqref="K114">
    <cfRule type="cellIs" dxfId="1660" priority="298" operator="equal">
      <formula>"Alta"</formula>
    </cfRule>
  </conditionalFormatting>
  <conditionalFormatting sqref="K114">
    <cfRule type="cellIs" dxfId="1659" priority="299" operator="equal">
      <formula>"Media"</formula>
    </cfRule>
  </conditionalFormatting>
  <conditionalFormatting sqref="K114">
    <cfRule type="cellIs" dxfId="1658" priority="300" operator="equal">
      <formula>"Baja"</formula>
    </cfRule>
  </conditionalFormatting>
  <conditionalFormatting sqref="K114">
    <cfRule type="cellIs" dxfId="1657" priority="301" operator="equal">
      <formula>"Muy Baja"</formula>
    </cfRule>
  </conditionalFormatting>
  <conditionalFormatting sqref="BI114">
    <cfRule type="cellIs" dxfId="1656" priority="302" operator="equal">
      <formula>"Catastrófico"</formula>
    </cfRule>
  </conditionalFormatting>
  <conditionalFormatting sqref="BI114">
    <cfRule type="cellIs" dxfId="1655" priority="303" operator="equal">
      <formula>"Mayor"</formula>
    </cfRule>
  </conditionalFormatting>
  <conditionalFormatting sqref="BI114">
    <cfRule type="cellIs" dxfId="1654" priority="304" operator="equal">
      <formula>"Moderado"</formula>
    </cfRule>
  </conditionalFormatting>
  <conditionalFormatting sqref="BI114">
    <cfRule type="cellIs" dxfId="1653" priority="305" operator="equal">
      <formula>"Menor"</formula>
    </cfRule>
  </conditionalFormatting>
  <conditionalFormatting sqref="BI114">
    <cfRule type="cellIs" dxfId="1652" priority="306" operator="equal">
      <formula>"Leve"</formula>
    </cfRule>
  </conditionalFormatting>
  <conditionalFormatting sqref="BM114:BM119">
    <cfRule type="cellIs" dxfId="1651" priority="307" operator="equal">
      <formula>"Extremo"</formula>
    </cfRule>
  </conditionalFormatting>
  <conditionalFormatting sqref="BM114:BM119">
    <cfRule type="cellIs" dxfId="1650" priority="308" operator="equal">
      <formula>"Extremo"</formula>
    </cfRule>
  </conditionalFormatting>
  <conditionalFormatting sqref="BM114:BM119">
    <cfRule type="cellIs" dxfId="1649" priority="309" operator="equal">
      <formula>"Alta"</formula>
    </cfRule>
  </conditionalFormatting>
  <conditionalFormatting sqref="K114:K119">
    <cfRule type="cellIs" dxfId="1648" priority="310" operator="equal">
      <formula>"Casi Seguro"</formula>
    </cfRule>
  </conditionalFormatting>
  <conditionalFormatting sqref="K114:K119">
    <cfRule type="cellIs" dxfId="1647" priority="311" operator="equal">
      <formula>"Probable"</formula>
    </cfRule>
  </conditionalFormatting>
  <conditionalFormatting sqref="K114:K119">
    <cfRule type="cellIs" dxfId="1646" priority="312" operator="equal">
      <formula>"Posible"</formula>
    </cfRule>
  </conditionalFormatting>
  <conditionalFormatting sqref="K114:K119">
    <cfRule type="cellIs" dxfId="1645" priority="313" operator="equal">
      <formula>"Rara vez"</formula>
    </cfRule>
  </conditionalFormatting>
  <conditionalFormatting sqref="K114:K119">
    <cfRule type="cellIs" dxfId="1644" priority="314" operator="equal">
      <formula>"Improbable"</formula>
    </cfRule>
  </conditionalFormatting>
  <conditionalFormatting sqref="K114:K119">
    <cfRule type="cellIs" dxfId="1643" priority="315" operator="equal">
      <formula>"Rara vez"</formula>
    </cfRule>
  </conditionalFormatting>
  <conditionalFormatting sqref="BI114:BI119">
    <cfRule type="cellIs" dxfId="1642" priority="316" operator="equal">
      <formula>"Casi Seguro"</formula>
    </cfRule>
  </conditionalFormatting>
  <conditionalFormatting sqref="BI114:BI119">
    <cfRule type="cellIs" dxfId="1641" priority="317" operator="equal">
      <formula>"Probable"</formula>
    </cfRule>
  </conditionalFormatting>
  <conditionalFormatting sqref="BI114:BI119">
    <cfRule type="cellIs" dxfId="1640" priority="318" operator="equal">
      <formula>"Posible"</formula>
    </cfRule>
  </conditionalFormatting>
  <conditionalFormatting sqref="BI114:BI119">
    <cfRule type="cellIs" dxfId="1639" priority="319" operator="equal">
      <formula>"Improbable"</formula>
    </cfRule>
  </conditionalFormatting>
  <conditionalFormatting sqref="BI114:BI119">
    <cfRule type="cellIs" dxfId="1638" priority="320" operator="equal">
      <formula>"Rara vez"</formula>
    </cfRule>
  </conditionalFormatting>
  <conditionalFormatting sqref="AJ114:AJ119">
    <cfRule type="cellIs" dxfId="1637" priority="321" operator="equal">
      <formula>"Moderada"</formula>
    </cfRule>
  </conditionalFormatting>
  <conditionalFormatting sqref="AJ114:AJ119">
    <cfRule type="cellIs" dxfId="1636" priority="322" operator="equal">
      <formula>"Alta"</formula>
    </cfRule>
  </conditionalFormatting>
  <conditionalFormatting sqref="AJ114:AJ119">
    <cfRule type="cellIs" dxfId="1635" priority="323" operator="equal">
      <formula>"Extrema"</formula>
    </cfRule>
  </conditionalFormatting>
  <conditionalFormatting sqref="AJ138">
    <cfRule type="cellIs" dxfId="1634" priority="324" operator="equal">
      <formula>"Extremo"</formula>
    </cfRule>
  </conditionalFormatting>
  <conditionalFormatting sqref="AJ138">
    <cfRule type="cellIs" dxfId="1633" priority="325" operator="equal">
      <formula>"Alto"</formula>
    </cfRule>
  </conditionalFormatting>
  <conditionalFormatting sqref="AJ138">
    <cfRule type="cellIs" dxfId="1632" priority="326" operator="equal">
      <formula>"Moderado"</formula>
    </cfRule>
  </conditionalFormatting>
  <conditionalFormatting sqref="AJ138">
    <cfRule type="cellIs" dxfId="1631" priority="327" operator="equal">
      <formula>"Bajo"</formula>
    </cfRule>
  </conditionalFormatting>
  <conditionalFormatting sqref="AJ138:AJ143">
    <cfRule type="cellIs" dxfId="1630" priority="328" operator="equal">
      <formula>"Moderada"</formula>
    </cfRule>
  </conditionalFormatting>
  <conditionalFormatting sqref="AJ138:AJ143">
    <cfRule type="cellIs" dxfId="1629" priority="329" operator="equal">
      <formula>"Alta"</formula>
    </cfRule>
  </conditionalFormatting>
  <conditionalFormatting sqref="AJ138:AJ143">
    <cfRule type="cellIs" dxfId="1628" priority="330" operator="equal">
      <formula>"Extrema"</formula>
    </cfRule>
  </conditionalFormatting>
  <conditionalFormatting sqref="AJ138">
    <cfRule type="cellIs" dxfId="1627" priority="331" operator="equal">
      <formula>"Extremo"</formula>
    </cfRule>
  </conditionalFormatting>
  <conditionalFormatting sqref="AJ138">
    <cfRule type="cellIs" dxfId="1626" priority="332" operator="equal">
      <formula>"Alto"</formula>
    </cfRule>
  </conditionalFormatting>
  <conditionalFormatting sqref="AJ138">
    <cfRule type="cellIs" dxfId="1625" priority="333" operator="equal">
      <formula>"Moderado"</formula>
    </cfRule>
  </conditionalFormatting>
  <conditionalFormatting sqref="AJ138">
    <cfRule type="cellIs" dxfId="1624" priority="334" operator="equal">
      <formula>"Bajo"</formula>
    </cfRule>
  </conditionalFormatting>
  <conditionalFormatting sqref="AJ138:AJ143">
    <cfRule type="cellIs" dxfId="1623" priority="335" operator="equal">
      <formula>"Moderada"</formula>
    </cfRule>
  </conditionalFormatting>
  <conditionalFormatting sqref="AJ138:AJ143">
    <cfRule type="cellIs" dxfId="1622" priority="336" operator="equal">
      <formula>"Alta"</formula>
    </cfRule>
  </conditionalFormatting>
  <conditionalFormatting sqref="AJ138:AJ143">
    <cfRule type="cellIs" dxfId="1621" priority="337" operator="equal">
      <formula>"Extrema"</formula>
    </cfRule>
  </conditionalFormatting>
  <conditionalFormatting sqref="K138">
    <cfRule type="cellIs" dxfId="1620" priority="338" operator="equal">
      <formula>"Muy Alta"</formula>
    </cfRule>
  </conditionalFormatting>
  <conditionalFormatting sqref="K138">
    <cfRule type="cellIs" dxfId="1619" priority="339" operator="equal">
      <formula>"Alta"</formula>
    </cfRule>
  </conditionalFormatting>
  <conditionalFormatting sqref="K138">
    <cfRule type="cellIs" dxfId="1618" priority="340" operator="equal">
      <formula>"Media"</formula>
    </cfRule>
  </conditionalFormatting>
  <conditionalFormatting sqref="K138">
    <cfRule type="cellIs" dxfId="1617" priority="341" operator="equal">
      <formula>"Baja"</formula>
    </cfRule>
  </conditionalFormatting>
  <conditionalFormatting sqref="K138">
    <cfRule type="cellIs" dxfId="1616" priority="342" operator="equal">
      <formula>"Muy Baja"</formula>
    </cfRule>
  </conditionalFormatting>
  <conditionalFormatting sqref="K138:K143">
    <cfRule type="cellIs" dxfId="1615" priority="343" operator="equal">
      <formula>"Casi Seguro"</formula>
    </cfRule>
  </conditionalFormatting>
  <conditionalFormatting sqref="K138:K143">
    <cfRule type="cellIs" dxfId="1614" priority="344" operator="equal">
      <formula>"Probable"</formula>
    </cfRule>
  </conditionalFormatting>
  <conditionalFormatting sqref="K138:K143">
    <cfRule type="cellIs" dxfId="1613" priority="345" operator="equal">
      <formula>"Posible"</formula>
    </cfRule>
  </conditionalFormatting>
  <conditionalFormatting sqref="K138:K143">
    <cfRule type="cellIs" dxfId="1612" priority="346" operator="equal">
      <formula>"Rara vez"</formula>
    </cfRule>
  </conditionalFormatting>
  <conditionalFormatting sqref="K138:K143">
    <cfRule type="cellIs" dxfId="1611" priority="347" operator="equal">
      <formula>"Improbable"</formula>
    </cfRule>
  </conditionalFormatting>
  <conditionalFormatting sqref="K138:K143">
    <cfRule type="cellIs" dxfId="1610" priority="348" operator="equal">
      <formula>"Rara vez"</formula>
    </cfRule>
  </conditionalFormatting>
  <conditionalFormatting sqref="K138">
    <cfRule type="cellIs" dxfId="1609" priority="349" operator="equal">
      <formula>"Muy Alta"</formula>
    </cfRule>
  </conditionalFormatting>
  <conditionalFormatting sqref="K138">
    <cfRule type="cellIs" dxfId="1608" priority="350" operator="equal">
      <formula>"Alta"</formula>
    </cfRule>
  </conditionalFormatting>
  <conditionalFormatting sqref="K138">
    <cfRule type="cellIs" dxfId="1607" priority="351" operator="equal">
      <formula>"Media"</formula>
    </cfRule>
  </conditionalFormatting>
  <conditionalFormatting sqref="K138">
    <cfRule type="cellIs" dxfId="1606" priority="352" operator="equal">
      <formula>"Baja"</formula>
    </cfRule>
  </conditionalFormatting>
  <conditionalFormatting sqref="K138">
    <cfRule type="cellIs" dxfId="1605" priority="353" operator="equal">
      <formula>"Muy Baja"</formula>
    </cfRule>
  </conditionalFormatting>
  <conditionalFormatting sqref="K138:K143">
    <cfRule type="cellIs" dxfId="1604" priority="354" operator="equal">
      <formula>"Casi Seguro"</formula>
    </cfRule>
  </conditionalFormatting>
  <conditionalFormatting sqref="K138:K143">
    <cfRule type="cellIs" dxfId="1603" priority="355" operator="equal">
      <formula>"Probable"</formula>
    </cfRule>
  </conditionalFormatting>
  <conditionalFormatting sqref="K138:K143">
    <cfRule type="cellIs" dxfId="1602" priority="356" operator="equal">
      <formula>"Posible"</formula>
    </cfRule>
  </conditionalFormatting>
  <conditionalFormatting sqref="K138:K143">
    <cfRule type="cellIs" dxfId="1601" priority="357" operator="equal">
      <formula>"Rara vez"</formula>
    </cfRule>
  </conditionalFormatting>
  <conditionalFormatting sqref="K138:K143">
    <cfRule type="cellIs" dxfId="1600" priority="358" operator="equal">
      <formula>"Improbable"</formula>
    </cfRule>
  </conditionalFormatting>
  <conditionalFormatting sqref="K138:K143">
    <cfRule type="cellIs" dxfId="1599" priority="359" operator="equal">
      <formula>"Rara vez"</formula>
    </cfRule>
  </conditionalFormatting>
  <conditionalFormatting sqref="K138">
    <cfRule type="cellIs" dxfId="1598" priority="360" operator="equal">
      <formula>"Muy Alta"</formula>
    </cfRule>
  </conditionalFormatting>
  <conditionalFormatting sqref="K138">
    <cfRule type="cellIs" dxfId="1597" priority="361" operator="equal">
      <formula>"Alta"</formula>
    </cfRule>
  </conditionalFormatting>
  <conditionalFormatting sqref="K138">
    <cfRule type="cellIs" dxfId="1596" priority="362" operator="equal">
      <formula>"Media"</formula>
    </cfRule>
  </conditionalFormatting>
  <conditionalFormatting sqref="K138">
    <cfRule type="cellIs" dxfId="1595" priority="363" operator="equal">
      <formula>"Baja"</formula>
    </cfRule>
  </conditionalFormatting>
  <conditionalFormatting sqref="K138">
    <cfRule type="cellIs" dxfId="1594" priority="364" operator="equal">
      <formula>"Muy Baja"</formula>
    </cfRule>
  </conditionalFormatting>
  <conditionalFormatting sqref="K138">
    <cfRule type="cellIs" dxfId="1593" priority="365" operator="equal">
      <formula>"Casi Seguro"</formula>
    </cfRule>
  </conditionalFormatting>
  <conditionalFormatting sqref="K138">
    <cfRule type="cellIs" dxfId="1592" priority="366" operator="equal">
      <formula>"Probable"</formula>
    </cfRule>
  </conditionalFormatting>
  <conditionalFormatting sqref="K138">
    <cfRule type="cellIs" dxfId="1591" priority="367" operator="equal">
      <formula>"Posible"</formula>
    </cfRule>
  </conditionalFormatting>
  <conditionalFormatting sqref="K138">
    <cfRule type="cellIs" dxfId="1590" priority="368" operator="equal">
      <formula>"Rara vez"</formula>
    </cfRule>
  </conditionalFormatting>
  <conditionalFormatting sqref="K138">
    <cfRule type="cellIs" dxfId="1589" priority="369" operator="equal">
      <formula>"Improbable"</formula>
    </cfRule>
  </conditionalFormatting>
  <conditionalFormatting sqref="K138">
    <cfRule type="cellIs" dxfId="1588" priority="370" operator="equal">
      <formula>"Rara vez"</formula>
    </cfRule>
  </conditionalFormatting>
  <conditionalFormatting sqref="K138">
    <cfRule type="cellIs" dxfId="1587" priority="371" operator="equal">
      <formula>"Muy Alta"</formula>
    </cfRule>
  </conditionalFormatting>
  <conditionalFormatting sqref="K138">
    <cfRule type="cellIs" dxfId="1586" priority="372" operator="equal">
      <formula>"Alta"</formula>
    </cfRule>
  </conditionalFormatting>
  <conditionalFormatting sqref="K138">
    <cfRule type="cellIs" dxfId="1585" priority="373" operator="equal">
      <formula>"Media"</formula>
    </cfRule>
  </conditionalFormatting>
  <conditionalFormatting sqref="K138">
    <cfRule type="cellIs" dxfId="1584" priority="374" operator="equal">
      <formula>"Baja"</formula>
    </cfRule>
  </conditionalFormatting>
  <conditionalFormatting sqref="K138">
    <cfRule type="cellIs" dxfId="1583" priority="375" operator="equal">
      <formula>"Muy Baja"</formula>
    </cfRule>
  </conditionalFormatting>
  <conditionalFormatting sqref="K138:K143">
    <cfRule type="cellIs" dxfId="1582" priority="376" operator="equal">
      <formula>"Casi Seguro"</formula>
    </cfRule>
  </conditionalFormatting>
  <conditionalFormatting sqref="K138:K143">
    <cfRule type="cellIs" dxfId="1581" priority="377" operator="equal">
      <formula>"Probable"</formula>
    </cfRule>
  </conditionalFormatting>
  <conditionalFormatting sqref="K138:K143">
    <cfRule type="cellIs" dxfId="1580" priority="378" operator="equal">
      <formula>"Posible"</formula>
    </cfRule>
  </conditionalFormatting>
  <conditionalFormatting sqref="K138:K143">
    <cfRule type="cellIs" dxfId="1579" priority="379" operator="equal">
      <formula>"Rara vez"</formula>
    </cfRule>
  </conditionalFormatting>
  <conditionalFormatting sqref="K138:K143">
    <cfRule type="cellIs" dxfId="1578" priority="380" operator="equal">
      <formula>"Improbable"</formula>
    </cfRule>
  </conditionalFormatting>
  <conditionalFormatting sqref="K138:K143">
    <cfRule type="cellIs" dxfId="1577" priority="381" operator="equal">
      <formula>"Rara vez"</formula>
    </cfRule>
  </conditionalFormatting>
  <conditionalFormatting sqref="AG138:AG143">
    <cfRule type="containsText" dxfId="1576" priority="382" operator="containsText" text="❌">
      <formula>NOT(ISERROR(SEARCH(("❌"),(AG138))))</formula>
    </cfRule>
  </conditionalFormatting>
  <conditionalFormatting sqref="AG138:AG143">
    <cfRule type="containsText" dxfId="1575" priority="383" operator="containsText" text="❌">
      <formula>NOT(ISERROR(SEARCH(("❌"),(AG138))))</formula>
    </cfRule>
  </conditionalFormatting>
  <conditionalFormatting sqref="AG138:AG143">
    <cfRule type="containsText" dxfId="1574" priority="384" operator="containsText" text="❌">
      <formula>NOT(ISERROR(SEARCH(("❌"),(AG138))))</formula>
    </cfRule>
  </conditionalFormatting>
  <conditionalFormatting sqref="BI138">
    <cfRule type="cellIs" dxfId="1573" priority="385" operator="equal">
      <formula>"Catastrófico"</formula>
    </cfRule>
  </conditionalFormatting>
  <conditionalFormatting sqref="BI138">
    <cfRule type="cellIs" dxfId="1572" priority="386" operator="equal">
      <formula>"Mayor"</formula>
    </cfRule>
  </conditionalFormatting>
  <conditionalFormatting sqref="BI138">
    <cfRule type="cellIs" dxfId="1571" priority="387" operator="equal">
      <formula>"Moderado"</formula>
    </cfRule>
  </conditionalFormatting>
  <conditionalFormatting sqref="BI138">
    <cfRule type="cellIs" dxfId="1570" priority="388" operator="equal">
      <formula>"Menor"</formula>
    </cfRule>
  </conditionalFormatting>
  <conditionalFormatting sqref="BI138">
    <cfRule type="cellIs" dxfId="1569" priority="389" operator="equal">
      <formula>"Leve"</formula>
    </cfRule>
  </conditionalFormatting>
  <conditionalFormatting sqref="BI138:BI143">
    <cfRule type="cellIs" dxfId="1568" priority="390" operator="equal">
      <formula>"Casi Seguro"</formula>
    </cfRule>
  </conditionalFormatting>
  <conditionalFormatting sqref="BI138:BI143">
    <cfRule type="cellIs" dxfId="1567" priority="391" operator="equal">
      <formula>"Probable"</formula>
    </cfRule>
  </conditionalFormatting>
  <conditionalFormatting sqref="BI138:BI143">
    <cfRule type="cellIs" dxfId="1566" priority="392" operator="equal">
      <formula>"Posible"</formula>
    </cfRule>
  </conditionalFormatting>
  <conditionalFormatting sqref="BI138:BI143">
    <cfRule type="cellIs" dxfId="1565" priority="393" operator="equal">
      <formula>"Improbable"</formula>
    </cfRule>
  </conditionalFormatting>
  <conditionalFormatting sqref="BI138:BI143">
    <cfRule type="cellIs" dxfId="1564" priority="394" operator="equal">
      <formula>"Rara vez"</formula>
    </cfRule>
  </conditionalFormatting>
  <conditionalFormatting sqref="BI138">
    <cfRule type="cellIs" dxfId="1563" priority="395" operator="equal">
      <formula>"Catastrófico"</formula>
    </cfRule>
  </conditionalFormatting>
  <conditionalFormatting sqref="BI138">
    <cfRule type="cellIs" dxfId="1562" priority="396" operator="equal">
      <formula>"Mayor"</formula>
    </cfRule>
  </conditionalFormatting>
  <conditionalFormatting sqref="BI138">
    <cfRule type="cellIs" dxfId="1561" priority="397" operator="equal">
      <formula>"Moderado"</formula>
    </cfRule>
  </conditionalFormatting>
  <conditionalFormatting sqref="BI138">
    <cfRule type="cellIs" dxfId="1560" priority="398" operator="equal">
      <formula>"Menor"</formula>
    </cfRule>
  </conditionalFormatting>
  <conditionalFormatting sqref="BI138">
    <cfRule type="cellIs" dxfId="1559" priority="399" operator="equal">
      <formula>"Leve"</formula>
    </cfRule>
  </conditionalFormatting>
  <conditionalFormatting sqref="BI138:BI143">
    <cfRule type="cellIs" dxfId="1558" priority="400" operator="equal">
      <formula>"Casi Seguro"</formula>
    </cfRule>
  </conditionalFormatting>
  <conditionalFormatting sqref="BI138:BI143">
    <cfRule type="cellIs" dxfId="1557" priority="401" operator="equal">
      <formula>"Probable"</formula>
    </cfRule>
  </conditionalFormatting>
  <conditionalFormatting sqref="BI138:BI143">
    <cfRule type="cellIs" dxfId="1556" priority="402" operator="equal">
      <formula>"Posible"</formula>
    </cfRule>
  </conditionalFormatting>
  <conditionalFormatting sqref="BI138:BI143">
    <cfRule type="cellIs" dxfId="1555" priority="403" operator="equal">
      <formula>"Improbable"</formula>
    </cfRule>
  </conditionalFormatting>
  <conditionalFormatting sqref="BI138:BI143">
    <cfRule type="cellIs" dxfId="1554" priority="404" operator="equal">
      <formula>"Rara vez"</formula>
    </cfRule>
  </conditionalFormatting>
  <conditionalFormatting sqref="BH138">
    <cfRule type="cellIs" dxfId="1553" priority="405" operator="equal">
      <formula>"Muy Alta"</formula>
    </cfRule>
  </conditionalFormatting>
  <conditionalFormatting sqref="BH138">
    <cfRule type="cellIs" dxfId="1552" priority="406" operator="equal">
      <formula>"Alta"</formula>
    </cfRule>
  </conditionalFormatting>
  <conditionalFormatting sqref="BH138">
    <cfRule type="cellIs" dxfId="1551" priority="407" operator="equal">
      <formula>"Media"</formula>
    </cfRule>
  </conditionalFormatting>
  <conditionalFormatting sqref="BH138">
    <cfRule type="cellIs" dxfId="1550" priority="408" operator="equal">
      <formula>"Baja"</formula>
    </cfRule>
  </conditionalFormatting>
  <conditionalFormatting sqref="BH138">
    <cfRule type="cellIs" dxfId="1549" priority="409" operator="equal">
      <formula>"Muy Baja"</formula>
    </cfRule>
  </conditionalFormatting>
  <conditionalFormatting sqref="BK138">
    <cfRule type="cellIs" dxfId="1548" priority="410" operator="equal">
      <formula>"Catastrófico"</formula>
    </cfRule>
  </conditionalFormatting>
  <conditionalFormatting sqref="BK138">
    <cfRule type="cellIs" dxfId="1547" priority="411" operator="equal">
      <formula>"Mayor"</formula>
    </cfRule>
  </conditionalFormatting>
  <conditionalFormatting sqref="BK138">
    <cfRule type="cellIs" dxfId="1546" priority="412" operator="equal">
      <formula>"Moderado"</formula>
    </cfRule>
  </conditionalFormatting>
  <conditionalFormatting sqref="BK138">
    <cfRule type="cellIs" dxfId="1545" priority="413" operator="equal">
      <formula>"Menor"</formula>
    </cfRule>
  </conditionalFormatting>
  <conditionalFormatting sqref="BK138">
    <cfRule type="cellIs" dxfId="1544" priority="414" operator="equal">
      <formula>"Leve"</formula>
    </cfRule>
  </conditionalFormatting>
  <conditionalFormatting sqref="BM138">
    <cfRule type="cellIs" dxfId="1543" priority="415" operator="equal">
      <formula>"Extremo"</formula>
    </cfRule>
  </conditionalFormatting>
  <conditionalFormatting sqref="BM138">
    <cfRule type="cellIs" dxfId="1542" priority="416" operator="equal">
      <formula>"Alto"</formula>
    </cfRule>
  </conditionalFormatting>
  <conditionalFormatting sqref="BM138">
    <cfRule type="cellIs" dxfId="1541" priority="417" operator="equal">
      <formula>"Moderado"</formula>
    </cfRule>
  </conditionalFormatting>
  <conditionalFormatting sqref="BM138">
    <cfRule type="cellIs" dxfId="1540" priority="418" operator="equal">
      <formula>"Bajo"</formula>
    </cfRule>
  </conditionalFormatting>
  <conditionalFormatting sqref="BI138">
    <cfRule type="cellIs" dxfId="1539" priority="419" operator="equal">
      <formula>"Catastrófico"</formula>
    </cfRule>
  </conditionalFormatting>
  <conditionalFormatting sqref="BI138">
    <cfRule type="cellIs" dxfId="1538" priority="420" operator="equal">
      <formula>"Mayor"</formula>
    </cfRule>
  </conditionalFormatting>
  <conditionalFormatting sqref="BI138">
    <cfRule type="cellIs" dxfId="1537" priority="421" operator="equal">
      <formula>"Moderado"</formula>
    </cfRule>
  </conditionalFormatting>
  <conditionalFormatting sqref="BI138">
    <cfRule type="cellIs" dxfId="1536" priority="422" operator="equal">
      <formula>"Menor"</formula>
    </cfRule>
  </conditionalFormatting>
  <conditionalFormatting sqref="BI138">
    <cfRule type="cellIs" dxfId="1535" priority="423" operator="equal">
      <formula>"Leve"</formula>
    </cfRule>
  </conditionalFormatting>
  <conditionalFormatting sqref="BM138:BM143">
    <cfRule type="cellIs" dxfId="1534" priority="424" operator="equal">
      <formula>"Extremo"</formula>
    </cfRule>
  </conditionalFormatting>
  <conditionalFormatting sqref="BM138:BM143">
    <cfRule type="cellIs" dxfId="1533" priority="425" operator="equal">
      <formula>"Alta"</formula>
    </cfRule>
  </conditionalFormatting>
  <conditionalFormatting sqref="BI138:BI143">
    <cfRule type="cellIs" dxfId="1532" priority="426" operator="equal">
      <formula>"Casi Seguro"</formula>
    </cfRule>
  </conditionalFormatting>
  <conditionalFormatting sqref="BI138:BI143">
    <cfRule type="cellIs" dxfId="1531" priority="427" operator="equal">
      <formula>"Probable"</formula>
    </cfRule>
  </conditionalFormatting>
  <conditionalFormatting sqref="BI138:BI143">
    <cfRule type="cellIs" dxfId="1530" priority="428" operator="equal">
      <formula>"Posible"</formula>
    </cfRule>
  </conditionalFormatting>
  <conditionalFormatting sqref="BI138:BI143">
    <cfRule type="cellIs" dxfId="1529" priority="429" operator="equal">
      <formula>"Improbable"</formula>
    </cfRule>
  </conditionalFormatting>
  <conditionalFormatting sqref="BI138:BI143">
    <cfRule type="cellIs" dxfId="1528" priority="430" operator="equal">
      <formula>"Rara vez"</formula>
    </cfRule>
  </conditionalFormatting>
  <conditionalFormatting sqref="BH138">
    <cfRule type="cellIs" dxfId="1527" priority="431" operator="equal">
      <formula>"Muy Alta"</formula>
    </cfRule>
  </conditionalFormatting>
  <conditionalFormatting sqref="BH138">
    <cfRule type="cellIs" dxfId="1526" priority="432" operator="equal">
      <formula>"Alta"</formula>
    </cfRule>
  </conditionalFormatting>
  <conditionalFormatting sqref="BH138">
    <cfRule type="cellIs" dxfId="1525" priority="433" operator="equal">
      <formula>"Media"</formula>
    </cfRule>
  </conditionalFormatting>
  <conditionalFormatting sqref="BH138">
    <cfRule type="cellIs" dxfId="1524" priority="434" operator="equal">
      <formula>"Baja"</formula>
    </cfRule>
  </conditionalFormatting>
  <conditionalFormatting sqref="BH138">
    <cfRule type="cellIs" dxfId="1523" priority="435" operator="equal">
      <formula>"Muy Baja"</formula>
    </cfRule>
  </conditionalFormatting>
  <conditionalFormatting sqref="BK138">
    <cfRule type="cellIs" dxfId="1522" priority="436" operator="equal">
      <formula>"Catastrófico"</formula>
    </cfRule>
  </conditionalFormatting>
  <conditionalFormatting sqref="BK138">
    <cfRule type="cellIs" dxfId="1521" priority="437" operator="equal">
      <formula>"Mayor"</formula>
    </cfRule>
  </conditionalFormatting>
  <conditionalFormatting sqref="BK138">
    <cfRule type="cellIs" dxfId="1520" priority="438" operator="equal">
      <formula>"Moderado"</formula>
    </cfRule>
  </conditionalFormatting>
  <conditionalFormatting sqref="BK138">
    <cfRule type="cellIs" dxfId="1519" priority="439" operator="equal">
      <formula>"Menor"</formula>
    </cfRule>
  </conditionalFormatting>
  <conditionalFormatting sqref="BK138">
    <cfRule type="cellIs" dxfId="1518" priority="440" operator="equal">
      <formula>"Leve"</formula>
    </cfRule>
  </conditionalFormatting>
  <conditionalFormatting sqref="BM138">
    <cfRule type="cellIs" dxfId="1517" priority="441" operator="equal">
      <formula>"Extremo"</formula>
    </cfRule>
  </conditionalFormatting>
  <conditionalFormatting sqref="BM138">
    <cfRule type="cellIs" dxfId="1516" priority="442" operator="equal">
      <formula>"Alto"</formula>
    </cfRule>
  </conditionalFormatting>
  <conditionalFormatting sqref="BM138">
    <cfRule type="cellIs" dxfId="1515" priority="443" operator="equal">
      <formula>"Moderado"</formula>
    </cfRule>
  </conditionalFormatting>
  <conditionalFormatting sqref="BM138">
    <cfRule type="cellIs" dxfId="1514" priority="444" operator="equal">
      <formula>"Bajo"</formula>
    </cfRule>
  </conditionalFormatting>
  <conditionalFormatting sqref="BI138">
    <cfRule type="cellIs" dxfId="1513" priority="445" operator="equal">
      <formula>"Catastrófico"</formula>
    </cfRule>
  </conditionalFormatting>
  <conditionalFormatting sqref="BI138">
    <cfRule type="cellIs" dxfId="1512" priority="446" operator="equal">
      <formula>"Mayor"</formula>
    </cfRule>
  </conditionalFormatting>
  <conditionalFormatting sqref="BI138">
    <cfRule type="cellIs" dxfId="1511" priority="447" operator="equal">
      <formula>"Moderado"</formula>
    </cfRule>
  </conditionalFormatting>
  <conditionalFormatting sqref="BI138">
    <cfRule type="cellIs" dxfId="1510" priority="448" operator="equal">
      <formula>"Menor"</formula>
    </cfRule>
  </conditionalFormatting>
  <conditionalFormatting sqref="BI138">
    <cfRule type="cellIs" dxfId="1509" priority="449" operator="equal">
      <formula>"Leve"</formula>
    </cfRule>
  </conditionalFormatting>
  <conditionalFormatting sqref="BM138:BM143">
    <cfRule type="cellIs" dxfId="1508" priority="450" operator="equal">
      <formula>"Extremo"</formula>
    </cfRule>
  </conditionalFormatting>
  <conditionalFormatting sqref="BM138:BM143">
    <cfRule type="cellIs" dxfId="1507" priority="451" operator="equal">
      <formula>"Alta"</formula>
    </cfRule>
  </conditionalFormatting>
  <conditionalFormatting sqref="BI138:BI143">
    <cfRule type="cellIs" dxfId="1506" priority="452" operator="equal">
      <formula>"Casi Seguro"</formula>
    </cfRule>
  </conditionalFormatting>
  <conditionalFormatting sqref="BI138:BI143">
    <cfRule type="cellIs" dxfId="1505" priority="453" operator="equal">
      <formula>"Probable"</formula>
    </cfRule>
  </conditionalFormatting>
  <conditionalFormatting sqref="BI138:BI143">
    <cfRule type="cellIs" dxfId="1504" priority="454" operator="equal">
      <formula>"Posible"</formula>
    </cfRule>
  </conditionalFormatting>
  <conditionalFormatting sqref="BI138:BI143">
    <cfRule type="cellIs" dxfId="1503" priority="455" operator="equal">
      <formula>"Improbable"</formula>
    </cfRule>
  </conditionalFormatting>
  <conditionalFormatting sqref="BI138:BI143">
    <cfRule type="cellIs" dxfId="1502" priority="456" operator="equal">
      <formula>"Rara vez"</formula>
    </cfRule>
  </conditionalFormatting>
  <conditionalFormatting sqref="BH138">
    <cfRule type="cellIs" dxfId="1501" priority="457" operator="equal">
      <formula>"Muy Alta"</formula>
    </cfRule>
  </conditionalFormatting>
  <conditionalFormatting sqref="BH138">
    <cfRule type="cellIs" dxfId="1500" priority="458" operator="equal">
      <formula>"Alta"</formula>
    </cfRule>
  </conditionalFormatting>
  <conditionalFormatting sqref="BH138">
    <cfRule type="cellIs" dxfId="1499" priority="459" operator="equal">
      <formula>"Media"</formula>
    </cfRule>
  </conditionalFormatting>
  <conditionalFormatting sqref="BH138">
    <cfRule type="cellIs" dxfId="1498" priority="460" operator="equal">
      <formula>"Baja"</formula>
    </cfRule>
  </conditionalFormatting>
  <conditionalFormatting sqref="BH138">
    <cfRule type="cellIs" dxfId="1497" priority="461" operator="equal">
      <formula>"Muy Baja"</formula>
    </cfRule>
  </conditionalFormatting>
  <conditionalFormatting sqref="BK138">
    <cfRule type="cellIs" dxfId="1496" priority="462" operator="equal">
      <formula>"Catastrófico"</formula>
    </cfRule>
  </conditionalFormatting>
  <conditionalFormatting sqref="BK138">
    <cfRule type="cellIs" dxfId="1495" priority="463" operator="equal">
      <formula>"Mayor"</formula>
    </cfRule>
  </conditionalFormatting>
  <conditionalFormatting sqref="BK138">
    <cfRule type="cellIs" dxfId="1494" priority="464" operator="equal">
      <formula>"Moderado"</formula>
    </cfRule>
  </conditionalFormatting>
  <conditionalFormatting sqref="BK138">
    <cfRule type="cellIs" dxfId="1493" priority="465" operator="equal">
      <formula>"Menor"</formula>
    </cfRule>
  </conditionalFormatting>
  <conditionalFormatting sqref="BK138">
    <cfRule type="cellIs" dxfId="1492" priority="466" operator="equal">
      <formula>"Leve"</formula>
    </cfRule>
  </conditionalFormatting>
  <conditionalFormatting sqref="BM138">
    <cfRule type="cellIs" dxfId="1491" priority="467" operator="equal">
      <formula>"Extremo"</formula>
    </cfRule>
  </conditionalFormatting>
  <conditionalFormatting sqref="BM138">
    <cfRule type="cellIs" dxfId="1490" priority="468" operator="equal">
      <formula>"Alto"</formula>
    </cfRule>
  </conditionalFormatting>
  <conditionalFormatting sqref="BM138">
    <cfRule type="cellIs" dxfId="1489" priority="469" operator="equal">
      <formula>"Moderado"</formula>
    </cfRule>
  </conditionalFormatting>
  <conditionalFormatting sqref="BM138">
    <cfRule type="cellIs" dxfId="1488" priority="470" operator="equal">
      <formula>"Bajo"</formula>
    </cfRule>
  </conditionalFormatting>
  <conditionalFormatting sqref="BI138">
    <cfRule type="cellIs" dxfId="1487" priority="471" operator="equal">
      <formula>"Catastrófico"</formula>
    </cfRule>
  </conditionalFormatting>
  <conditionalFormatting sqref="BI138">
    <cfRule type="cellIs" dxfId="1486" priority="472" operator="equal">
      <formula>"Mayor"</formula>
    </cfRule>
  </conditionalFormatting>
  <conditionalFormatting sqref="BI138">
    <cfRule type="cellIs" dxfId="1485" priority="473" operator="equal">
      <formula>"Moderado"</formula>
    </cfRule>
  </conditionalFormatting>
  <conditionalFormatting sqref="BI138">
    <cfRule type="cellIs" dxfId="1484" priority="474" operator="equal">
      <formula>"Menor"</formula>
    </cfRule>
  </conditionalFormatting>
  <conditionalFormatting sqref="BI138">
    <cfRule type="cellIs" dxfId="1483" priority="475" operator="equal">
      <formula>"Leve"</formula>
    </cfRule>
  </conditionalFormatting>
  <conditionalFormatting sqref="BM138:BM143">
    <cfRule type="cellIs" dxfId="1482" priority="476" operator="equal">
      <formula>"Extremo"</formula>
    </cfRule>
  </conditionalFormatting>
  <conditionalFormatting sqref="BM138:BM143">
    <cfRule type="cellIs" dxfId="1481" priority="477" operator="equal">
      <formula>"Alta"</formula>
    </cfRule>
  </conditionalFormatting>
  <conditionalFormatting sqref="BI138:BI143">
    <cfRule type="cellIs" dxfId="1480" priority="478" operator="equal">
      <formula>"Casi Seguro"</formula>
    </cfRule>
  </conditionalFormatting>
  <conditionalFormatting sqref="BI138:BI143">
    <cfRule type="cellIs" dxfId="1479" priority="479" operator="equal">
      <formula>"Probable"</formula>
    </cfRule>
  </conditionalFormatting>
  <conditionalFormatting sqref="BI138:BI143">
    <cfRule type="cellIs" dxfId="1478" priority="480" operator="equal">
      <formula>"Posible"</formula>
    </cfRule>
  </conditionalFormatting>
  <conditionalFormatting sqref="BI138:BI143">
    <cfRule type="cellIs" dxfId="1477" priority="481" operator="equal">
      <formula>"Improbable"</formula>
    </cfRule>
  </conditionalFormatting>
  <conditionalFormatting sqref="BI138:BI143">
    <cfRule type="cellIs" dxfId="1476" priority="482" operator="equal">
      <formula>"Rara vez"</formula>
    </cfRule>
  </conditionalFormatting>
  <conditionalFormatting sqref="BH138">
    <cfRule type="cellIs" dxfId="1475" priority="483" operator="equal">
      <formula>"Muy Alta"</formula>
    </cfRule>
  </conditionalFormatting>
  <conditionalFormatting sqref="BH138">
    <cfRule type="cellIs" dxfId="1474" priority="484" operator="equal">
      <formula>"Alta"</formula>
    </cfRule>
  </conditionalFormatting>
  <conditionalFormatting sqref="BH138">
    <cfRule type="cellIs" dxfId="1473" priority="485" operator="equal">
      <formula>"Media"</formula>
    </cfRule>
  </conditionalFormatting>
  <conditionalFormatting sqref="BH138">
    <cfRule type="cellIs" dxfId="1472" priority="486" operator="equal">
      <formula>"Baja"</formula>
    </cfRule>
  </conditionalFormatting>
  <conditionalFormatting sqref="BH138">
    <cfRule type="cellIs" dxfId="1471" priority="487" operator="equal">
      <formula>"Muy Baja"</formula>
    </cfRule>
  </conditionalFormatting>
  <conditionalFormatting sqref="BK138">
    <cfRule type="cellIs" dxfId="1470" priority="488" operator="equal">
      <formula>"Catastrófico"</formula>
    </cfRule>
  </conditionalFormatting>
  <conditionalFormatting sqref="BK138">
    <cfRule type="cellIs" dxfId="1469" priority="489" operator="equal">
      <formula>"Mayor"</formula>
    </cfRule>
  </conditionalFormatting>
  <conditionalFormatting sqref="BK138">
    <cfRule type="cellIs" dxfId="1468" priority="490" operator="equal">
      <formula>"Moderado"</formula>
    </cfRule>
  </conditionalFormatting>
  <conditionalFormatting sqref="BK138">
    <cfRule type="cellIs" dxfId="1467" priority="491" operator="equal">
      <formula>"Menor"</formula>
    </cfRule>
  </conditionalFormatting>
  <conditionalFormatting sqref="BK138">
    <cfRule type="cellIs" dxfId="1466" priority="492" operator="equal">
      <formula>"Leve"</formula>
    </cfRule>
  </conditionalFormatting>
  <conditionalFormatting sqref="BM138">
    <cfRule type="cellIs" dxfId="1465" priority="493" operator="equal">
      <formula>"Extremo"</formula>
    </cfRule>
  </conditionalFormatting>
  <conditionalFormatting sqref="BM138">
    <cfRule type="cellIs" dxfId="1464" priority="494" operator="equal">
      <formula>"Alto"</formula>
    </cfRule>
  </conditionalFormatting>
  <conditionalFormatting sqref="BM138">
    <cfRule type="cellIs" dxfId="1463" priority="495" operator="equal">
      <formula>"Moderado"</formula>
    </cfRule>
  </conditionalFormatting>
  <conditionalFormatting sqref="BM138">
    <cfRule type="cellIs" dxfId="1462" priority="496" operator="equal">
      <formula>"Bajo"</formula>
    </cfRule>
  </conditionalFormatting>
  <conditionalFormatting sqref="BI138">
    <cfRule type="cellIs" dxfId="1461" priority="497" operator="equal">
      <formula>"Catastrófico"</formula>
    </cfRule>
  </conditionalFormatting>
  <conditionalFormatting sqref="BI138">
    <cfRule type="cellIs" dxfId="1460" priority="498" operator="equal">
      <formula>"Mayor"</formula>
    </cfRule>
  </conditionalFormatting>
  <conditionalFormatting sqref="BI138">
    <cfRule type="cellIs" dxfId="1459" priority="499" operator="equal">
      <formula>"Moderado"</formula>
    </cfRule>
  </conditionalFormatting>
  <conditionalFormatting sqref="BI138">
    <cfRule type="cellIs" dxfId="1458" priority="500" operator="equal">
      <formula>"Menor"</formula>
    </cfRule>
  </conditionalFormatting>
  <conditionalFormatting sqref="BI138">
    <cfRule type="cellIs" dxfId="1457" priority="501" operator="equal">
      <formula>"Leve"</formula>
    </cfRule>
  </conditionalFormatting>
  <conditionalFormatting sqref="BM138:BM143">
    <cfRule type="cellIs" dxfId="1456" priority="502" operator="equal">
      <formula>"Extremo"</formula>
    </cfRule>
  </conditionalFormatting>
  <conditionalFormatting sqref="BM138:BM143">
    <cfRule type="cellIs" dxfId="1455" priority="503" operator="equal">
      <formula>"Alta"</formula>
    </cfRule>
  </conditionalFormatting>
  <conditionalFormatting sqref="BI138:BI143">
    <cfRule type="cellIs" dxfId="1454" priority="504" operator="equal">
      <formula>"Casi Seguro"</formula>
    </cfRule>
  </conditionalFormatting>
  <conditionalFormatting sqref="BI138:BI143">
    <cfRule type="cellIs" dxfId="1453" priority="505" operator="equal">
      <formula>"Probable"</formula>
    </cfRule>
  </conditionalFormatting>
  <conditionalFormatting sqref="BI138:BI143">
    <cfRule type="cellIs" dxfId="1452" priority="506" operator="equal">
      <formula>"Posible"</formula>
    </cfRule>
  </conditionalFormatting>
  <conditionalFormatting sqref="BI138:BI143">
    <cfRule type="cellIs" dxfId="1451" priority="507" operator="equal">
      <formula>"Improbable"</formula>
    </cfRule>
  </conditionalFormatting>
  <conditionalFormatting sqref="BI138:BI143">
    <cfRule type="cellIs" dxfId="1450" priority="508" operator="equal">
      <formula>"Rara vez"</formula>
    </cfRule>
  </conditionalFormatting>
  <conditionalFormatting sqref="BH138">
    <cfRule type="cellIs" dxfId="1449" priority="509" operator="equal">
      <formula>"Muy Alta"</formula>
    </cfRule>
  </conditionalFormatting>
  <conditionalFormatting sqref="BH138">
    <cfRule type="cellIs" dxfId="1448" priority="510" operator="equal">
      <formula>"Alta"</formula>
    </cfRule>
  </conditionalFormatting>
  <conditionalFormatting sqref="BH138">
    <cfRule type="cellIs" dxfId="1447" priority="511" operator="equal">
      <formula>"Media"</formula>
    </cfRule>
  </conditionalFormatting>
  <conditionalFormatting sqref="BH138">
    <cfRule type="cellIs" dxfId="1446" priority="512" operator="equal">
      <formula>"Baja"</formula>
    </cfRule>
  </conditionalFormatting>
  <conditionalFormatting sqref="BH138">
    <cfRule type="cellIs" dxfId="1445" priority="513" operator="equal">
      <formula>"Muy Baja"</formula>
    </cfRule>
  </conditionalFormatting>
  <conditionalFormatting sqref="BK138">
    <cfRule type="cellIs" dxfId="1444" priority="514" operator="equal">
      <formula>"Catastrófico"</formula>
    </cfRule>
  </conditionalFormatting>
  <conditionalFormatting sqref="BK138">
    <cfRule type="cellIs" dxfId="1443" priority="515" operator="equal">
      <formula>"Mayor"</formula>
    </cfRule>
  </conditionalFormatting>
  <conditionalFormatting sqref="BK138">
    <cfRule type="cellIs" dxfId="1442" priority="516" operator="equal">
      <formula>"Moderado"</formula>
    </cfRule>
  </conditionalFormatting>
  <conditionalFormatting sqref="BK138">
    <cfRule type="cellIs" dxfId="1441" priority="517" operator="equal">
      <formula>"Menor"</formula>
    </cfRule>
  </conditionalFormatting>
  <conditionalFormatting sqref="BK138">
    <cfRule type="cellIs" dxfId="1440" priority="518" operator="equal">
      <formula>"Leve"</formula>
    </cfRule>
  </conditionalFormatting>
  <conditionalFormatting sqref="BM138">
    <cfRule type="cellIs" dxfId="1439" priority="519" operator="equal">
      <formula>"Extremo"</formula>
    </cfRule>
  </conditionalFormatting>
  <conditionalFormatting sqref="BM138">
    <cfRule type="cellIs" dxfId="1438" priority="520" operator="equal">
      <formula>"Alto"</formula>
    </cfRule>
  </conditionalFormatting>
  <conditionalFormatting sqref="BM138">
    <cfRule type="cellIs" dxfId="1437" priority="521" operator="equal">
      <formula>"Moderado"</formula>
    </cfRule>
  </conditionalFormatting>
  <conditionalFormatting sqref="BM138">
    <cfRule type="cellIs" dxfId="1436" priority="522" operator="equal">
      <formula>"Bajo"</formula>
    </cfRule>
  </conditionalFormatting>
  <conditionalFormatting sqref="BI138">
    <cfRule type="cellIs" dxfId="1435" priority="523" operator="equal">
      <formula>"Catastrófico"</formula>
    </cfRule>
  </conditionalFormatting>
  <conditionalFormatting sqref="BI138">
    <cfRule type="cellIs" dxfId="1434" priority="524" operator="equal">
      <formula>"Mayor"</formula>
    </cfRule>
  </conditionalFormatting>
  <conditionalFormatting sqref="BI138">
    <cfRule type="cellIs" dxfId="1433" priority="525" operator="equal">
      <formula>"Moderado"</formula>
    </cfRule>
  </conditionalFormatting>
  <conditionalFormatting sqref="BI138">
    <cfRule type="cellIs" dxfId="1432" priority="526" operator="equal">
      <formula>"Menor"</formula>
    </cfRule>
  </conditionalFormatting>
  <conditionalFormatting sqref="BI138">
    <cfRule type="cellIs" dxfId="1431" priority="527" operator="equal">
      <formula>"Leve"</formula>
    </cfRule>
  </conditionalFormatting>
  <conditionalFormatting sqref="BM138:BM143">
    <cfRule type="cellIs" dxfId="1430" priority="528" operator="equal">
      <formula>"Extremo"</formula>
    </cfRule>
  </conditionalFormatting>
  <conditionalFormatting sqref="BM138:BM143">
    <cfRule type="cellIs" dxfId="1429" priority="529" operator="equal">
      <formula>"Alta"</formula>
    </cfRule>
  </conditionalFormatting>
  <conditionalFormatting sqref="BI138:BI143">
    <cfRule type="cellIs" dxfId="1428" priority="530" operator="equal">
      <formula>"Casi Seguro"</formula>
    </cfRule>
  </conditionalFormatting>
  <conditionalFormatting sqref="BI138:BI143">
    <cfRule type="cellIs" dxfId="1427" priority="531" operator="equal">
      <formula>"Probable"</formula>
    </cfRule>
  </conditionalFormatting>
  <conditionalFormatting sqref="BI138:BI143">
    <cfRule type="cellIs" dxfId="1426" priority="532" operator="equal">
      <formula>"Posible"</formula>
    </cfRule>
  </conditionalFormatting>
  <conditionalFormatting sqref="BI138:BI143">
    <cfRule type="cellIs" dxfId="1425" priority="533" operator="equal">
      <formula>"Improbable"</formula>
    </cfRule>
  </conditionalFormatting>
  <conditionalFormatting sqref="BI138:BI143">
    <cfRule type="cellIs" dxfId="1424" priority="534" operator="equal">
      <formula>"Rara vez"</formula>
    </cfRule>
  </conditionalFormatting>
  <conditionalFormatting sqref="AJ144">
    <cfRule type="cellIs" dxfId="1423" priority="535" operator="equal">
      <formula>"Extremo"</formula>
    </cfRule>
  </conditionalFormatting>
  <conditionalFormatting sqref="AJ144">
    <cfRule type="cellIs" dxfId="1422" priority="536" operator="equal">
      <formula>"Alto"</formula>
    </cfRule>
  </conditionalFormatting>
  <conditionalFormatting sqref="AJ144">
    <cfRule type="cellIs" dxfId="1421" priority="537" operator="equal">
      <formula>"Moderado"</formula>
    </cfRule>
  </conditionalFormatting>
  <conditionalFormatting sqref="AJ144">
    <cfRule type="cellIs" dxfId="1420" priority="538" operator="equal">
      <formula>"Bajo"</formula>
    </cfRule>
  </conditionalFormatting>
  <conditionalFormatting sqref="BH144">
    <cfRule type="cellIs" dxfId="1419" priority="539" operator="equal">
      <formula>"Muy Alta"</formula>
    </cfRule>
  </conditionalFormatting>
  <conditionalFormatting sqref="BH144">
    <cfRule type="cellIs" dxfId="1418" priority="540" operator="equal">
      <formula>"Alta"</formula>
    </cfRule>
  </conditionalFormatting>
  <conditionalFormatting sqref="BH144">
    <cfRule type="cellIs" dxfId="1417" priority="541" operator="equal">
      <formula>"Media"</formula>
    </cfRule>
  </conditionalFormatting>
  <conditionalFormatting sqref="BH144">
    <cfRule type="cellIs" dxfId="1416" priority="542" operator="equal">
      <formula>"Baja"</formula>
    </cfRule>
  </conditionalFormatting>
  <conditionalFormatting sqref="BH144">
    <cfRule type="cellIs" dxfId="1415" priority="543" operator="equal">
      <formula>"Muy Baja"</formula>
    </cfRule>
  </conditionalFormatting>
  <conditionalFormatting sqref="BK144">
    <cfRule type="cellIs" dxfId="1414" priority="544" operator="equal">
      <formula>"Catastrófico"</formula>
    </cfRule>
  </conditionalFormatting>
  <conditionalFormatting sqref="BK144">
    <cfRule type="cellIs" dxfId="1413" priority="545" operator="equal">
      <formula>"Mayor"</formula>
    </cfRule>
  </conditionalFormatting>
  <conditionalFormatting sqref="BK144">
    <cfRule type="cellIs" dxfId="1412" priority="546" operator="equal">
      <formula>"Moderado"</formula>
    </cfRule>
  </conditionalFormatting>
  <conditionalFormatting sqref="BK144">
    <cfRule type="cellIs" dxfId="1411" priority="547" operator="equal">
      <formula>"Menor"</formula>
    </cfRule>
  </conditionalFormatting>
  <conditionalFormatting sqref="BK144">
    <cfRule type="cellIs" dxfId="1410" priority="548" operator="equal">
      <formula>"Leve"</formula>
    </cfRule>
  </conditionalFormatting>
  <conditionalFormatting sqref="BM144">
    <cfRule type="cellIs" dxfId="1409" priority="549" operator="equal">
      <formula>"Extremo"</formula>
    </cfRule>
  </conditionalFormatting>
  <conditionalFormatting sqref="BM144">
    <cfRule type="cellIs" dxfId="1408" priority="550" operator="equal">
      <formula>"Alto"</formula>
    </cfRule>
  </conditionalFormatting>
  <conditionalFormatting sqref="BM144">
    <cfRule type="cellIs" dxfId="1407" priority="551" operator="equal">
      <formula>"Moderado"</formula>
    </cfRule>
  </conditionalFormatting>
  <conditionalFormatting sqref="BM144">
    <cfRule type="cellIs" dxfId="1406" priority="552" operator="equal">
      <formula>"Bajo"</formula>
    </cfRule>
  </conditionalFormatting>
  <conditionalFormatting sqref="AG144:AG149">
    <cfRule type="containsText" dxfId="1405" priority="553" operator="containsText" text="❌">
      <formula>NOT(ISERROR(SEARCH(("❌"),(AG144))))</formula>
    </cfRule>
  </conditionalFormatting>
  <conditionalFormatting sqref="K144">
    <cfRule type="cellIs" dxfId="1404" priority="554" operator="equal">
      <formula>"Muy Alta"</formula>
    </cfRule>
  </conditionalFormatting>
  <conditionalFormatting sqref="K144">
    <cfRule type="cellIs" dxfId="1403" priority="555" operator="equal">
      <formula>"Alta"</formula>
    </cfRule>
  </conditionalFormatting>
  <conditionalFormatting sqref="K144">
    <cfRule type="cellIs" dxfId="1402" priority="556" operator="equal">
      <formula>"Media"</formula>
    </cfRule>
  </conditionalFormatting>
  <conditionalFormatting sqref="K144">
    <cfRule type="cellIs" dxfId="1401" priority="557" operator="equal">
      <formula>"Baja"</formula>
    </cfRule>
  </conditionalFormatting>
  <conditionalFormatting sqref="K144">
    <cfRule type="cellIs" dxfId="1400" priority="558" operator="equal">
      <formula>"Muy Baja"</formula>
    </cfRule>
  </conditionalFormatting>
  <conditionalFormatting sqref="AH144">
    <cfRule type="cellIs" dxfId="1399" priority="559" operator="equal">
      <formula>"Catastrófico"</formula>
    </cfRule>
  </conditionalFormatting>
  <conditionalFormatting sqref="AH144">
    <cfRule type="cellIs" dxfId="1398" priority="560" operator="equal">
      <formula>"Mayor"</formula>
    </cfRule>
  </conditionalFormatting>
  <conditionalFormatting sqref="AH144">
    <cfRule type="cellIs" dxfId="1397" priority="561" operator="equal">
      <formula>"Moderado"</formula>
    </cfRule>
  </conditionalFormatting>
  <conditionalFormatting sqref="AH144">
    <cfRule type="cellIs" dxfId="1396" priority="562" operator="equal">
      <formula>"Menor"</formula>
    </cfRule>
  </conditionalFormatting>
  <conditionalFormatting sqref="AH144">
    <cfRule type="cellIs" dxfId="1395" priority="563" operator="equal">
      <formula>"Leve"</formula>
    </cfRule>
  </conditionalFormatting>
  <conditionalFormatting sqref="BI144">
    <cfRule type="cellIs" dxfId="1394" priority="564" operator="equal">
      <formula>"Catastrófico"</formula>
    </cfRule>
  </conditionalFormatting>
  <conditionalFormatting sqref="BI144">
    <cfRule type="cellIs" dxfId="1393" priority="565" operator="equal">
      <formula>"Mayor"</formula>
    </cfRule>
  </conditionalFormatting>
  <conditionalFormatting sqref="BI144">
    <cfRule type="cellIs" dxfId="1392" priority="566" operator="equal">
      <formula>"Moderado"</formula>
    </cfRule>
  </conditionalFormatting>
  <conditionalFormatting sqref="BI144">
    <cfRule type="cellIs" dxfId="1391" priority="567" operator="equal">
      <formula>"Menor"</formula>
    </cfRule>
  </conditionalFormatting>
  <conditionalFormatting sqref="BI144">
    <cfRule type="cellIs" dxfId="1390" priority="568" operator="equal">
      <formula>"Leve"</formula>
    </cfRule>
  </conditionalFormatting>
  <conditionalFormatting sqref="BM144:BM149">
    <cfRule type="cellIs" dxfId="1389" priority="569" operator="equal">
      <formula>"Extremo"</formula>
    </cfRule>
  </conditionalFormatting>
  <conditionalFormatting sqref="BM144:BM149">
    <cfRule type="cellIs" dxfId="1388" priority="570" operator="equal">
      <formula>"Extremo"</formula>
    </cfRule>
  </conditionalFormatting>
  <conditionalFormatting sqref="BM144:BM149">
    <cfRule type="cellIs" dxfId="1387" priority="571" operator="equal">
      <formula>"Alta"</formula>
    </cfRule>
  </conditionalFormatting>
  <conditionalFormatting sqref="K144:K149">
    <cfRule type="cellIs" dxfId="1386" priority="572" operator="equal">
      <formula>"Casi Seguro"</formula>
    </cfRule>
  </conditionalFormatting>
  <conditionalFormatting sqref="K144:K149">
    <cfRule type="cellIs" dxfId="1385" priority="573" operator="equal">
      <formula>"Probable"</formula>
    </cfRule>
  </conditionalFormatting>
  <conditionalFormatting sqref="K144:K149">
    <cfRule type="cellIs" dxfId="1384" priority="574" operator="equal">
      <formula>"Posible"</formula>
    </cfRule>
  </conditionalFormatting>
  <conditionalFormatting sqref="K144:K149">
    <cfRule type="cellIs" dxfId="1383" priority="575" operator="equal">
      <formula>"Rara vez"</formula>
    </cfRule>
  </conditionalFormatting>
  <conditionalFormatting sqref="K144:K149">
    <cfRule type="cellIs" dxfId="1382" priority="576" operator="equal">
      <formula>"Improbable"</formula>
    </cfRule>
  </conditionalFormatting>
  <conditionalFormatting sqref="K144:K149">
    <cfRule type="cellIs" dxfId="1381" priority="577" operator="equal">
      <formula>"Rara vez"</formula>
    </cfRule>
  </conditionalFormatting>
  <conditionalFormatting sqref="BI144:BI149">
    <cfRule type="cellIs" dxfId="1380" priority="578" operator="equal">
      <formula>"Casi Seguro"</formula>
    </cfRule>
  </conditionalFormatting>
  <conditionalFormatting sqref="BI144:BI149">
    <cfRule type="cellIs" dxfId="1379" priority="579" operator="equal">
      <formula>"Probable"</formula>
    </cfRule>
  </conditionalFormatting>
  <conditionalFormatting sqref="BI144:BI149">
    <cfRule type="cellIs" dxfId="1378" priority="580" operator="equal">
      <formula>"Posible"</formula>
    </cfRule>
  </conditionalFormatting>
  <conditionalFormatting sqref="BI144:BI149">
    <cfRule type="cellIs" dxfId="1377" priority="581" operator="equal">
      <formula>"Improbable"</formula>
    </cfRule>
  </conditionalFormatting>
  <conditionalFormatting sqref="BI144:BI149">
    <cfRule type="cellIs" dxfId="1376" priority="582" operator="equal">
      <formula>"Rara vez"</formula>
    </cfRule>
  </conditionalFormatting>
  <conditionalFormatting sqref="AJ144:AJ149">
    <cfRule type="cellIs" dxfId="1375" priority="583" operator="equal">
      <formula>"Moderada"</formula>
    </cfRule>
  </conditionalFormatting>
  <conditionalFormatting sqref="AJ144:AJ149">
    <cfRule type="cellIs" dxfId="1374" priority="584" operator="equal">
      <formula>"Alta"</formula>
    </cfRule>
  </conditionalFormatting>
  <conditionalFormatting sqref="AJ144:AJ149">
    <cfRule type="cellIs" dxfId="1373" priority="585" operator="equal">
      <formula>"Extrema"</formula>
    </cfRule>
  </conditionalFormatting>
  <conditionalFormatting sqref="AJ126">
    <cfRule type="cellIs" dxfId="1372" priority="586" operator="equal">
      <formula>"Extremo"</formula>
    </cfRule>
  </conditionalFormatting>
  <conditionalFormatting sqref="AJ126">
    <cfRule type="cellIs" dxfId="1371" priority="587" operator="equal">
      <formula>"Alto"</formula>
    </cfRule>
  </conditionalFormatting>
  <conditionalFormatting sqref="AJ126">
    <cfRule type="cellIs" dxfId="1370" priority="588" operator="equal">
      <formula>"Moderado"</formula>
    </cfRule>
  </conditionalFormatting>
  <conditionalFormatting sqref="AJ126">
    <cfRule type="cellIs" dxfId="1369" priority="589" operator="equal">
      <formula>"Bajo"</formula>
    </cfRule>
  </conditionalFormatting>
  <conditionalFormatting sqref="BH126">
    <cfRule type="cellIs" dxfId="1368" priority="590" operator="equal">
      <formula>"Muy Alta"</formula>
    </cfRule>
  </conditionalFormatting>
  <conditionalFormatting sqref="BH126">
    <cfRule type="cellIs" dxfId="1367" priority="591" operator="equal">
      <formula>"Alta"</formula>
    </cfRule>
  </conditionalFormatting>
  <conditionalFormatting sqref="BH126">
    <cfRule type="cellIs" dxfId="1366" priority="592" operator="equal">
      <formula>"Media"</formula>
    </cfRule>
  </conditionalFormatting>
  <conditionalFormatting sqref="BH126">
    <cfRule type="cellIs" dxfId="1365" priority="593" operator="equal">
      <formula>"Baja"</formula>
    </cfRule>
  </conditionalFormatting>
  <conditionalFormatting sqref="BH126">
    <cfRule type="cellIs" dxfId="1364" priority="594" operator="equal">
      <formula>"Muy Baja"</formula>
    </cfRule>
  </conditionalFormatting>
  <conditionalFormatting sqref="BK126">
    <cfRule type="cellIs" dxfId="1363" priority="595" operator="equal">
      <formula>"Catastrófico"</formula>
    </cfRule>
  </conditionalFormatting>
  <conditionalFormatting sqref="BK126">
    <cfRule type="cellIs" dxfId="1362" priority="596" operator="equal">
      <formula>"Mayor"</formula>
    </cfRule>
  </conditionalFormatting>
  <conditionalFormatting sqref="BK126">
    <cfRule type="cellIs" dxfId="1361" priority="597" operator="equal">
      <formula>"Moderado"</formula>
    </cfRule>
  </conditionalFormatting>
  <conditionalFormatting sqref="BK126">
    <cfRule type="cellIs" dxfId="1360" priority="598" operator="equal">
      <formula>"Menor"</formula>
    </cfRule>
  </conditionalFormatting>
  <conditionalFormatting sqref="BK126">
    <cfRule type="cellIs" dxfId="1359" priority="599" operator="equal">
      <formula>"Leve"</formula>
    </cfRule>
  </conditionalFormatting>
  <conditionalFormatting sqref="BM126">
    <cfRule type="cellIs" dxfId="1358" priority="600" operator="equal">
      <formula>"Extremo"</formula>
    </cfRule>
  </conditionalFormatting>
  <conditionalFormatting sqref="BM126">
    <cfRule type="cellIs" dxfId="1357" priority="601" operator="equal">
      <formula>"Alto"</formula>
    </cfRule>
  </conditionalFormatting>
  <conditionalFormatting sqref="BM126">
    <cfRule type="cellIs" dxfId="1356" priority="602" operator="equal">
      <formula>"Moderado"</formula>
    </cfRule>
  </conditionalFormatting>
  <conditionalFormatting sqref="BM126">
    <cfRule type="cellIs" dxfId="1355" priority="603" operator="equal">
      <formula>"Bajo"</formula>
    </cfRule>
  </conditionalFormatting>
  <conditionalFormatting sqref="AG126:AG131">
    <cfRule type="containsText" dxfId="1354" priority="604" operator="containsText" text="❌">
      <formula>NOT(ISERROR(SEARCH(("❌"),(AG126))))</formula>
    </cfRule>
  </conditionalFormatting>
  <conditionalFormatting sqref="K126">
    <cfRule type="cellIs" dxfId="1353" priority="605" operator="equal">
      <formula>"Muy Alta"</formula>
    </cfRule>
  </conditionalFormatting>
  <conditionalFormatting sqref="K126">
    <cfRule type="cellIs" dxfId="1352" priority="606" operator="equal">
      <formula>"Alta"</formula>
    </cfRule>
  </conditionalFormatting>
  <conditionalFormatting sqref="K126">
    <cfRule type="cellIs" dxfId="1351" priority="607" operator="equal">
      <formula>"Media"</formula>
    </cfRule>
  </conditionalFormatting>
  <conditionalFormatting sqref="K126">
    <cfRule type="cellIs" dxfId="1350" priority="608" operator="equal">
      <formula>"Baja"</formula>
    </cfRule>
  </conditionalFormatting>
  <conditionalFormatting sqref="K126">
    <cfRule type="cellIs" dxfId="1349" priority="609" operator="equal">
      <formula>"Muy Baja"</formula>
    </cfRule>
  </conditionalFormatting>
  <conditionalFormatting sqref="AH126">
    <cfRule type="cellIs" dxfId="1348" priority="610" operator="equal">
      <formula>"Catastrófico"</formula>
    </cfRule>
  </conditionalFormatting>
  <conditionalFormatting sqref="AH126">
    <cfRule type="cellIs" dxfId="1347" priority="611" operator="equal">
      <formula>"Mayor"</formula>
    </cfRule>
  </conditionalFormatting>
  <conditionalFormatting sqref="AH126">
    <cfRule type="cellIs" dxfId="1346" priority="612" operator="equal">
      <formula>"Moderado"</formula>
    </cfRule>
  </conditionalFormatting>
  <conditionalFormatting sqref="AH126">
    <cfRule type="cellIs" dxfId="1345" priority="613" operator="equal">
      <formula>"Menor"</formula>
    </cfRule>
  </conditionalFormatting>
  <conditionalFormatting sqref="AH126">
    <cfRule type="cellIs" dxfId="1344" priority="614" operator="equal">
      <formula>"Leve"</formula>
    </cfRule>
  </conditionalFormatting>
  <conditionalFormatting sqref="BI126">
    <cfRule type="cellIs" dxfId="1343" priority="615" operator="equal">
      <formula>"Catastrófico"</formula>
    </cfRule>
  </conditionalFormatting>
  <conditionalFormatting sqref="BI126">
    <cfRule type="cellIs" dxfId="1342" priority="616" operator="equal">
      <formula>"Mayor"</formula>
    </cfRule>
  </conditionalFormatting>
  <conditionalFormatting sqref="BI126">
    <cfRule type="cellIs" dxfId="1341" priority="617" operator="equal">
      <formula>"Moderado"</formula>
    </cfRule>
  </conditionalFormatting>
  <conditionalFormatting sqref="BI126">
    <cfRule type="cellIs" dxfId="1340" priority="618" operator="equal">
      <formula>"Menor"</formula>
    </cfRule>
  </conditionalFormatting>
  <conditionalFormatting sqref="BI126">
    <cfRule type="cellIs" dxfId="1339" priority="619" operator="equal">
      <formula>"Leve"</formula>
    </cfRule>
  </conditionalFormatting>
  <conditionalFormatting sqref="BM126:BM131">
    <cfRule type="cellIs" dxfId="1338" priority="620" operator="equal">
      <formula>"Extremo"</formula>
    </cfRule>
  </conditionalFormatting>
  <conditionalFormatting sqref="BM126:BM131">
    <cfRule type="cellIs" dxfId="1337" priority="621" operator="equal">
      <formula>"Extremo"</formula>
    </cfRule>
  </conditionalFormatting>
  <conditionalFormatting sqref="BM126:BM131">
    <cfRule type="cellIs" dxfId="1336" priority="622" operator="equal">
      <formula>"Alta"</formula>
    </cfRule>
  </conditionalFormatting>
  <conditionalFormatting sqref="K126:K131">
    <cfRule type="cellIs" dxfId="1335" priority="623" operator="equal">
      <formula>"Casi Seguro"</formula>
    </cfRule>
  </conditionalFormatting>
  <conditionalFormatting sqref="K126:K131">
    <cfRule type="cellIs" dxfId="1334" priority="624" operator="equal">
      <formula>"Probable"</formula>
    </cfRule>
  </conditionalFormatting>
  <conditionalFormatting sqref="K126:K131">
    <cfRule type="cellIs" dxfId="1333" priority="625" operator="equal">
      <formula>"Posible"</formula>
    </cfRule>
  </conditionalFormatting>
  <conditionalFormatting sqref="K126:K131">
    <cfRule type="cellIs" dxfId="1332" priority="626" operator="equal">
      <formula>"Rara vez"</formula>
    </cfRule>
  </conditionalFormatting>
  <conditionalFormatting sqref="K126:K131">
    <cfRule type="cellIs" dxfId="1331" priority="627" operator="equal">
      <formula>"Improbable"</formula>
    </cfRule>
  </conditionalFormatting>
  <conditionalFormatting sqref="K126:K131">
    <cfRule type="cellIs" dxfId="1330" priority="628" operator="equal">
      <formula>"Rara vez"</formula>
    </cfRule>
  </conditionalFormatting>
  <conditionalFormatting sqref="BI126:BI131">
    <cfRule type="cellIs" dxfId="1329" priority="629" operator="equal">
      <formula>"Casi Seguro"</formula>
    </cfRule>
  </conditionalFormatting>
  <conditionalFormatting sqref="BI126:BI131">
    <cfRule type="cellIs" dxfId="1328" priority="630" operator="equal">
      <formula>"Probable"</formula>
    </cfRule>
  </conditionalFormatting>
  <conditionalFormatting sqref="BI126:BI131">
    <cfRule type="cellIs" dxfId="1327" priority="631" operator="equal">
      <formula>"Posible"</formula>
    </cfRule>
  </conditionalFormatting>
  <conditionalFormatting sqref="BI126:BI131">
    <cfRule type="cellIs" dxfId="1326" priority="632" operator="equal">
      <formula>"Improbable"</formula>
    </cfRule>
  </conditionalFormatting>
  <conditionalFormatting sqref="BI126:BI131">
    <cfRule type="cellIs" dxfId="1325" priority="633" operator="equal">
      <formula>"Rara vez"</formula>
    </cfRule>
  </conditionalFormatting>
  <conditionalFormatting sqref="AJ126:AJ131">
    <cfRule type="cellIs" dxfId="1324" priority="634" operator="equal">
      <formula>"Moderada"</formula>
    </cfRule>
  </conditionalFormatting>
  <conditionalFormatting sqref="AJ126:AJ131">
    <cfRule type="cellIs" dxfId="1323" priority="635" operator="equal">
      <formula>"Alta"</formula>
    </cfRule>
  </conditionalFormatting>
  <conditionalFormatting sqref="AJ126:AJ131">
    <cfRule type="cellIs" dxfId="1322" priority="636" operator="equal">
      <formula>"Extrema"</formula>
    </cfRule>
  </conditionalFormatting>
  <conditionalFormatting sqref="AJ150 AJ156">
    <cfRule type="cellIs" dxfId="1321" priority="637" operator="equal">
      <formula>"Extremo"</formula>
    </cfRule>
  </conditionalFormatting>
  <conditionalFormatting sqref="AJ150 AJ156">
    <cfRule type="cellIs" dxfId="1320" priority="638" operator="equal">
      <formula>"Alto"</formula>
    </cfRule>
  </conditionalFormatting>
  <conditionalFormatting sqref="AJ150 AJ156">
    <cfRule type="cellIs" dxfId="1319" priority="639" operator="equal">
      <formula>"Moderado"</formula>
    </cfRule>
  </conditionalFormatting>
  <conditionalFormatting sqref="AJ150 AJ156">
    <cfRule type="cellIs" dxfId="1318" priority="640" operator="equal">
      <formula>"Bajo"</formula>
    </cfRule>
  </conditionalFormatting>
  <conditionalFormatting sqref="BH150 BH156">
    <cfRule type="cellIs" dxfId="1317" priority="641" operator="equal">
      <formula>"Muy Alta"</formula>
    </cfRule>
  </conditionalFormatting>
  <conditionalFormatting sqref="BH150 BH156">
    <cfRule type="cellIs" dxfId="1316" priority="642" operator="equal">
      <formula>"Alta"</formula>
    </cfRule>
  </conditionalFormatting>
  <conditionalFormatting sqref="BH150 BH156">
    <cfRule type="cellIs" dxfId="1315" priority="643" operator="equal">
      <formula>"Media"</formula>
    </cfRule>
  </conditionalFormatting>
  <conditionalFormatting sqref="BH150 BH156">
    <cfRule type="cellIs" dxfId="1314" priority="644" operator="equal">
      <formula>"Baja"</formula>
    </cfRule>
  </conditionalFormatting>
  <conditionalFormatting sqref="BH150 BH156">
    <cfRule type="cellIs" dxfId="1313" priority="645" operator="equal">
      <formula>"Muy Baja"</formula>
    </cfRule>
  </conditionalFormatting>
  <conditionalFormatting sqref="BK150 BK156">
    <cfRule type="cellIs" dxfId="1312" priority="646" operator="equal">
      <formula>"Catastrófico"</formula>
    </cfRule>
  </conditionalFormatting>
  <conditionalFormatting sqref="BK150 BK156">
    <cfRule type="cellIs" dxfId="1311" priority="647" operator="equal">
      <formula>"Mayor"</formula>
    </cfRule>
  </conditionalFormatting>
  <conditionalFormatting sqref="BK150 BK156">
    <cfRule type="cellIs" dxfId="1310" priority="648" operator="equal">
      <formula>"Moderado"</formula>
    </cfRule>
  </conditionalFormatting>
  <conditionalFormatting sqref="BK150 BK156">
    <cfRule type="cellIs" dxfId="1309" priority="649" operator="equal">
      <formula>"Menor"</formula>
    </cfRule>
  </conditionalFormatting>
  <conditionalFormatting sqref="BK150 BK156">
    <cfRule type="cellIs" dxfId="1308" priority="650" operator="equal">
      <formula>"Leve"</formula>
    </cfRule>
  </conditionalFormatting>
  <conditionalFormatting sqref="BM150 BM156">
    <cfRule type="cellIs" dxfId="1307" priority="651" operator="equal">
      <formula>"Extremo"</formula>
    </cfRule>
  </conditionalFormatting>
  <conditionalFormatting sqref="BM150 BM156">
    <cfRule type="cellIs" dxfId="1306" priority="652" operator="equal">
      <formula>"Alto"</formula>
    </cfRule>
  </conditionalFormatting>
  <conditionalFormatting sqref="BM150 BM156">
    <cfRule type="cellIs" dxfId="1305" priority="653" operator="equal">
      <formula>"Moderado"</formula>
    </cfRule>
  </conditionalFormatting>
  <conditionalFormatting sqref="BM150 BM156">
    <cfRule type="cellIs" dxfId="1304" priority="654" operator="equal">
      <formula>"Bajo"</formula>
    </cfRule>
  </conditionalFormatting>
  <conditionalFormatting sqref="AG150 AG155:AG156">
    <cfRule type="containsText" dxfId="1303" priority="655" operator="containsText" text="❌">
      <formula>NOT(ISERROR(SEARCH(("❌"),(AG150))))</formula>
    </cfRule>
  </conditionalFormatting>
  <conditionalFormatting sqref="AH156">
    <cfRule type="cellIs" dxfId="1302" priority="656" operator="equal">
      <formula>"Catastrófico"</formula>
    </cfRule>
  </conditionalFormatting>
  <conditionalFormatting sqref="AH156">
    <cfRule type="cellIs" dxfId="1301" priority="657" operator="equal">
      <formula>"Mayor"</formula>
    </cfRule>
  </conditionalFormatting>
  <conditionalFormatting sqref="AH156">
    <cfRule type="cellIs" dxfId="1300" priority="658" operator="equal">
      <formula>"Moderado"</formula>
    </cfRule>
  </conditionalFormatting>
  <conditionalFormatting sqref="AH156">
    <cfRule type="cellIs" dxfId="1299" priority="659" operator="equal">
      <formula>"Menor"</formula>
    </cfRule>
  </conditionalFormatting>
  <conditionalFormatting sqref="AH156">
    <cfRule type="cellIs" dxfId="1298" priority="660" operator="equal">
      <formula>"Leve"</formula>
    </cfRule>
  </conditionalFormatting>
  <conditionalFormatting sqref="K150">
    <cfRule type="cellIs" dxfId="1297" priority="661" operator="equal">
      <formula>"Muy Alta"</formula>
    </cfRule>
  </conditionalFormatting>
  <conditionalFormatting sqref="K150">
    <cfRule type="cellIs" dxfId="1296" priority="662" operator="equal">
      <formula>"Alta"</formula>
    </cfRule>
  </conditionalFormatting>
  <conditionalFormatting sqref="K150">
    <cfRule type="cellIs" dxfId="1295" priority="663" operator="equal">
      <formula>"Media"</formula>
    </cfRule>
  </conditionalFormatting>
  <conditionalFormatting sqref="K150">
    <cfRule type="cellIs" dxfId="1294" priority="664" operator="equal">
      <formula>"Baja"</formula>
    </cfRule>
  </conditionalFormatting>
  <conditionalFormatting sqref="K150">
    <cfRule type="cellIs" dxfId="1293" priority="665" operator="equal">
      <formula>"Muy Baja"</formula>
    </cfRule>
  </conditionalFormatting>
  <conditionalFormatting sqref="AH150">
    <cfRule type="cellIs" dxfId="1292" priority="666" operator="equal">
      <formula>"Catastrófico"</formula>
    </cfRule>
  </conditionalFormatting>
  <conditionalFormatting sqref="AH150">
    <cfRule type="cellIs" dxfId="1291" priority="667" operator="equal">
      <formula>"Mayor"</formula>
    </cfRule>
  </conditionalFormatting>
  <conditionalFormatting sqref="AH150">
    <cfRule type="cellIs" dxfId="1290" priority="668" operator="equal">
      <formula>"Moderado"</formula>
    </cfRule>
  </conditionalFormatting>
  <conditionalFormatting sqref="AH150">
    <cfRule type="cellIs" dxfId="1289" priority="669" operator="equal">
      <formula>"Menor"</formula>
    </cfRule>
  </conditionalFormatting>
  <conditionalFormatting sqref="AH150">
    <cfRule type="cellIs" dxfId="1288" priority="670" operator="equal">
      <formula>"Leve"</formula>
    </cfRule>
  </conditionalFormatting>
  <conditionalFormatting sqref="BI150 BI156">
    <cfRule type="cellIs" dxfId="1287" priority="671" operator="equal">
      <formula>"Catastrófico"</formula>
    </cfRule>
  </conditionalFormatting>
  <conditionalFormatting sqref="BI150 BI156">
    <cfRule type="cellIs" dxfId="1286" priority="672" operator="equal">
      <formula>"Mayor"</formula>
    </cfRule>
  </conditionalFormatting>
  <conditionalFormatting sqref="BI150 BI156">
    <cfRule type="cellIs" dxfId="1285" priority="673" operator="equal">
      <formula>"Moderado"</formula>
    </cfRule>
  </conditionalFormatting>
  <conditionalFormatting sqref="BI150 BI156">
    <cfRule type="cellIs" dxfId="1284" priority="674" operator="equal">
      <formula>"Menor"</formula>
    </cfRule>
  </conditionalFormatting>
  <conditionalFormatting sqref="BI150 BI156">
    <cfRule type="cellIs" dxfId="1283" priority="675" operator="equal">
      <formula>"Leve"</formula>
    </cfRule>
  </conditionalFormatting>
  <conditionalFormatting sqref="BM150:BM161">
    <cfRule type="cellIs" dxfId="1282" priority="676" operator="equal">
      <formula>"Extremo"</formula>
    </cfRule>
  </conditionalFormatting>
  <conditionalFormatting sqref="BM150:BM161">
    <cfRule type="cellIs" dxfId="1281" priority="677" operator="equal">
      <formula>"Extremo"</formula>
    </cfRule>
  </conditionalFormatting>
  <conditionalFormatting sqref="BM150:BM161">
    <cfRule type="cellIs" dxfId="1280" priority="678" operator="equal">
      <formula>"Alta"</formula>
    </cfRule>
  </conditionalFormatting>
  <conditionalFormatting sqref="K150:K155">
    <cfRule type="cellIs" dxfId="1279" priority="679" operator="equal">
      <formula>"Casi Seguro"</formula>
    </cfRule>
  </conditionalFormatting>
  <conditionalFormatting sqref="K150:K155">
    <cfRule type="cellIs" dxfId="1278" priority="680" operator="equal">
      <formula>"Probable"</formula>
    </cfRule>
  </conditionalFormatting>
  <conditionalFormatting sqref="K150:K155">
    <cfRule type="cellIs" dxfId="1277" priority="681" operator="equal">
      <formula>"Posible"</formula>
    </cfRule>
  </conditionalFormatting>
  <conditionalFormatting sqref="K150:K155">
    <cfRule type="cellIs" dxfId="1276" priority="682" operator="equal">
      <formula>"Rara vez"</formula>
    </cfRule>
  </conditionalFormatting>
  <conditionalFormatting sqref="K150:K155">
    <cfRule type="cellIs" dxfId="1275" priority="683" operator="equal">
      <formula>"Improbable"</formula>
    </cfRule>
  </conditionalFormatting>
  <conditionalFormatting sqref="K150:K155">
    <cfRule type="cellIs" dxfId="1274" priority="684" operator="equal">
      <formula>"Rara vez"</formula>
    </cfRule>
  </conditionalFormatting>
  <conditionalFormatting sqref="BI150:BI161">
    <cfRule type="cellIs" dxfId="1273" priority="685" operator="equal">
      <formula>"Casi Seguro"</formula>
    </cfRule>
  </conditionalFormatting>
  <conditionalFormatting sqref="BI150:BI161">
    <cfRule type="cellIs" dxfId="1272" priority="686" operator="equal">
      <formula>"Probable"</formula>
    </cfRule>
  </conditionalFormatting>
  <conditionalFormatting sqref="BI150:BI161">
    <cfRule type="cellIs" dxfId="1271" priority="687" operator="equal">
      <formula>"Posible"</formula>
    </cfRule>
  </conditionalFormatting>
  <conditionalFormatting sqref="BI150:BI161">
    <cfRule type="cellIs" dxfId="1270" priority="688" operator="equal">
      <formula>"Improbable"</formula>
    </cfRule>
  </conditionalFormatting>
  <conditionalFormatting sqref="BI150:BI161">
    <cfRule type="cellIs" dxfId="1269" priority="689" operator="equal">
      <formula>"Rara vez"</formula>
    </cfRule>
  </conditionalFormatting>
  <conditionalFormatting sqref="AJ150:AJ155">
    <cfRule type="cellIs" dxfId="1268" priority="690" operator="equal">
      <formula>"Moderada"</formula>
    </cfRule>
  </conditionalFormatting>
  <conditionalFormatting sqref="AJ150:AJ155">
    <cfRule type="cellIs" dxfId="1267" priority="691" operator="equal">
      <formula>"Alta"</formula>
    </cfRule>
  </conditionalFormatting>
  <conditionalFormatting sqref="AJ150:AJ155">
    <cfRule type="cellIs" dxfId="1266" priority="692" operator="equal">
      <formula>"Extrema"</formula>
    </cfRule>
  </conditionalFormatting>
  <conditionalFormatting sqref="K156">
    <cfRule type="cellIs" dxfId="1265" priority="693" operator="equal">
      <formula>"Muy Alta"</formula>
    </cfRule>
  </conditionalFormatting>
  <conditionalFormatting sqref="K156">
    <cfRule type="cellIs" dxfId="1264" priority="694" operator="equal">
      <formula>"Alta"</formula>
    </cfRule>
  </conditionalFormatting>
  <conditionalFormatting sqref="K156">
    <cfRule type="cellIs" dxfId="1263" priority="695" operator="equal">
      <formula>"Media"</formula>
    </cfRule>
  </conditionalFormatting>
  <conditionalFormatting sqref="K156">
    <cfRule type="cellIs" dxfId="1262" priority="696" operator="equal">
      <formula>"Baja"</formula>
    </cfRule>
  </conditionalFormatting>
  <conditionalFormatting sqref="K156">
    <cfRule type="cellIs" dxfId="1261" priority="697" operator="equal">
      <formula>"Muy Baja"</formula>
    </cfRule>
  </conditionalFormatting>
  <conditionalFormatting sqref="K156:K161">
    <cfRule type="cellIs" dxfId="1260" priority="698" operator="equal">
      <formula>"Casi Seguro"</formula>
    </cfRule>
  </conditionalFormatting>
  <conditionalFormatting sqref="K156:K161">
    <cfRule type="cellIs" dxfId="1259" priority="699" operator="equal">
      <formula>"Probable"</formula>
    </cfRule>
  </conditionalFormatting>
  <conditionalFormatting sqref="K156:K161">
    <cfRule type="cellIs" dxfId="1258" priority="700" operator="equal">
      <formula>"Posible"</formula>
    </cfRule>
  </conditionalFormatting>
  <conditionalFormatting sqref="K156:K161">
    <cfRule type="cellIs" dxfId="1257" priority="701" operator="equal">
      <formula>"Rara vez"</formula>
    </cfRule>
  </conditionalFormatting>
  <conditionalFormatting sqref="K156:K161">
    <cfRule type="cellIs" dxfId="1256" priority="702" operator="equal">
      <formula>"Improbable"</formula>
    </cfRule>
  </conditionalFormatting>
  <conditionalFormatting sqref="K156:K161">
    <cfRule type="cellIs" dxfId="1255" priority="703" operator="equal">
      <formula>"Rara vez"</formula>
    </cfRule>
  </conditionalFormatting>
  <conditionalFormatting sqref="AJ132">
    <cfRule type="cellIs" dxfId="1254" priority="704" operator="equal">
      <formula>"Extremo"</formula>
    </cfRule>
  </conditionalFormatting>
  <conditionalFormatting sqref="AJ132">
    <cfRule type="cellIs" dxfId="1253" priority="705" operator="equal">
      <formula>"Alto"</formula>
    </cfRule>
  </conditionalFormatting>
  <conditionalFormatting sqref="AJ132">
    <cfRule type="cellIs" dxfId="1252" priority="706" operator="equal">
      <formula>"Moderado"</formula>
    </cfRule>
  </conditionalFormatting>
  <conditionalFormatting sqref="AJ132">
    <cfRule type="cellIs" dxfId="1251" priority="707" operator="equal">
      <formula>"Bajo"</formula>
    </cfRule>
  </conditionalFormatting>
  <conditionalFormatting sqref="BH132">
    <cfRule type="cellIs" dxfId="1250" priority="708" operator="equal">
      <formula>"Muy Alta"</formula>
    </cfRule>
  </conditionalFormatting>
  <conditionalFormatting sqref="BH132">
    <cfRule type="cellIs" dxfId="1249" priority="709" operator="equal">
      <formula>"Alta"</formula>
    </cfRule>
  </conditionalFormatting>
  <conditionalFormatting sqref="BH132">
    <cfRule type="cellIs" dxfId="1248" priority="710" operator="equal">
      <formula>"Media"</formula>
    </cfRule>
  </conditionalFormatting>
  <conditionalFormatting sqref="BH132">
    <cfRule type="cellIs" dxfId="1247" priority="711" operator="equal">
      <formula>"Baja"</formula>
    </cfRule>
  </conditionalFormatting>
  <conditionalFormatting sqref="BH132">
    <cfRule type="cellIs" dxfId="1246" priority="712" operator="equal">
      <formula>"Muy Baja"</formula>
    </cfRule>
  </conditionalFormatting>
  <conditionalFormatting sqref="BK132">
    <cfRule type="cellIs" dxfId="1245" priority="713" operator="equal">
      <formula>"Catastrófico"</formula>
    </cfRule>
  </conditionalFormatting>
  <conditionalFormatting sqref="BK132">
    <cfRule type="cellIs" dxfId="1244" priority="714" operator="equal">
      <formula>"Mayor"</formula>
    </cfRule>
  </conditionalFormatting>
  <conditionalFormatting sqref="BK132">
    <cfRule type="cellIs" dxfId="1243" priority="715" operator="equal">
      <formula>"Moderado"</formula>
    </cfRule>
  </conditionalFormatting>
  <conditionalFormatting sqref="BK132">
    <cfRule type="cellIs" dxfId="1242" priority="716" operator="equal">
      <formula>"Menor"</formula>
    </cfRule>
  </conditionalFormatting>
  <conditionalFormatting sqref="BK132">
    <cfRule type="cellIs" dxfId="1241" priority="717" operator="equal">
      <formula>"Leve"</formula>
    </cfRule>
  </conditionalFormatting>
  <conditionalFormatting sqref="BM132">
    <cfRule type="cellIs" dxfId="1240" priority="718" operator="equal">
      <formula>"Extremo"</formula>
    </cfRule>
  </conditionalFormatting>
  <conditionalFormatting sqref="BM132">
    <cfRule type="cellIs" dxfId="1239" priority="719" operator="equal">
      <formula>"Alto"</formula>
    </cfRule>
  </conditionalFormatting>
  <conditionalFormatting sqref="BM132">
    <cfRule type="cellIs" dxfId="1238" priority="720" operator="equal">
      <formula>"Moderado"</formula>
    </cfRule>
  </conditionalFormatting>
  <conditionalFormatting sqref="BM132">
    <cfRule type="cellIs" dxfId="1237" priority="721" operator="equal">
      <formula>"Bajo"</formula>
    </cfRule>
  </conditionalFormatting>
  <conditionalFormatting sqref="AG132:AG137">
    <cfRule type="containsText" dxfId="1236" priority="722" operator="containsText" text="❌">
      <formula>NOT(ISERROR(SEARCH(("❌"),(AG132))))</formula>
    </cfRule>
  </conditionalFormatting>
  <conditionalFormatting sqref="K132">
    <cfRule type="cellIs" dxfId="1235" priority="723" operator="equal">
      <formula>"Muy Alta"</formula>
    </cfRule>
  </conditionalFormatting>
  <conditionalFormatting sqref="K132">
    <cfRule type="cellIs" dxfId="1234" priority="724" operator="equal">
      <formula>"Alta"</formula>
    </cfRule>
  </conditionalFormatting>
  <conditionalFormatting sqref="K132">
    <cfRule type="cellIs" dxfId="1233" priority="725" operator="equal">
      <formula>"Media"</formula>
    </cfRule>
  </conditionalFormatting>
  <conditionalFormatting sqref="K132">
    <cfRule type="cellIs" dxfId="1232" priority="726" operator="equal">
      <formula>"Baja"</formula>
    </cfRule>
  </conditionalFormatting>
  <conditionalFormatting sqref="K132">
    <cfRule type="cellIs" dxfId="1231" priority="727" operator="equal">
      <formula>"Muy Baja"</formula>
    </cfRule>
  </conditionalFormatting>
  <conditionalFormatting sqref="AH132">
    <cfRule type="cellIs" dxfId="1230" priority="728" operator="equal">
      <formula>"Catastrófico"</formula>
    </cfRule>
  </conditionalFormatting>
  <conditionalFormatting sqref="AH132">
    <cfRule type="cellIs" dxfId="1229" priority="729" operator="equal">
      <formula>"Mayor"</formula>
    </cfRule>
  </conditionalFormatting>
  <conditionalFormatting sqref="AH132">
    <cfRule type="cellIs" dxfId="1228" priority="730" operator="equal">
      <formula>"Moderado"</formula>
    </cfRule>
  </conditionalFormatting>
  <conditionalFormatting sqref="AH132">
    <cfRule type="cellIs" dxfId="1227" priority="731" operator="equal">
      <formula>"Menor"</formula>
    </cfRule>
  </conditionalFormatting>
  <conditionalFormatting sqref="AH132">
    <cfRule type="cellIs" dxfId="1226" priority="732" operator="equal">
      <formula>"Leve"</formula>
    </cfRule>
  </conditionalFormatting>
  <conditionalFormatting sqref="BI132">
    <cfRule type="cellIs" dxfId="1225" priority="733" operator="equal">
      <formula>"Catastrófico"</formula>
    </cfRule>
  </conditionalFormatting>
  <conditionalFormatting sqref="BI132">
    <cfRule type="cellIs" dxfId="1224" priority="734" operator="equal">
      <formula>"Mayor"</formula>
    </cfRule>
  </conditionalFormatting>
  <conditionalFormatting sqref="BI132">
    <cfRule type="cellIs" dxfId="1223" priority="735" operator="equal">
      <formula>"Moderado"</formula>
    </cfRule>
  </conditionalFormatting>
  <conditionalFormatting sqref="BI132">
    <cfRule type="cellIs" dxfId="1222" priority="736" operator="equal">
      <formula>"Menor"</formula>
    </cfRule>
  </conditionalFormatting>
  <conditionalFormatting sqref="BI132">
    <cfRule type="cellIs" dxfId="1221" priority="737" operator="equal">
      <formula>"Leve"</formula>
    </cfRule>
  </conditionalFormatting>
  <conditionalFormatting sqref="BM132:BM137">
    <cfRule type="cellIs" dxfId="1220" priority="738" operator="equal">
      <formula>"Extremo"</formula>
    </cfRule>
  </conditionalFormatting>
  <conditionalFormatting sqref="BM132:BM137">
    <cfRule type="cellIs" dxfId="1219" priority="739" operator="equal">
      <formula>"Extremo"</formula>
    </cfRule>
  </conditionalFormatting>
  <conditionalFormatting sqref="BM132:BM137">
    <cfRule type="cellIs" dxfId="1218" priority="740" operator="equal">
      <formula>"Alta"</formula>
    </cfRule>
  </conditionalFormatting>
  <conditionalFormatting sqref="K132:K137">
    <cfRule type="cellIs" dxfId="1217" priority="741" operator="equal">
      <formula>"Casi Seguro"</formula>
    </cfRule>
  </conditionalFormatting>
  <conditionalFormatting sqref="K132:K137">
    <cfRule type="cellIs" dxfId="1216" priority="742" operator="equal">
      <formula>"Probable"</formula>
    </cfRule>
  </conditionalFormatting>
  <conditionalFormatting sqref="K132:K137">
    <cfRule type="cellIs" dxfId="1215" priority="743" operator="equal">
      <formula>"Posible"</formula>
    </cfRule>
  </conditionalFormatting>
  <conditionalFormatting sqref="K132:K137">
    <cfRule type="cellIs" dxfId="1214" priority="744" operator="equal">
      <formula>"Rara vez"</formula>
    </cfRule>
  </conditionalFormatting>
  <conditionalFormatting sqref="K132:K137">
    <cfRule type="cellIs" dxfId="1213" priority="745" operator="equal">
      <formula>"Improbable"</formula>
    </cfRule>
  </conditionalFormatting>
  <conditionalFormatting sqref="K132:K137">
    <cfRule type="cellIs" dxfId="1212" priority="746" operator="equal">
      <formula>"Rara vez"</formula>
    </cfRule>
  </conditionalFormatting>
  <conditionalFormatting sqref="BI132:BI137">
    <cfRule type="cellIs" dxfId="1211" priority="747" operator="equal">
      <formula>"Casi Seguro"</formula>
    </cfRule>
  </conditionalFormatting>
  <conditionalFormatting sqref="BI132:BI137">
    <cfRule type="cellIs" dxfId="1210" priority="748" operator="equal">
      <formula>"Probable"</formula>
    </cfRule>
  </conditionalFormatting>
  <conditionalFormatting sqref="BI132:BI137">
    <cfRule type="cellIs" dxfId="1209" priority="749" operator="equal">
      <formula>"Posible"</formula>
    </cfRule>
  </conditionalFormatting>
  <conditionalFormatting sqref="BI132:BI137">
    <cfRule type="cellIs" dxfId="1208" priority="750" operator="equal">
      <formula>"Improbable"</formula>
    </cfRule>
  </conditionalFormatting>
  <conditionalFormatting sqref="BI132:BI137">
    <cfRule type="cellIs" dxfId="1207" priority="751" operator="equal">
      <formula>"Rara vez"</formula>
    </cfRule>
  </conditionalFormatting>
  <conditionalFormatting sqref="AJ132:AJ137">
    <cfRule type="cellIs" dxfId="1206" priority="752" operator="equal">
      <formula>"Moderada"</formula>
    </cfRule>
  </conditionalFormatting>
  <conditionalFormatting sqref="AJ132:AJ137">
    <cfRule type="cellIs" dxfId="1205" priority="753" operator="equal">
      <formula>"Alta"</formula>
    </cfRule>
  </conditionalFormatting>
  <conditionalFormatting sqref="AJ132:AJ137">
    <cfRule type="cellIs" dxfId="1204" priority="754" operator="equal">
      <formula>"Extrema"</formula>
    </cfRule>
  </conditionalFormatting>
  <conditionalFormatting sqref="AJ21">
    <cfRule type="cellIs" dxfId="1203" priority="755" operator="equal">
      <formula>"Extremo"</formula>
    </cfRule>
  </conditionalFormatting>
  <conditionalFormatting sqref="AJ21">
    <cfRule type="cellIs" dxfId="1202" priority="756" operator="equal">
      <formula>"Alto"</formula>
    </cfRule>
  </conditionalFormatting>
  <conditionalFormatting sqref="AJ21">
    <cfRule type="cellIs" dxfId="1201" priority="757" operator="equal">
      <formula>"Moderado"</formula>
    </cfRule>
  </conditionalFormatting>
  <conditionalFormatting sqref="AJ21">
    <cfRule type="cellIs" dxfId="1200" priority="758" operator="equal">
      <formula>"Bajo"</formula>
    </cfRule>
  </conditionalFormatting>
  <conditionalFormatting sqref="BH21">
    <cfRule type="cellIs" dxfId="1199" priority="759" operator="equal">
      <formula>"Muy Alta"</formula>
    </cfRule>
  </conditionalFormatting>
  <conditionalFormatting sqref="BH21">
    <cfRule type="cellIs" dxfId="1198" priority="760" operator="equal">
      <formula>"Alta"</formula>
    </cfRule>
  </conditionalFormatting>
  <conditionalFormatting sqref="BH21">
    <cfRule type="cellIs" dxfId="1197" priority="761" operator="equal">
      <formula>"Media"</formula>
    </cfRule>
  </conditionalFormatting>
  <conditionalFormatting sqref="BH21">
    <cfRule type="cellIs" dxfId="1196" priority="762" operator="equal">
      <formula>"Baja"</formula>
    </cfRule>
  </conditionalFormatting>
  <conditionalFormatting sqref="BH21">
    <cfRule type="cellIs" dxfId="1195" priority="763" operator="equal">
      <formula>"Muy Baja"</formula>
    </cfRule>
  </conditionalFormatting>
  <conditionalFormatting sqref="BK21">
    <cfRule type="cellIs" dxfId="1194" priority="764" operator="equal">
      <formula>"Catastrófico"</formula>
    </cfRule>
  </conditionalFormatting>
  <conditionalFormatting sqref="BK21">
    <cfRule type="cellIs" dxfId="1193" priority="765" operator="equal">
      <formula>"Mayor"</formula>
    </cfRule>
  </conditionalFormatting>
  <conditionalFormatting sqref="BK21">
    <cfRule type="cellIs" dxfId="1192" priority="766" operator="equal">
      <formula>"Moderado"</formula>
    </cfRule>
  </conditionalFormatting>
  <conditionalFormatting sqref="BK21">
    <cfRule type="cellIs" dxfId="1191" priority="767" operator="equal">
      <formula>"Menor"</formula>
    </cfRule>
  </conditionalFormatting>
  <conditionalFormatting sqref="BK21">
    <cfRule type="cellIs" dxfId="1190" priority="768" operator="equal">
      <formula>"Leve"</formula>
    </cfRule>
  </conditionalFormatting>
  <conditionalFormatting sqref="BM21">
    <cfRule type="cellIs" dxfId="1189" priority="769" operator="equal">
      <formula>"Extremo"</formula>
    </cfRule>
  </conditionalFormatting>
  <conditionalFormatting sqref="BM21">
    <cfRule type="cellIs" dxfId="1188" priority="770" operator="equal">
      <formula>"Alto"</formula>
    </cfRule>
  </conditionalFormatting>
  <conditionalFormatting sqref="BM21">
    <cfRule type="cellIs" dxfId="1187" priority="771" operator="equal">
      <formula>"Moderado"</formula>
    </cfRule>
  </conditionalFormatting>
  <conditionalFormatting sqref="BM21">
    <cfRule type="cellIs" dxfId="1186" priority="772" operator="equal">
      <formula>"Bajo"</formula>
    </cfRule>
  </conditionalFormatting>
  <conditionalFormatting sqref="AG21:AG26">
    <cfRule type="containsText" dxfId="1185" priority="773" operator="containsText" text="❌">
      <formula>NOT(ISERROR(SEARCH(("❌"),(AG21))))</formula>
    </cfRule>
  </conditionalFormatting>
  <conditionalFormatting sqref="K21">
    <cfRule type="cellIs" dxfId="1184" priority="774" operator="equal">
      <formula>"Muy Alta"</formula>
    </cfRule>
  </conditionalFormatting>
  <conditionalFormatting sqref="K21">
    <cfRule type="cellIs" dxfId="1183" priority="775" operator="equal">
      <formula>"Alta"</formula>
    </cfRule>
  </conditionalFormatting>
  <conditionalFormatting sqref="K21">
    <cfRule type="cellIs" dxfId="1182" priority="776" operator="equal">
      <formula>"Media"</formula>
    </cfRule>
  </conditionalFormatting>
  <conditionalFormatting sqref="K21">
    <cfRule type="cellIs" dxfId="1181" priority="777" operator="equal">
      <formula>"Baja"</formula>
    </cfRule>
  </conditionalFormatting>
  <conditionalFormatting sqref="K21">
    <cfRule type="cellIs" dxfId="1180" priority="778" operator="equal">
      <formula>"Muy Baja"</formula>
    </cfRule>
  </conditionalFormatting>
  <conditionalFormatting sqref="AH21">
    <cfRule type="cellIs" dxfId="1179" priority="779" operator="equal">
      <formula>"Catastrófico"</formula>
    </cfRule>
  </conditionalFormatting>
  <conditionalFormatting sqref="AH21">
    <cfRule type="cellIs" dxfId="1178" priority="780" operator="equal">
      <formula>"Mayor"</formula>
    </cfRule>
  </conditionalFormatting>
  <conditionalFormatting sqref="AH21">
    <cfRule type="cellIs" dxfId="1177" priority="781" operator="equal">
      <formula>"Moderado"</formula>
    </cfRule>
  </conditionalFormatting>
  <conditionalFormatting sqref="AH21">
    <cfRule type="cellIs" dxfId="1176" priority="782" operator="equal">
      <formula>"Menor"</formula>
    </cfRule>
  </conditionalFormatting>
  <conditionalFormatting sqref="AH21">
    <cfRule type="cellIs" dxfId="1175" priority="783" operator="equal">
      <formula>"Leve"</formula>
    </cfRule>
  </conditionalFormatting>
  <conditionalFormatting sqref="BM21:BM26">
    <cfRule type="cellIs" dxfId="1174" priority="784" operator="equal">
      <formula>"Extremo"</formula>
    </cfRule>
  </conditionalFormatting>
  <conditionalFormatting sqref="BM21:BM26">
    <cfRule type="cellIs" dxfId="1173" priority="785" operator="equal">
      <formula>"Extremo"</formula>
    </cfRule>
  </conditionalFormatting>
  <conditionalFormatting sqref="BM21:BM26">
    <cfRule type="cellIs" dxfId="1172" priority="786" operator="equal">
      <formula>"Alta"</formula>
    </cfRule>
  </conditionalFormatting>
  <conditionalFormatting sqref="K21:K26">
    <cfRule type="cellIs" dxfId="1171" priority="787" operator="equal">
      <formula>"Casi Seguro"</formula>
    </cfRule>
  </conditionalFormatting>
  <conditionalFormatting sqref="K21:K26">
    <cfRule type="cellIs" dxfId="1170" priority="788" operator="equal">
      <formula>"Probable"</formula>
    </cfRule>
  </conditionalFormatting>
  <conditionalFormatting sqref="K21:K26">
    <cfRule type="cellIs" dxfId="1169" priority="789" operator="equal">
      <formula>"Posible"</formula>
    </cfRule>
  </conditionalFormatting>
  <conditionalFormatting sqref="K21:K26">
    <cfRule type="cellIs" dxfId="1168" priority="790" operator="equal">
      <formula>"Rara vez"</formula>
    </cfRule>
  </conditionalFormatting>
  <conditionalFormatting sqref="K21:K26">
    <cfRule type="cellIs" dxfId="1167" priority="791" operator="equal">
      <formula>"Improbable"</formula>
    </cfRule>
  </conditionalFormatting>
  <conditionalFormatting sqref="K21:K26">
    <cfRule type="cellIs" dxfId="1166" priority="792" operator="equal">
      <formula>"Rara vez"</formula>
    </cfRule>
  </conditionalFormatting>
  <conditionalFormatting sqref="AJ21:AJ26">
    <cfRule type="cellIs" dxfId="1165" priority="793" operator="equal">
      <formula>"Moderada"</formula>
    </cfRule>
  </conditionalFormatting>
  <conditionalFormatting sqref="AJ21:AJ26">
    <cfRule type="cellIs" dxfId="1164" priority="794" operator="equal">
      <formula>"Alta"</formula>
    </cfRule>
  </conditionalFormatting>
  <conditionalFormatting sqref="AJ21:AJ26">
    <cfRule type="cellIs" dxfId="1163" priority="795" operator="equal">
      <formula>"Extrema"</formula>
    </cfRule>
  </conditionalFormatting>
  <conditionalFormatting sqref="BI120">
    <cfRule type="cellIs" dxfId="1162" priority="796" operator="equal">
      <formula>"Catastrófico"</formula>
    </cfRule>
  </conditionalFormatting>
  <conditionalFormatting sqref="BI120">
    <cfRule type="cellIs" dxfId="1161" priority="797" operator="equal">
      <formula>"Mayor"</formula>
    </cfRule>
  </conditionalFormatting>
  <conditionalFormatting sqref="BI120">
    <cfRule type="cellIs" dxfId="1160" priority="798" operator="equal">
      <formula>"Moderado"</formula>
    </cfRule>
  </conditionalFormatting>
  <conditionalFormatting sqref="BI120">
    <cfRule type="cellIs" dxfId="1159" priority="799" operator="equal">
      <formula>"Menor"</formula>
    </cfRule>
  </conditionalFormatting>
  <conditionalFormatting sqref="BI120">
    <cfRule type="cellIs" dxfId="1158" priority="800" operator="equal">
      <formula>"Leve"</formula>
    </cfRule>
  </conditionalFormatting>
  <conditionalFormatting sqref="BM120:BM125">
    <cfRule type="cellIs" dxfId="1157" priority="801" operator="equal">
      <formula>"Extremo"</formula>
    </cfRule>
  </conditionalFormatting>
  <conditionalFormatting sqref="BM120:BM125">
    <cfRule type="cellIs" dxfId="1156" priority="802" operator="equal">
      <formula>"Extremo"</formula>
    </cfRule>
  </conditionalFormatting>
  <conditionalFormatting sqref="BM120:BM125">
    <cfRule type="cellIs" dxfId="1155" priority="803" operator="equal">
      <formula>"Alta"</formula>
    </cfRule>
  </conditionalFormatting>
  <conditionalFormatting sqref="K120:K125 BI120:BI125">
    <cfRule type="cellIs" dxfId="1154" priority="804" operator="equal">
      <formula>"Casi Seguro"</formula>
    </cfRule>
  </conditionalFormatting>
  <conditionalFormatting sqref="K120:K125 BI120:BI125">
    <cfRule type="cellIs" dxfId="1153" priority="805" operator="equal">
      <formula>"Posible"</formula>
    </cfRule>
  </conditionalFormatting>
  <conditionalFormatting sqref="BI120:BI125">
    <cfRule type="cellIs" dxfId="1152" priority="806" operator="equal">
      <formula>"Probable"</formula>
    </cfRule>
  </conditionalFormatting>
  <conditionalFormatting sqref="BI120:BI125">
    <cfRule type="cellIs" dxfId="1151" priority="807" operator="equal">
      <formula>"Improbable"</formula>
    </cfRule>
  </conditionalFormatting>
  <conditionalFormatting sqref="BI120:BI125">
    <cfRule type="cellIs" dxfId="1150" priority="808" operator="equal">
      <formula>"Rara vez"</formula>
    </cfRule>
  </conditionalFormatting>
  <conditionalFormatting sqref="BI120">
    <cfRule type="cellIs" dxfId="1149" priority="809" operator="equal">
      <formula>"Catastrófico"</formula>
    </cfRule>
  </conditionalFormatting>
  <conditionalFormatting sqref="BI120">
    <cfRule type="cellIs" dxfId="1148" priority="810" operator="equal">
      <formula>"Mayor"</formula>
    </cfRule>
  </conditionalFormatting>
  <conditionalFormatting sqref="BI120">
    <cfRule type="cellIs" dxfId="1147" priority="811" operator="equal">
      <formula>"Moderado"</formula>
    </cfRule>
  </conditionalFormatting>
  <conditionalFormatting sqref="BI120">
    <cfRule type="cellIs" dxfId="1146" priority="812" operator="equal">
      <formula>"Menor"</formula>
    </cfRule>
  </conditionalFormatting>
  <conditionalFormatting sqref="BI120">
    <cfRule type="cellIs" dxfId="1145" priority="813" operator="equal">
      <formula>"Leve"</formula>
    </cfRule>
  </conditionalFormatting>
  <conditionalFormatting sqref="AJ120">
    <cfRule type="cellIs" dxfId="1144" priority="814" operator="equal">
      <formula>"Extremo"</formula>
    </cfRule>
  </conditionalFormatting>
  <conditionalFormatting sqref="AJ120">
    <cfRule type="cellIs" dxfId="1143" priority="815" operator="equal">
      <formula>"Alto"</formula>
    </cfRule>
  </conditionalFormatting>
  <conditionalFormatting sqref="AJ120">
    <cfRule type="cellIs" dxfId="1142" priority="816" operator="equal">
      <formula>"Moderado"</formula>
    </cfRule>
  </conditionalFormatting>
  <conditionalFormatting sqref="AJ120">
    <cfRule type="cellIs" dxfId="1141" priority="817" operator="equal">
      <formula>"Bajo"</formula>
    </cfRule>
  </conditionalFormatting>
  <conditionalFormatting sqref="BH120">
    <cfRule type="cellIs" dxfId="1140" priority="818" operator="equal">
      <formula>"Muy Alta"</formula>
    </cfRule>
  </conditionalFormatting>
  <conditionalFormatting sqref="BH120">
    <cfRule type="cellIs" dxfId="1139" priority="819" operator="equal">
      <formula>"Alta"</formula>
    </cfRule>
  </conditionalFormatting>
  <conditionalFormatting sqref="BH120">
    <cfRule type="cellIs" dxfId="1138" priority="820" operator="equal">
      <formula>"Media"</formula>
    </cfRule>
  </conditionalFormatting>
  <conditionalFormatting sqref="BH120">
    <cfRule type="cellIs" dxfId="1137" priority="821" operator="equal">
      <formula>"Baja"</formula>
    </cfRule>
  </conditionalFormatting>
  <conditionalFormatting sqref="BH120">
    <cfRule type="cellIs" dxfId="1136" priority="822" operator="equal">
      <formula>"Muy Baja"</formula>
    </cfRule>
  </conditionalFormatting>
  <conditionalFormatting sqref="BK120">
    <cfRule type="cellIs" dxfId="1135" priority="823" operator="equal">
      <formula>"Catastrófico"</formula>
    </cfRule>
  </conditionalFormatting>
  <conditionalFormatting sqref="BK120">
    <cfRule type="cellIs" dxfId="1134" priority="824" operator="equal">
      <formula>"Mayor"</formula>
    </cfRule>
  </conditionalFormatting>
  <conditionalFormatting sqref="BK120">
    <cfRule type="cellIs" dxfId="1133" priority="825" operator="equal">
      <formula>"Moderado"</formula>
    </cfRule>
  </conditionalFormatting>
  <conditionalFormatting sqref="BK120">
    <cfRule type="cellIs" dxfId="1132" priority="826" operator="equal">
      <formula>"Menor"</formula>
    </cfRule>
  </conditionalFormatting>
  <conditionalFormatting sqref="BK120">
    <cfRule type="cellIs" dxfId="1131" priority="827" operator="equal">
      <formula>"Leve"</formula>
    </cfRule>
  </conditionalFormatting>
  <conditionalFormatting sqref="BM120">
    <cfRule type="cellIs" dxfId="1130" priority="828" operator="equal">
      <formula>"Extremo"</formula>
    </cfRule>
  </conditionalFormatting>
  <conditionalFormatting sqref="BM120">
    <cfRule type="cellIs" dxfId="1129" priority="829" operator="equal">
      <formula>"Alto"</formula>
    </cfRule>
  </conditionalFormatting>
  <conditionalFormatting sqref="BM120">
    <cfRule type="cellIs" dxfId="1128" priority="830" operator="equal">
      <formula>"Moderado"</formula>
    </cfRule>
  </conditionalFormatting>
  <conditionalFormatting sqref="BM120">
    <cfRule type="cellIs" dxfId="1127" priority="831" operator="equal">
      <formula>"Bajo"</formula>
    </cfRule>
  </conditionalFormatting>
  <conditionalFormatting sqref="AG120:AG125">
    <cfRule type="containsText" dxfId="1126" priority="832" operator="containsText" text="❌">
      <formula>NOT(ISERROR(SEARCH(("❌"),(AG120))))</formula>
    </cfRule>
  </conditionalFormatting>
  <conditionalFormatting sqref="AH120">
    <cfRule type="cellIs" dxfId="1125" priority="833" operator="equal">
      <formula>"Catastrófico"</formula>
    </cfRule>
  </conditionalFormatting>
  <conditionalFormatting sqref="AH120">
    <cfRule type="cellIs" dxfId="1124" priority="834" operator="equal">
      <formula>"Mayor"</formula>
    </cfRule>
  </conditionalFormatting>
  <conditionalFormatting sqref="AH120">
    <cfRule type="cellIs" dxfId="1123" priority="835" operator="equal">
      <formula>"Moderado"</formula>
    </cfRule>
  </conditionalFormatting>
  <conditionalFormatting sqref="AH120">
    <cfRule type="cellIs" dxfId="1122" priority="836" operator="equal">
      <formula>"Menor"</formula>
    </cfRule>
  </conditionalFormatting>
  <conditionalFormatting sqref="AH120">
    <cfRule type="cellIs" dxfId="1121" priority="837" operator="equal">
      <formula>"Leve"</formula>
    </cfRule>
  </conditionalFormatting>
  <conditionalFormatting sqref="K120">
    <cfRule type="cellIs" dxfId="1120" priority="838" operator="equal">
      <formula>"Muy Alta"</formula>
    </cfRule>
  </conditionalFormatting>
  <conditionalFormatting sqref="K120">
    <cfRule type="cellIs" dxfId="1119" priority="839" operator="equal">
      <formula>"Alta"</formula>
    </cfRule>
  </conditionalFormatting>
  <conditionalFormatting sqref="K120">
    <cfRule type="cellIs" dxfId="1118" priority="840" operator="equal">
      <formula>"Media"</formula>
    </cfRule>
  </conditionalFormatting>
  <conditionalFormatting sqref="K120">
    <cfRule type="cellIs" dxfId="1117" priority="841" operator="equal">
      <formula>"Baja"</formula>
    </cfRule>
  </conditionalFormatting>
  <conditionalFormatting sqref="K120">
    <cfRule type="cellIs" dxfId="1116" priority="842" operator="equal">
      <formula>"Muy Baja"</formula>
    </cfRule>
  </conditionalFormatting>
  <conditionalFormatting sqref="BI120">
    <cfRule type="cellIs" dxfId="1115" priority="843" operator="equal">
      <formula>"Catastrófico"</formula>
    </cfRule>
  </conditionalFormatting>
  <conditionalFormatting sqref="BI120">
    <cfRule type="cellIs" dxfId="1114" priority="844" operator="equal">
      <formula>"Mayor"</formula>
    </cfRule>
  </conditionalFormatting>
  <conditionalFormatting sqref="BI120">
    <cfRule type="cellIs" dxfId="1113" priority="845" operator="equal">
      <formula>"Moderado"</formula>
    </cfRule>
  </conditionalFormatting>
  <conditionalFormatting sqref="BI120">
    <cfRule type="cellIs" dxfId="1112" priority="846" operator="equal">
      <formula>"Menor"</formula>
    </cfRule>
  </conditionalFormatting>
  <conditionalFormatting sqref="BI120">
    <cfRule type="cellIs" dxfId="1111" priority="847" operator="equal">
      <formula>"Leve"</formula>
    </cfRule>
  </conditionalFormatting>
  <conditionalFormatting sqref="K120:K125">
    <cfRule type="cellIs" dxfId="1110" priority="848" operator="equal">
      <formula>"Probable"</formula>
    </cfRule>
  </conditionalFormatting>
  <conditionalFormatting sqref="K120:K125">
    <cfRule type="cellIs" dxfId="1109" priority="849" operator="equal">
      <formula>"Rara vez"</formula>
    </cfRule>
  </conditionalFormatting>
  <conditionalFormatting sqref="K120:K125">
    <cfRule type="cellIs" dxfId="1108" priority="850" operator="equal">
      <formula>"Improbable"</formula>
    </cfRule>
  </conditionalFormatting>
  <conditionalFormatting sqref="K120:K125">
    <cfRule type="cellIs" dxfId="1107" priority="851" operator="equal">
      <formula>"Rara vez"</formula>
    </cfRule>
  </conditionalFormatting>
  <conditionalFormatting sqref="AJ120:AJ125">
    <cfRule type="cellIs" dxfId="1106" priority="852" operator="equal">
      <formula>"Moderada"</formula>
    </cfRule>
  </conditionalFormatting>
  <conditionalFormatting sqref="AJ120:AJ125">
    <cfRule type="cellIs" dxfId="1105" priority="853" operator="equal">
      <formula>"Alta"</formula>
    </cfRule>
  </conditionalFormatting>
  <conditionalFormatting sqref="AJ120:AJ125">
    <cfRule type="cellIs" dxfId="1104" priority="854" operator="equal">
      <formula>"Extrema"</formula>
    </cfRule>
  </conditionalFormatting>
  <conditionalFormatting sqref="AJ120">
    <cfRule type="cellIs" dxfId="1103" priority="855" operator="equal">
      <formula>"Extremo"</formula>
    </cfRule>
  </conditionalFormatting>
  <conditionalFormatting sqref="AJ120">
    <cfRule type="cellIs" dxfId="1102" priority="856" operator="equal">
      <formula>"Alto"</formula>
    </cfRule>
  </conditionalFormatting>
  <conditionalFormatting sqref="AJ120">
    <cfRule type="cellIs" dxfId="1101" priority="857" operator="equal">
      <formula>"Moderado"</formula>
    </cfRule>
  </conditionalFormatting>
  <conditionalFormatting sqref="AJ120">
    <cfRule type="cellIs" dxfId="1100" priority="858" operator="equal">
      <formula>"Bajo"</formula>
    </cfRule>
  </conditionalFormatting>
  <conditionalFormatting sqref="BH120">
    <cfRule type="cellIs" dxfId="1099" priority="859" operator="equal">
      <formula>"Muy Alta"</formula>
    </cfRule>
  </conditionalFormatting>
  <conditionalFormatting sqref="BH120">
    <cfRule type="cellIs" dxfId="1098" priority="860" operator="equal">
      <formula>"Alta"</formula>
    </cfRule>
  </conditionalFormatting>
  <conditionalFormatting sqref="BH120">
    <cfRule type="cellIs" dxfId="1097" priority="861" operator="equal">
      <formula>"Media"</formula>
    </cfRule>
  </conditionalFormatting>
  <conditionalFormatting sqref="BH120">
    <cfRule type="cellIs" dxfId="1096" priority="862" operator="equal">
      <formula>"Baja"</formula>
    </cfRule>
  </conditionalFormatting>
  <conditionalFormatting sqref="BH120">
    <cfRule type="cellIs" dxfId="1095" priority="863" operator="equal">
      <formula>"Muy Baja"</formula>
    </cfRule>
  </conditionalFormatting>
  <conditionalFormatting sqref="BK120">
    <cfRule type="cellIs" dxfId="1094" priority="864" operator="equal">
      <formula>"Catastrófico"</formula>
    </cfRule>
  </conditionalFormatting>
  <conditionalFormatting sqref="BK120">
    <cfRule type="cellIs" dxfId="1093" priority="865" operator="equal">
      <formula>"Mayor"</formula>
    </cfRule>
  </conditionalFormatting>
  <conditionalFormatting sqref="BK120">
    <cfRule type="cellIs" dxfId="1092" priority="866" operator="equal">
      <formula>"Moderado"</formula>
    </cfRule>
  </conditionalFormatting>
  <conditionalFormatting sqref="BK120">
    <cfRule type="cellIs" dxfId="1091" priority="867" operator="equal">
      <formula>"Menor"</formula>
    </cfRule>
  </conditionalFormatting>
  <conditionalFormatting sqref="BK120">
    <cfRule type="cellIs" dxfId="1090" priority="868" operator="equal">
      <formula>"Leve"</formula>
    </cfRule>
  </conditionalFormatting>
  <conditionalFormatting sqref="BM120">
    <cfRule type="cellIs" dxfId="1089" priority="869" operator="equal">
      <formula>"Extremo"</formula>
    </cfRule>
  </conditionalFormatting>
  <conditionalFormatting sqref="BM120">
    <cfRule type="cellIs" dxfId="1088" priority="870" operator="equal">
      <formula>"Alto"</formula>
    </cfRule>
  </conditionalFormatting>
  <conditionalFormatting sqref="BM120">
    <cfRule type="cellIs" dxfId="1087" priority="871" operator="equal">
      <formula>"Moderado"</formula>
    </cfRule>
  </conditionalFormatting>
  <conditionalFormatting sqref="BM120">
    <cfRule type="cellIs" dxfId="1086" priority="872" operator="equal">
      <formula>"Bajo"</formula>
    </cfRule>
  </conditionalFormatting>
  <conditionalFormatting sqref="AH120">
    <cfRule type="cellIs" dxfId="1085" priority="873" operator="equal">
      <formula>"Catastrófico"</formula>
    </cfRule>
  </conditionalFormatting>
  <conditionalFormatting sqref="AH120">
    <cfRule type="cellIs" dxfId="1084" priority="874" operator="equal">
      <formula>"Mayor"</formula>
    </cfRule>
  </conditionalFormatting>
  <conditionalFormatting sqref="AH120">
    <cfRule type="cellIs" dxfId="1083" priority="875" operator="equal">
      <formula>"Moderado"</formula>
    </cfRule>
  </conditionalFormatting>
  <conditionalFormatting sqref="AH120">
    <cfRule type="cellIs" dxfId="1082" priority="876" operator="equal">
      <formula>"Menor"</formula>
    </cfRule>
  </conditionalFormatting>
  <conditionalFormatting sqref="AH120">
    <cfRule type="cellIs" dxfId="1081" priority="877" operator="equal">
      <formula>"Leve"</formula>
    </cfRule>
  </conditionalFormatting>
  <conditionalFormatting sqref="K120">
    <cfRule type="cellIs" dxfId="1080" priority="878" operator="equal">
      <formula>"Muy Alta"</formula>
    </cfRule>
  </conditionalFormatting>
  <conditionalFormatting sqref="K120">
    <cfRule type="cellIs" dxfId="1079" priority="879" operator="equal">
      <formula>"Alta"</formula>
    </cfRule>
  </conditionalFormatting>
  <conditionalFormatting sqref="K120">
    <cfRule type="cellIs" dxfId="1078" priority="880" operator="equal">
      <formula>"Media"</formula>
    </cfRule>
  </conditionalFormatting>
  <conditionalFormatting sqref="K120">
    <cfRule type="cellIs" dxfId="1077" priority="881" operator="equal">
      <formula>"Baja"</formula>
    </cfRule>
  </conditionalFormatting>
  <conditionalFormatting sqref="K120">
    <cfRule type="cellIs" dxfId="1076" priority="882" operator="equal">
      <formula>"Muy Baja"</formula>
    </cfRule>
  </conditionalFormatting>
  <conditionalFormatting sqref="BI120">
    <cfRule type="cellIs" dxfId="1075" priority="883" operator="equal">
      <formula>"Catastrófico"</formula>
    </cfRule>
  </conditionalFormatting>
  <conditionalFormatting sqref="BI120">
    <cfRule type="cellIs" dxfId="1074" priority="884" operator="equal">
      <formula>"Mayor"</formula>
    </cfRule>
  </conditionalFormatting>
  <conditionalFormatting sqref="BI120">
    <cfRule type="cellIs" dxfId="1073" priority="885" operator="equal">
      <formula>"Moderado"</formula>
    </cfRule>
  </conditionalFormatting>
  <conditionalFormatting sqref="BI120">
    <cfRule type="cellIs" dxfId="1072" priority="886" operator="equal">
      <formula>"Menor"</formula>
    </cfRule>
  </conditionalFormatting>
  <conditionalFormatting sqref="BI120">
    <cfRule type="cellIs" dxfId="1071" priority="887" operator="equal">
      <formula>"Leve"</formula>
    </cfRule>
  </conditionalFormatting>
  <conditionalFormatting sqref="BH120">
    <cfRule type="cellIs" dxfId="1070" priority="888" operator="equal">
      <formula>"Muy Alta"</formula>
    </cfRule>
  </conditionalFormatting>
  <conditionalFormatting sqref="BH120">
    <cfRule type="cellIs" dxfId="1069" priority="889" operator="equal">
      <formula>"Alta"</formula>
    </cfRule>
  </conditionalFormatting>
  <conditionalFormatting sqref="BH120">
    <cfRule type="cellIs" dxfId="1068" priority="890" operator="equal">
      <formula>"Media"</formula>
    </cfRule>
  </conditionalFormatting>
  <conditionalFormatting sqref="BH120">
    <cfRule type="cellIs" dxfId="1067" priority="891" operator="equal">
      <formula>"Baja"</formula>
    </cfRule>
  </conditionalFormatting>
  <conditionalFormatting sqref="BH120">
    <cfRule type="cellIs" dxfId="1066" priority="892" operator="equal">
      <formula>"Muy Baja"</formula>
    </cfRule>
  </conditionalFormatting>
  <conditionalFormatting sqref="BK120">
    <cfRule type="cellIs" dxfId="1065" priority="893" operator="equal">
      <formula>"Catastrófico"</formula>
    </cfRule>
  </conditionalFormatting>
  <conditionalFormatting sqref="BK120">
    <cfRule type="cellIs" dxfId="1064" priority="894" operator="equal">
      <formula>"Mayor"</formula>
    </cfRule>
  </conditionalFormatting>
  <conditionalFormatting sqref="BK120">
    <cfRule type="cellIs" dxfId="1063" priority="895" operator="equal">
      <formula>"Moderado"</formula>
    </cfRule>
  </conditionalFormatting>
  <conditionalFormatting sqref="BK120">
    <cfRule type="cellIs" dxfId="1062" priority="896" operator="equal">
      <formula>"Menor"</formula>
    </cfRule>
  </conditionalFormatting>
  <conditionalFormatting sqref="BK120">
    <cfRule type="cellIs" dxfId="1061" priority="897" operator="equal">
      <formula>"Leve"</formula>
    </cfRule>
  </conditionalFormatting>
  <conditionalFormatting sqref="BM120">
    <cfRule type="cellIs" dxfId="1060" priority="898" operator="equal">
      <formula>"Extremo"</formula>
    </cfRule>
  </conditionalFormatting>
  <conditionalFormatting sqref="BM120">
    <cfRule type="cellIs" dxfId="1059" priority="899" operator="equal">
      <formula>"Alto"</formula>
    </cfRule>
  </conditionalFormatting>
  <conditionalFormatting sqref="BM120">
    <cfRule type="cellIs" dxfId="1058" priority="900" operator="equal">
      <formula>"Moderado"</formula>
    </cfRule>
  </conditionalFormatting>
  <conditionalFormatting sqref="BM120">
    <cfRule type="cellIs" dxfId="1057" priority="901" operator="equal">
      <formula>"Bajo"</formula>
    </cfRule>
  </conditionalFormatting>
  <conditionalFormatting sqref="BI120">
    <cfRule type="cellIs" dxfId="1056" priority="902" operator="equal">
      <formula>"Catastrófico"</formula>
    </cfRule>
  </conditionalFormatting>
  <conditionalFormatting sqref="BI120">
    <cfRule type="cellIs" dxfId="1055" priority="903" operator="equal">
      <formula>"Mayor"</formula>
    </cfRule>
  </conditionalFormatting>
  <conditionalFormatting sqref="BI120">
    <cfRule type="cellIs" dxfId="1054" priority="904" operator="equal">
      <formula>"Moderado"</formula>
    </cfRule>
  </conditionalFormatting>
  <conditionalFormatting sqref="BI120">
    <cfRule type="cellIs" dxfId="1053" priority="905" operator="equal">
      <formula>"Menor"</formula>
    </cfRule>
  </conditionalFormatting>
  <conditionalFormatting sqref="BI120">
    <cfRule type="cellIs" dxfId="1052" priority="906" operator="equal">
      <formula>"Leve"</formula>
    </cfRule>
  </conditionalFormatting>
  <conditionalFormatting sqref="BH120">
    <cfRule type="cellIs" dxfId="1051" priority="907" operator="equal">
      <formula>"Muy Alta"</formula>
    </cfRule>
  </conditionalFormatting>
  <conditionalFormatting sqref="BH120">
    <cfRule type="cellIs" dxfId="1050" priority="908" operator="equal">
      <formula>"Alta"</formula>
    </cfRule>
  </conditionalFormatting>
  <conditionalFormatting sqref="BH120">
    <cfRule type="cellIs" dxfId="1049" priority="909" operator="equal">
      <formula>"Media"</formula>
    </cfRule>
  </conditionalFormatting>
  <conditionalFormatting sqref="BH120">
    <cfRule type="cellIs" dxfId="1048" priority="910" operator="equal">
      <formula>"Baja"</formula>
    </cfRule>
  </conditionalFormatting>
  <conditionalFormatting sqref="BH120">
    <cfRule type="cellIs" dxfId="1047" priority="911" operator="equal">
      <formula>"Muy Baja"</formula>
    </cfRule>
  </conditionalFormatting>
  <conditionalFormatting sqref="BK120">
    <cfRule type="cellIs" dxfId="1046" priority="912" operator="equal">
      <formula>"Catastrófico"</formula>
    </cfRule>
  </conditionalFormatting>
  <conditionalFormatting sqref="BK120">
    <cfRule type="cellIs" dxfId="1045" priority="913" operator="equal">
      <formula>"Mayor"</formula>
    </cfRule>
  </conditionalFormatting>
  <conditionalFormatting sqref="BK120">
    <cfRule type="cellIs" dxfId="1044" priority="914" operator="equal">
      <formula>"Moderado"</formula>
    </cfRule>
  </conditionalFormatting>
  <conditionalFormatting sqref="BK120">
    <cfRule type="cellIs" dxfId="1043" priority="915" operator="equal">
      <formula>"Menor"</formula>
    </cfRule>
  </conditionalFormatting>
  <conditionalFormatting sqref="BK120">
    <cfRule type="cellIs" dxfId="1042" priority="916" operator="equal">
      <formula>"Leve"</formula>
    </cfRule>
  </conditionalFormatting>
  <conditionalFormatting sqref="BM120">
    <cfRule type="cellIs" dxfId="1041" priority="917" operator="equal">
      <formula>"Extremo"</formula>
    </cfRule>
  </conditionalFormatting>
  <conditionalFormatting sqref="BM120">
    <cfRule type="cellIs" dxfId="1040" priority="918" operator="equal">
      <formula>"Alto"</formula>
    </cfRule>
  </conditionalFormatting>
  <conditionalFormatting sqref="BM120">
    <cfRule type="cellIs" dxfId="1039" priority="919" operator="equal">
      <formula>"Moderado"</formula>
    </cfRule>
  </conditionalFormatting>
  <conditionalFormatting sqref="BM120">
    <cfRule type="cellIs" dxfId="1038" priority="920" operator="equal">
      <formula>"Bajo"</formula>
    </cfRule>
  </conditionalFormatting>
  <conditionalFormatting sqref="K120">
    <cfRule type="cellIs" dxfId="1037" priority="921" operator="equal">
      <formula>"Muy Alta"</formula>
    </cfRule>
  </conditionalFormatting>
  <conditionalFormatting sqref="K120">
    <cfRule type="cellIs" dxfId="1036" priority="922" operator="equal">
      <formula>"Alta"</formula>
    </cfRule>
  </conditionalFormatting>
  <conditionalFormatting sqref="K120">
    <cfRule type="cellIs" dxfId="1035" priority="923" operator="equal">
      <formula>"Media"</formula>
    </cfRule>
  </conditionalFormatting>
  <conditionalFormatting sqref="K120">
    <cfRule type="cellIs" dxfId="1034" priority="924" operator="equal">
      <formula>"Baja"</formula>
    </cfRule>
  </conditionalFormatting>
  <conditionalFormatting sqref="K120">
    <cfRule type="cellIs" dxfId="1033" priority="925" operator="equal">
      <formula>"Muy Baja"</formula>
    </cfRule>
  </conditionalFormatting>
  <conditionalFormatting sqref="BI120">
    <cfRule type="cellIs" dxfId="1032" priority="926" operator="equal">
      <formula>"Catastrófico"</formula>
    </cfRule>
  </conditionalFormatting>
  <conditionalFormatting sqref="BI120">
    <cfRule type="cellIs" dxfId="1031" priority="927" operator="equal">
      <formula>"Mayor"</formula>
    </cfRule>
  </conditionalFormatting>
  <conditionalFormatting sqref="BI120">
    <cfRule type="cellIs" dxfId="1030" priority="928" operator="equal">
      <formula>"Moderado"</formula>
    </cfRule>
  </conditionalFormatting>
  <conditionalFormatting sqref="BI120">
    <cfRule type="cellIs" dxfId="1029" priority="929" operator="equal">
      <formula>"Menor"</formula>
    </cfRule>
  </conditionalFormatting>
  <conditionalFormatting sqref="BI120">
    <cfRule type="cellIs" dxfId="1028" priority="930" operator="equal">
      <formula>"Leve"</formula>
    </cfRule>
  </conditionalFormatting>
  <conditionalFormatting sqref="K120">
    <cfRule type="cellIs" dxfId="1027" priority="931" operator="equal">
      <formula>"Casi Seguro"</formula>
    </cfRule>
  </conditionalFormatting>
  <conditionalFormatting sqref="K120">
    <cfRule type="cellIs" dxfId="1026" priority="932" operator="equal">
      <formula>"Probable"</formula>
    </cfRule>
  </conditionalFormatting>
  <conditionalFormatting sqref="K120">
    <cfRule type="cellIs" dxfId="1025" priority="933" operator="equal">
      <formula>"Posible"</formula>
    </cfRule>
  </conditionalFormatting>
  <conditionalFormatting sqref="K120">
    <cfRule type="cellIs" dxfId="1024" priority="934" operator="equal">
      <formula>"Rara vez"</formula>
    </cfRule>
  </conditionalFormatting>
  <conditionalFormatting sqref="K120">
    <cfRule type="cellIs" dxfId="1023" priority="935" operator="equal">
      <formula>"Improbable"</formula>
    </cfRule>
  </conditionalFormatting>
  <conditionalFormatting sqref="K120">
    <cfRule type="cellIs" dxfId="1022" priority="936" operator="equal">
      <formula>"Rara vez"</formula>
    </cfRule>
  </conditionalFormatting>
  <conditionalFormatting sqref="AJ120">
    <cfRule type="cellIs" dxfId="1021" priority="937" operator="equal">
      <formula>"Extremo"</formula>
    </cfRule>
  </conditionalFormatting>
  <conditionalFormatting sqref="AJ120">
    <cfRule type="cellIs" dxfId="1020" priority="938" operator="equal">
      <formula>"Alto"</formula>
    </cfRule>
  </conditionalFormatting>
  <conditionalFormatting sqref="AJ120">
    <cfRule type="cellIs" dxfId="1019" priority="939" operator="equal">
      <formula>"Moderado"</formula>
    </cfRule>
  </conditionalFormatting>
  <conditionalFormatting sqref="AJ120">
    <cfRule type="cellIs" dxfId="1018" priority="940" operator="equal">
      <formula>"Bajo"</formula>
    </cfRule>
  </conditionalFormatting>
  <conditionalFormatting sqref="BH120">
    <cfRule type="cellIs" dxfId="1017" priority="941" operator="equal">
      <formula>"Muy Alta"</formula>
    </cfRule>
  </conditionalFormatting>
  <conditionalFormatting sqref="BH120">
    <cfRule type="cellIs" dxfId="1016" priority="942" operator="equal">
      <formula>"Alta"</formula>
    </cfRule>
  </conditionalFormatting>
  <conditionalFormatting sqref="BH120">
    <cfRule type="cellIs" dxfId="1015" priority="943" operator="equal">
      <formula>"Media"</formula>
    </cfRule>
  </conditionalFormatting>
  <conditionalFormatting sqref="BH120">
    <cfRule type="cellIs" dxfId="1014" priority="944" operator="equal">
      <formula>"Baja"</formula>
    </cfRule>
  </conditionalFormatting>
  <conditionalFormatting sqref="BH120">
    <cfRule type="cellIs" dxfId="1013" priority="945" operator="equal">
      <formula>"Muy Baja"</formula>
    </cfRule>
  </conditionalFormatting>
  <conditionalFormatting sqref="BK120">
    <cfRule type="cellIs" dxfId="1012" priority="946" operator="equal">
      <formula>"Catastrófico"</formula>
    </cfRule>
  </conditionalFormatting>
  <conditionalFormatting sqref="BK120">
    <cfRule type="cellIs" dxfId="1011" priority="947" operator="equal">
      <formula>"Mayor"</formula>
    </cfRule>
  </conditionalFormatting>
  <conditionalFormatting sqref="BK120">
    <cfRule type="cellIs" dxfId="1010" priority="948" operator="equal">
      <formula>"Moderado"</formula>
    </cfRule>
  </conditionalFormatting>
  <conditionalFormatting sqref="BK120">
    <cfRule type="cellIs" dxfId="1009" priority="949" operator="equal">
      <formula>"Menor"</formula>
    </cfRule>
  </conditionalFormatting>
  <conditionalFormatting sqref="BK120">
    <cfRule type="cellIs" dxfId="1008" priority="950" operator="equal">
      <formula>"Leve"</formula>
    </cfRule>
  </conditionalFormatting>
  <conditionalFormatting sqref="BM120">
    <cfRule type="cellIs" dxfId="1007" priority="951" operator="equal">
      <formula>"Extremo"</formula>
    </cfRule>
  </conditionalFormatting>
  <conditionalFormatting sqref="BM120">
    <cfRule type="cellIs" dxfId="1006" priority="952" operator="equal">
      <formula>"Alto"</formula>
    </cfRule>
  </conditionalFormatting>
  <conditionalFormatting sqref="BM120">
    <cfRule type="cellIs" dxfId="1005" priority="953" operator="equal">
      <formula>"Moderado"</formula>
    </cfRule>
  </conditionalFormatting>
  <conditionalFormatting sqref="BM120">
    <cfRule type="cellIs" dxfId="1004" priority="954" operator="equal">
      <formula>"Bajo"</formula>
    </cfRule>
  </conditionalFormatting>
  <conditionalFormatting sqref="AH120">
    <cfRule type="cellIs" dxfId="1003" priority="955" operator="equal">
      <formula>"Catastrófico"</formula>
    </cfRule>
  </conditionalFormatting>
  <conditionalFormatting sqref="AH120">
    <cfRule type="cellIs" dxfId="1002" priority="956" operator="equal">
      <formula>"Mayor"</formula>
    </cfRule>
  </conditionalFormatting>
  <conditionalFormatting sqref="AH120">
    <cfRule type="cellIs" dxfId="1001" priority="957" operator="equal">
      <formula>"Moderado"</formula>
    </cfRule>
  </conditionalFormatting>
  <conditionalFormatting sqref="AH120">
    <cfRule type="cellIs" dxfId="1000" priority="958" operator="equal">
      <formula>"Menor"</formula>
    </cfRule>
  </conditionalFormatting>
  <conditionalFormatting sqref="AH120">
    <cfRule type="cellIs" dxfId="999" priority="959" operator="equal">
      <formula>"Leve"</formula>
    </cfRule>
  </conditionalFormatting>
  <conditionalFormatting sqref="K120">
    <cfRule type="cellIs" dxfId="998" priority="960" operator="equal">
      <formula>"Muy Alta"</formula>
    </cfRule>
  </conditionalFormatting>
  <conditionalFormatting sqref="K120">
    <cfRule type="cellIs" dxfId="997" priority="961" operator="equal">
      <formula>"Alta"</formula>
    </cfRule>
  </conditionalFormatting>
  <conditionalFormatting sqref="K120">
    <cfRule type="cellIs" dxfId="996" priority="962" operator="equal">
      <formula>"Media"</formula>
    </cfRule>
  </conditionalFormatting>
  <conditionalFormatting sqref="K120">
    <cfRule type="cellIs" dxfId="995" priority="963" operator="equal">
      <formula>"Baja"</formula>
    </cfRule>
  </conditionalFormatting>
  <conditionalFormatting sqref="K120">
    <cfRule type="cellIs" dxfId="994" priority="964" operator="equal">
      <formula>"Muy Baja"</formula>
    </cfRule>
  </conditionalFormatting>
  <conditionalFormatting sqref="BI120">
    <cfRule type="cellIs" dxfId="993" priority="965" operator="equal">
      <formula>"Catastrófico"</formula>
    </cfRule>
  </conditionalFormatting>
  <conditionalFormatting sqref="BI120">
    <cfRule type="cellIs" dxfId="992" priority="966" operator="equal">
      <formula>"Mayor"</formula>
    </cfRule>
  </conditionalFormatting>
  <conditionalFormatting sqref="BI120">
    <cfRule type="cellIs" dxfId="991" priority="967" operator="equal">
      <formula>"Moderado"</formula>
    </cfRule>
  </conditionalFormatting>
  <conditionalFormatting sqref="BI120">
    <cfRule type="cellIs" dxfId="990" priority="968" operator="equal">
      <formula>"Menor"</formula>
    </cfRule>
  </conditionalFormatting>
  <conditionalFormatting sqref="BI120">
    <cfRule type="cellIs" dxfId="989" priority="969" operator="equal">
      <formula>"Leve"</formula>
    </cfRule>
  </conditionalFormatting>
  <conditionalFormatting sqref="AJ33">
    <cfRule type="cellIs" dxfId="988" priority="970" operator="equal">
      <formula>"Extremo"</formula>
    </cfRule>
  </conditionalFormatting>
  <conditionalFormatting sqref="AJ33">
    <cfRule type="cellIs" dxfId="987" priority="971" operator="equal">
      <formula>"Alto"</formula>
    </cfRule>
  </conditionalFormatting>
  <conditionalFormatting sqref="AJ33">
    <cfRule type="cellIs" dxfId="986" priority="972" operator="equal">
      <formula>"Moderado"</formula>
    </cfRule>
  </conditionalFormatting>
  <conditionalFormatting sqref="AJ33">
    <cfRule type="cellIs" dxfId="985" priority="973" operator="equal">
      <formula>"Bajo"</formula>
    </cfRule>
  </conditionalFormatting>
  <conditionalFormatting sqref="BH33">
    <cfRule type="cellIs" dxfId="984" priority="974" operator="equal">
      <formula>"Muy Alta"</formula>
    </cfRule>
  </conditionalFormatting>
  <conditionalFormatting sqref="BH33">
    <cfRule type="cellIs" dxfId="983" priority="975" operator="equal">
      <formula>"Alta"</formula>
    </cfRule>
  </conditionalFormatting>
  <conditionalFormatting sqref="BH33">
    <cfRule type="cellIs" dxfId="982" priority="976" operator="equal">
      <formula>"Media"</formula>
    </cfRule>
  </conditionalFormatting>
  <conditionalFormatting sqref="BH33">
    <cfRule type="cellIs" dxfId="981" priority="977" operator="equal">
      <formula>"Baja"</formula>
    </cfRule>
  </conditionalFormatting>
  <conditionalFormatting sqref="BH33">
    <cfRule type="cellIs" dxfId="980" priority="978" operator="equal">
      <formula>"Muy Baja"</formula>
    </cfRule>
  </conditionalFormatting>
  <conditionalFormatting sqref="BK33">
    <cfRule type="cellIs" dxfId="979" priority="979" operator="equal">
      <formula>"Catastrófico"</formula>
    </cfRule>
  </conditionalFormatting>
  <conditionalFormatting sqref="BK33">
    <cfRule type="cellIs" dxfId="978" priority="980" operator="equal">
      <formula>"Mayor"</formula>
    </cfRule>
  </conditionalFormatting>
  <conditionalFormatting sqref="BK33">
    <cfRule type="cellIs" dxfId="977" priority="981" operator="equal">
      <formula>"Moderado"</formula>
    </cfRule>
  </conditionalFormatting>
  <conditionalFormatting sqref="BK33">
    <cfRule type="cellIs" dxfId="976" priority="982" operator="equal">
      <formula>"Menor"</formula>
    </cfRule>
  </conditionalFormatting>
  <conditionalFormatting sqref="BK33">
    <cfRule type="cellIs" dxfId="975" priority="983" operator="equal">
      <formula>"Leve"</formula>
    </cfRule>
  </conditionalFormatting>
  <conditionalFormatting sqref="BM33">
    <cfRule type="cellIs" dxfId="974" priority="984" operator="equal">
      <formula>"Extremo"</formula>
    </cfRule>
  </conditionalFormatting>
  <conditionalFormatting sqref="BM33">
    <cfRule type="cellIs" dxfId="973" priority="985" operator="equal">
      <formula>"Alto"</formula>
    </cfRule>
  </conditionalFormatting>
  <conditionalFormatting sqref="BM33">
    <cfRule type="cellIs" dxfId="972" priority="986" operator="equal">
      <formula>"Moderado"</formula>
    </cfRule>
  </conditionalFormatting>
  <conditionalFormatting sqref="BM33">
    <cfRule type="cellIs" dxfId="971" priority="987" operator="equal">
      <formula>"Bajo"</formula>
    </cfRule>
  </conditionalFormatting>
  <conditionalFormatting sqref="AG33:AG38">
    <cfRule type="containsText" dxfId="970" priority="988" operator="containsText" text="❌">
      <formula>NOT(ISERROR(SEARCH(("❌"),(AG33))))</formula>
    </cfRule>
  </conditionalFormatting>
  <conditionalFormatting sqref="AH33">
    <cfRule type="cellIs" dxfId="969" priority="989" operator="equal">
      <formula>"Catastrófico"</formula>
    </cfRule>
  </conditionalFormatting>
  <conditionalFormatting sqref="AH33">
    <cfRule type="cellIs" dxfId="968" priority="990" operator="equal">
      <formula>"Mayor"</formula>
    </cfRule>
  </conditionalFormatting>
  <conditionalFormatting sqref="AH33">
    <cfRule type="cellIs" dxfId="967" priority="991" operator="equal">
      <formula>"Moderado"</formula>
    </cfRule>
  </conditionalFormatting>
  <conditionalFormatting sqref="AH33">
    <cfRule type="cellIs" dxfId="966" priority="992" operator="equal">
      <formula>"Menor"</formula>
    </cfRule>
  </conditionalFormatting>
  <conditionalFormatting sqref="AH33">
    <cfRule type="cellIs" dxfId="965" priority="993" operator="equal">
      <formula>"Leve"</formula>
    </cfRule>
  </conditionalFormatting>
  <conditionalFormatting sqref="K33">
    <cfRule type="cellIs" dxfId="964" priority="994" operator="equal">
      <formula>"Muy Alta"</formula>
    </cfRule>
  </conditionalFormatting>
  <conditionalFormatting sqref="K33">
    <cfRule type="cellIs" dxfId="963" priority="995" operator="equal">
      <formula>"Alta"</formula>
    </cfRule>
  </conditionalFormatting>
  <conditionalFormatting sqref="K33">
    <cfRule type="cellIs" dxfId="962" priority="996" operator="equal">
      <formula>"Media"</formula>
    </cfRule>
  </conditionalFormatting>
  <conditionalFormatting sqref="K33">
    <cfRule type="cellIs" dxfId="961" priority="997" operator="equal">
      <formula>"Baja"</formula>
    </cfRule>
  </conditionalFormatting>
  <conditionalFormatting sqref="K33">
    <cfRule type="cellIs" dxfId="960" priority="998" operator="equal">
      <formula>"Muy Baja"</formula>
    </cfRule>
  </conditionalFormatting>
  <conditionalFormatting sqref="BI15 BI21 BI27 BI33">
    <cfRule type="cellIs" dxfId="959" priority="999" operator="equal">
      <formula>"Catastrófico"</formula>
    </cfRule>
  </conditionalFormatting>
  <conditionalFormatting sqref="BI15 BI21 BI27 BI33">
    <cfRule type="cellIs" dxfId="958" priority="1000" operator="equal">
      <formula>"Mayor"</formula>
    </cfRule>
  </conditionalFormatting>
  <conditionalFormatting sqref="BI15 BI21 BI27 BI33">
    <cfRule type="cellIs" dxfId="957" priority="1001" operator="equal">
      <formula>"Moderado"</formula>
    </cfRule>
  </conditionalFormatting>
  <conditionalFormatting sqref="BI15 BI21 BI27 BI33">
    <cfRule type="cellIs" dxfId="956" priority="1002" operator="equal">
      <formula>"Menor"</formula>
    </cfRule>
  </conditionalFormatting>
  <conditionalFormatting sqref="BI15 BI21 BI27 BI33">
    <cfRule type="cellIs" dxfId="955" priority="1003" operator="equal">
      <formula>"Leve"</formula>
    </cfRule>
  </conditionalFormatting>
  <conditionalFormatting sqref="BM33:BM38">
    <cfRule type="cellIs" dxfId="954" priority="1004" operator="equal">
      <formula>"Extremo"</formula>
    </cfRule>
  </conditionalFormatting>
  <conditionalFormatting sqref="BM33:BM38">
    <cfRule type="cellIs" dxfId="953" priority="1005" operator="equal">
      <formula>"Extremo"</formula>
    </cfRule>
  </conditionalFormatting>
  <conditionalFormatting sqref="BM33:BM38">
    <cfRule type="cellIs" dxfId="952" priority="1006" operator="equal">
      <formula>"Alta"</formula>
    </cfRule>
  </conditionalFormatting>
  <conditionalFormatting sqref="K33:K38 BI15:BI38">
    <cfRule type="cellIs" dxfId="951" priority="1007" operator="equal">
      <formula>"Casi Seguro"</formula>
    </cfRule>
  </conditionalFormatting>
  <conditionalFormatting sqref="K33:K38">
    <cfRule type="cellIs" dxfId="950" priority="1008" operator="equal">
      <formula>"Probable"</formula>
    </cfRule>
  </conditionalFormatting>
  <conditionalFormatting sqref="K33:K38 BI15:BI38">
    <cfRule type="cellIs" dxfId="949" priority="1009" operator="equal">
      <formula>"Posible"</formula>
    </cfRule>
  </conditionalFormatting>
  <conditionalFormatting sqref="K33:K38">
    <cfRule type="cellIs" dxfId="948" priority="1010" operator="equal">
      <formula>"Rara vez"</formula>
    </cfRule>
  </conditionalFormatting>
  <conditionalFormatting sqref="K33:K38">
    <cfRule type="cellIs" dxfId="947" priority="1011" operator="equal">
      <formula>"Improbable"</formula>
    </cfRule>
  </conditionalFormatting>
  <conditionalFormatting sqref="K33:K38">
    <cfRule type="cellIs" dxfId="946" priority="1012" operator="equal">
      <formula>"Rara vez"</formula>
    </cfRule>
  </conditionalFormatting>
  <conditionalFormatting sqref="BI15:BI38">
    <cfRule type="cellIs" dxfId="945" priority="1013" operator="equal">
      <formula>"Probable"</formula>
    </cfRule>
  </conditionalFormatting>
  <conditionalFormatting sqref="BI15:BI38">
    <cfRule type="cellIs" dxfId="944" priority="1014" operator="equal">
      <formula>"Improbable"</formula>
    </cfRule>
  </conditionalFormatting>
  <conditionalFormatting sqref="BI15:BI38">
    <cfRule type="cellIs" dxfId="943" priority="1015" operator="equal">
      <formula>"Rara vez"</formula>
    </cfRule>
  </conditionalFormatting>
  <conditionalFormatting sqref="AJ33:AJ38">
    <cfRule type="cellIs" dxfId="942" priority="1016" operator="equal">
      <formula>"Moderada"</formula>
    </cfRule>
  </conditionalFormatting>
  <conditionalFormatting sqref="AJ33:AJ38">
    <cfRule type="cellIs" dxfId="941" priority="1017" operator="equal">
      <formula>"Alta"</formula>
    </cfRule>
  </conditionalFormatting>
  <conditionalFormatting sqref="AJ33:AJ38">
    <cfRule type="cellIs" dxfId="940" priority="1018" operator="equal">
      <formula>"Extrema"</formula>
    </cfRule>
  </conditionalFormatting>
  <conditionalFormatting sqref="BI15 BI21 BI27 BI33">
    <cfRule type="cellIs" dxfId="939" priority="1019" operator="equal">
      <formula>"Catastrófico"</formula>
    </cfRule>
  </conditionalFormatting>
  <conditionalFormatting sqref="BI15 BI21 BI27 BI33">
    <cfRule type="cellIs" dxfId="938" priority="1020" operator="equal">
      <formula>"Mayor"</formula>
    </cfRule>
  </conditionalFormatting>
  <conditionalFormatting sqref="BI15 BI21 BI27 BI33">
    <cfRule type="cellIs" dxfId="937" priority="1021" operator="equal">
      <formula>"Moderado"</formula>
    </cfRule>
  </conditionalFormatting>
  <conditionalFormatting sqref="BI15 BI21 BI27 BI33">
    <cfRule type="cellIs" dxfId="936" priority="1022" operator="equal">
      <formula>"Menor"</formula>
    </cfRule>
  </conditionalFormatting>
  <conditionalFormatting sqref="BI15 BI21 BI27 BI33">
    <cfRule type="cellIs" dxfId="935" priority="1023" operator="equal">
      <formula>"Leve"</formula>
    </cfRule>
  </conditionalFormatting>
  <conditionalFormatting sqref="BI15 BI21 BI27 BI33">
    <cfRule type="cellIs" dxfId="934" priority="1024" operator="equal">
      <formula>"Casi Seguro"</formula>
    </cfRule>
  </conditionalFormatting>
  <conditionalFormatting sqref="BI15 BI21 BI27 BI33">
    <cfRule type="cellIs" dxfId="933" priority="1025" operator="equal">
      <formula>"Probable"</formula>
    </cfRule>
  </conditionalFormatting>
  <conditionalFormatting sqref="BI15 BI21 BI27 BI33">
    <cfRule type="cellIs" dxfId="932" priority="1026" operator="equal">
      <formula>"Posible"</formula>
    </cfRule>
  </conditionalFormatting>
  <conditionalFormatting sqref="BI15 BI21 BI27 BI33">
    <cfRule type="cellIs" dxfId="931" priority="1027" operator="equal">
      <formula>"Improbable"</formula>
    </cfRule>
  </conditionalFormatting>
  <conditionalFormatting sqref="BI15 BI21 BI27 BI33">
    <cfRule type="cellIs" dxfId="930" priority="1028" operator="equal">
      <formula>"Rara vez"</formula>
    </cfRule>
  </conditionalFormatting>
  <conditionalFormatting sqref="AJ45">
    <cfRule type="cellIs" dxfId="929" priority="1029" operator="equal">
      <formula>"Extremo"</formula>
    </cfRule>
  </conditionalFormatting>
  <conditionalFormatting sqref="AJ45">
    <cfRule type="cellIs" dxfId="928" priority="1030" operator="equal">
      <formula>"Alto"</formula>
    </cfRule>
  </conditionalFormatting>
  <conditionalFormatting sqref="AJ45">
    <cfRule type="cellIs" dxfId="927" priority="1031" operator="equal">
      <formula>"Moderado"</formula>
    </cfRule>
  </conditionalFormatting>
  <conditionalFormatting sqref="AJ45">
    <cfRule type="cellIs" dxfId="926" priority="1032" operator="equal">
      <formula>"Bajo"</formula>
    </cfRule>
  </conditionalFormatting>
  <conditionalFormatting sqref="BH45">
    <cfRule type="cellIs" dxfId="925" priority="1033" operator="equal">
      <formula>"Muy Alta"</formula>
    </cfRule>
  </conditionalFormatting>
  <conditionalFormatting sqref="BH45">
    <cfRule type="cellIs" dxfId="924" priority="1034" operator="equal">
      <formula>"Alta"</formula>
    </cfRule>
  </conditionalFormatting>
  <conditionalFormatting sqref="BH45">
    <cfRule type="cellIs" dxfId="923" priority="1035" operator="equal">
      <formula>"Media"</formula>
    </cfRule>
  </conditionalFormatting>
  <conditionalFormatting sqref="BH45">
    <cfRule type="cellIs" dxfId="922" priority="1036" operator="equal">
      <formula>"Baja"</formula>
    </cfRule>
  </conditionalFormatting>
  <conditionalFormatting sqref="BH45">
    <cfRule type="cellIs" dxfId="921" priority="1037" operator="equal">
      <formula>"Muy Baja"</formula>
    </cfRule>
  </conditionalFormatting>
  <conditionalFormatting sqref="BK45">
    <cfRule type="cellIs" dxfId="920" priority="1038" operator="equal">
      <formula>"Catastrófico"</formula>
    </cfRule>
  </conditionalFormatting>
  <conditionalFormatting sqref="BK45">
    <cfRule type="cellIs" dxfId="919" priority="1039" operator="equal">
      <formula>"Mayor"</formula>
    </cfRule>
  </conditionalFormatting>
  <conditionalFormatting sqref="BK45">
    <cfRule type="cellIs" dxfId="918" priority="1040" operator="equal">
      <formula>"Moderado"</formula>
    </cfRule>
  </conditionalFormatting>
  <conditionalFormatting sqref="BK45">
    <cfRule type="cellIs" dxfId="917" priority="1041" operator="equal">
      <formula>"Menor"</formula>
    </cfRule>
  </conditionalFormatting>
  <conditionalFormatting sqref="BK45">
    <cfRule type="cellIs" dxfId="916" priority="1042" operator="equal">
      <formula>"Leve"</formula>
    </cfRule>
  </conditionalFormatting>
  <conditionalFormatting sqref="BM45">
    <cfRule type="cellIs" dxfId="915" priority="1043" operator="equal">
      <formula>"Extremo"</formula>
    </cfRule>
  </conditionalFormatting>
  <conditionalFormatting sqref="BM45">
    <cfRule type="cellIs" dxfId="914" priority="1044" operator="equal">
      <formula>"Alto"</formula>
    </cfRule>
  </conditionalFormatting>
  <conditionalFormatting sqref="BM45">
    <cfRule type="cellIs" dxfId="913" priority="1045" operator="equal">
      <formula>"Moderado"</formula>
    </cfRule>
  </conditionalFormatting>
  <conditionalFormatting sqref="BM45">
    <cfRule type="cellIs" dxfId="912" priority="1046" operator="equal">
      <formula>"Bajo"</formula>
    </cfRule>
  </conditionalFormatting>
  <conditionalFormatting sqref="AG45:AG50">
    <cfRule type="containsText" dxfId="911" priority="1047" operator="containsText" text="❌">
      <formula>NOT(ISERROR(SEARCH(("❌"),(AG45))))</formula>
    </cfRule>
  </conditionalFormatting>
  <conditionalFormatting sqref="AH45">
    <cfRule type="cellIs" dxfId="910" priority="1048" operator="equal">
      <formula>"Catastrófico"</formula>
    </cfRule>
  </conditionalFormatting>
  <conditionalFormatting sqref="AH45">
    <cfRule type="cellIs" dxfId="909" priority="1049" operator="equal">
      <formula>"Mayor"</formula>
    </cfRule>
  </conditionalFormatting>
  <conditionalFormatting sqref="AH45">
    <cfRule type="cellIs" dxfId="908" priority="1050" operator="equal">
      <formula>"Moderado"</formula>
    </cfRule>
  </conditionalFormatting>
  <conditionalFormatting sqref="AH45">
    <cfRule type="cellIs" dxfId="907" priority="1051" operator="equal">
      <formula>"Menor"</formula>
    </cfRule>
  </conditionalFormatting>
  <conditionalFormatting sqref="AH45">
    <cfRule type="cellIs" dxfId="906" priority="1052" operator="equal">
      <formula>"Leve"</formula>
    </cfRule>
  </conditionalFormatting>
  <conditionalFormatting sqref="K45">
    <cfRule type="cellIs" dxfId="905" priority="1053" operator="equal">
      <formula>"Muy Alta"</formula>
    </cfRule>
  </conditionalFormatting>
  <conditionalFormatting sqref="K45">
    <cfRule type="cellIs" dxfId="904" priority="1054" operator="equal">
      <formula>"Alta"</formula>
    </cfRule>
  </conditionalFormatting>
  <conditionalFormatting sqref="K45">
    <cfRule type="cellIs" dxfId="903" priority="1055" operator="equal">
      <formula>"Media"</formula>
    </cfRule>
  </conditionalFormatting>
  <conditionalFormatting sqref="K45">
    <cfRule type="cellIs" dxfId="902" priority="1056" operator="equal">
      <formula>"Baja"</formula>
    </cfRule>
  </conditionalFormatting>
  <conditionalFormatting sqref="K45">
    <cfRule type="cellIs" dxfId="901" priority="1057" operator="equal">
      <formula>"Muy Baja"</formula>
    </cfRule>
  </conditionalFormatting>
  <conditionalFormatting sqref="BI45">
    <cfRule type="cellIs" dxfId="900" priority="1058" operator="equal">
      <formula>"Catastrófico"</formula>
    </cfRule>
  </conditionalFormatting>
  <conditionalFormatting sqref="BI45">
    <cfRule type="cellIs" dxfId="899" priority="1059" operator="equal">
      <formula>"Mayor"</formula>
    </cfRule>
  </conditionalFormatting>
  <conditionalFormatting sqref="BI45">
    <cfRule type="cellIs" dxfId="898" priority="1060" operator="equal">
      <formula>"Moderado"</formula>
    </cfRule>
  </conditionalFormatting>
  <conditionalFormatting sqref="BI45">
    <cfRule type="cellIs" dxfId="897" priority="1061" operator="equal">
      <formula>"Menor"</formula>
    </cfRule>
  </conditionalFormatting>
  <conditionalFormatting sqref="BI45">
    <cfRule type="cellIs" dxfId="896" priority="1062" operator="equal">
      <formula>"Leve"</formula>
    </cfRule>
  </conditionalFormatting>
  <conditionalFormatting sqref="BM45:BM50">
    <cfRule type="cellIs" dxfId="895" priority="1063" operator="equal">
      <formula>"Extremo"</formula>
    </cfRule>
  </conditionalFormatting>
  <conditionalFormatting sqref="BM45:BM50">
    <cfRule type="cellIs" dxfId="894" priority="1064" operator="equal">
      <formula>"Extremo"</formula>
    </cfRule>
  </conditionalFormatting>
  <conditionalFormatting sqref="BM45:BM50">
    <cfRule type="cellIs" dxfId="893" priority="1065" operator="equal">
      <formula>"Alta"</formula>
    </cfRule>
  </conditionalFormatting>
  <conditionalFormatting sqref="K45:K50">
    <cfRule type="cellIs" dxfId="892" priority="1066" operator="equal">
      <formula>"Casi Seguro"</formula>
    </cfRule>
  </conditionalFormatting>
  <conditionalFormatting sqref="K45:K50">
    <cfRule type="cellIs" dxfId="891" priority="1067" operator="equal">
      <formula>"Probable"</formula>
    </cfRule>
  </conditionalFormatting>
  <conditionalFormatting sqref="K45:K50">
    <cfRule type="cellIs" dxfId="890" priority="1068" operator="equal">
      <formula>"Posible"</formula>
    </cfRule>
  </conditionalFormatting>
  <conditionalFormatting sqref="K45:K50">
    <cfRule type="cellIs" dxfId="889" priority="1069" operator="equal">
      <formula>"Rara vez"</formula>
    </cfRule>
  </conditionalFormatting>
  <conditionalFormatting sqref="K45:K50">
    <cfRule type="cellIs" dxfId="888" priority="1070" operator="equal">
      <formula>"Improbable"</formula>
    </cfRule>
  </conditionalFormatting>
  <conditionalFormatting sqref="K45:K50">
    <cfRule type="cellIs" dxfId="887" priority="1071" operator="equal">
      <formula>"Rara vez"</formula>
    </cfRule>
  </conditionalFormatting>
  <conditionalFormatting sqref="BI45:BI50">
    <cfRule type="cellIs" dxfId="886" priority="1072" operator="equal">
      <formula>"Casi Seguro"</formula>
    </cfRule>
  </conditionalFormatting>
  <conditionalFormatting sqref="BI45:BI50">
    <cfRule type="cellIs" dxfId="885" priority="1073" operator="equal">
      <formula>"Probable"</formula>
    </cfRule>
  </conditionalFormatting>
  <conditionalFormatting sqref="BI45:BI50">
    <cfRule type="cellIs" dxfId="884" priority="1074" operator="equal">
      <formula>"Posible"</formula>
    </cfRule>
  </conditionalFormatting>
  <conditionalFormatting sqref="BI45:BI50">
    <cfRule type="cellIs" dxfId="883" priority="1075" operator="equal">
      <formula>"Improbable"</formula>
    </cfRule>
  </conditionalFormatting>
  <conditionalFormatting sqref="BI45:BI50">
    <cfRule type="cellIs" dxfId="882" priority="1076" operator="equal">
      <formula>"Rara vez"</formula>
    </cfRule>
  </conditionalFormatting>
  <conditionalFormatting sqref="AJ45:AJ50">
    <cfRule type="cellIs" dxfId="881" priority="1077" operator="equal">
      <formula>"Moderada"</formula>
    </cfRule>
  </conditionalFormatting>
  <conditionalFormatting sqref="AJ45:AJ50">
    <cfRule type="cellIs" dxfId="880" priority="1078" operator="equal">
      <formula>"Alta"</formula>
    </cfRule>
  </conditionalFormatting>
  <conditionalFormatting sqref="AJ45:AJ50">
    <cfRule type="cellIs" dxfId="879" priority="1079" operator="equal">
      <formula>"Extrema"</formula>
    </cfRule>
  </conditionalFormatting>
  <conditionalFormatting sqref="BI45">
    <cfRule type="cellIs" dxfId="878" priority="1080" operator="equal">
      <formula>"Catastrófico"</formula>
    </cfRule>
  </conditionalFormatting>
  <conditionalFormatting sqref="BI45">
    <cfRule type="cellIs" dxfId="877" priority="1081" operator="equal">
      <formula>"Mayor"</formula>
    </cfRule>
  </conditionalFormatting>
  <conditionalFormatting sqref="BI45">
    <cfRule type="cellIs" dxfId="876" priority="1082" operator="equal">
      <formula>"Moderado"</formula>
    </cfRule>
  </conditionalFormatting>
  <conditionalFormatting sqref="BI45">
    <cfRule type="cellIs" dxfId="875" priority="1083" operator="equal">
      <formula>"Menor"</formula>
    </cfRule>
  </conditionalFormatting>
  <conditionalFormatting sqref="BI45">
    <cfRule type="cellIs" dxfId="874" priority="1084" operator="equal">
      <formula>"Leve"</formula>
    </cfRule>
  </conditionalFormatting>
  <conditionalFormatting sqref="BI45">
    <cfRule type="cellIs" dxfId="873" priority="1085" operator="equal">
      <formula>"Casi Seguro"</formula>
    </cfRule>
  </conditionalFormatting>
  <conditionalFormatting sqref="BI45">
    <cfRule type="cellIs" dxfId="872" priority="1086" operator="equal">
      <formula>"Probable"</formula>
    </cfRule>
  </conditionalFormatting>
  <conditionalFormatting sqref="BI45">
    <cfRule type="cellIs" dxfId="871" priority="1087" operator="equal">
      <formula>"Posible"</formula>
    </cfRule>
  </conditionalFormatting>
  <conditionalFormatting sqref="BI45">
    <cfRule type="cellIs" dxfId="870" priority="1088" operator="equal">
      <formula>"Improbable"</formula>
    </cfRule>
  </conditionalFormatting>
  <conditionalFormatting sqref="BI45">
    <cfRule type="cellIs" dxfId="869" priority="1089" operator="equal">
      <formula>"Rara vez"</formula>
    </cfRule>
  </conditionalFormatting>
  <conditionalFormatting sqref="AJ57">
    <cfRule type="cellIs" dxfId="868" priority="1090" operator="equal">
      <formula>"Extremo"</formula>
    </cfRule>
  </conditionalFormatting>
  <conditionalFormatting sqref="AJ57">
    <cfRule type="cellIs" dxfId="867" priority="1091" operator="equal">
      <formula>"Alto"</formula>
    </cfRule>
  </conditionalFormatting>
  <conditionalFormatting sqref="AJ57">
    <cfRule type="cellIs" dxfId="866" priority="1092" operator="equal">
      <formula>"Moderado"</formula>
    </cfRule>
  </conditionalFormatting>
  <conditionalFormatting sqref="AJ57">
    <cfRule type="cellIs" dxfId="865" priority="1093" operator="equal">
      <formula>"Bajo"</formula>
    </cfRule>
  </conditionalFormatting>
  <conditionalFormatting sqref="BH57">
    <cfRule type="cellIs" dxfId="864" priority="1094" operator="equal">
      <formula>"Muy Alta"</formula>
    </cfRule>
  </conditionalFormatting>
  <conditionalFormatting sqref="BH57">
    <cfRule type="cellIs" dxfId="863" priority="1095" operator="equal">
      <formula>"Alta"</formula>
    </cfRule>
  </conditionalFormatting>
  <conditionalFormatting sqref="BH57">
    <cfRule type="cellIs" dxfId="862" priority="1096" operator="equal">
      <formula>"Media"</formula>
    </cfRule>
  </conditionalFormatting>
  <conditionalFormatting sqref="BH57">
    <cfRule type="cellIs" dxfId="861" priority="1097" operator="equal">
      <formula>"Baja"</formula>
    </cfRule>
  </conditionalFormatting>
  <conditionalFormatting sqref="BH57">
    <cfRule type="cellIs" dxfId="860" priority="1098" operator="equal">
      <formula>"Muy Baja"</formula>
    </cfRule>
  </conditionalFormatting>
  <conditionalFormatting sqref="BK57">
    <cfRule type="cellIs" dxfId="859" priority="1099" operator="equal">
      <formula>"Catastrófico"</formula>
    </cfRule>
  </conditionalFormatting>
  <conditionalFormatting sqref="BK57">
    <cfRule type="cellIs" dxfId="858" priority="1100" operator="equal">
      <formula>"Mayor"</formula>
    </cfRule>
  </conditionalFormatting>
  <conditionalFormatting sqref="BK57">
    <cfRule type="cellIs" dxfId="857" priority="1101" operator="equal">
      <formula>"Moderado"</formula>
    </cfRule>
  </conditionalFormatting>
  <conditionalFormatting sqref="BK57">
    <cfRule type="cellIs" dxfId="856" priority="1102" operator="equal">
      <formula>"Menor"</formula>
    </cfRule>
  </conditionalFormatting>
  <conditionalFormatting sqref="BK57">
    <cfRule type="cellIs" dxfId="855" priority="1103" operator="equal">
      <formula>"Leve"</formula>
    </cfRule>
  </conditionalFormatting>
  <conditionalFormatting sqref="BM57">
    <cfRule type="cellIs" dxfId="854" priority="1104" operator="equal">
      <formula>"Extremo"</formula>
    </cfRule>
  </conditionalFormatting>
  <conditionalFormatting sqref="BM57">
    <cfRule type="cellIs" dxfId="853" priority="1105" operator="equal">
      <formula>"Alto"</formula>
    </cfRule>
  </conditionalFormatting>
  <conditionalFormatting sqref="BM57">
    <cfRule type="cellIs" dxfId="852" priority="1106" operator="equal">
      <formula>"Moderado"</formula>
    </cfRule>
  </conditionalFormatting>
  <conditionalFormatting sqref="BM57">
    <cfRule type="cellIs" dxfId="851" priority="1107" operator="equal">
      <formula>"Bajo"</formula>
    </cfRule>
  </conditionalFormatting>
  <conditionalFormatting sqref="AG57:AG62">
    <cfRule type="containsText" dxfId="850" priority="1108" operator="containsText" text="❌">
      <formula>NOT(ISERROR(SEARCH(("❌"),(AG57))))</formula>
    </cfRule>
  </conditionalFormatting>
  <conditionalFormatting sqref="AH57">
    <cfRule type="cellIs" dxfId="849" priority="1109" operator="equal">
      <formula>"Catastrófico"</formula>
    </cfRule>
  </conditionalFormatting>
  <conditionalFormatting sqref="AH57">
    <cfRule type="cellIs" dxfId="848" priority="1110" operator="equal">
      <formula>"Mayor"</formula>
    </cfRule>
  </conditionalFormatting>
  <conditionalFormatting sqref="AH57">
    <cfRule type="cellIs" dxfId="847" priority="1111" operator="equal">
      <formula>"Moderado"</formula>
    </cfRule>
  </conditionalFormatting>
  <conditionalFormatting sqref="AH57">
    <cfRule type="cellIs" dxfId="846" priority="1112" operator="equal">
      <formula>"Menor"</formula>
    </cfRule>
  </conditionalFormatting>
  <conditionalFormatting sqref="AH57">
    <cfRule type="cellIs" dxfId="845" priority="1113" operator="equal">
      <formula>"Leve"</formula>
    </cfRule>
  </conditionalFormatting>
  <conditionalFormatting sqref="K57">
    <cfRule type="cellIs" dxfId="844" priority="1114" operator="equal">
      <formula>"Muy Alta"</formula>
    </cfRule>
  </conditionalFormatting>
  <conditionalFormatting sqref="K57">
    <cfRule type="cellIs" dxfId="843" priority="1115" operator="equal">
      <formula>"Alta"</formula>
    </cfRule>
  </conditionalFormatting>
  <conditionalFormatting sqref="K57">
    <cfRule type="cellIs" dxfId="842" priority="1116" operator="equal">
      <formula>"Media"</formula>
    </cfRule>
  </conditionalFormatting>
  <conditionalFormatting sqref="K57">
    <cfRule type="cellIs" dxfId="841" priority="1117" operator="equal">
      <formula>"Baja"</formula>
    </cfRule>
  </conditionalFormatting>
  <conditionalFormatting sqref="K57">
    <cfRule type="cellIs" dxfId="840" priority="1118" operator="equal">
      <formula>"Muy Baja"</formula>
    </cfRule>
  </conditionalFormatting>
  <conditionalFormatting sqref="BI57">
    <cfRule type="cellIs" dxfId="839" priority="1119" operator="equal">
      <formula>"Catastrófico"</formula>
    </cfRule>
  </conditionalFormatting>
  <conditionalFormatting sqref="BI57">
    <cfRule type="cellIs" dxfId="838" priority="1120" operator="equal">
      <formula>"Mayor"</formula>
    </cfRule>
  </conditionalFormatting>
  <conditionalFormatting sqref="BI57">
    <cfRule type="cellIs" dxfId="837" priority="1121" operator="equal">
      <formula>"Moderado"</formula>
    </cfRule>
  </conditionalFormatting>
  <conditionalFormatting sqref="BI57">
    <cfRule type="cellIs" dxfId="836" priority="1122" operator="equal">
      <formula>"Menor"</formula>
    </cfRule>
  </conditionalFormatting>
  <conditionalFormatting sqref="BI57">
    <cfRule type="cellIs" dxfId="835" priority="1123" operator="equal">
      <formula>"Leve"</formula>
    </cfRule>
  </conditionalFormatting>
  <conditionalFormatting sqref="BM57:BM62">
    <cfRule type="cellIs" dxfId="834" priority="1124" operator="equal">
      <formula>"Extremo"</formula>
    </cfRule>
  </conditionalFormatting>
  <conditionalFormatting sqref="BM57:BM62">
    <cfRule type="cellIs" dxfId="833" priority="1125" operator="equal">
      <formula>"Extremo"</formula>
    </cfRule>
  </conditionalFormatting>
  <conditionalFormatting sqref="BM57:BM62">
    <cfRule type="cellIs" dxfId="832" priority="1126" operator="equal">
      <formula>"Alta"</formula>
    </cfRule>
  </conditionalFormatting>
  <conditionalFormatting sqref="K57:K62 BI57:BI62">
    <cfRule type="cellIs" dxfId="831" priority="1127" operator="equal">
      <formula>"Casi Seguro"</formula>
    </cfRule>
  </conditionalFormatting>
  <conditionalFormatting sqref="K57:K62">
    <cfRule type="cellIs" dxfId="830" priority="1128" operator="equal">
      <formula>"Probable"</formula>
    </cfRule>
  </conditionalFormatting>
  <conditionalFormatting sqref="K57:K62 BI57:BI62">
    <cfRule type="cellIs" dxfId="829" priority="1129" operator="equal">
      <formula>"Posible"</formula>
    </cfRule>
  </conditionalFormatting>
  <conditionalFormatting sqref="K57:K62">
    <cfRule type="cellIs" dxfId="828" priority="1130" operator="equal">
      <formula>"Rara vez"</formula>
    </cfRule>
  </conditionalFormatting>
  <conditionalFormatting sqref="K57:K62">
    <cfRule type="cellIs" dxfId="827" priority="1131" operator="equal">
      <formula>"Improbable"</formula>
    </cfRule>
  </conditionalFormatting>
  <conditionalFormatting sqref="K57:K62">
    <cfRule type="cellIs" dxfId="826" priority="1132" operator="equal">
      <formula>"Rara vez"</formula>
    </cfRule>
  </conditionalFormatting>
  <conditionalFormatting sqref="BI57:BI62">
    <cfRule type="cellIs" dxfId="825" priority="1133" operator="equal">
      <formula>"Probable"</formula>
    </cfRule>
  </conditionalFormatting>
  <conditionalFormatting sqref="BI57:BI62">
    <cfRule type="cellIs" dxfId="824" priority="1134" operator="equal">
      <formula>"Improbable"</formula>
    </cfRule>
  </conditionalFormatting>
  <conditionalFormatting sqref="BI57:BI62">
    <cfRule type="cellIs" dxfId="823" priority="1135" operator="equal">
      <formula>"Rara vez"</formula>
    </cfRule>
  </conditionalFormatting>
  <conditionalFormatting sqref="AJ57:AJ62">
    <cfRule type="cellIs" dxfId="822" priority="1136" operator="equal">
      <formula>"Moderada"</formula>
    </cfRule>
  </conditionalFormatting>
  <conditionalFormatting sqref="AJ57:AJ62">
    <cfRule type="cellIs" dxfId="821" priority="1137" operator="equal">
      <formula>"Alta"</formula>
    </cfRule>
  </conditionalFormatting>
  <conditionalFormatting sqref="AJ57:AJ62">
    <cfRule type="cellIs" dxfId="820" priority="1138" operator="equal">
      <formula>"Extrema"</formula>
    </cfRule>
  </conditionalFormatting>
  <conditionalFormatting sqref="BI57">
    <cfRule type="cellIs" dxfId="819" priority="1139" operator="equal">
      <formula>"Catastrófico"</formula>
    </cfRule>
  </conditionalFormatting>
  <conditionalFormatting sqref="BI57">
    <cfRule type="cellIs" dxfId="818" priority="1140" operator="equal">
      <formula>"Mayor"</formula>
    </cfRule>
  </conditionalFormatting>
  <conditionalFormatting sqref="BI57">
    <cfRule type="cellIs" dxfId="817" priority="1141" operator="equal">
      <formula>"Moderado"</formula>
    </cfRule>
  </conditionalFormatting>
  <conditionalFormatting sqref="BI57">
    <cfRule type="cellIs" dxfId="816" priority="1142" operator="equal">
      <formula>"Menor"</formula>
    </cfRule>
  </conditionalFormatting>
  <conditionalFormatting sqref="BI57">
    <cfRule type="cellIs" dxfId="815" priority="1143" operator="equal">
      <formula>"Leve"</formula>
    </cfRule>
  </conditionalFormatting>
  <conditionalFormatting sqref="BI57">
    <cfRule type="cellIs" dxfId="814" priority="1144" operator="equal">
      <formula>"Casi Seguro"</formula>
    </cfRule>
  </conditionalFormatting>
  <conditionalFormatting sqref="BI57">
    <cfRule type="cellIs" dxfId="813" priority="1145" operator="equal">
      <formula>"Probable"</formula>
    </cfRule>
  </conditionalFormatting>
  <conditionalFormatting sqref="BI57">
    <cfRule type="cellIs" dxfId="812" priority="1146" operator="equal">
      <formula>"Posible"</formula>
    </cfRule>
  </conditionalFormatting>
  <conditionalFormatting sqref="BI57">
    <cfRule type="cellIs" dxfId="811" priority="1147" operator="equal">
      <formula>"Improbable"</formula>
    </cfRule>
  </conditionalFormatting>
  <conditionalFormatting sqref="BI57">
    <cfRule type="cellIs" dxfId="810" priority="1148" operator="equal">
      <formula>"Rara vez"</formula>
    </cfRule>
  </conditionalFormatting>
  <conditionalFormatting sqref="AJ9 AJ15">
    <cfRule type="cellIs" dxfId="809" priority="1149" operator="equal">
      <formula>"Extremo"</formula>
    </cfRule>
  </conditionalFormatting>
  <conditionalFormatting sqref="AJ9 AJ15">
    <cfRule type="cellIs" dxfId="808" priority="1150" operator="equal">
      <formula>"Alto"</formula>
    </cfRule>
  </conditionalFormatting>
  <conditionalFormatting sqref="AJ9 AJ15">
    <cfRule type="cellIs" dxfId="807" priority="1151" operator="equal">
      <formula>"Moderado"</formula>
    </cfRule>
  </conditionalFormatting>
  <conditionalFormatting sqref="AJ9 AJ15">
    <cfRule type="cellIs" dxfId="806" priority="1152" operator="equal">
      <formula>"Bajo"</formula>
    </cfRule>
  </conditionalFormatting>
  <conditionalFormatting sqref="BH9 BH15">
    <cfRule type="cellIs" dxfId="805" priority="1153" operator="equal">
      <formula>"Muy Alta"</formula>
    </cfRule>
  </conditionalFormatting>
  <conditionalFormatting sqref="BH9 BH15">
    <cfRule type="cellIs" dxfId="804" priority="1154" operator="equal">
      <formula>"Alta"</formula>
    </cfRule>
  </conditionalFormatting>
  <conditionalFormatting sqref="BH9 BH15">
    <cfRule type="cellIs" dxfId="803" priority="1155" operator="equal">
      <formula>"Media"</formula>
    </cfRule>
  </conditionalFormatting>
  <conditionalFormatting sqref="BH9 BH15">
    <cfRule type="cellIs" dxfId="802" priority="1156" operator="equal">
      <formula>"Baja"</formula>
    </cfRule>
  </conditionalFormatting>
  <conditionalFormatting sqref="BH9 BH15">
    <cfRule type="cellIs" dxfId="801" priority="1157" operator="equal">
      <formula>"Muy Baja"</formula>
    </cfRule>
  </conditionalFormatting>
  <conditionalFormatting sqref="BK9 BK15">
    <cfRule type="cellIs" dxfId="800" priority="1158" operator="equal">
      <formula>"Catastrófico"</formula>
    </cfRule>
  </conditionalFormatting>
  <conditionalFormatting sqref="BK9 BK15">
    <cfRule type="cellIs" dxfId="799" priority="1159" operator="equal">
      <formula>"Mayor"</formula>
    </cfRule>
  </conditionalFormatting>
  <conditionalFormatting sqref="BK9 BK15">
    <cfRule type="cellIs" dxfId="798" priority="1160" operator="equal">
      <formula>"Moderado"</formula>
    </cfRule>
  </conditionalFormatting>
  <conditionalFormatting sqref="BK9 BK15">
    <cfRule type="cellIs" dxfId="797" priority="1161" operator="equal">
      <formula>"Menor"</formula>
    </cfRule>
  </conditionalFormatting>
  <conditionalFormatting sqref="BK9 BK15">
    <cfRule type="cellIs" dxfId="796" priority="1162" operator="equal">
      <formula>"Leve"</formula>
    </cfRule>
  </conditionalFormatting>
  <conditionalFormatting sqref="BM9 BM15">
    <cfRule type="cellIs" dxfId="795" priority="1163" operator="equal">
      <formula>"Extremo"</formula>
    </cfRule>
  </conditionalFormatting>
  <conditionalFormatting sqref="BM9 BM15">
    <cfRule type="cellIs" dxfId="794" priority="1164" operator="equal">
      <formula>"Alto"</formula>
    </cfRule>
  </conditionalFormatting>
  <conditionalFormatting sqref="BM9 BM15">
    <cfRule type="cellIs" dxfId="793" priority="1165" operator="equal">
      <formula>"Moderado"</formula>
    </cfRule>
  </conditionalFormatting>
  <conditionalFormatting sqref="BM9 BM15">
    <cfRule type="cellIs" dxfId="792" priority="1166" operator="equal">
      <formula>"Bajo"</formula>
    </cfRule>
  </conditionalFormatting>
  <conditionalFormatting sqref="AG9:AG20">
    <cfRule type="containsText" dxfId="791" priority="1167" operator="containsText" text="❌">
      <formula>NOT(ISERROR(SEARCH(("❌"),(AG9))))</formula>
    </cfRule>
  </conditionalFormatting>
  <conditionalFormatting sqref="AH15">
    <cfRule type="cellIs" dxfId="790" priority="1168" operator="equal">
      <formula>"Catastrófico"</formula>
    </cfRule>
  </conditionalFormatting>
  <conditionalFormatting sqref="AH15">
    <cfRule type="cellIs" dxfId="789" priority="1169" operator="equal">
      <formula>"Mayor"</formula>
    </cfRule>
  </conditionalFormatting>
  <conditionalFormatting sqref="AH15">
    <cfRule type="cellIs" dxfId="788" priority="1170" operator="equal">
      <formula>"Moderado"</formula>
    </cfRule>
  </conditionalFormatting>
  <conditionalFormatting sqref="AH15">
    <cfRule type="cellIs" dxfId="787" priority="1171" operator="equal">
      <formula>"Menor"</formula>
    </cfRule>
  </conditionalFormatting>
  <conditionalFormatting sqref="AH15">
    <cfRule type="cellIs" dxfId="786" priority="1172" operator="equal">
      <formula>"Leve"</formula>
    </cfRule>
  </conditionalFormatting>
  <conditionalFormatting sqref="K9 K15">
    <cfRule type="cellIs" dxfId="785" priority="1173" operator="equal">
      <formula>"Muy Alta"</formula>
    </cfRule>
  </conditionalFormatting>
  <conditionalFormatting sqref="K9 K15">
    <cfRule type="cellIs" dxfId="784" priority="1174" operator="equal">
      <formula>"Alta"</formula>
    </cfRule>
  </conditionalFormatting>
  <conditionalFormatting sqref="K9 K15">
    <cfRule type="cellIs" dxfId="783" priority="1175" operator="equal">
      <formula>"Media"</formula>
    </cfRule>
  </conditionalFormatting>
  <conditionalFormatting sqref="K9 K15">
    <cfRule type="cellIs" dxfId="782" priority="1176" operator="equal">
      <formula>"Baja"</formula>
    </cfRule>
  </conditionalFormatting>
  <conditionalFormatting sqref="K9 K15">
    <cfRule type="cellIs" dxfId="781" priority="1177" operator="equal">
      <formula>"Muy Baja"</formula>
    </cfRule>
  </conditionalFormatting>
  <conditionalFormatting sqref="AH9">
    <cfRule type="cellIs" dxfId="780" priority="1178" operator="equal">
      <formula>"Catastrófico"</formula>
    </cfRule>
  </conditionalFormatting>
  <conditionalFormatting sqref="AH9">
    <cfRule type="cellIs" dxfId="779" priority="1179" operator="equal">
      <formula>"Mayor"</formula>
    </cfRule>
  </conditionalFormatting>
  <conditionalFormatting sqref="AH9">
    <cfRule type="cellIs" dxfId="778" priority="1180" operator="equal">
      <formula>"Moderado"</formula>
    </cfRule>
  </conditionalFormatting>
  <conditionalFormatting sqref="AH9">
    <cfRule type="cellIs" dxfId="777" priority="1181" operator="equal">
      <formula>"Menor"</formula>
    </cfRule>
  </conditionalFormatting>
  <conditionalFormatting sqref="AH9">
    <cfRule type="cellIs" dxfId="776" priority="1182" operator="equal">
      <formula>"Leve"</formula>
    </cfRule>
  </conditionalFormatting>
  <conditionalFormatting sqref="BI9">
    <cfRule type="cellIs" dxfId="775" priority="1183" operator="equal">
      <formula>"Catastrófico"</formula>
    </cfRule>
  </conditionalFormatting>
  <conditionalFormatting sqref="BI9">
    <cfRule type="cellIs" dxfId="774" priority="1184" operator="equal">
      <formula>"Mayor"</formula>
    </cfRule>
  </conditionalFormatting>
  <conditionalFormatting sqref="BI9">
    <cfRule type="cellIs" dxfId="773" priority="1185" operator="equal">
      <formula>"Moderado"</formula>
    </cfRule>
  </conditionalFormatting>
  <conditionalFormatting sqref="BI9">
    <cfRule type="cellIs" dxfId="772" priority="1186" operator="equal">
      <formula>"Menor"</formula>
    </cfRule>
  </conditionalFormatting>
  <conditionalFormatting sqref="BI9">
    <cfRule type="cellIs" dxfId="771" priority="1187" operator="equal">
      <formula>"Leve"</formula>
    </cfRule>
  </conditionalFormatting>
  <conditionalFormatting sqref="BM9:BM20">
    <cfRule type="cellIs" dxfId="770" priority="1188" operator="equal">
      <formula>"Extremo"</formula>
    </cfRule>
  </conditionalFormatting>
  <conditionalFormatting sqref="BM9:BM20">
    <cfRule type="cellIs" dxfId="769" priority="1189" operator="equal">
      <formula>"Extremo"</formula>
    </cfRule>
  </conditionalFormatting>
  <conditionalFormatting sqref="BM9:BM20">
    <cfRule type="cellIs" dxfId="768" priority="1190" operator="equal">
      <formula>"Alta"</formula>
    </cfRule>
  </conditionalFormatting>
  <conditionalFormatting sqref="K9:K20">
    <cfRule type="cellIs" dxfId="767" priority="1191" operator="equal">
      <formula>"Casi Seguro"</formula>
    </cfRule>
  </conditionalFormatting>
  <conditionalFormatting sqref="K9:K20">
    <cfRule type="cellIs" dxfId="766" priority="1192" operator="equal">
      <formula>"Probable"</formula>
    </cfRule>
  </conditionalFormatting>
  <conditionalFormatting sqref="K9:K20">
    <cfRule type="cellIs" dxfId="765" priority="1193" operator="equal">
      <formula>"Posible"</formula>
    </cfRule>
  </conditionalFormatting>
  <conditionalFormatting sqref="K9:K20">
    <cfRule type="cellIs" dxfId="764" priority="1194" operator="equal">
      <formula>"Rara vez"</formula>
    </cfRule>
  </conditionalFormatting>
  <conditionalFormatting sqref="K9:K20">
    <cfRule type="cellIs" dxfId="763" priority="1195" operator="equal">
      <formula>"Improbable"</formula>
    </cfRule>
  </conditionalFormatting>
  <conditionalFormatting sqref="K9:K20">
    <cfRule type="cellIs" dxfId="762" priority="1196" operator="equal">
      <formula>"Rara vez"</formula>
    </cfRule>
  </conditionalFormatting>
  <conditionalFormatting sqref="BI9:BI14">
    <cfRule type="cellIs" dxfId="761" priority="1197" operator="equal">
      <formula>"Casi Seguro"</formula>
    </cfRule>
  </conditionalFormatting>
  <conditionalFormatting sqref="BI9:BI14">
    <cfRule type="cellIs" dxfId="760" priority="1198" operator="equal">
      <formula>"Probable"</formula>
    </cfRule>
  </conditionalFormatting>
  <conditionalFormatting sqref="BI9:BI14">
    <cfRule type="cellIs" dxfId="759" priority="1199" operator="equal">
      <formula>"Posible"</formula>
    </cfRule>
  </conditionalFormatting>
  <conditionalFormatting sqref="BI9:BI14">
    <cfRule type="cellIs" dxfId="758" priority="1200" operator="equal">
      <formula>"Improbable"</formula>
    </cfRule>
  </conditionalFormatting>
  <conditionalFormatting sqref="BI9:BI14">
    <cfRule type="cellIs" dxfId="757" priority="1201" operator="equal">
      <formula>"Rara vez"</formula>
    </cfRule>
  </conditionalFormatting>
  <conditionalFormatting sqref="AJ9:AJ20">
    <cfRule type="cellIs" dxfId="756" priority="1202" operator="equal">
      <formula>"Moderada"</formula>
    </cfRule>
  </conditionalFormatting>
  <conditionalFormatting sqref="AJ9:AJ20">
    <cfRule type="cellIs" dxfId="755" priority="1203" operator="equal">
      <formula>"Alta"</formula>
    </cfRule>
  </conditionalFormatting>
  <conditionalFormatting sqref="AJ9:AJ20">
    <cfRule type="cellIs" dxfId="754" priority="1204" operator="equal">
      <formula>"Extrema"</formula>
    </cfRule>
  </conditionalFormatting>
  <conditionalFormatting sqref="BI9">
    <cfRule type="cellIs" dxfId="753" priority="1205" operator="equal">
      <formula>"Catastrófico"</formula>
    </cfRule>
  </conditionalFormatting>
  <conditionalFormatting sqref="BI9">
    <cfRule type="cellIs" dxfId="752" priority="1206" operator="equal">
      <formula>"Mayor"</formula>
    </cfRule>
  </conditionalFormatting>
  <conditionalFormatting sqref="BI9">
    <cfRule type="cellIs" dxfId="751" priority="1207" operator="equal">
      <formula>"Moderado"</formula>
    </cfRule>
  </conditionalFormatting>
  <conditionalFormatting sqref="BI9">
    <cfRule type="cellIs" dxfId="750" priority="1208" operator="equal">
      <formula>"Menor"</formula>
    </cfRule>
  </conditionalFormatting>
  <conditionalFormatting sqref="BI9">
    <cfRule type="cellIs" dxfId="749" priority="1209" operator="equal">
      <formula>"Leve"</formula>
    </cfRule>
  </conditionalFormatting>
  <conditionalFormatting sqref="BI9">
    <cfRule type="cellIs" dxfId="748" priority="1210" operator="equal">
      <formula>"Casi Seguro"</formula>
    </cfRule>
  </conditionalFormatting>
  <conditionalFormatting sqref="BI9">
    <cfRule type="cellIs" dxfId="747" priority="1211" operator="equal">
      <formula>"Probable"</formula>
    </cfRule>
  </conditionalFormatting>
  <conditionalFormatting sqref="BI9">
    <cfRule type="cellIs" dxfId="746" priority="1212" operator="equal">
      <formula>"Posible"</formula>
    </cfRule>
  </conditionalFormatting>
  <conditionalFormatting sqref="BI9">
    <cfRule type="cellIs" dxfId="745" priority="1213" operator="equal">
      <formula>"Improbable"</formula>
    </cfRule>
  </conditionalFormatting>
  <conditionalFormatting sqref="BI9">
    <cfRule type="cellIs" dxfId="744" priority="1214" operator="equal">
      <formula>"Rara vez"</formula>
    </cfRule>
  </conditionalFormatting>
  <conditionalFormatting sqref="BI63">
    <cfRule type="cellIs" dxfId="743" priority="1215" operator="equal">
      <formula>"Catastrófico"</formula>
    </cfRule>
  </conditionalFormatting>
  <conditionalFormatting sqref="BI63">
    <cfRule type="cellIs" dxfId="742" priority="1216" operator="equal">
      <formula>"Mayor"</formula>
    </cfRule>
  </conditionalFormatting>
  <conditionalFormatting sqref="BI63">
    <cfRule type="cellIs" dxfId="741" priority="1217" operator="equal">
      <formula>"Moderado"</formula>
    </cfRule>
  </conditionalFormatting>
  <conditionalFormatting sqref="BI63">
    <cfRule type="cellIs" dxfId="740" priority="1218" operator="equal">
      <formula>"Menor"</formula>
    </cfRule>
  </conditionalFormatting>
  <conditionalFormatting sqref="BI63">
    <cfRule type="cellIs" dxfId="739" priority="1219" operator="equal">
      <formula>"Leve"</formula>
    </cfRule>
  </conditionalFormatting>
  <conditionalFormatting sqref="BI63:BI68">
    <cfRule type="cellIs" dxfId="738" priority="1220" operator="equal">
      <formula>"Casi Seguro"</formula>
    </cfRule>
  </conditionalFormatting>
  <conditionalFormatting sqref="BI63:BI68">
    <cfRule type="cellIs" dxfId="737" priority="1221" operator="equal">
      <formula>"Posible"</formula>
    </cfRule>
  </conditionalFormatting>
  <conditionalFormatting sqref="BI63:BI68">
    <cfRule type="cellIs" dxfId="736" priority="1222" operator="equal">
      <formula>"Probable"</formula>
    </cfRule>
  </conditionalFormatting>
  <conditionalFormatting sqref="BI63:BI68">
    <cfRule type="cellIs" dxfId="735" priority="1223" operator="equal">
      <formula>"Improbable"</formula>
    </cfRule>
  </conditionalFormatting>
  <conditionalFormatting sqref="BI63:BI68">
    <cfRule type="cellIs" dxfId="734" priority="1224" operator="equal">
      <formula>"Rara vez"</formula>
    </cfRule>
  </conditionalFormatting>
  <conditionalFormatting sqref="AJ63">
    <cfRule type="cellIs" dxfId="733" priority="1225" operator="equal">
      <formula>"Extremo"</formula>
    </cfRule>
  </conditionalFormatting>
  <conditionalFormatting sqref="AJ63">
    <cfRule type="cellIs" dxfId="732" priority="1226" operator="equal">
      <formula>"Alto"</formula>
    </cfRule>
  </conditionalFormatting>
  <conditionalFormatting sqref="AJ63">
    <cfRule type="cellIs" dxfId="731" priority="1227" operator="equal">
      <formula>"Moderado"</formula>
    </cfRule>
  </conditionalFormatting>
  <conditionalFormatting sqref="AJ63">
    <cfRule type="cellIs" dxfId="730" priority="1228" operator="equal">
      <formula>"Bajo"</formula>
    </cfRule>
  </conditionalFormatting>
  <conditionalFormatting sqref="BH63">
    <cfRule type="cellIs" dxfId="729" priority="1229" operator="equal">
      <formula>"Muy Alta"</formula>
    </cfRule>
  </conditionalFormatting>
  <conditionalFormatting sqref="BH63">
    <cfRule type="cellIs" dxfId="728" priority="1230" operator="equal">
      <formula>"Alta"</formula>
    </cfRule>
  </conditionalFormatting>
  <conditionalFormatting sqref="BH63">
    <cfRule type="cellIs" dxfId="727" priority="1231" operator="equal">
      <formula>"Media"</formula>
    </cfRule>
  </conditionalFormatting>
  <conditionalFormatting sqref="BH63">
    <cfRule type="cellIs" dxfId="726" priority="1232" operator="equal">
      <formula>"Baja"</formula>
    </cfRule>
  </conditionalFormatting>
  <conditionalFormatting sqref="BH63">
    <cfRule type="cellIs" dxfId="725" priority="1233" operator="equal">
      <formula>"Muy Baja"</formula>
    </cfRule>
  </conditionalFormatting>
  <conditionalFormatting sqref="BK63">
    <cfRule type="cellIs" dxfId="724" priority="1234" operator="equal">
      <formula>"Catastrófico"</formula>
    </cfRule>
  </conditionalFormatting>
  <conditionalFormatting sqref="BK63">
    <cfRule type="cellIs" dxfId="723" priority="1235" operator="equal">
      <formula>"Mayor"</formula>
    </cfRule>
  </conditionalFormatting>
  <conditionalFormatting sqref="BK63">
    <cfRule type="cellIs" dxfId="722" priority="1236" operator="equal">
      <formula>"Moderado"</formula>
    </cfRule>
  </conditionalFormatting>
  <conditionalFormatting sqref="BK63">
    <cfRule type="cellIs" dxfId="721" priority="1237" operator="equal">
      <formula>"Menor"</formula>
    </cfRule>
  </conditionalFormatting>
  <conditionalFormatting sqref="BK63">
    <cfRule type="cellIs" dxfId="720" priority="1238" operator="equal">
      <formula>"Leve"</formula>
    </cfRule>
  </conditionalFormatting>
  <conditionalFormatting sqref="BM63">
    <cfRule type="cellIs" dxfId="719" priority="1239" operator="equal">
      <formula>"Extremo"</formula>
    </cfRule>
  </conditionalFormatting>
  <conditionalFormatting sqref="BM63">
    <cfRule type="cellIs" dxfId="718" priority="1240" operator="equal">
      <formula>"Alto"</formula>
    </cfRule>
  </conditionalFormatting>
  <conditionalFormatting sqref="BM63">
    <cfRule type="cellIs" dxfId="717" priority="1241" operator="equal">
      <formula>"Moderado"</formula>
    </cfRule>
  </conditionalFormatting>
  <conditionalFormatting sqref="BM63">
    <cfRule type="cellIs" dxfId="716" priority="1242" operator="equal">
      <formula>"Bajo"</formula>
    </cfRule>
  </conditionalFormatting>
  <conditionalFormatting sqref="AG63:AG68">
    <cfRule type="containsText" dxfId="715" priority="1243" operator="containsText" text="❌">
      <formula>NOT(ISERROR(SEARCH(("❌"),(AG63))))</formula>
    </cfRule>
  </conditionalFormatting>
  <conditionalFormatting sqref="AH63">
    <cfRule type="cellIs" dxfId="714" priority="1244" operator="equal">
      <formula>"Catastrófico"</formula>
    </cfRule>
  </conditionalFormatting>
  <conditionalFormatting sqref="AH63">
    <cfRule type="cellIs" dxfId="713" priority="1245" operator="equal">
      <formula>"Mayor"</formula>
    </cfRule>
  </conditionalFormatting>
  <conditionalFormatting sqref="AH63">
    <cfRule type="cellIs" dxfId="712" priority="1246" operator="equal">
      <formula>"Moderado"</formula>
    </cfRule>
  </conditionalFormatting>
  <conditionalFormatting sqref="AH63">
    <cfRule type="cellIs" dxfId="711" priority="1247" operator="equal">
      <formula>"Menor"</formula>
    </cfRule>
  </conditionalFormatting>
  <conditionalFormatting sqref="AH63">
    <cfRule type="cellIs" dxfId="710" priority="1248" operator="equal">
      <formula>"Leve"</formula>
    </cfRule>
  </conditionalFormatting>
  <conditionalFormatting sqref="K63">
    <cfRule type="cellIs" dxfId="709" priority="1249" operator="equal">
      <formula>"Muy Alta"</formula>
    </cfRule>
  </conditionalFormatting>
  <conditionalFormatting sqref="K63">
    <cfRule type="cellIs" dxfId="708" priority="1250" operator="equal">
      <formula>"Alta"</formula>
    </cfRule>
  </conditionalFormatting>
  <conditionalFormatting sqref="K63">
    <cfRule type="cellIs" dxfId="707" priority="1251" operator="equal">
      <formula>"Media"</formula>
    </cfRule>
  </conditionalFormatting>
  <conditionalFormatting sqref="K63">
    <cfRule type="cellIs" dxfId="706" priority="1252" operator="equal">
      <formula>"Baja"</formula>
    </cfRule>
  </conditionalFormatting>
  <conditionalFormatting sqref="K63">
    <cfRule type="cellIs" dxfId="705" priority="1253" operator="equal">
      <formula>"Muy Baja"</formula>
    </cfRule>
  </conditionalFormatting>
  <conditionalFormatting sqref="BI63">
    <cfRule type="cellIs" dxfId="704" priority="1254" operator="equal">
      <formula>"Catastrófico"</formula>
    </cfRule>
  </conditionalFormatting>
  <conditionalFormatting sqref="BI63">
    <cfRule type="cellIs" dxfId="703" priority="1255" operator="equal">
      <formula>"Mayor"</formula>
    </cfRule>
  </conditionalFormatting>
  <conditionalFormatting sqref="BI63">
    <cfRule type="cellIs" dxfId="702" priority="1256" operator="equal">
      <formula>"Moderado"</formula>
    </cfRule>
  </conditionalFormatting>
  <conditionalFormatting sqref="BI63">
    <cfRule type="cellIs" dxfId="701" priority="1257" operator="equal">
      <formula>"Menor"</formula>
    </cfRule>
  </conditionalFormatting>
  <conditionalFormatting sqref="BI63">
    <cfRule type="cellIs" dxfId="700" priority="1258" operator="equal">
      <formula>"Leve"</formula>
    </cfRule>
  </conditionalFormatting>
  <conditionalFormatting sqref="BM63:BM68">
    <cfRule type="cellIs" dxfId="699" priority="1259" operator="equal">
      <formula>"Extremo"</formula>
    </cfRule>
  </conditionalFormatting>
  <conditionalFormatting sqref="BM63:BM68">
    <cfRule type="cellIs" dxfId="698" priority="1260" operator="equal">
      <formula>"Extremo"</formula>
    </cfRule>
  </conditionalFormatting>
  <conditionalFormatting sqref="BM63:BM68">
    <cfRule type="cellIs" dxfId="697" priority="1261" operator="equal">
      <formula>"Alta"</formula>
    </cfRule>
  </conditionalFormatting>
  <conditionalFormatting sqref="K63:K68">
    <cfRule type="cellIs" dxfId="696" priority="1262" operator="equal">
      <formula>"Casi Seguro"</formula>
    </cfRule>
  </conditionalFormatting>
  <conditionalFormatting sqref="K63:K68">
    <cfRule type="cellIs" dxfId="695" priority="1263" operator="equal">
      <formula>"Probable"</formula>
    </cfRule>
  </conditionalFormatting>
  <conditionalFormatting sqref="K63:K68">
    <cfRule type="cellIs" dxfId="694" priority="1264" operator="equal">
      <formula>"Posible"</formula>
    </cfRule>
  </conditionalFormatting>
  <conditionalFormatting sqref="K63:K68">
    <cfRule type="cellIs" dxfId="693" priority="1265" operator="equal">
      <formula>"Rara vez"</formula>
    </cfRule>
  </conditionalFormatting>
  <conditionalFormatting sqref="K63:K68">
    <cfRule type="cellIs" dxfId="692" priority="1266" operator="equal">
      <formula>"Improbable"</formula>
    </cfRule>
  </conditionalFormatting>
  <conditionalFormatting sqref="K63:K68">
    <cfRule type="cellIs" dxfId="691" priority="1267" operator="equal">
      <formula>"Rara vez"</formula>
    </cfRule>
  </conditionalFormatting>
  <conditionalFormatting sqref="BI63:BI68">
    <cfRule type="cellIs" dxfId="690" priority="1268" operator="equal">
      <formula>"Casi Seguro"</formula>
    </cfRule>
  </conditionalFormatting>
  <conditionalFormatting sqref="BI63:BI68">
    <cfRule type="cellIs" dxfId="689" priority="1269" operator="equal">
      <formula>"Probable"</formula>
    </cfRule>
  </conditionalFormatting>
  <conditionalFormatting sqref="BI63:BI68">
    <cfRule type="cellIs" dxfId="688" priority="1270" operator="equal">
      <formula>"Posible"</formula>
    </cfRule>
  </conditionalFormatting>
  <conditionalFormatting sqref="BI63:BI68">
    <cfRule type="cellIs" dxfId="687" priority="1271" operator="equal">
      <formula>"Improbable"</formula>
    </cfRule>
  </conditionalFormatting>
  <conditionalFormatting sqref="BI63:BI68">
    <cfRule type="cellIs" dxfId="686" priority="1272" operator="equal">
      <formula>"Rara vez"</formula>
    </cfRule>
  </conditionalFormatting>
  <conditionalFormatting sqref="AJ63:AJ68">
    <cfRule type="cellIs" dxfId="685" priority="1273" operator="equal">
      <formula>"Moderada"</formula>
    </cfRule>
  </conditionalFormatting>
  <conditionalFormatting sqref="AJ63:AJ68">
    <cfRule type="cellIs" dxfId="684" priority="1274" operator="equal">
      <formula>"Alta"</formula>
    </cfRule>
  </conditionalFormatting>
  <conditionalFormatting sqref="AJ63:AJ68">
    <cfRule type="cellIs" dxfId="683" priority="1275" operator="equal">
      <formula>"Extrema"</formula>
    </cfRule>
  </conditionalFormatting>
  <conditionalFormatting sqref="K69:K71">
    <cfRule type="cellIs" dxfId="682" priority="1276" operator="equal">
      <formula>"Casi Seguro"</formula>
    </cfRule>
  </conditionalFormatting>
  <conditionalFormatting sqref="K69:K71">
    <cfRule type="cellIs" dxfId="681" priority="1277" operator="equal">
      <formula>"Probable"</formula>
    </cfRule>
  </conditionalFormatting>
  <conditionalFormatting sqref="K69:K71">
    <cfRule type="cellIs" dxfId="680" priority="1278" operator="equal">
      <formula>"Posible"</formula>
    </cfRule>
  </conditionalFormatting>
  <conditionalFormatting sqref="K69:K71">
    <cfRule type="cellIs" dxfId="679" priority="1279" operator="equal">
      <formula>"Rara vez"</formula>
    </cfRule>
  </conditionalFormatting>
  <conditionalFormatting sqref="K69:K71">
    <cfRule type="cellIs" dxfId="678" priority="1280" operator="equal">
      <formula>"Improbable"</formula>
    </cfRule>
  </conditionalFormatting>
  <conditionalFormatting sqref="K69:K71">
    <cfRule type="cellIs" dxfId="677" priority="1281" operator="equal">
      <formula>"Rara vez"</formula>
    </cfRule>
  </conditionalFormatting>
  <conditionalFormatting sqref="AH69">
    <cfRule type="cellIs" dxfId="676" priority="1282" operator="equal">
      <formula>"Catastrófico"</formula>
    </cfRule>
  </conditionalFormatting>
  <conditionalFormatting sqref="AH69">
    <cfRule type="cellIs" dxfId="675" priority="1283" operator="equal">
      <formula>"Mayor"</formula>
    </cfRule>
  </conditionalFormatting>
  <conditionalFormatting sqref="AH69">
    <cfRule type="cellIs" dxfId="674" priority="1284" operator="equal">
      <formula>"Moderado"</formula>
    </cfRule>
  </conditionalFormatting>
  <conditionalFormatting sqref="AH69">
    <cfRule type="cellIs" dxfId="673" priority="1285" operator="equal">
      <formula>"Menor"</formula>
    </cfRule>
  </conditionalFormatting>
  <conditionalFormatting sqref="AH69">
    <cfRule type="cellIs" dxfId="672" priority="1286" operator="equal">
      <formula>"Leve"</formula>
    </cfRule>
  </conditionalFormatting>
  <conditionalFormatting sqref="AJ69">
    <cfRule type="cellIs" dxfId="671" priority="1287" operator="equal">
      <formula>"Extremo"</formula>
    </cfRule>
  </conditionalFormatting>
  <conditionalFormatting sqref="AJ69">
    <cfRule type="cellIs" dxfId="670" priority="1288" operator="equal">
      <formula>"Alto"</formula>
    </cfRule>
  </conditionalFormatting>
  <conditionalFormatting sqref="AJ69">
    <cfRule type="cellIs" dxfId="669" priority="1289" operator="equal">
      <formula>"Moderado"</formula>
    </cfRule>
  </conditionalFormatting>
  <conditionalFormatting sqref="AJ69">
    <cfRule type="cellIs" dxfId="668" priority="1290" operator="equal">
      <formula>"Bajo"</formula>
    </cfRule>
  </conditionalFormatting>
  <conditionalFormatting sqref="AJ69">
    <cfRule type="cellIs" dxfId="667" priority="1291" operator="equal">
      <formula>"Moderada"</formula>
    </cfRule>
  </conditionalFormatting>
  <conditionalFormatting sqref="AJ69">
    <cfRule type="cellIs" dxfId="666" priority="1292" operator="equal">
      <formula>"Alta"</formula>
    </cfRule>
  </conditionalFormatting>
  <conditionalFormatting sqref="AJ69">
    <cfRule type="cellIs" dxfId="665" priority="1293" operator="equal">
      <formula>"Extrema"</formula>
    </cfRule>
  </conditionalFormatting>
  <conditionalFormatting sqref="AG69:AG71">
    <cfRule type="containsText" dxfId="664" priority="1294" operator="containsText" text="❌">
      <formula>NOT(ISERROR(SEARCH(("❌"),(AG69))))</formula>
    </cfRule>
  </conditionalFormatting>
  <conditionalFormatting sqref="BH69">
    <cfRule type="cellIs" dxfId="663" priority="1295" operator="equal">
      <formula>"Muy Alta"</formula>
    </cfRule>
  </conditionalFormatting>
  <conditionalFormatting sqref="BH69">
    <cfRule type="cellIs" dxfId="662" priority="1296" operator="equal">
      <formula>"Alta"</formula>
    </cfRule>
  </conditionalFormatting>
  <conditionalFormatting sqref="BH69">
    <cfRule type="cellIs" dxfId="661" priority="1297" operator="equal">
      <formula>"Media"</formula>
    </cfRule>
  </conditionalFormatting>
  <conditionalFormatting sqref="BH69">
    <cfRule type="cellIs" dxfId="660" priority="1298" operator="equal">
      <formula>"Baja"</formula>
    </cfRule>
  </conditionalFormatting>
  <conditionalFormatting sqref="BH69">
    <cfRule type="cellIs" dxfId="659" priority="1299" operator="equal">
      <formula>"Muy Baja"</formula>
    </cfRule>
  </conditionalFormatting>
  <conditionalFormatting sqref="BK69">
    <cfRule type="cellIs" dxfId="658" priority="1300" operator="equal">
      <formula>"Catastrófico"</formula>
    </cfRule>
  </conditionalFormatting>
  <conditionalFormatting sqref="BK69">
    <cfRule type="cellIs" dxfId="657" priority="1301" operator="equal">
      <formula>"Mayor"</formula>
    </cfRule>
  </conditionalFormatting>
  <conditionalFormatting sqref="BK69">
    <cfRule type="cellIs" dxfId="656" priority="1302" operator="equal">
      <formula>"Moderado"</formula>
    </cfRule>
  </conditionalFormatting>
  <conditionalFormatting sqref="BK69">
    <cfRule type="cellIs" dxfId="655" priority="1303" operator="equal">
      <formula>"Menor"</formula>
    </cfRule>
  </conditionalFormatting>
  <conditionalFormatting sqref="BK69">
    <cfRule type="cellIs" dxfId="654" priority="1304" operator="equal">
      <formula>"Leve"</formula>
    </cfRule>
  </conditionalFormatting>
  <conditionalFormatting sqref="BM69">
    <cfRule type="cellIs" dxfId="653" priority="1305" operator="equal">
      <formula>"Extremo"</formula>
    </cfRule>
  </conditionalFormatting>
  <conditionalFormatting sqref="BM69">
    <cfRule type="cellIs" dxfId="652" priority="1306" operator="equal">
      <formula>"Alto"</formula>
    </cfRule>
  </conditionalFormatting>
  <conditionalFormatting sqref="BM69">
    <cfRule type="cellIs" dxfId="651" priority="1307" operator="equal">
      <formula>"Moderado"</formula>
    </cfRule>
  </conditionalFormatting>
  <conditionalFormatting sqref="BM69">
    <cfRule type="cellIs" dxfId="650" priority="1308" operator="equal">
      <formula>"Bajo"</formula>
    </cfRule>
  </conditionalFormatting>
  <conditionalFormatting sqref="BM69:BM71">
    <cfRule type="cellIs" dxfId="649" priority="1309" operator="equal">
      <formula>"Extremo"</formula>
    </cfRule>
  </conditionalFormatting>
  <conditionalFormatting sqref="BM69:BM71">
    <cfRule type="cellIs" dxfId="648" priority="1310" operator="equal">
      <formula>"Extremo"</formula>
    </cfRule>
  </conditionalFormatting>
  <conditionalFormatting sqref="BM69:BM71">
    <cfRule type="cellIs" dxfId="647" priority="1311" operator="equal">
      <formula>"Alta"</formula>
    </cfRule>
  </conditionalFormatting>
  <conditionalFormatting sqref="BI69">
    <cfRule type="cellIs" dxfId="646" priority="1312" operator="equal">
      <formula>"Catastrófico"</formula>
    </cfRule>
  </conditionalFormatting>
  <conditionalFormatting sqref="BI69">
    <cfRule type="cellIs" dxfId="645" priority="1313" operator="equal">
      <formula>"Mayor"</formula>
    </cfRule>
  </conditionalFormatting>
  <conditionalFormatting sqref="BI69">
    <cfRule type="cellIs" dxfId="644" priority="1314" operator="equal">
      <formula>"Moderado"</formula>
    </cfRule>
  </conditionalFormatting>
  <conditionalFormatting sqref="BI69">
    <cfRule type="cellIs" dxfId="643" priority="1315" operator="equal">
      <formula>"Menor"</formula>
    </cfRule>
  </conditionalFormatting>
  <conditionalFormatting sqref="BI69">
    <cfRule type="cellIs" dxfId="642" priority="1316" operator="equal">
      <formula>"Leve"</formula>
    </cfRule>
  </conditionalFormatting>
  <conditionalFormatting sqref="BI69">
    <cfRule type="cellIs" dxfId="641" priority="1317" operator="equal">
      <formula>"Casi Seguro"</formula>
    </cfRule>
  </conditionalFormatting>
  <conditionalFormatting sqref="BI69">
    <cfRule type="cellIs" dxfId="640" priority="1318" operator="equal">
      <formula>"Probable"</formula>
    </cfRule>
  </conditionalFormatting>
  <conditionalFormatting sqref="BI69">
    <cfRule type="cellIs" dxfId="639" priority="1319" operator="equal">
      <formula>"Posible"</formula>
    </cfRule>
  </conditionalFormatting>
  <conditionalFormatting sqref="BI69">
    <cfRule type="cellIs" dxfId="638" priority="1320" operator="equal">
      <formula>"Improbable"</formula>
    </cfRule>
  </conditionalFormatting>
  <conditionalFormatting sqref="BI69">
    <cfRule type="cellIs" dxfId="637" priority="1321" operator="equal">
      <formula>"Rara vez"</formula>
    </cfRule>
  </conditionalFormatting>
  <conditionalFormatting sqref="BI102">
    <cfRule type="cellIs" dxfId="636" priority="1322" operator="equal">
      <formula>"Catastrófico"</formula>
    </cfRule>
  </conditionalFormatting>
  <conditionalFormatting sqref="BI102">
    <cfRule type="cellIs" dxfId="635" priority="1323" operator="equal">
      <formula>"Mayor"</formula>
    </cfRule>
  </conditionalFormatting>
  <conditionalFormatting sqref="BI102">
    <cfRule type="cellIs" dxfId="634" priority="1324" operator="equal">
      <formula>"Moderado"</formula>
    </cfRule>
  </conditionalFormatting>
  <conditionalFormatting sqref="BI102">
    <cfRule type="cellIs" dxfId="633" priority="1325" operator="equal">
      <formula>"Menor"</formula>
    </cfRule>
  </conditionalFormatting>
  <conditionalFormatting sqref="BI102">
    <cfRule type="cellIs" dxfId="632" priority="1326" operator="equal">
      <formula>"Leve"</formula>
    </cfRule>
  </conditionalFormatting>
  <conditionalFormatting sqref="BI102:BI107">
    <cfRule type="cellIs" dxfId="631" priority="1327" operator="equal">
      <formula>"Casi Seguro"</formula>
    </cfRule>
  </conditionalFormatting>
  <conditionalFormatting sqref="BI102:BI107">
    <cfRule type="cellIs" dxfId="630" priority="1328" operator="equal">
      <formula>"Probable"</formula>
    </cfRule>
  </conditionalFormatting>
  <conditionalFormatting sqref="BI102:BI107">
    <cfRule type="cellIs" dxfId="629" priority="1329" operator="equal">
      <formula>"Posible"</formula>
    </cfRule>
  </conditionalFormatting>
  <conditionalFormatting sqref="BI102:BI107">
    <cfRule type="cellIs" dxfId="628" priority="1330" operator="equal">
      <formula>"Improbable"</formula>
    </cfRule>
  </conditionalFormatting>
  <conditionalFormatting sqref="BI102:BI107">
    <cfRule type="cellIs" dxfId="627" priority="1331" operator="equal">
      <formula>"Rara vez"</formula>
    </cfRule>
  </conditionalFormatting>
  <conditionalFormatting sqref="BI102">
    <cfRule type="cellIs" dxfId="626" priority="1332" operator="equal">
      <formula>"Catastrófico"</formula>
    </cfRule>
  </conditionalFormatting>
  <conditionalFormatting sqref="BI102">
    <cfRule type="cellIs" dxfId="625" priority="1333" operator="equal">
      <formula>"Mayor"</formula>
    </cfRule>
  </conditionalFormatting>
  <conditionalFormatting sqref="BI102">
    <cfRule type="cellIs" dxfId="624" priority="1334" operator="equal">
      <formula>"Moderado"</formula>
    </cfRule>
  </conditionalFormatting>
  <conditionalFormatting sqref="BI102">
    <cfRule type="cellIs" dxfId="623" priority="1335" operator="equal">
      <formula>"Menor"</formula>
    </cfRule>
  </conditionalFormatting>
  <conditionalFormatting sqref="BI102">
    <cfRule type="cellIs" dxfId="622" priority="1336" operator="equal">
      <formula>"Leve"</formula>
    </cfRule>
  </conditionalFormatting>
  <conditionalFormatting sqref="BI102:BI107">
    <cfRule type="cellIs" dxfId="621" priority="1337" operator="equal">
      <formula>"Casi Seguro"</formula>
    </cfRule>
  </conditionalFormatting>
  <conditionalFormatting sqref="BI102:BI107">
    <cfRule type="cellIs" dxfId="620" priority="1338" operator="equal">
      <formula>"Probable"</formula>
    </cfRule>
  </conditionalFormatting>
  <conditionalFormatting sqref="BI102:BI107">
    <cfRule type="cellIs" dxfId="619" priority="1339" operator="equal">
      <formula>"Posible"</formula>
    </cfRule>
  </conditionalFormatting>
  <conditionalFormatting sqref="BI102:BI107">
    <cfRule type="cellIs" dxfId="618" priority="1340" operator="equal">
      <formula>"Improbable"</formula>
    </cfRule>
  </conditionalFormatting>
  <conditionalFormatting sqref="BI102:BI107">
    <cfRule type="cellIs" dxfId="617" priority="1341" operator="equal">
      <formula>"Rara vez"</formula>
    </cfRule>
  </conditionalFormatting>
  <conditionalFormatting sqref="AJ102">
    <cfRule type="cellIs" dxfId="616" priority="1342" operator="equal">
      <formula>"Extremo"</formula>
    </cfRule>
  </conditionalFormatting>
  <conditionalFormatting sqref="AJ102">
    <cfRule type="cellIs" dxfId="615" priority="1343" operator="equal">
      <formula>"Alto"</formula>
    </cfRule>
  </conditionalFormatting>
  <conditionalFormatting sqref="AJ102">
    <cfRule type="cellIs" dxfId="614" priority="1344" operator="equal">
      <formula>"Moderado"</formula>
    </cfRule>
  </conditionalFormatting>
  <conditionalFormatting sqref="AJ102">
    <cfRule type="cellIs" dxfId="613" priority="1345" operator="equal">
      <formula>"Bajo"</formula>
    </cfRule>
  </conditionalFormatting>
  <conditionalFormatting sqref="BH102">
    <cfRule type="cellIs" dxfId="612" priority="1346" operator="equal">
      <formula>"Muy Alta"</formula>
    </cfRule>
  </conditionalFormatting>
  <conditionalFormatting sqref="BH102">
    <cfRule type="cellIs" dxfId="611" priority="1347" operator="equal">
      <formula>"Alta"</formula>
    </cfRule>
  </conditionalFormatting>
  <conditionalFormatting sqref="BH102">
    <cfRule type="cellIs" dxfId="610" priority="1348" operator="equal">
      <formula>"Media"</formula>
    </cfRule>
  </conditionalFormatting>
  <conditionalFormatting sqref="BH102">
    <cfRule type="cellIs" dxfId="609" priority="1349" operator="equal">
      <formula>"Baja"</formula>
    </cfRule>
  </conditionalFormatting>
  <conditionalFormatting sqref="BH102">
    <cfRule type="cellIs" dxfId="608" priority="1350" operator="equal">
      <formula>"Muy Baja"</formula>
    </cfRule>
  </conditionalFormatting>
  <conditionalFormatting sqref="BK102">
    <cfRule type="cellIs" dxfId="607" priority="1351" operator="equal">
      <formula>"Catastrófico"</formula>
    </cfRule>
  </conditionalFormatting>
  <conditionalFormatting sqref="BK102">
    <cfRule type="cellIs" dxfId="606" priority="1352" operator="equal">
      <formula>"Mayor"</formula>
    </cfRule>
  </conditionalFormatting>
  <conditionalFormatting sqref="BK102">
    <cfRule type="cellIs" dxfId="605" priority="1353" operator="equal">
      <formula>"Moderado"</formula>
    </cfRule>
  </conditionalFormatting>
  <conditionalFormatting sqref="BK102">
    <cfRule type="cellIs" dxfId="604" priority="1354" operator="equal">
      <formula>"Menor"</formula>
    </cfRule>
  </conditionalFormatting>
  <conditionalFormatting sqref="BK102">
    <cfRule type="cellIs" dxfId="603" priority="1355" operator="equal">
      <formula>"Leve"</formula>
    </cfRule>
  </conditionalFormatting>
  <conditionalFormatting sqref="BM102">
    <cfRule type="cellIs" dxfId="602" priority="1356" operator="equal">
      <formula>"Extremo"</formula>
    </cfRule>
  </conditionalFormatting>
  <conditionalFormatting sqref="BM102">
    <cfRule type="cellIs" dxfId="601" priority="1357" operator="equal">
      <formula>"Alto"</formula>
    </cfRule>
  </conditionalFormatting>
  <conditionalFormatting sqref="BM102">
    <cfRule type="cellIs" dxfId="600" priority="1358" operator="equal">
      <formula>"Moderado"</formula>
    </cfRule>
  </conditionalFormatting>
  <conditionalFormatting sqref="BM102">
    <cfRule type="cellIs" dxfId="599" priority="1359" operator="equal">
      <formula>"Bajo"</formula>
    </cfRule>
  </conditionalFormatting>
  <conditionalFormatting sqref="AG102:AG107">
    <cfRule type="containsText" dxfId="598" priority="1360" operator="containsText" text="❌">
      <formula>NOT(ISERROR(SEARCH(("❌"),(AG102))))</formula>
    </cfRule>
  </conditionalFormatting>
  <conditionalFormatting sqref="AH102">
    <cfRule type="cellIs" dxfId="597" priority="1361" operator="equal">
      <formula>"Catastrófico"</formula>
    </cfRule>
  </conditionalFormatting>
  <conditionalFormatting sqref="AH102">
    <cfRule type="cellIs" dxfId="596" priority="1362" operator="equal">
      <formula>"Mayor"</formula>
    </cfRule>
  </conditionalFormatting>
  <conditionalFormatting sqref="AH102">
    <cfRule type="cellIs" dxfId="595" priority="1363" operator="equal">
      <formula>"Moderado"</formula>
    </cfRule>
  </conditionalFormatting>
  <conditionalFormatting sqref="AH102">
    <cfRule type="cellIs" dxfId="594" priority="1364" operator="equal">
      <formula>"Menor"</formula>
    </cfRule>
  </conditionalFormatting>
  <conditionalFormatting sqref="AH102">
    <cfRule type="cellIs" dxfId="593" priority="1365" operator="equal">
      <formula>"Leve"</formula>
    </cfRule>
  </conditionalFormatting>
  <conditionalFormatting sqref="K102">
    <cfRule type="cellIs" dxfId="592" priority="1366" operator="equal">
      <formula>"Muy Alta"</formula>
    </cfRule>
  </conditionalFormatting>
  <conditionalFormatting sqref="K102">
    <cfRule type="cellIs" dxfId="591" priority="1367" operator="equal">
      <formula>"Alta"</formula>
    </cfRule>
  </conditionalFormatting>
  <conditionalFormatting sqref="K102">
    <cfRule type="cellIs" dxfId="590" priority="1368" operator="equal">
      <formula>"Media"</formula>
    </cfRule>
  </conditionalFormatting>
  <conditionalFormatting sqref="K102">
    <cfRule type="cellIs" dxfId="589" priority="1369" operator="equal">
      <formula>"Baja"</formula>
    </cfRule>
  </conditionalFormatting>
  <conditionalFormatting sqref="K102">
    <cfRule type="cellIs" dxfId="588" priority="1370" operator="equal">
      <formula>"Muy Baja"</formula>
    </cfRule>
  </conditionalFormatting>
  <conditionalFormatting sqref="BI102">
    <cfRule type="cellIs" dxfId="587" priority="1371" operator="equal">
      <formula>"Catastrófico"</formula>
    </cfRule>
  </conditionalFormatting>
  <conditionalFormatting sqref="BI102">
    <cfRule type="cellIs" dxfId="586" priority="1372" operator="equal">
      <formula>"Mayor"</formula>
    </cfRule>
  </conditionalFormatting>
  <conditionalFormatting sqref="BI102">
    <cfRule type="cellIs" dxfId="585" priority="1373" operator="equal">
      <formula>"Moderado"</formula>
    </cfRule>
  </conditionalFormatting>
  <conditionalFormatting sqref="BI102">
    <cfRule type="cellIs" dxfId="584" priority="1374" operator="equal">
      <formula>"Menor"</formula>
    </cfRule>
  </conditionalFormatting>
  <conditionalFormatting sqref="BI102">
    <cfRule type="cellIs" dxfId="583" priority="1375" operator="equal">
      <formula>"Leve"</formula>
    </cfRule>
  </conditionalFormatting>
  <conditionalFormatting sqref="BM102:BM107">
    <cfRule type="cellIs" dxfId="582" priority="1376" operator="equal">
      <formula>"Extremo"</formula>
    </cfRule>
  </conditionalFormatting>
  <conditionalFormatting sqref="BM102:BM107">
    <cfRule type="cellIs" dxfId="581" priority="1377" operator="equal">
      <formula>"Extremo"</formula>
    </cfRule>
  </conditionalFormatting>
  <conditionalFormatting sqref="BM102:BM107">
    <cfRule type="cellIs" dxfId="580" priority="1378" operator="equal">
      <formula>"Alta"</formula>
    </cfRule>
  </conditionalFormatting>
  <conditionalFormatting sqref="K102:K107">
    <cfRule type="cellIs" dxfId="579" priority="1379" operator="equal">
      <formula>"Casi Seguro"</formula>
    </cfRule>
  </conditionalFormatting>
  <conditionalFormatting sqref="K102:K107">
    <cfRule type="cellIs" dxfId="578" priority="1380" operator="equal">
      <formula>"Probable"</formula>
    </cfRule>
  </conditionalFormatting>
  <conditionalFormatting sqref="K102:K107">
    <cfRule type="cellIs" dxfId="577" priority="1381" operator="equal">
      <formula>"Posible"</formula>
    </cfRule>
  </conditionalFormatting>
  <conditionalFormatting sqref="K102:K107">
    <cfRule type="cellIs" dxfId="576" priority="1382" operator="equal">
      <formula>"Rara vez"</formula>
    </cfRule>
  </conditionalFormatting>
  <conditionalFormatting sqref="K102:K107">
    <cfRule type="cellIs" dxfId="575" priority="1383" operator="equal">
      <formula>"Improbable"</formula>
    </cfRule>
  </conditionalFormatting>
  <conditionalFormatting sqref="K102:K107">
    <cfRule type="cellIs" dxfId="574" priority="1384" operator="equal">
      <formula>"Rara vez"</formula>
    </cfRule>
  </conditionalFormatting>
  <conditionalFormatting sqref="BI102:BI107">
    <cfRule type="cellIs" dxfId="573" priority="1385" operator="equal">
      <formula>"Casi Seguro"</formula>
    </cfRule>
  </conditionalFormatting>
  <conditionalFormatting sqref="BI102:BI107">
    <cfRule type="cellIs" dxfId="572" priority="1386" operator="equal">
      <formula>"Probable"</formula>
    </cfRule>
  </conditionalFormatting>
  <conditionalFormatting sqref="BI102:BI107">
    <cfRule type="cellIs" dxfId="571" priority="1387" operator="equal">
      <formula>"Posible"</formula>
    </cfRule>
  </conditionalFormatting>
  <conditionalFormatting sqref="BI102:BI107">
    <cfRule type="cellIs" dxfId="570" priority="1388" operator="equal">
      <formula>"Improbable"</formula>
    </cfRule>
  </conditionalFormatting>
  <conditionalFormatting sqref="BI102:BI107">
    <cfRule type="cellIs" dxfId="569" priority="1389" operator="equal">
      <formula>"Rara vez"</formula>
    </cfRule>
  </conditionalFormatting>
  <conditionalFormatting sqref="AJ102:AJ107">
    <cfRule type="cellIs" dxfId="568" priority="1390" operator="equal">
      <formula>"Moderada"</formula>
    </cfRule>
  </conditionalFormatting>
  <conditionalFormatting sqref="AJ102:AJ107">
    <cfRule type="cellIs" dxfId="567" priority="1391" operator="equal">
      <formula>"Alta"</formula>
    </cfRule>
  </conditionalFormatting>
  <conditionalFormatting sqref="AJ102:AJ107">
    <cfRule type="cellIs" dxfId="566" priority="1392" operator="equal">
      <formula>"Extrema"</formula>
    </cfRule>
  </conditionalFormatting>
  <conditionalFormatting sqref="AJ102">
    <cfRule type="cellIs" dxfId="565" priority="1393" operator="equal">
      <formula>"Extremo"</formula>
    </cfRule>
  </conditionalFormatting>
  <conditionalFormatting sqref="AJ102">
    <cfRule type="cellIs" dxfId="564" priority="1394" operator="equal">
      <formula>"Alto"</formula>
    </cfRule>
  </conditionalFormatting>
  <conditionalFormatting sqref="AJ102">
    <cfRule type="cellIs" dxfId="563" priority="1395" operator="equal">
      <formula>"Moderado"</formula>
    </cfRule>
  </conditionalFormatting>
  <conditionalFormatting sqref="AJ102">
    <cfRule type="cellIs" dxfId="562" priority="1396" operator="equal">
      <formula>"Bajo"</formula>
    </cfRule>
  </conditionalFormatting>
  <conditionalFormatting sqref="BH102">
    <cfRule type="cellIs" dxfId="561" priority="1397" operator="equal">
      <formula>"Muy Alta"</formula>
    </cfRule>
  </conditionalFormatting>
  <conditionalFormatting sqref="BH102">
    <cfRule type="cellIs" dxfId="560" priority="1398" operator="equal">
      <formula>"Alta"</formula>
    </cfRule>
  </conditionalFormatting>
  <conditionalFormatting sqref="BH102">
    <cfRule type="cellIs" dxfId="559" priority="1399" operator="equal">
      <formula>"Media"</formula>
    </cfRule>
  </conditionalFormatting>
  <conditionalFormatting sqref="BH102">
    <cfRule type="cellIs" dxfId="558" priority="1400" operator="equal">
      <formula>"Baja"</formula>
    </cfRule>
  </conditionalFormatting>
  <conditionalFormatting sqref="BH102">
    <cfRule type="cellIs" dxfId="557" priority="1401" operator="equal">
      <formula>"Muy Baja"</formula>
    </cfRule>
  </conditionalFormatting>
  <conditionalFormatting sqref="BK102">
    <cfRule type="cellIs" dxfId="556" priority="1402" operator="equal">
      <formula>"Catastrófico"</formula>
    </cfRule>
  </conditionalFormatting>
  <conditionalFormatting sqref="BK102">
    <cfRule type="cellIs" dxfId="555" priority="1403" operator="equal">
      <formula>"Mayor"</formula>
    </cfRule>
  </conditionalFormatting>
  <conditionalFormatting sqref="BK102">
    <cfRule type="cellIs" dxfId="554" priority="1404" operator="equal">
      <formula>"Moderado"</formula>
    </cfRule>
  </conditionalFormatting>
  <conditionalFormatting sqref="BK102">
    <cfRule type="cellIs" dxfId="553" priority="1405" operator="equal">
      <formula>"Menor"</formula>
    </cfRule>
  </conditionalFormatting>
  <conditionalFormatting sqref="BK102">
    <cfRule type="cellIs" dxfId="552" priority="1406" operator="equal">
      <formula>"Leve"</formula>
    </cfRule>
  </conditionalFormatting>
  <conditionalFormatting sqref="BM102">
    <cfRule type="cellIs" dxfId="551" priority="1407" operator="equal">
      <formula>"Extremo"</formula>
    </cfRule>
  </conditionalFormatting>
  <conditionalFormatting sqref="BM102">
    <cfRule type="cellIs" dxfId="550" priority="1408" operator="equal">
      <formula>"Alto"</formula>
    </cfRule>
  </conditionalFormatting>
  <conditionalFormatting sqref="BM102">
    <cfRule type="cellIs" dxfId="549" priority="1409" operator="equal">
      <formula>"Moderado"</formula>
    </cfRule>
  </conditionalFormatting>
  <conditionalFormatting sqref="BM102">
    <cfRule type="cellIs" dxfId="548" priority="1410" operator="equal">
      <formula>"Bajo"</formula>
    </cfRule>
  </conditionalFormatting>
  <conditionalFormatting sqref="AG102:AG107">
    <cfRule type="containsText" dxfId="547" priority="1411" operator="containsText" text="❌">
      <formula>NOT(ISERROR(SEARCH(("❌"),(AG102))))</formula>
    </cfRule>
  </conditionalFormatting>
  <conditionalFormatting sqref="AH102">
    <cfRule type="cellIs" dxfId="546" priority="1412" operator="equal">
      <formula>"Catastrófico"</formula>
    </cfRule>
  </conditionalFormatting>
  <conditionalFormatting sqref="AH102">
    <cfRule type="cellIs" dxfId="545" priority="1413" operator="equal">
      <formula>"Mayor"</formula>
    </cfRule>
  </conditionalFormatting>
  <conditionalFormatting sqref="AH102">
    <cfRule type="cellIs" dxfId="544" priority="1414" operator="equal">
      <formula>"Moderado"</formula>
    </cfRule>
  </conditionalFormatting>
  <conditionalFormatting sqref="AH102">
    <cfRule type="cellIs" dxfId="543" priority="1415" operator="equal">
      <formula>"Menor"</formula>
    </cfRule>
  </conditionalFormatting>
  <conditionalFormatting sqref="AH102">
    <cfRule type="cellIs" dxfId="542" priority="1416" operator="equal">
      <formula>"Leve"</formula>
    </cfRule>
  </conditionalFormatting>
  <conditionalFormatting sqref="K102">
    <cfRule type="cellIs" dxfId="541" priority="1417" operator="equal">
      <formula>"Muy Alta"</formula>
    </cfRule>
  </conditionalFormatting>
  <conditionalFormatting sqref="K102">
    <cfRule type="cellIs" dxfId="540" priority="1418" operator="equal">
      <formula>"Alta"</formula>
    </cfRule>
  </conditionalFormatting>
  <conditionalFormatting sqref="K102">
    <cfRule type="cellIs" dxfId="539" priority="1419" operator="equal">
      <formula>"Media"</formula>
    </cfRule>
  </conditionalFormatting>
  <conditionalFormatting sqref="K102">
    <cfRule type="cellIs" dxfId="538" priority="1420" operator="equal">
      <formula>"Baja"</formula>
    </cfRule>
  </conditionalFormatting>
  <conditionalFormatting sqref="K102">
    <cfRule type="cellIs" dxfId="537" priority="1421" operator="equal">
      <formula>"Muy Baja"</formula>
    </cfRule>
  </conditionalFormatting>
  <conditionalFormatting sqref="BI102">
    <cfRule type="cellIs" dxfId="536" priority="1422" operator="equal">
      <formula>"Catastrófico"</formula>
    </cfRule>
  </conditionalFormatting>
  <conditionalFormatting sqref="BI102">
    <cfRule type="cellIs" dxfId="535" priority="1423" operator="equal">
      <formula>"Mayor"</formula>
    </cfRule>
  </conditionalFormatting>
  <conditionalFormatting sqref="BI102">
    <cfRule type="cellIs" dxfId="534" priority="1424" operator="equal">
      <formula>"Moderado"</formula>
    </cfRule>
  </conditionalFormatting>
  <conditionalFormatting sqref="BI102">
    <cfRule type="cellIs" dxfId="533" priority="1425" operator="equal">
      <formula>"Menor"</formula>
    </cfRule>
  </conditionalFormatting>
  <conditionalFormatting sqref="BI102">
    <cfRule type="cellIs" dxfId="532" priority="1426" operator="equal">
      <formula>"Leve"</formula>
    </cfRule>
  </conditionalFormatting>
  <conditionalFormatting sqref="BM102:BM107">
    <cfRule type="cellIs" dxfId="531" priority="1427" operator="equal">
      <formula>"Extremo"</formula>
    </cfRule>
  </conditionalFormatting>
  <conditionalFormatting sqref="BM102:BM107">
    <cfRule type="cellIs" dxfId="530" priority="1428" operator="equal">
      <formula>"Extremo"</formula>
    </cfRule>
  </conditionalFormatting>
  <conditionalFormatting sqref="BM102:BM107">
    <cfRule type="cellIs" dxfId="529" priority="1429" operator="equal">
      <formula>"Alta"</formula>
    </cfRule>
  </conditionalFormatting>
  <conditionalFormatting sqref="K102:K107">
    <cfRule type="cellIs" dxfId="528" priority="1430" operator="equal">
      <formula>"Casi Seguro"</formula>
    </cfRule>
  </conditionalFormatting>
  <conditionalFormatting sqref="K102:K107">
    <cfRule type="cellIs" dxfId="527" priority="1431" operator="equal">
      <formula>"Probable"</formula>
    </cfRule>
  </conditionalFormatting>
  <conditionalFormatting sqref="K102:K107">
    <cfRule type="cellIs" dxfId="526" priority="1432" operator="equal">
      <formula>"Posible"</formula>
    </cfRule>
  </conditionalFormatting>
  <conditionalFormatting sqref="K102:K107">
    <cfRule type="cellIs" dxfId="525" priority="1433" operator="equal">
      <formula>"Rara vez"</formula>
    </cfRule>
  </conditionalFormatting>
  <conditionalFormatting sqref="K102:K107">
    <cfRule type="cellIs" dxfId="524" priority="1434" operator="equal">
      <formula>"Improbable"</formula>
    </cfRule>
  </conditionalFormatting>
  <conditionalFormatting sqref="K102:K107">
    <cfRule type="cellIs" dxfId="523" priority="1435" operator="equal">
      <formula>"Rara vez"</formula>
    </cfRule>
  </conditionalFormatting>
  <conditionalFormatting sqref="BI102:BI107">
    <cfRule type="cellIs" dxfId="522" priority="1436" operator="equal">
      <formula>"Casi Seguro"</formula>
    </cfRule>
  </conditionalFormatting>
  <conditionalFormatting sqref="BI102:BI107">
    <cfRule type="cellIs" dxfId="521" priority="1437" operator="equal">
      <formula>"Probable"</formula>
    </cfRule>
  </conditionalFormatting>
  <conditionalFormatting sqref="BI102:BI107">
    <cfRule type="cellIs" dxfId="520" priority="1438" operator="equal">
      <formula>"Posible"</formula>
    </cfRule>
  </conditionalFormatting>
  <conditionalFormatting sqref="BI102:BI107">
    <cfRule type="cellIs" dxfId="519" priority="1439" operator="equal">
      <formula>"Improbable"</formula>
    </cfRule>
  </conditionalFormatting>
  <conditionalFormatting sqref="BI102:BI107">
    <cfRule type="cellIs" dxfId="518" priority="1440" operator="equal">
      <formula>"Rara vez"</formula>
    </cfRule>
  </conditionalFormatting>
  <conditionalFormatting sqref="AJ102:AJ107">
    <cfRule type="cellIs" dxfId="517" priority="1441" operator="equal">
      <formula>"Moderada"</formula>
    </cfRule>
  </conditionalFormatting>
  <conditionalFormatting sqref="AJ102:AJ107">
    <cfRule type="cellIs" dxfId="516" priority="1442" operator="equal">
      <formula>"Alta"</formula>
    </cfRule>
  </conditionalFormatting>
  <conditionalFormatting sqref="AJ102:AJ107">
    <cfRule type="cellIs" dxfId="515" priority="1443" operator="equal">
      <formula>"Extrema"</formula>
    </cfRule>
  </conditionalFormatting>
  <conditionalFormatting sqref="BH102">
    <cfRule type="cellIs" dxfId="514" priority="1444" operator="equal">
      <formula>"Muy Alta"</formula>
    </cfRule>
  </conditionalFormatting>
  <conditionalFormatting sqref="BH102">
    <cfRule type="cellIs" dxfId="513" priority="1445" operator="equal">
      <formula>"Alta"</formula>
    </cfRule>
  </conditionalFormatting>
  <conditionalFormatting sqref="BH102">
    <cfRule type="cellIs" dxfId="512" priority="1446" operator="equal">
      <formula>"Media"</formula>
    </cfRule>
  </conditionalFormatting>
  <conditionalFormatting sqref="BH102">
    <cfRule type="cellIs" dxfId="511" priority="1447" operator="equal">
      <formula>"Baja"</formula>
    </cfRule>
  </conditionalFormatting>
  <conditionalFormatting sqref="BH102">
    <cfRule type="cellIs" dxfId="510" priority="1448" operator="equal">
      <formula>"Muy Baja"</formula>
    </cfRule>
  </conditionalFormatting>
  <conditionalFormatting sqref="BK102">
    <cfRule type="cellIs" dxfId="509" priority="1449" operator="equal">
      <formula>"Catastrófico"</formula>
    </cfRule>
  </conditionalFormatting>
  <conditionalFormatting sqref="BK102">
    <cfRule type="cellIs" dxfId="508" priority="1450" operator="equal">
      <formula>"Mayor"</formula>
    </cfRule>
  </conditionalFormatting>
  <conditionalFormatting sqref="BK102">
    <cfRule type="cellIs" dxfId="507" priority="1451" operator="equal">
      <formula>"Moderado"</formula>
    </cfRule>
  </conditionalFormatting>
  <conditionalFormatting sqref="BK102">
    <cfRule type="cellIs" dxfId="506" priority="1452" operator="equal">
      <formula>"Menor"</formula>
    </cfRule>
  </conditionalFormatting>
  <conditionalFormatting sqref="BK102">
    <cfRule type="cellIs" dxfId="505" priority="1453" operator="equal">
      <formula>"Leve"</formula>
    </cfRule>
  </conditionalFormatting>
  <conditionalFormatting sqref="BM102">
    <cfRule type="cellIs" dxfId="504" priority="1454" operator="equal">
      <formula>"Extremo"</formula>
    </cfRule>
  </conditionalFormatting>
  <conditionalFormatting sqref="BM102">
    <cfRule type="cellIs" dxfId="503" priority="1455" operator="equal">
      <formula>"Alto"</formula>
    </cfRule>
  </conditionalFormatting>
  <conditionalFormatting sqref="BM102">
    <cfRule type="cellIs" dxfId="502" priority="1456" operator="equal">
      <formula>"Moderado"</formula>
    </cfRule>
  </conditionalFormatting>
  <conditionalFormatting sqref="BM102">
    <cfRule type="cellIs" dxfId="501" priority="1457" operator="equal">
      <formula>"Bajo"</formula>
    </cfRule>
  </conditionalFormatting>
  <conditionalFormatting sqref="BI102">
    <cfRule type="cellIs" dxfId="500" priority="1458" operator="equal">
      <formula>"Catastrófico"</formula>
    </cfRule>
  </conditionalFormatting>
  <conditionalFormatting sqref="BI102">
    <cfRule type="cellIs" dxfId="499" priority="1459" operator="equal">
      <formula>"Mayor"</formula>
    </cfRule>
  </conditionalFormatting>
  <conditionalFormatting sqref="BI102">
    <cfRule type="cellIs" dxfId="498" priority="1460" operator="equal">
      <formula>"Moderado"</formula>
    </cfRule>
  </conditionalFormatting>
  <conditionalFormatting sqref="BI102">
    <cfRule type="cellIs" dxfId="497" priority="1461" operator="equal">
      <formula>"Menor"</formula>
    </cfRule>
  </conditionalFormatting>
  <conditionalFormatting sqref="BI102">
    <cfRule type="cellIs" dxfId="496" priority="1462" operator="equal">
      <formula>"Leve"</formula>
    </cfRule>
  </conditionalFormatting>
  <conditionalFormatting sqref="BM102:BM107">
    <cfRule type="cellIs" dxfId="495" priority="1463" operator="equal">
      <formula>"Extremo"</formula>
    </cfRule>
  </conditionalFormatting>
  <conditionalFormatting sqref="BM102:BM107">
    <cfRule type="cellIs" dxfId="494" priority="1464" operator="equal">
      <formula>"Extremo"</formula>
    </cfRule>
  </conditionalFormatting>
  <conditionalFormatting sqref="BM102:BM107">
    <cfRule type="cellIs" dxfId="493" priority="1465" operator="equal">
      <formula>"Alta"</formula>
    </cfRule>
  </conditionalFormatting>
  <conditionalFormatting sqref="BI102:BI107">
    <cfRule type="cellIs" dxfId="492" priority="1466" operator="equal">
      <formula>"Casi Seguro"</formula>
    </cfRule>
  </conditionalFormatting>
  <conditionalFormatting sqref="BI102:BI107">
    <cfRule type="cellIs" dxfId="491" priority="1467" operator="equal">
      <formula>"Probable"</formula>
    </cfRule>
  </conditionalFormatting>
  <conditionalFormatting sqref="BI102:BI107">
    <cfRule type="cellIs" dxfId="490" priority="1468" operator="equal">
      <formula>"Posible"</formula>
    </cfRule>
  </conditionalFormatting>
  <conditionalFormatting sqref="BI102:BI107">
    <cfRule type="cellIs" dxfId="489" priority="1469" operator="equal">
      <formula>"Improbable"</formula>
    </cfRule>
  </conditionalFormatting>
  <conditionalFormatting sqref="BI102:BI107">
    <cfRule type="cellIs" dxfId="488" priority="1470" operator="equal">
      <formula>"Rara vez"</formula>
    </cfRule>
  </conditionalFormatting>
  <conditionalFormatting sqref="BH102">
    <cfRule type="cellIs" dxfId="487" priority="1471" operator="equal">
      <formula>"Muy Alta"</formula>
    </cfRule>
  </conditionalFormatting>
  <conditionalFormatting sqref="BH102">
    <cfRule type="cellIs" dxfId="486" priority="1472" operator="equal">
      <formula>"Alta"</formula>
    </cfRule>
  </conditionalFormatting>
  <conditionalFormatting sqref="BH102">
    <cfRule type="cellIs" dxfId="485" priority="1473" operator="equal">
      <formula>"Media"</formula>
    </cfRule>
  </conditionalFormatting>
  <conditionalFormatting sqref="BH102">
    <cfRule type="cellIs" dxfId="484" priority="1474" operator="equal">
      <formula>"Baja"</formula>
    </cfRule>
  </conditionalFormatting>
  <conditionalFormatting sqref="BH102">
    <cfRule type="cellIs" dxfId="483" priority="1475" operator="equal">
      <formula>"Muy Baja"</formula>
    </cfRule>
  </conditionalFormatting>
  <conditionalFormatting sqref="BK102">
    <cfRule type="cellIs" dxfId="482" priority="1476" operator="equal">
      <formula>"Catastrófico"</formula>
    </cfRule>
  </conditionalFormatting>
  <conditionalFormatting sqref="BK102">
    <cfRule type="cellIs" dxfId="481" priority="1477" operator="equal">
      <formula>"Mayor"</formula>
    </cfRule>
  </conditionalFormatting>
  <conditionalFormatting sqref="BK102">
    <cfRule type="cellIs" dxfId="480" priority="1478" operator="equal">
      <formula>"Moderado"</formula>
    </cfRule>
  </conditionalFormatting>
  <conditionalFormatting sqref="BK102">
    <cfRule type="cellIs" dxfId="479" priority="1479" operator="equal">
      <formula>"Menor"</formula>
    </cfRule>
  </conditionalFormatting>
  <conditionalFormatting sqref="BK102">
    <cfRule type="cellIs" dxfId="478" priority="1480" operator="equal">
      <formula>"Leve"</formula>
    </cfRule>
  </conditionalFormatting>
  <conditionalFormatting sqref="BM102">
    <cfRule type="cellIs" dxfId="477" priority="1481" operator="equal">
      <formula>"Extremo"</formula>
    </cfRule>
  </conditionalFormatting>
  <conditionalFormatting sqref="BM102">
    <cfRule type="cellIs" dxfId="476" priority="1482" operator="equal">
      <formula>"Alto"</formula>
    </cfRule>
  </conditionalFormatting>
  <conditionalFormatting sqref="BM102">
    <cfRule type="cellIs" dxfId="475" priority="1483" operator="equal">
      <formula>"Moderado"</formula>
    </cfRule>
  </conditionalFormatting>
  <conditionalFormatting sqref="BM102">
    <cfRule type="cellIs" dxfId="474" priority="1484" operator="equal">
      <formula>"Bajo"</formula>
    </cfRule>
  </conditionalFormatting>
  <conditionalFormatting sqref="K102">
    <cfRule type="cellIs" dxfId="473" priority="1485" operator="equal">
      <formula>"Muy Alta"</formula>
    </cfRule>
  </conditionalFormatting>
  <conditionalFormatting sqref="K102">
    <cfRule type="cellIs" dxfId="472" priority="1486" operator="equal">
      <formula>"Alta"</formula>
    </cfRule>
  </conditionalFormatting>
  <conditionalFormatting sqref="K102">
    <cfRule type="cellIs" dxfId="471" priority="1487" operator="equal">
      <formula>"Media"</formula>
    </cfRule>
  </conditionalFormatting>
  <conditionalFormatting sqref="K102">
    <cfRule type="cellIs" dxfId="470" priority="1488" operator="equal">
      <formula>"Baja"</formula>
    </cfRule>
  </conditionalFormatting>
  <conditionalFormatting sqref="K102">
    <cfRule type="cellIs" dxfId="469" priority="1489" operator="equal">
      <formula>"Muy Baja"</formula>
    </cfRule>
  </conditionalFormatting>
  <conditionalFormatting sqref="BI102">
    <cfRule type="cellIs" dxfId="468" priority="1490" operator="equal">
      <formula>"Catastrófico"</formula>
    </cfRule>
  </conditionalFormatting>
  <conditionalFormatting sqref="BI102">
    <cfRule type="cellIs" dxfId="467" priority="1491" operator="equal">
      <formula>"Mayor"</formula>
    </cfRule>
  </conditionalFormatting>
  <conditionalFormatting sqref="BI102">
    <cfRule type="cellIs" dxfId="466" priority="1492" operator="equal">
      <formula>"Moderado"</formula>
    </cfRule>
  </conditionalFormatting>
  <conditionalFormatting sqref="BI102">
    <cfRule type="cellIs" dxfId="465" priority="1493" operator="equal">
      <formula>"Menor"</formula>
    </cfRule>
  </conditionalFormatting>
  <conditionalFormatting sqref="BI102">
    <cfRule type="cellIs" dxfId="464" priority="1494" operator="equal">
      <formula>"Leve"</formula>
    </cfRule>
  </conditionalFormatting>
  <conditionalFormatting sqref="BM102:BM107">
    <cfRule type="cellIs" dxfId="463" priority="1495" operator="equal">
      <formula>"Extremo"</formula>
    </cfRule>
  </conditionalFormatting>
  <conditionalFormatting sqref="BM102:BM107">
    <cfRule type="cellIs" dxfId="462" priority="1496" operator="equal">
      <formula>"Extremo"</formula>
    </cfRule>
  </conditionalFormatting>
  <conditionalFormatting sqref="BM102:BM107">
    <cfRule type="cellIs" dxfId="461" priority="1497" operator="equal">
      <formula>"Alta"</formula>
    </cfRule>
  </conditionalFormatting>
  <conditionalFormatting sqref="K102">
    <cfRule type="cellIs" dxfId="460" priority="1498" operator="equal">
      <formula>"Casi Seguro"</formula>
    </cfRule>
  </conditionalFormatting>
  <conditionalFormatting sqref="K102">
    <cfRule type="cellIs" dxfId="459" priority="1499" operator="equal">
      <formula>"Probable"</formula>
    </cfRule>
  </conditionalFormatting>
  <conditionalFormatting sqref="K102">
    <cfRule type="cellIs" dxfId="458" priority="1500" operator="equal">
      <formula>"Posible"</formula>
    </cfRule>
  </conditionalFormatting>
  <conditionalFormatting sqref="K102">
    <cfRule type="cellIs" dxfId="457" priority="1501" operator="equal">
      <formula>"Rara vez"</formula>
    </cfRule>
  </conditionalFormatting>
  <conditionalFormatting sqref="K102">
    <cfRule type="cellIs" dxfId="456" priority="1502" operator="equal">
      <formula>"Improbable"</formula>
    </cfRule>
  </conditionalFormatting>
  <conditionalFormatting sqref="K102">
    <cfRule type="cellIs" dxfId="455" priority="1503" operator="equal">
      <formula>"Rara vez"</formula>
    </cfRule>
  </conditionalFormatting>
  <conditionalFormatting sqref="BI102:BI107">
    <cfRule type="cellIs" dxfId="454" priority="1504" operator="equal">
      <formula>"Casi Seguro"</formula>
    </cfRule>
  </conditionalFormatting>
  <conditionalFormatting sqref="BI102:BI107">
    <cfRule type="cellIs" dxfId="453" priority="1505" operator="equal">
      <formula>"Probable"</formula>
    </cfRule>
  </conditionalFormatting>
  <conditionalFormatting sqref="BI102:BI107">
    <cfRule type="cellIs" dxfId="452" priority="1506" operator="equal">
      <formula>"Posible"</formula>
    </cfRule>
  </conditionalFormatting>
  <conditionalFormatting sqref="BI102:BI107">
    <cfRule type="cellIs" dxfId="451" priority="1507" operator="equal">
      <formula>"Improbable"</formula>
    </cfRule>
  </conditionalFormatting>
  <conditionalFormatting sqref="BI102:BI107">
    <cfRule type="cellIs" dxfId="450" priority="1508" operator="equal">
      <formula>"Rara vez"</formula>
    </cfRule>
  </conditionalFormatting>
  <conditionalFormatting sqref="AJ102">
    <cfRule type="cellIs" dxfId="449" priority="1509" operator="equal">
      <formula>"Extremo"</formula>
    </cfRule>
  </conditionalFormatting>
  <conditionalFormatting sqref="AJ102">
    <cfRule type="cellIs" dxfId="448" priority="1510" operator="equal">
      <formula>"Alto"</formula>
    </cfRule>
  </conditionalFormatting>
  <conditionalFormatting sqref="AJ102">
    <cfRule type="cellIs" dxfId="447" priority="1511" operator="equal">
      <formula>"Moderado"</formula>
    </cfRule>
  </conditionalFormatting>
  <conditionalFormatting sqref="AJ102">
    <cfRule type="cellIs" dxfId="446" priority="1512" operator="equal">
      <formula>"Bajo"</formula>
    </cfRule>
  </conditionalFormatting>
  <conditionalFormatting sqref="BH102">
    <cfRule type="cellIs" dxfId="445" priority="1513" operator="equal">
      <formula>"Muy Alta"</formula>
    </cfRule>
  </conditionalFormatting>
  <conditionalFormatting sqref="BH102">
    <cfRule type="cellIs" dxfId="444" priority="1514" operator="equal">
      <formula>"Alta"</formula>
    </cfRule>
  </conditionalFormatting>
  <conditionalFormatting sqref="BH102">
    <cfRule type="cellIs" dxfId="443" priority="1515" operator="equal">
      <formula>"Media"</formula>
    </cfRule>
  </conditionalFormatting>
  <conditionalFormatting sqref="BH102">
    <cfRule type="cellIs" dxfId="442" priority="1516" operator="equal">
      <formula>"Baja"</formula>
    </cfRule>
  </conditionalFormatting>
  <conditionalFormatting sqref="BH102">
    <cfRule type="cellIs" dxfId="441" priority="1517" operator="equal">
      <formula>"Muy Baja"</formula>
    </cfRule>
  </conditionalFormatting>
  <conditionalFormatting sqref="BK102">
    <cfRule type="cellIs" dxfId="440" priority="1518" operator="equal">
      <formula>"Catastrófico"</formula>
    </cfRule>
  </conditionalFormatting>
  <conditionalFormatting sqref="BK102">
    <cfRule type="cellIs" dxfId="439" priority="1519" operator="equal">
      <formula>"Mayor"</formula>
    </cfRule>
  </conditionalFormatting>
  <conditionalFormatting sqref="BK102">
    <cfRule type="cellIs" dxfId="438" priority="1520" operator="equal">
      <formula>"Moderado"</formula>
    </cfRule>
  </conditionalFormatting>
  <conditionalFormatting sqref="BK102">
    <cfRule type="cellIs" dxfId="437" priority="1521" operator="equal">
      <formula>"Menor"</formula>
    </cfRule>
  </conditionalFormatting>
  <conditionalFormatting sqref="BK102">
    <cfRule type="cellIs" dxfId="436" priority="1522" operator="equal">
      <formula>"Leve"</formula>
    </cfRule>
  </conditionalFormatting>
  <conditionalFormatting sqref="BM102">
    <cfRule type="cellIs" dxfId="435" priority="1523" operator="equal">
      <formula>"Extremo"</formula>
    </cfRule>
  </conditionalFormatting>
  <conditionalFormatting sqref="BM102">
    <cfRule type="cellIs" dxfId="434" priority="1524" operator="equal">
      <formula>"Alto"</formula>
    </cfRule>
  </conditionalFormatting>
  <conditionalFormatting sqref="BM102">
    <cfRule type="cellIs" dxfId="433" priority="1525" operator="equal">
      <formula>"Moderado"</formula>
    </cfRule>
  </conditionalFormatting>
  <conditionalFormatting sqref="BM102">
    <cfRule type="cellIs" dxfId="432" priority="1526" operator="equal">
      <formula>"Bajo"</formula>
    </cfRule>
  </conditionalFormatting>
  <conditionalFormatting sqref="AG102:AG107">
    <cfRule type="containsText" dxfId="431" priority="1527" operator="containsText" text="❌">
      <formula>NOT(ISERROR(SEARCH(("❌"),(AG102))))</formula>
    </cfRule>
  </conditionalFormatting>
  <conditionalFormatting sqref="AH102">
    <cfRule type="cellIs" dxfId="430" priority="1528" operator="equal">
      <formula>"Catastrófico"</formula>
    </cfRule>
  </conditionalFormatting>
  <conditionalFormatting sqref="AH102">
    <cfRule type="cellIs" dxfId="429" priority="1529" operator="equal">
      <formula>"Mayor"</formula>
    </cfRule>
  </conditionalFormatting>
  <conditionalFormatting sqref="AH102">
    <cfRule type="cellIs" dxfId="428" priority="1530" operator="equal">
      <formula>"Moderado"</formula>
    </cfRule>
  </conditionalFormatting>
  <conditionalFormatting sqref="AH102">
    <cfRule type="cellIs" dxfId="427" priority="1531" operator="equal">
      <formula>"Menor"</formula>
    </cfRule>
  </conditionalFormatting>
  <conditionalFormatting sqref="AH102">
    <cfRule type="cellIs" dxfId="426" priority="1532" operator="equal">
      <formula>"Leve"</formula>
    </cfRule>
  </conditionalFormatting>
  <conditionalFormatting sqref="K102">
    <cfRule type="cellIs" dxfId="425" priority="1533" operator="equal">
      <formula>"Muy Alta"</formula>
    </cfRule>
  </conditionalFormatting>
  <conditionalFormatting sqref="K102">
    <cfRule type="cellIs" dxfId="424" priority="1534" operator="equal">
      <formula>"Alta"</formula>
    </cfRule>
  </conditionalFormatting>
  <conditionalFormatting sqref="K102">
    <cfRule type="cellIs" dxfId="423" priority="1535" operator="equal">
      <formula>"Media"</formula>
    </cfRule>
  </conditionalFormatting>
  <conditionalFormatting sqref="K102">
    <cfRule type="cellIs" dxfId="422" priority="1536" operator="equal">
      <formula>"Baja"</formula>
    </cfRule>
  </conditionalFormatting>
  <conditionalFormatting sqref="K102">
    <cfRule type="cellIs" dxfId="421" priority="1537" operator="equal">
      <formula>"Muy Baja"</formula>
    </cfRule>
  </conditionalFormatting>
  <conditionalFormatting sqref="BI102">
    <cfRule type="cellIs" dxfId="420" priority="1538" operator="equal">
      <formula>"Catastrófico"</formula>
    </cfRule>
  </conditionalFormatting>
  <conditionalFormatting sqref="BI102">
    <cfRule type="cellIs" dxfId="419" priority="1539" operator="equal">
      <formula>"Mayor"</formula>
    </cfRule>
  </conditionalFormatting>
  <conditionalFormatting sqref="BI102">
    <cfRule type="cellIs" dxfId="418" priority="1540" operator="equal">
      <formula>"Moderado"</formula>
    </cfRule>
  </conditionalFormatting>
  <conditionalFormatting sqref="BI102">
    <cfRule type="cellIs" dxfId="417" priority="1541" operator="equal">
      <formula>"Menor"</formula>
    </cfRule>
  </conditionalFormatting>
  <conditionalFormatting sqref="BI102">
    <cfRule type="cellIs" dxfId="416" priority="1542" operator="equal">
      <formula>"Leve"</formula>
    </cfRule>
  </conditionalFormatting>
  <conditionalFormatting sqref="BM102:BM107">
    <cfRule type="cellIs" dxfId="415" priority="1543" operator="equal">
      <formula>"Extremo"</formula>
    </cfRule>
  </conditionalFormatting>
  <conditionalFormatting sqref="BM102:BM107">
    <cfRule type="cellIs" dxfId="414" priority="1544" operator="equal">
      <formula>"Extremo"</formula>
    </cfRule>
  </conditionalFormatting>
  <conditionalFormatting sqref="BM102:BM107">
    <cfRule type="cellIs" dxfId="413" priority="1545" operator="equal">
      <formula>"Alta"</formula>
    </cfRule>
  </conditionalFormatting>
  <conditionalFormatting sqref="K102:K107">
    <cfRule type="cellIs" dxfId="412" priority="1546" operator="equal">
      <formula>"Casi Seguro"</formula>
    </cfRule>
  </conditionalFormatting>
  <conditionalFormatting sqref="K102:K107">
    <cfRule type="cellIs" dxfId="411" priority="1547" operator="equal">
      <formula>"Probable"</formula>
    </cfRule>
  </conditionalFormatting>
  <conditionalFormatting sqref="K102:K107">
    <cfRule type="cellIs" dxfId="410" priority="1548" operator="equal">
      <formula>"Posible"</formula>
    </cfRule>
  </conditionalFormatting>
  <conditionalFormatting sqref="K102:K107">
    <cfRule type="cellIs" dxfId="409" priority="1549" operator="equal">
      <formula>"Rara vez"</formula>
    </cfRule>
  </conditionalFormatting>
  <conditionalFormatting sqref="K102:K107">
    <cfRule type="cellIs" dxfId="408" priority="1550" operator="equal">
      <formula>"Improbable"</formula>
    </cfRule>
  </conditionalFormatting>
  <conditionalFormatting sqref="K102:K107">
    <cfRule type="cellIs" dxfId="407" priority="1551" operator="equal">
      <formula>"Rara vez"</formula>
    </cfRule>
  </conditionalFormatting>
  <conditionalFormatting sqref="BI102:BI107">
    <cfRule type="cellIs" dxfId="406" priority="1552" operator="equal">
      <formula>"Casi Seguro"</formula>
    </cfRule>
  </conditionalFormatting>
  <conditionalFormatting sqref="BI102:BI107">
    <cfRule type="cellIs" dxfId="405" priority="1553" operator="equal">
      <formula>"Probable"</formula>
    </cfRule>
  </conditionalFormatting>
  <conditionalFormatting sqref="BI102:BI107">
    <cfRule type="cellIs" dxfId="404" priority="1554" operator="equal">
      <formula>"Posible"</formula>
    </cfRule>
  </conditionalFormatting>
  <conditionalFormatting sqref="BI102:BI107">
    <cfRule type="cellIs" dxfId="403" priority="1555" operator="equal">
      <formula>"Improbable"</formula>
    </cfRule>
  </conditionalFormatting>
  <conditionalFormatting sqref="BI102:BI107">
    <cfRule type="cellIs" dxfId="402" priority="1556" operator="equal">
      <formula>"Rara vez"</formula>
    </cfRule>
  </conditionalFormatting>
  <conditionalFormatting sqref="AJ102:AJ107">
    <cfRule type="cellIs" dxfId="401" priority="1557" operator="equal">
      <formula>"Moderada"</formula>
    </cfRule>
  </conditionalFormatting>
  <conditionalFormatting sqref="AJ102:AJ107">
    <cfRule type="cellIs" dxfId="400" priority="1558" operator="equal">
      <formula>"Alta"</formula>
    </cfRule>
  </conditionalFormatting>
  <conditionalFormatting sqref="AJ102:AJ107">
    <cfRule type="cellIs" dxfId="399" priority="1559" operator="equal">
      <formula>"Extrema"</formula>
    </cfRule>
  </conditionalFormatting>
  <conditionalFormatting sqref="BI108">
    <cfRule type="cellIs" dxfId="398" priority="1560" operator="equal">
      <formula>"Catastrófico"</formula>
    </cfRule>
  </conditionalFormatting>
  <conditionalFormatting sqref="BI108">
    <cfRule type="cellIs" dxfId="397" priority="1561" operator="equal">
      <formula>"Mayor"</formula>
    </cfRule>
  </conditionalFormatting>
  <conditionalFormatting sqref="BI108">
    <cfRule type="cellIs" dxfId="396" priority="1562" operator="equal">
      <formula>"Moderado"</formula>
    </cfRule>
  </conditionalFormatting>
  <conditionalFormatting sqref="BI108">
    <cfRule type="cellIs" dxfId="395" priority="1563" operator="equal">
      <formula>"Menor"</formula>
    </cfRule>
  </conditionalFormatting>
  <conditionalFormatting sqref="BI108">
    <cfRule type="cellIs" dxfId="394" priority="1564" operator="equal">
      <formula>"Leve"</formula>
    </cfRule>
  </conditionalFormatting>
  <conditionalFormatting sqref="BI108:BI113">
    <cfRule type="cellIs" dxfId="393" priority="1565" operator="equal">
      <formula>"Casi Seguro"</formula>
    </cfRule>
  </conditionalFormatting>
  <conditionalFormatting sqref="BI108:BI113">
    <cfRule type="cellIs" dxfId="392" priority="1566" operator="equal">
      <formula>"Probable"</formula>
    </cfRule>
  </conditionalFormatting>
  <conditionalFormatting sqref="BI108:BI113">
    <cfRule type="cellIs" dxfId="391" priority="1567" operator="equal">
      <formula>"Posible"</formula>
    </cfRule>
  </conditionalFormatting>
  <conditionalFormatting sqref="BI108:BI113">
    <cfRule type="cellIs" dxfId="390" priority="1568" operator="equal">
      <formula>"Improbable"</formula>
    </cfRule>
  </conditionalFormatting>
  <conditionalFormatting sqref="BI108:BI113">
    <cfRule type="cellIs" dxfId="389" priority="1569" operator="equal">
      <formula>"Rara vez"</formula>
    </cfRule>
  </conditionalFormatting>
  <conditionalFormatting sqref="BI108">
    <cfRule type="cellIs" dxfId="388" priority="1570" operator="equal">
      <formula>"Catastrófico"</formula>
    </cfRule>
  </conditionalFormatting>
  <conditionalFormatting sqref="BI108">
    <cfRule type="cellIs" dxfId="387" priority="1571" operator="equal">
      <formula>"Mayor"</formula>
    </cfRule>
  </conditionalFormatting>
  <conditionalFormatting sqref="BI108">
    <cfRule type="cellIs" dxfId="386" priority="1572" operator="equal">
      <formula>"Moderado"</formula>
    </cfRule>
  </conditionalFormatting>
  <conditionalFormatting sqref="BI108">
    <cfRule type="cellIs" dxfId="385" priority="1573" operator="equal">
      <formula>"Menor"</formula>
    </cfRule>
  </conditionalFormatting>
  <conditionalFormatting sqref="BI108">
    <cfRule type="cellIs" dxfId="384" priority="1574" operator="equal">
      <formula>"Leve"</formula>
    </cfRule>
  </conditionalFormatting>
  <conditionalFormatting sqref="BI108:BI113">
    <cfRule type="cellIs" dxfId="383" priority="1575" operator="equal">
      <formula>"Casi Seguro"</formula>
    </cfRule>
  </conditionalFormatting>
  <conditionalFormatting sqref="BI108:BI113">
    <cfRule type="cellIs" dxfId="382" priority="1576" operator="equal">
      <formula>"Probable"</formula>
    </cfRule>
  </conditionalFormatting>
  <conditionalFormatting sqref="BI108:BI113">
    <cfRule type="cellIs" dxfId="381" priority="1577" operator="equal">
      <formula>"Posible"</formula>
    </cfRule>
  </conditionalFormatting>
  <conditionalFormatting sqref="BI108:BI113">
    <cfRule type="cellIs" dxfId="380" priority="1578" operator="equal">
      <formula>"Improbable"</formula>
    </cfRule>
  </conditionalFormatting>
  <conditionalFormatting sqref="BI108:BI113">
    <cfRule type="cellIs" dxfId="379" priority="1579" operator="equal">
      <formula>"Rara vez"</formula>
    </cfRule>
  </conditionalFormatting>
  <conditionalFormatting sqref="AJ108">
    <cfRule type="cellIs" dxfId="378" priority="1580" operator="equal">
      <formula>"Extremo"</formula>
    </cfRule>
  </conditionalFormatting>
  <conditionalFormatting sqref="AJ108">
    <cfRule type="cellIs" dxfId="377" priority="1581" operator="equal">
      <formula>"Alto"</formula>
    </cfRule>
  </conditionalFormatting>
  <conditionalFormatting sqref="AJ108">
    <cfRule type="cellIs" dxfId="376" priority="1582" operator="equal">
      <formula>"Moderado"</formula>
    </cfRule>
  </conditionalFormatting>
  <conditionalFormatting sqref="AJ108">
    <cfRule type="cellIs" dxfId="375" priority="1583" operator="equal">
      <formula>"Bajo"</formula>
    </cfRule>
  </conditionalFormatting>
  <conditionalFormatting sqref="BH108">
    <cfRule type="cellIs" dxfId="374" priority="1584" operator="equal">
      <formula>"Muy Alta"</formula>
    </cfRule>
  </conditionalFormatting>
  <conditionalFormatting sqref="BH108">
    <cfRule type="cellIs" dxfId="373" priority="1585" operator="equal">
      <formula>"Alta"</formula>
    </cfRule>
  </conditionalFormatting>
  <conditionalFormatting sqref="BH108">
    <cfRule type="cellIs" dxfId="372" priority="1586" operator="equal">
      <formula>"Media"</formula>
    </cfRule>
  </conditionalFormatting>
  <conditionalFormatting sqref="BH108">
    <cfRule type="cellIs" dxfId="371" priority="1587" operator="equal">
      <formula>"Baja"</formula>
    </cfRule>
  </conditionalFormatting>
  <conditionalFormatting sqref="BH108">
    <cfRule type="cellIs" dxfId="370" priority="1588" operator="equal">
      <formula>"Muy Baja"</formula>
    </cfRule>
  </conditionalFormatting>
  <conditionalFormatting sqref="BK108">
    <cfRule type="cellIs" dxfId="369" priority="1589" operator="equal">
      <formula>"Catastrófico"</formula>
    </cfRule>
  </conditionalFormatting>
  <conditionalFormatting sqref="BK108">
    <cfRule type="cellIs" dxfId="368" priority="1590" operator="equal">
      <formula>"Mayor"</formula>
    </cfRule>
  </conditionalFormatting>
  <conditionalFormatting sqref="BK108">
    <cfRule type="cellIs" dxfId="367" priority="1591" operator="equal">
      <formula>"Moderado"</formula>
    </cfRule>
  </conditionalFormatting>
  <conditionalFormatting sqref="BK108">
    <cfRule type="cellIs" dxfId="366" priority="1592" operator="equal">
      <formula>"Menor"</formula>
    </cfRule>
  </conditionalFormatting>
  <conditionalFormatting sqref="BK108">
    <cfRule type="cellIs" dxfId="365" priority="1593" operator="equal">
      <formula>"Leve"</formula>
    </cfRule>
  </conditionalFormatting>
  <conditionalFormatting sqref="BM108">
    <cfRule type="cellIs" dxfId="364" priority="1594" operator="equal">
      <formula>"Extremo"</formula>
    </cfRule>
  </conditionalFormatting>
  <conditionalFormatting sqref="BM108">
    <cfRule type="cellIs" dxfId="363" priority="1595" operator="equal">
      <formula>"Alto"</formula>
    </cfRule>
  </conditionalFormatting>
  <conditionalFormatting sqref="BM108">
    <cfRule type="cellIs" dxfId="362" priority="1596" operator="equal">
      <formula>"Moderado"</formula>
    </cfRule>
  </conditionalFormatting>
  <conditionalFormatting sqref="BM108">
    <cfRule type="cellIs" dxfId="361" priority="1597" operator="equal">
      <formula>"Bajo"</formula>
    </cfRule>
  </conditionalFormatting>
  <conditionalFormatting sqref="AG108:AG113">
    <cfRule type="containsText" dxfId="360" priority="1598" operator="containsText" text="❌">
      <formula>NOT(ISERROR(SEARCH(("❌"),(AG108))))</formula>
    </cfRule>
  </conditionalFormatting>
  <conditionalFormatting sqref="AH108">
    <cfRule type="cellIs" dxfId="359" priority="1599" operator="equal">
      <formula>"Catastrófico"</formula>
    </cfRule>
  </conditionalFormatting>
  <conditionalFormatting sqref="AH108">
    <cfRule type="cellIs" dxfId="358" priority="1600" operator="equal">
      <formula>"Mayor"</formula>
    </cfRule>
  </conditionalFormatting>
  <conditionalFormatting sqref="AH108">
    <cfRule type="cellIs" dxfId="357" priority="1601" operator="equal">
      <formula>"Moderado"</formula>
    </cfRule>
  </conditionalFormatting>
  <conditionalFormatting sqref="AH108">
    <cfRule type="cellIs" dxfId="356" priority="1602" operator="equal">
      <formula>"Menor"</formula>
    </cfRule>
  </conditionalFormatting>
  <conditionalFormatting sqref="AH108">
    <cfRule type="cellIs" dxfId="355" priority="1603" operator="equal">
      <formula>"Leve"</formula>
    </cfRule>
  </conditionalFormatting>
  <conditionalFormatting sqref="K108">
    <cfRule type="cellIs" dxfId="354" priority="1604" operator="equal">
      <formula>"Muy Alta"</formula>
    </cfRule>
  </conditionalFormatting>
  <conditionalFormatting sqref="K108">
    <cfRule type="cellIs" dxfId="353" priority="1605" operator="equal">
      <formula>"Alta"</formula>
    </cfRule>
  </conditionalFormatting>
  <conditionalFormatting sqref="K108">
    <cfRule type="cellIs" dxfId="352" priority="1606" operator="equal">
      <formula>"Media"</formula>
    </cfRule>
  </conditionalFormatting>
  <conditionalFormatting sqref="K108">
    <cfRule type="cellIs" dxfId="351" priority="1607" operator="equal">
      <formula>"Baja"</formula>
    </cfRule>
  </conditionalFormatting>
  <conditionalFormatting sqref="K108">
    <cfRule type="cellIs" dxfId="350" priority="1608" operator="equal">
      <formula>"Muy Baja"</formula>
    </cfRule>
  </conditionalFormatting>
  <conditionalFormatting sqref="BI108">
    <cfRule type="cellIs" dxfId="349" priority="1609" operator="equal">
      <formula>"Catastrófico"</formula>
    </cfRule>
  </conditionalFormatting>
  <conditionalFormatting sqref="BI108">
    <cfRule type="cellIs" dxfId="348" priority="1610" operator="equal">
      <formula>"Mayor"</formula>
    </cfRule>
  </conditionalFormatting>
  <conditionalFormatting sqref="BI108">
    <cfRule type="cellIs" dxfId="347" priority="1611" operator="equal">
      <formula>"Moderado"</formula>
    </cfRule>
  </conditionalFormatting>
  <conditionalFormatting sqref="BI108">
    <cfRule type="cellIs" dxfId="346" priority="1612" operator="equal">
      <formula>"Menor"</formula>
    </cfRule>
  </conditionalFormatting>
  <conditionalFormatting sqref="BI108">
    <cfRule type="cellIs" dxfId="345" priority="1613" operator="equal">
      <formula>"Leve"</formula>
    </cfRule>
  </conditionalFormatting>
  <conditionalFormatting sqref="BM108:BM113">
    <cfRule type="cellIs" dxfId="344" priority="1614" operator="equal">
      <formula>"Extremo"</formula>
    </cfRule>
  </conditionalFormatting>
  <conditionalFormatting sqref="BM108:BM113">
    <cfRule type="cellIs" dxfId="343" priority="1615" operator="equal">
      <formula>"Extremo"</formula>
    </cfRule>
  </conditionalFormatting>
  <conditionalFormatting sqref="BM108:BM113">
    <cfRule type="cellIs" dxfId="342" priority="1616" operator="equal">
      <formula>"Alta"</formula>
    </cfRule>
  </conditionalFormatting>
  <conditionalFormatting sqref="K108:K113">
    <cfRule type="cellIs" dxfId="341" priority="1617" operator="equal">
      <formula>"Casi Seguro"</formula>
    </cfRule>
  </conditionalFormatting>
  <conditionalFormatting sqref="K108:K113">
    <cfRule type="cellIs" dxfId="340" priority="1618" operator="equal">
      <formula>"Probable"</formula>
    </cfRule>
  </conditionalFormatting>
  <conditionalFormatting sqref="K108:K113">
    <cfRule type="cellIs" dxfId="339" priority="1619" operator="equal">
      <formula>"Posible"</formula>
    </cfRule>
  </conditionalFormatting>
  <conditionalFormatting sqref="K108:K113">
    <cfRule type="cellIs" dxfId="338" priority="1620" operator="equal">
      <formula>"Rara vez"</formula>
    </cfRule>
  </conditionalFormatting>
  <conditionalFormatting sqref="K108:K113">
    <cfRule type="cellIs" dxfId="337" priority="1621" operator="equal">
      <formula>"Improbable"</formula>
    </cfRule>
  </conditionalFormatting>
  <conditionalFormatting sqref="K108:K113">
    <cfRule type="cellIs" dxfId="336" priority="1622" operator="equal">
      <formula>"Rara vez"</formula>
    </cfRule>
  </conditionalFormatting>
  <conditionalFormatting sqref="BI108:BI113">
    <cfRule type="cellIs" dxfId="335" priority="1623" operator="equal">
      <formula>"Casi Seguro"</formula>
    </cfRule>
  </conditionalFormatting>
  <conditionalFormatting sqref="BI108:BI113">
    <cfRule type="cellIs" dxfId="334" priority="1624" operator="equal">
      <formula>"Probable"</formula>
    </cfRule>
  </conditionalFormatting>
  <conditionalFormatting sqref="BI108:BI113">
    <cfRule type="cellIs" dxfId="333" priority="1625" operator="equal">
      <formula>"Posible"</formula>
    </cfRule>
  </conditionalFormatting>
  <conditionalFormatting sqref="BI108:BI113">
    <cfRule type="cellIs" dxfId="332" priority="1626" operator="equal">
      <formula>"Improbable"</formula>
    </cfRule>
  </conditionalFormatting>
  <conditionalFormatting sqref="BI108:BI113">
    <cfRule type="cellIs" dxfId="331" priority="1627" operator="equal">
      <formula>"Rara vez"</formula>
    </cfRule>
  </conditionalFormatting>
  <conditionalFormatting sqref="AJ108:AJ113">
    <cfRule type="cellIs" dxfId="330" priority="1628" operator="equal">
      <formula>"Moderada"</formula>
    </cfRule>
  </conditionalFormatting>
  <conditionalFormatting sqref="AJ108:AJ113">
    <cfRule type="cellIs" dxfId="329" priority="1629" operator="equal">
      <formula>"Alta"</formula>
    </cfRule>
  </conditionalFormatting>
  <conditionalFormatting sqref="AJ108:AJ113">
    <cfRule type="cellIs" dxfId="328" priority="1630" operator="equal">
      <formula>"Extrema"</formula>
    </cfRule>
  </conditionalFormatting>
  <conditionalFormatting sqref="AJ108">
    <cfRule type="cellIs" dxfId="327" priority="1631" operator="equal">
      <formula>"Extremo"</formula>
    </cfRule>
  </conditionalFormatting>
  <conditionalFormatting sqref="AJ108">
    <cfRule type="cellIs" dxfId="326" priority="1632" operator="equal">
      <formula>"Alto"</formula>
    </cfRule>
  </conditionalFormatting>
  <conditionalFormatting sqref="AJ108">
    <cfRule type="cellIs" dxfId="325" priority="1633" operator="equal">
      <formula>"Moderado"</formula>
    </cfRule>
  </conditionalFormatting>
  <conditionalFormatting sqref="AJ108">
    <cfRule type="cellIs" dxfId="324" priority="1634" operator="equal">
      <formula>"Bajo"</formula>
    </cfRule>
  </conditionalFormatting>
  <conditionalFormatting sqref="BH108">
    <cfRule type="cellIs" dxfId="323" priority="1635" operator="equal">
      <formula>"Muy Alta"</formula>
    </cfRule>
  </conditionalFormatting>
  <conditionalFormatting sqref="BH108">
    <cfRule type="cellIs" dxfId="322" priority="1636" operator="equal">
      <formula>"Alta"</formula>
    </cfRule>
  </conditionalFormatting>
  <conditionalFormatting sqref="BH108">
    <cfRule type="cellIs" dxfId="321" priority="1637" operator="equal">
      <formula>"Media"</formula>
    </cfRule>
  </conditionalFormatting>
  <conditionalFormatting sqref="BH108">
    <cfRule type="cellIs" dxfId="320" priority="1638" operator="equal">
      <formula>"Baja"</formula>
    </cfRule>
  </conditionalFormatting>
  <conditionalFormatting sqref="BH108">
    <cfRule type="cellIs" dxfId="319" priority="1639" operator="equal">
      <formula>"Muy Baja"</formula>
    </cfRule>
  </conditionalFormatting>
  <conditionalFormatting sqref="BK108">
    <cfRule type="cellIs" dxfId="318" priority="1640" operator="equal">
      <formula>"Catastrófico"</formula>
    </cfRule>
  </conditionalFormatting>
  <conditionalFormatting sqref="BK108">
    <cfRule type="cellIs" dxfId="317" priority="1641" operator="equal">
      <formula>"Mayor"</formula>
    </cfRule>
  </conditionalFormatting>
  <conditionalFormatting sqref="BK108">
    <cfRule type="cellIs" dxfId="316" priority="1642" operator="equal">
      <formula>"Moderado"</formula>
    </cfRule>
  </conditionalFormatting>
  <conditionalFormatting sqref="BK108">
    <cfRule type="cellIs" dxfId="315" priority="1643" operator="equal">
      <formula>"Menor"</formula>
    </cfRule>
  </conditionalFormatting>
  <conditionalFormatting sqref="BK108">
    <cfRule type="cellIs" dxfId="314" priority="1644" operator="equal">
      <formula>"Leve"</formula>
    </cfRule>
  </conditionalFormatting>
  <conditionalFormatting sqref="BM108">
    <cfRule type="cellIs" dxfId="313" priority="1645" operator="equal">
      <formula>"Extremo"</formula>
    </cfRule>
  </conditionalFormatting>
  <conditionalFormatting sqref="BM108">
    <cfRule type="cellIs" dxfId="312" priority="1646" operator="equal">
      <formula>"Alto"</formula>
    </cfRule>
  </conditionalFormatting>
  <conditionalFormatting sqref="BM108">
    <cfRule type="cellIs" dxfId="311" priority="1647" operator="equal">
      <formula>"Moderado"</formula>
    </cfRule>
  </conditionalFormatting>
  <conditionalFormatting sqref="BM108">
    <cfRule type="cellIs" dxfId="310" priority="1648" operator="equal">
      <formula>"Bajo"</formula>
    </cfRule>
  </conditionalFormatting>
  <conditionalFormatting sqref="AG108:AG113">
    <cfRule type="containsText" dxfId="309" priority="1649" operator="containsText" text="❌">
      <formula>NOT(ISERROR(SEARCH(("❌"),(AG108))))</formula>
    </cfRule>
  </conditionalFormatting>
  <conditionalFormatting sqref="AH108">
    <cfRule type="cellIs" dxfId="308" priority="1650" operator="equal">
      <formula>"Catastrófico"</formula>
    </cfRule>
  </conditionalFormatting>
  <conditionalFormatting sqref="AH108">
    <cfRule type="cellIs" dxfId="307" priority="1651" operator="equal">
      <formula>"Mayor"</formula>
    </cfRule>
  </conditionalFormatting>
  <conditionalFormatting sqref="AH108">
    <cfRule type="cellIs" dxfId="306" priority="1652" operator="equal">
      <formula>"Moderado"</formula>
    </cfRule>
  </conditionalFormatting>
  <conditionalFormatting sqref="AH108">
    <cfRule type="cellIs" dxfId="305" priority="1653" operator="equal">
      <formula>"Menor"</formula>
    </cfRule>
  </conditionalFormatting>
  <conditionalFormatting sqref="AH108">
    <cfRule type="cellIs" dxfId="304" priority="1654" operator="equal">
      <formula>"Leve"</formula>
    </cfRule>
  </conditionalFormatting>
  <conditionalFormatting sqref="K108">
    <cfRule type="cellIs" dxfId="303" priority="1655" operator="equal">
      <formula>"Muy Alta"</formula>
    </cfRule>
  </conditionalFormatting>
  <conditionalFormatting sqref="K108">
    <cfRule type="cellIs" dxfId="302" priority="1656" operator="equal">
      <formula>"Alta"</formula>
    </cfRule>
  </conditionalFormatting>
  <conditionalFormatting sqref="K108">
    <cfRule type="cellIs" dxfId="301" priority="1657" operator="equal">
      <formula>"Media"</formula>
    </cfRule>
  </conditionalFormatting>
  <conditionalFormatting sqref="K108">
    <cfRule type="cellIs" dxfId="300" priority="1658" operator="equal">
      <formula>"Baja"</formula>
    </cfRule>
  </conditionalFormatting>
  <conditionalFormatting sqref="K108">
    <cfRule type="cellIs" dxfId="299" priority="1659" operator="equal">
      <formula>"Muy Baja"</formula>
    </cfRule>
  </conditionalFormatting>
  <conditionalFormatting sqref="BI108">
    <cfRule type="cellIs" dxfId="298" priority="1660" operator="equal">
      <formula>"Catastrófico"</formula>
    </cfRule>
  </conditionalFormatting>
  <conditionalFormatting sqref="BI108">
    <cfRule type="cellIs" dxfId="297" priority="1661" operator="equal">
      <formula>"Mayor"</formula>
    </cfRule>
  </conditionalFormatting>
  <conditionalFormatting sqref="BI108">
    <cfRule type="cellIs" dxfId="296" priority="1662" operator="equal">
      <formula>"Moderado"</formula>
    </cfRule>
  </conditionalFormatting>
  <conditionalFormatting sqref="BI108">
    <cfRule type="cellIs" dxfId="295" priority="1663" operator="equal">
      <formula>"Menor"</formula>
    </cfRule>
  </conditionalFormatting>
  <conditionalFormatting sqref="BI108">
    <cfRule type="cellIs" dxfId="294" priority="1664" operator="equal">
      <formula>"Leve"</formula>
    </cfRule>
  </conditionalFormatting>
  <conditionalFormatting sqref="BM108:BM113">
    <cfRule type="cellIs" dxfId="293" priority="1665" operator="equal">
      <formula>"Extremo"</formula>
    </cfRule>
  </conditionalFormatting>
  <conditionalFormatting sqref="BM108:BM113">
    <cfRule type="cellIs" dxfId="292" priority="1666" operator="equal">
      <formula>"Extremo"</formula>
    </cfRule>
  </conditionalFormatting>
  <conditionalFormatting sqref="BM108:BM113">
    <cfRule type="cellIs" dxfId="291" priority="1667" operator="equal">
      <formula>"Alta"</formula>
    </cfRule>
  </conditionalFormatting>
  <conditionalFormatting sqref="K108:K113">
    <cfRule type="cellIs" dxfId="290" priority="1668" operator="equal">
      <formula>"Casi Seguro"</formula>
    </cfRule>
  </conditionalFormatting>
  <conditionalFormatting sqref="K108:K113">
    <cfRule type="cellIs" dxfId="289" priority="1669" operator="equal">
      <formula>"Probable"</formula>
    </cfRule>
  </conditionalFormatting>
  <conditionalFormatting sqref="K108:K113">
    <cfRule type="cellIs" dxfId="288" priority="1670" operator="equal">
      <formula>"Posible"</formula>
    </cfRule>
  </conditionalFormatting>
  <conditionalFormatting sqref="K108:K113">
    <cfRule type="cellIs" dxfId="287" priority="1671" operator="equal">
      <formula>"Rara vez"</formula>
    </cfRule>
  </conditionalFormatting>
  <conditionalFormatting sqref="K108:K113">
    <cfRule type="cellIs" dxfId="286" priority="1672" operator="equal">
      <formula>"Improbable"</formula>
    </cfRule>
  </conditionalFormatting>
  <conditionalFormatting sqref="K108:K113">
    <cfRule type="cellIs" dxfId="285" priority="1673" operator="equal">
      <formula>"Rara vez"</formula>
    </cfRule>
  </conditionalFormatting>
  <conditionalFormatting sqref="BI108:BI113">
    <cfRule type="cellIs" dxfId="284" priority="1674" operator="equal">
      <formula>"Casi Seguro"</formula>
    </cfRule>
  </conditionalFormatting>
  <conditionalFormatting sqref="BI108:BI113">
    <cfRule type="cellIs" dxfId="283" priority="1675" operator="equal">
      <formula>"Probable"</formula>
    </cfRule>
  </conditionalFormatting>
  <conditionalFormatting sqref="BI108:BI113">
    <cfRule type="cellIs" dxfId="282" priority="1676" operator="equal">
      <formula>"Posible"</formula>
    </cfRule>
  </conditionalFormatting>
  <conditionalFormatting sqref="BI108:BI113">
    <cfRule type="cellIs" dxfId="281" priority="1677" operator="equal">
      <formula>"Improbable"</formula>
    </cfRule>
  </conditionalFormatting>
  <conditionalFormatting sqref="BI108:BI113">
    <cfRule type="cellIs" dxfId="280" priority="1678" operator="equal">
      <formula>"Rara vez"</formula>
    </cfRule>
  </conditionalFormatting>
  <conditionalFormatting sqref="AJ108:AJ113">
    <cfRule type="cellIs" dxfId="279" priority="1679" operator="equal">
      <formula>"Moderada"</formula>
    </cfRule>
  </conditionalFormatting>
  <conditionalFormatting sqref="AJ108:AJ113">
    <cfRule type="cellIs" dxfId="278" priority="1680" operator="equal">
      <formula>"Alta"</formula>
    </cfRule>
  </conditionalFormatting>
  <conditionalFormatting sqref="AJ108:AJ113">
    <cfRule type="cellIs" dxfId="277" priority="1681" operator="equal">
      <formula>"Extrema"</formula>
    </cfRule>
  </conditionalFormatting>
  <conditionalFormatting sqref="BH108">
    <cfRule type="cellIs" dxfId="276" priority="1682" operator="equal">
      <formula>"Muy Alta"</formula>
    </cfRule>
  </conditionalFormatting>
  <conditionalFormatting sqref="BH108">
    <cfRule type="cellIs" dxfId="275" priority="1683" operator="equal">
      <formula>"Alta"</formula>
    </cfRule>
  </conditionalFormatting>
  <conditionalFormatting sqref="BH108">
    <cfRule type="cellIs" dxfId="274" priority="1684" operator="equal">
      <formula>"Media"</formula>
    </cfRule>
  </conditionalFormatting>
  <conditionalFormatting sqref="BH108">
    <cfRule type="cellIs" dxfId="273" priority="1685" operator="equal">
      <formula>"Baja"</formula>
    </cfRule>
  </conditionalFormatting>
  <conditionalFormatting sqref="BH108">
    <cfRule type="cellIs" dxfId="272" priority="1686" operator="equal">
      <formula>"Muy Baja"</formula>
    </cfRule>
  </conditionalFormatting>
  <conditionalFormatting sqref="BK108">
    <cfRule type="cellIs" dxfId="271" priority="1687" operator="equal">
      <formula>"Catastrófico"</formula>
    </cfRule>
  </conditionalFormatting>
  <conditionalFormatting sqref="BK108">
    <cfRule type="cellIs" dxfId="270" priority="1688" operator="equal">
      <formula>"Mayor"</formula>
    </cfRule>
  </conditionalFormatting>
  <conditionalFormatting sqref="BK108">
    <cfRule type="cellIs" dxfId="269" priority="1689" operator="equal">
      <formula>"Moderado"</formula>
    </cfRule>
  </conditionalFormatting>
  <conditionalFormatting sqref="BK108">
    <cfRule type="cellIs" dxfId="268" priority="1690" operator="equal">
      <formula>"Menor"</formula>
    </cfRule>
  </conditionalFormatting>
  <conditionalFormatting sqref="BK108">
    <cfRule type="cellIs" dxfId="267" priority="1691" operator="equal">
      <formula>"Leve"</formula>
    </cfRule>
  </conditionalFormatting>
  <conditionalFormatting sqref="BM108">
    <cfRule type="cellIs" dxfId="266" priority="1692" operator="equal">
      <formula>"Extremo"</formula>
    </cfRule>
  </conditionalFormatting>
  <conditionalFormatting sqref="BM108">
    <cfRule type="cellIs" dxfId="265" priority="1693" operator="equal">
      <formula>"Alto"</formula>
    </cfRule>
  </conditionalFormatting>
  <conditionalFormatting sqref="BM108">
    <cfRule type="cellIs" dxfId="264" priority="1694" operator="equal">
      <formula>"Moderado"</formula>
    </cfRule>
  </conditionalFormatting>
  <conditionalFormatting sqref="BM108">
    <cfRule type="cellIs" dxfId="263" priority="1695" operator="equal">
      <formula>"Bajo"</formula>
    </cfRule>
  </conditionalFormatting>
  <conditionalFormatting sqref="BI108">
    <cfRule type="cellIs" dxfId="262" priority="1696" operator="equal">
      <formula>"Catastrófico"</formula>
    </cfRule>
  </conditionalFormatting>
  <conditionalFormatting sqref="BI108">
    <cfRule type="cellIs" dxfId="261" priority="1697" operator="equal">
      <formula>"Mayor"</formula>
    </cfRule>
  </conditionalFormatting>
  <conditionalFormatting sqref="BI108">
    <cfRule type="cellIs" dxfId="260" priority="1698" operator="equal">
      <formula>"Moderado"</formula>
    </cfRule>
  </conditionalFormatting>
  <conditionalFormatting sqref="BI108">
    <cfRule type="cellIs" dxfId="259" priority="1699" operator="equal">
      <formula>"Menor"</formula>
    </cfRule>
  </conditionalFormatting>
  <conditionalFormatting sqref="BI108">
    <cfRule type="cellIs" dxfId="258" priority="1700" operator="equal">
      <formula>"Leve"</formula>
    </cfRule>
  </conditionalFormatting>
  <conditionalFormatting sqref="BM108:BM113">
    <cfRule type="cellIs" dxfId="257" priority="1701" operator="equal">
      <formula>"Extremo"</formula>
    </cfRule>
  </conditionalFormatting>
  <conditionalFormatting sqref="BM108:BM113">
    <cfRule type="cellIs" dxfId="256" priority="1702" operator="equal">
      <formula>"Extremo"</formula>
    </cfRule>
  </conditionalFormatting>
  <conditionalFormatting sqref="BM108:BM113">
    <cfRule type="cellIs" dxfId="255" priority="1703" operator="equal">
      <formula>"Alta"</formula>
    </cfRule>
  </conditionalFormatting>
  <conditionalFormatting sqref="BI108:BI113">
    <cfRule type="cellIs" dxfId="254" priority="1704" operator="equal">
      <formula>"Casi Seguro"</formula>
    </cfRule>
  </conditionalFormatting>
  <conditionalFormatting sqref="BI108:BI113">
    <cfRule type="cellIs" dxfId="253" priority="1705" operator="equal">
      <formula>"Probable"</formula>
    </cfRule>
  </conditionalFormatting>
  <conditionalFormatting sqref="BI108:BI113">
    <cfRule type="cellIs" dxfId="252" priority="1706" operator="equal">
      <formula>"Posible"</formula>
    </cfRule>
  </conditionalFormatting>
  <conditionalFormatting sqref="BI108:BI113">
    <cfRule type="cellIs" dxfId="251" priority="1707" operator="equal">
      <formula>"Improbable"</formula>
    </cfRule>
  </conditionalFormatting>
  <conditionalFormatting sqref="BI108:BI113">
    <cfRule type="cellIs" dxfId="250" priority="1708" operator="equal">
      <formula>"Rara vez"</formula>
    </cfRule>
  </conditionalFormatting>
  <conditionalFormatting sqref="BH108">
    <cfRule type="cellIs" dxfId="249" priority="1709" operator="equal">
      <formula>"Muy Alta"</formula>
    </cfRule>
  </conditionalFormatting>
  <conditionalFormatting sqref="BH108">
    <cfRule type="cellIs" dxfId="248" priority="1710" operator="equal">
      <formula>"Alta"</formula>
    </cfRule>
  </conditionalFormatting>
  <conditionalFormatting sqref="BH108">
    <cfRule type="cellIs" dxfId="247" priority="1711" operator="equal">
      <formula>"Media"</formula>
    </cfRule>
  </conditionalFormatting>
  <conditionalFormatting sqref="BH108">
    <cfRule type="cellIs" dxfId="246" priority="1712" operator="equal">
      <formula>"Baja"</formula>
    </cfRule>
  </conditionalFormatting>
  <conditionalFormatting sqref="BH108">
    <cfRule type="cellIs" dxfId="245" priority="1713" operator="equal">
      <formula>"Muy Baja"</formula>
    </cfRule>
  </conditionalFormatting>
  <conditionalFormatting sqref="BK108">
    <cfRule type="cellIs" dxfId="244" priority="1714" operator="equal">
      <formula>"Catastrófico"</formula>
    </cfRule>
  </conditionalFormatting>
  <conditionalFormatting sqref="BK108">
    <cfRule type="cellIs" dxfId="243" priority="1715" operator="equal">
      <formula>"Mayor"</formula>
    </cfRule>
  </conditionalFormatting>
  <conditionalFormatting sqref="BK108">
    <cfRule type="cellIs" dxfId="242" priority="1716" operator="equal">
      <formula>"Moderado"</formula>
    </cfRule>
  </conditionalFormatting>
  <conditionalFormatting sqref="BK108">
    <cfRule type="cellIs" dxfId="241" priority="1717" operator="equal">
      <formula>"Menor"</formula>
    </cfRule>
  </conditionalFormatting>
  <conditionalFormatting sqref="BK108">
    <cfRule type="cellIs" dxfId="240" priority="1718" operator="equal">
      <formula>"Leve"</formula>
    </cfRule>
  </conditionalFormatting>
  <conditionalFormatting sqref="BM108">
    <cfRule type="cellIs" dxfId="239" priority="1719" operator="equal">
      <formula>"Extremo"</formula>
    </cfRule>
  </conditionalFormatting>
  <conditionalFormatting sqref="BM108">
    <cfRule type="cellIs" dxfId="238" priority="1720" operator="equal">
      <formula>"Alto"</formula>
    </cfRule>
  </conditionalFormatting>
  <conditionalFormatting sqref="BM108">
    <cfRule type="cellIs" dxfId="237" priority="1721" operator="equal">
      <formula>"Moderado"</formula>
    </cfRule>
  </conditionalFormatting>
  <conditionalFormatting sqref="BM108">
    <cfRule type="cellIs" dxfId="236" priority="1722" operator="equal">
      <formula>"Bajo"</formula>
    </cfRule>
  </conditionalFormatting>
  <conditionalFormatting sqref="K108">
    <cfRule type="cellIs" dxfId="235" priority="1723" operator="equal">
      <formula>"Muy Alta"</formula>
    </cfRule>
  </conditionalFormatting>
  <conditionalFormatting sqref="K108">
    <cfRule type="cellIs" dxfId="234" priority="1724" operator="equal">
      <formula>"Alta"</formula>
    </cfRule>
  </conditionalFormatting>
  <conditionalFormatting sqref="K108">
    <cfRule type="cellIs" dxfId="233" priority="1725" operator="equal">
      <formula>"Media"</formula>
    </cfRule>
  </conditionalFormatting>
  <conditionalFormatting sqref="K108">
    <cfRule type="cellIs" dxfId="232" priority="1726" operator="equal">
      <formula>"Baja"</formula>
    </cfRule>
  </conditionalFormatting>
  <conditionalFormatting sqref="K108">
    <cfRule type="cellIs" dxfId="231" priority="1727" operator="equal">
      <formula>"Muy Baja"</formula>
    </cfRule>
  </conditionalFormatting>
  <conditionalFormatting sqref="BI108">
    <cfRule type="cellIs" dxfId="230" priority="1728" operator="equal">
      <formula>"Catastrófico"</formula>
    </cfRule>
  </conditionalFormatting>
  <conditionalFormatting sqref="BI108">
    <cfRule type="cellIs" dxfId="229" priority="1729" operator="equal">
      <formula>"Mayor"</formula>
    </cfRule>
  </conditionalFormatting>
  <conditionalFormatting sqref="BI108">
    <cfRule type="cellIs" dxfId="228" priority="1730" operator="equal">
      <formula>"Moderado"</formula>
    </cfRule>
  </conditionalFormatting>
  <conditionalFormatting sqref="BI108">
    <cfRule type="cellIs" dxfId="227" priority="1731" operator="equal">
      <formula>"Menor"</formula>
    </cfRule>
  </conditionalFormatting>
  <conditionalFormatting sqref="BI108">
    <cfRule type="cellIs" dxfId="226" priority="1732" operator="equal">
      <formula>"Leve"</formula>
    </cfRule>
  </conditionalFormatting>
  <conditionalFormatting sqref="BM108:BM113">
    <cfRule type="cellIs" dxfId="225" priority="1733" operator="equal">
      <formula>"Extremo"</formula>
    </cfRule>
  </conditionalFormatting>
  <conditionalFormatting sqref="BM108:BM113">
    <cfRule type="cellIs" dxfId="224" priority="1734" operator="equal">
      <formula>"Extremo"</formula>
    </cfRule>
  </conditionalFormatting>
  <conditionalFormatting sqref="BM108:BM113">
    <cfRule type="cellIs" dxfId="223" priority="1735" operator="equal">
      <formula>"Alta"</formula>
    </cfRule>
  </conditionalFormatting>
  <conditionalFormatting sqref="K108">
    <cfRule type="cellIs" dxfId="222" priority="1736" operator="equal">
      <formula>"Casi Seguro"</formula>
    </cfRule>
  </conditionalFormatting>
  <conditionalFormatting sqref="K108">
    <cfRule type="cellIs" dxfId="221" priority="1737" operator="equal">
      <formula>"Probable"</formula>
    </cfRule>
  </conditionalFormatting>
  <conditionalFormatting sqref="K108">
    <cfRule type="cellIs" dxfId="220" priority="1738" operator="equal">
      <formula>"Posible"</formula>
    </cfRule>
  </conditionalFormatting>
  <conditionalFormatting sqref="K108">
    <cfRule type="cellIs" dxfId="219" priority="1739" operator="equal">
      <formula>"Rara vez"</formula>
    </cfRule>
  </conditionalFormatting>
  <conditionalFormatting sqref="K108">
    <cfRule type="cellIs" dxfId="218" priority="1740" operator="equal">
      <formula>"Improbable"</formula>
    </cfRule>
  </conditionalFormatting>
  <conditionalFormatting sqref="K108">
    <cfRule type="cellIs" dxfId="217" priority="1741" operator="equal">
      <formula>"Rara vez"</formula>
    </cfRule>
  </conditionalFormatting>
  <conditionalFormatting sqref="BI108:BI113">
    <cfRule type="cellIs" dxfId="216" priority="1742" operator="equal">
      <formula>"Casi Seguro"</formula>
    </cfRule>
  </conditionalFormatting>
  <conditionalFormatting sqref="BI108:BI113">
    <cfRule type="cellIs" dxfId="215" priority="1743" operator="equal">
      <formula>"Probable"</formula>
    </cfRule>
  </conditionalFormatting>
  <conditionalFormatting sqref="BI108:BI113">
    <cfRule type="cellIs" dxfId="214" priority="1744" operator="equal">
      <formula>"Posible"</formula>
    </cfRule>
  </conditionalFormatting>
  <conditionalFormatting sqref="BI108:BI113">
    <cfRule type="cellIs" dxfId="213" priority="1745" operator="equal">
      <formula>"Improbable"</formula>
    </cfRule>
  </conditionalFormatting>
  <conditionalFormatting sqref="BI108:BI113">
    <cfRule type="cellIs" dxfId="212" priority="1746" operator="equal">
      <formula>"Rara vez"</formula>
    </cfRule>
  </conditionalFormatting>
  <conditionalFormatting sqref="AJ108">
    <cfRule type="cellIs" dxfId="211" priority="1747" operator="equal">
      <formula>"Extremo"</formula>
    </cfRule>
  </conditionalFormatting>
  <conditionalFormatting sqref="AJ108">
    <cfRule type="cellIs" dxfId="210" priority="1748" operator="equal">
      <formula>"Alto"</formula>
    </cfRule>
  </conditionalFormatting>
  <conditionalFormatting sqref="AJ108">
    <cfRule type="cellIs" dxfId="209" priority="1749" operator="equal">
      <formula>"Moderado"</formula>
    </cfRule>
  </conditionalFormatting>
  <conditionalFormatting sqref="AJ108">
    <cfRule type="cellIs" dxfId="208" priority="1750" operator="equal">
      <formula>"Bajo"</formula>
    </cfRule>
  </conditionalFormatting>
  <conditionalFormatting sqref="BH108">
    <cfRule type="cellIs" dxfId="207" priority="1751" operator="equal">
      <formula>"Muy Alta"</formula>
    </cfRule>
  </conditionalFormatting>
  <conditionalFormatting sqref="BH108">
    <cfRule type="cellIs" dxfId="206" priority="1752" operator="equal">
      <formula>"Alta"</formula>
    </cfRule>
  </conditionalFormatting>
  <conditionalFormatting sqref="BH108">
    <cfRule type="cellIs" dxfId="205" priority="1753" operator="equal">
      <formula>"Media"</formula>
    </cfRule>
  </conditionalFormatting>
  <conditionalFormatting sqref="BH108">
    <cfRule type="cellIs" dxfId="204" priority="1754" operator="equal">
      <formula>"Baja"</formula>
    </cfRule>
  </conditionalFormatting>
  <conditionalFormatting sqref="BH108">
    <cfRule type="cellIs" dxfId="203" priority="1755" operator="equal">
      <formula>"Muy Baja"</formula>
    </cfRule>
  </conditionalFormatting>
  <conditionalFormatting sqref="BK108">
    <cfRule type="cellIs" dxfId="202" priority="1756" operator="equal">
      <formula>"Catastrófico"</formula>
    </cfRule>
  </conditionalFormatting>
  <conditionalFormatting sqref="BK108">
    <cfRule type="cellIs" dxfId="201" priority="1757" operator="equal">
      <formula>"Mayor"</formula>
    </cfRule>
  </conditionalFormatting>
  <conditionalFormatting sqref="BK108">
    <cfRule type="cellIs" dxfId="200" priority="1758" operator="equal">
      <formula>"Moderado"</formula>
    </cfRule>
  </conditionalFormatting>
  <conditionalFormatting sqref="BK108">
    <cfRule type="cellIs" dxfId="199" priority="1759" operator="equal">
      <formula>"Menor"</formula>
    </cfRule>
  </conditionalFormatting>
  <conditionalFormatting sqref="BK108">
    <cfRule type="cellIs" dxfId="198" priority="1760" operator="equal">
      <formula>"Leve"</formula>
    </cfRule>
  </conditionalFormatting>
  <conditionalFormatting sqref="BM108">
    <cfRule type="cellIs" dxfId="197" priority="1761" operator="equal">
      <formula>"Extremo"</formula>
    </cfRule>
  </conditionalFormatting>
  <conditionalFormatting sqref="BM108">
    <cfRule type="cellIs" dxfId="196" priority="1762" operator="equal">
      <formula>"Alto"</formula>
    </cfRule>
  </conditionalFormatting>
  <conditionalFormatting sqref="BM108">
    <cfRule type="cellIs" dxfId="195" priority="1763" operator="equal">
      <formula>"Moderado"</formula>
    </cfRule>
  </conditionalFormatting>
  <conditionalFormatting sqref="BM108">
    <cfRule type="cellIs" dxfId="194" priority="1764" operator="equal">
      <formula>"Bajo"</formula>
    </cfRule>
  </conditionalFormatting>
  <conditionalFormatting sqref="AG108:AG113">
    <cfRule type="containsText" dxfId="193" priority="1765" operator="containsText" text="❌">
      <formula>NOT(ISERROR(SEARCH(("❌"),(AG108))))</formula>
    </cfRule>
  </conditionalFormatting>
  <conditionalFormatting sqref="AH108">
    <cfRule type="cellIs" dxfId="192" priority="1766" operator="equal">
      <formula>"Catastrófico"</formula>
    </cfRule>
  </conditionalFormatting>
  <conditionalFormatting sqref="AH108">
    <cfRule type="cellIs" dxfId="191" priority="1767" operator="equal">
      <formula>"Mayor"</formula>
    </cfRule>
  </conditionalFormatting>
  <conditionalFormatting sqref="AH108">
    <cfRule type="cellIs" dxfId="190" priority="1768" operator="equal">
      <formula>"Moderado"</formula>
    </cfRule>
  </conditionalFormatting>
  <conditionalFormatting sqref="AH108">
    <cfRule type="cellIs" dxfId="189" priority="1769" operator="equal">
      <formula>"Menor"</formula>
    </cfRule>
  </conditionalFormatting>
  <conditionalFormatting sqref="AH108">
    <cfRule type="cellIs" dxfId="188" priority="1770" operator="equal">
      <formula>"Leve"</formula>
    </cfRule>
  </conditionalFormatting>
  <conditionalFormatting sqref="K108">
    <cfRule type="cellIs" dxfId="187" priority="1771" operator="equal">
      <formula>"Muy Alta"</formula>
    </cfRule>
  </conditionalFormatting>
  <conditionalFormatting sqref="K108">
    <cfRule type="cellIs" dxfId="186" priority="1772" operator="equal">
      <formula>"Alta"</formula>
    </cfRule>
  </conditionalFormatting>
  <conditionalFormatting sqref="K108">
    <cfRule type="cellIs" dxfId="185" priority="1773" operator="equal">
      <formula>"Media"</formula>
    </cfRule>
  </conditionalFormatting>
  <conditionalFormatting sqref="K108">
    <cfRule type="cellIs" dxfId="184" priority="1774" operator="equal">
      <formula>"Baja"</formula>
    </cfRule>
  </conditionalFormatting>
  <conditionalFormatting sqref="K108">
    <cfRule type="cellIs" dxfId="183" priority="1775" operator="equal">
      <formula>"Muy Baja"</formula>
    </cfRule>
  </conditionalFormatting>
  <conditionalFormatting sqref="BI108">
    <cfRule type="cellIs" dxfId="182" priority="1776" operator="equal">
      <formula>"Catastrófico"</formula>
    </cfRule>
  </conditionalFormatting>
  <conditionalFormatting sqref="BI108">
    <cfRule type="cellIs" dxfId="181" priority="1777" operator="equal">
      <formula>"Mayor"</formula>
    </cfRule>
  </conditionalFormatting>
  <conditionalFormatting sqref="BI108">
    <cfRule type="cellIs" dxfId="180" priority="1778" operator="equal">
      <formula>"Moderado"</formula>
    </cfRule>
  </conditionalFormatting>
  <conditionalFormatting sqref="BI108">
    <cfRule type="cellIs" dxfId="179" priority="1779" operator="equal">
      <formula>"Menor"</formula>
    </cfRule>
  </conditionalFormatting>
  <conditionalFormatting sqref="BI108">
    <cfRule type="cellIs" dxfId="178" priority="1780" operator="equal">
      <formula>"Leve"</formula>
    </cfRule>
  </conditionalFormatting>
  <conditionalFormatting sqref="BM108:BM113">
    <cfRule type="cellIs" dxfId="177" priority="1781" operator="equal">
      <formula>"Extremo"</formula>
    </cfRule>
  </conditionalFormatting>
  <conditionalFormatting sqref="BM108:BM113">
    <cfRule type="cellIs" dxfId="176" priority="1782" operator="equal">
      <formula>"Extremo"</formula>
    </cfRule>
  </conditionalFormatting>
  <conditionalFormatting sqref="BM108:BM113">
    <cfRule type="cellIs" dxfId="175" priority="1783" operator="equal">
      <formula>"Alta"</formula>
    </cfRule>
  </conditionalFormatting>
  <conditionalFormatting sqref="K108:K113">
    <cfRule type="cellIs" dxfId="174" priority="1784" operator="equal">
      <formula>"Casi Seguro"</formula>
    </cfRule>
  </conditionalFormatting>
  <conditionalFormatting sqref="K108:K113">
    <cfRule type="cellIs" dxfId="173" priority="1785" operator="equal">
      <formula>"Probable"</formula>
    </cfRule>
  </conditionalFormatting>
  <conditionalFormatting sqref="K108:K113">
    <cfRule type="cellIs" dxfId="172" priority="1786" operator="equal">
      <formula>"Posible"</formula>
    </cfRule>
  </conditionalFormatting>
  <conditionalFormatting sqref="K108:K113">
    <cfRule type="cellIs" dxfId="171" priority="1787" operator="equal">
      <formula>"Rara vez"</formula>
    </cfRule>
  </conditionalFormatting>
  <conditionalFormatting sqref="K108:K113">
    <cfRule type="cellIs" dxfId="170" priority="1788" operator="equal">
      <formula>"Improbable"</formula>
    </cfRule>
  </conditionalFormatting>
  <conditionalFormatting sqref="K108:K113">
    <cfRule type="cellIs" dxfId="169" priority="1789" operator="equal">
      <formula>"Rara vez"</formula>
    </cfRule>
  </conditionalFormatting>
  <conditionalFormatting sqref="BI108:BI113">
    <cfRule type="cellIs" dxfId="168" priority="1790" operator="equal">
      <formula>"Casi Seguro"</formula>
    </cfRule>
  </conditionalFormatting>
  <conditionalFormatting sqref="BI108:BI113">
    <cfRule type="cellIs" dxfId="167" priority="1791" operator="equal">
      <formula>"Probable"</formula>
    </cfRule>
  </conditionalFormatting>
  <conditionalFormatting sqref="BI108:BI113">
    <cfRule type="cellIs" dxfId="166" priority="1792" operator="equal">
      <formula>"Posible"</formula>
    </cfRule>
  </conditionalFormatting>
  <conditionalFormatting sqref="BI108:BI113">
    <cfRule type="cellIs" dxfId="165" priority="1793" operator="equal">
      <formula>"Improbable"</formula>
    </cfRule>
  </conditionalFormatting>
  <conditionalFormatting sqref="BI108:BI113">
    <cfRule type="cellIs" dxfId="164" priority="1794" operator="equal">
      <formula>"Rara vez"</formula>
    </cfRule>
  </conditionalFormatting>
  <conditionalFormatting sqref="AJ108:AJ113">
    <cfRule type="cellIs" dxfId="163" priority="1795" operator="equal">
      <formula>"Moderada"</formula>
    </cfRule>
  </conditionalFormatting>
  <conditionalFormatting sqref="AJ108:AJ113">
    <cfRule type="cellIs" dxfId="162" priority="1796" operator="equal">
      <formula>"Alta"</formula>
    </cfRule>
  </conditionalFormatting>
  <conditionalFormatting sqref="AJ108:AJ113">
    <cfRule type="cellIs" dxfId="161" priority="1797" operator="equal">
      <formula>"Extrema"</formula>
    </cfRule>
  </conditionalFormatting>
  <conditionalFormatting sqref="AJ27">
    <cfRule type="cellIs" dxfId="160" priority="1798" operator="equal">
      <formula>"Extremo"</formula>
    </cfRule>
  </conditionalFormatting>
  <conditionalFormatting sqref="AJ27">
    <cfRule type="cellIs" dxfId="159" priority="1799" operator="equal">
      <formula>"Alto"</formula>
    </cfRule>
  </conditionalFormatting>
  <conditionalFormatting sqref="AJ27">
    <cfRule type="cellIs" dxfId="158" priority="1800" operator="equal">
      <formula>"Moderado"</formula>
    </cfRule>
  </conditionalFormatting>
  <conditionalFormatting sqref="AJ27">
    <cfRule type="cellIs" dxfId="157" priority="1801" operator="equal">
      <formula>"Bajo"</formula>
    </cfRule>
  </conditionalFormatting>
  <conditionalFormatting sqref="BH27">
    <cfRule type="cellIs" dxfId="156" priority="1802" operator="equal">
      <formula>"Muy Alta"</formula>
    </cfRule>
  </conditionalFormatting>
  <conditionalFormatting sqref="BH27">
    <cfRule type="cellIs" dxfId="155" priority="1803" operator="equal">
      <formula>"Alta"</formula>
    </cfRule>
  </conditionalFormatting>
  <conditionalFormatting sqref="BH27">
    <cfRule type="cellIs" dxfId="154" priority="1804" operator="equal">
      <formula>"Media"</formula>
    </cfRule>
  </conditionalFormatting>
  <conditionalFormatting sqref="BH27">
    <cfRule type="cellIs" dxfId="153" priority="1805" operator="equal">
      <formula>"Baja"</formula>
    </cfRule>
  </conditionalFormatting>
  <conditionalFormatting sqref="BH27">
    <cfRule type="cellIs" dxfId="152" priority="1806" operator="equal">
      <formula>"Muy Baja"</formula>
    </cfRule>
  </conditionalFormatting>
  <conditionalFormatting sqref="BK27">
    <cfRule type="cellIs" dxfId="151" priority="1807" operator="equal">
      <formula>"Catastrófico"</formula>
    </cfRule>
  </conditionalFormatting>
  <conditionalFormatting sqref="BK27">
    <cfRule type="cellIs" dxfId="150" priority="1808" operator="equal">
      <formula>"Mayor"</formula>
    </cfRule>
  </conditionalFormatting>
  <conditionalFormatting sqref="BK27">
    <cfRule type="cellIs" dxfId="149" priority="1809" operator="equal">
      <formula>"Moderado"</formula>
    </cfRule>
  </conditionalFormatting>
  <conditionalFormatting sqref="BK27">
    <cfRule type="cellIs" dxfId="148" priority="1810" operator="equal">
      <formula>"Menor"</formula>
    </cfRule>
  </conditionalFormatting>
  <conditionalFormatting sqref="BK27">
    <cfRule type="cellIs" dxfId="147" priority="1811" operator="equal">
      <formula>"Leve"</formula>
    </cfRule>
  </conditionalFormatting>
  <conditionalFormatting sqref="BM27">
    <cfRule type="cellIs" dxfId="146" priority="1812" operator="equal">
      <formula>"Extremo"</formula>
    </cfRule>
  </conditionalFormatting>
  <conditionalFormatting sqref="BM27">
    <cfRule type="cellIs" dxfId="145" priority="1813" operator="equal">
      <formula>"Alto"</formula>
    </cfRule>
  </conditionalFormatting>
  <conditionalFormatting sqref="BM27">
    <cfRule type="cellIs" dxfId="144" priority="1814" operator="equal">
      <formula>"Moderado"</formula>
    </cfRule>
  </conditionalFormatting>
  <conditionalFormatting sqref="BM27">
    <cfRule type="cellIs" dxfId="143" priority="1815" operator="equal">
      <formula>"Bajo"</formula>
    </cfRule>
  </conditionalFormatting>
  <conditionalFormatting sqref="AG27:AG32">
    <cfRule type="containsText" dxfId="142" priority="1816" operator="containsText" text="❌">
      <formula>NOT(ISERROR(SEARCH(("❌"),(AG27))))</formula>
    </cfRule>
  </conditionalFormatting>
  <conditionalFormatting sqref="K27">
    <cfRule type="cellIs" dxfId="141" priority="1817" operator="equal">
      <formula>"Muy Alta"</formula>
    </cfRule>
  </conditionalFormatting>
  <conditionalFormatting sqref="K27">
    <cfRule type="cellIs" dxfId="140" priority="1818" operator="equal">
      <formula>"Alta"</formula>
    </cfRule>
  </conditionalFormatting>
  <conditionalFormatting sqref="K27">
    <cfRule type="cellIs" dxfId="139" priority="1819" operator="equal">
      <formula>"Media"</formula>
    </cfRule>
  </conditionalFormatting>
  <conditionalFormatting sqref="K27">
    <cfRule type="cellIs" dxfId="138" priority="1820" operator="equal">
      <formula>"Baja"</formula>
    </cfRule>
  </conditionalFormatting>
  <conditionalFormatting sqref="K27">
    <cfRule type="cellIs" dxfId="137" priority="1821" operator="equal">
      <formula>"Muy Baja"</formula>
    </cfRule>
  </conditionalFormatting>
  <conditionalFormatting sqref="AH27">
    <cfRule type="cellIs" dxfId="136" priority="1822" operator="equal">
      <formula>"Catastrófico"</formula>
    </cfRule>
  </conditionalFormatting>
  <conditionalFormatting sqref="AH27">
    <cfRule type="cellIs" dxfId="135" priority="1823" operator="equal">
      <formula>"Mayor"</formula>
    </cfRule>
  </conditionalFormatting>
  <conditionalFormatting sqref="AH27">
    <cfRule type="cellIs" dxfId="134" priority="1824" operator="equal">
      <formula>"Moderado"</formula>
    </cfRule>
  </conditionalFormatting>
  <conditionalFormatting sqref="AH27">
    <cfRule type="cellIs" dxfId="133" priority="1825" operator="equal">
      <formula>"Menor"</formula>
    </cfRule>
  </conditionalFormatting>
  <conditionalFormatting sqref="AH27">
    <cfRule type="cellIs" dxfId="132" priority="1826" operator="equal">
      <formula>"Leve"</formula>
    </cfRule>
  </conditionalFormatting>
  <conditionalFormatting sqref="BM27:BM32">
    <cfRule type="cellIs" dxfId="131" priority="1827" operator="equal">
      <formula>"Extremo"</formula>
    </cfRule>
  </conditionalFormatting>
  <conditionalFormatting sqref="BM27:BM32">
    <cfRule type="cellIs" dxfId="130" priority="1828" operator="equal">
      <formula>"Extremo"</formula>
    </cfRule>
  </conditionalFormatting>
  <conditionalFormatting sqref="BM27:BM32">
    <cfRule type="cellIs" dxfId="129" priority="1829" operator="equal">
      <formula>"Alta"</formula>
    </cfRule>
  </conditionalFormatting>
  <conditionalFormatting sqref="K27:K32">
    <cfRule type="cellIs" dxfId="128" priority="1830" operator="equal">
      <formula>"Casi Seguro"</formula>
    </cfRule>
  </conditionalFormatting>
  <conditionalFormatting sqref="K27:K32">
    <cfRule type="cellIs" dxfId="127" priority="1831" operator="equal">
      <formula>"Probable"</formula>
    </cfRule>
  </conditionalFormatting>
  <conditionalFormatting sqref="K27:K32">
    <cfRule type="cellIs" dxfId="126" priority="1832" operator="equal">
      <formula>"Posible"</formula>
    </cfRule>
  </conditionalFormatting>
  <conditionalFormatting sqref="K27:K32">
    <cfRule type="cellIs" dxfId="125" priority="1833" operator="equal">
      <formula>"Rara vez"</formula>
    </cfRule>
  </conditionalFormatting>
  <conditionalFormatting sqref="K27:K32">
    <cfRule type="cellIs" dxfId="124" priority="1834" operator="equal">
      <formula>"Improbable"</formula>
    </cfRule>
  </conditionalFormatting>
  <conditionalFormatting sqref="K27:K32">
    <cfRule type="cellIs" dxfId="123" priority="1835" operator="equal">
      <formula>"Rara vez"</formula>
    </cfRule>
  </conditionalFormatting>
  <conditionalFormatting sqref="AJ27:AJ32">
    <cfRule type="cellIs" dxfId="122" priority="1836" operator="equal">
      <formula>"Moderada"</formula>
    </cfRule>
  </conditionalFormatting>
  <conditionalFormatting sqref="AJ27:AJ32">
    <cfRule type="cellIs" dxfId="121" priority="1837" operator="equal">
      <formula>"Alta"</formula>
    </cfRule>
  </conditionalFormatting>
  <conditionalFormatting sqref="AJ27:AJ32">
    <cfRule type="cellIs" dxfId="120" priority="1838" operator="equal">
      <formula>"Extrema"</formula>
    </cfRule>
  </conditionalFormatting>
  <conditionalFormatting sqref="AJ39">
    <cfRule type="cellIs" dxfId="119" priority="1839" operator="equal">
      <formula>"Extremo"</formula>
    </cfRule>
  </conditionalFormatting>
  <conditionalFormatting sqref="AJ39">
    <cfRule type="cellIs" dxfId="118" priority="1840" operator="equal">
      <formula>"Alto"</formula>
    </cfRule>
  </conditionalFormatting>
  <conditionalFormatting sqref="AJ39">
    <cfRule type="cellIs" dxfId="117" priority="1841" operator="equal">
      <formula>"Moderado"</formula>
    </cfRule>
  </conditionalFormatting>
  <conditionalFormatting sqref="AJ39">
    <cfRule type="cellIs" dxfId="116" priority="1842" operator="equal">
      <formula>"Bajo"</formula>
    </cfRule>
  </conditionalFormatting>
  <conditionalFormatting sqref="BH39">
    <cfRule type="cellIs" dxfId="115" priority="1843" operator="equal">
      <formula>"Muy Alta"</formula>
    </cfRule>
  </conditionalFormatting>
  <conditionalFormatting sqref="BH39">
    <cfRule type="cellIs" dxfId="114" priority="1844" operator="equal">
      <formula>"Alta"</formula>
    </cfRule>
  </conditionalFormatting>
  <conditionalFormatting sqref="BH39">
    <cfRule type="cellIs" dxfId="113" priority="1845" operator="equal">
      <formula>"Media"</formula>
    </cfRule>
  </conditionalFormatting>
  <conditionalFormatting sqref="BH39">
    <cfRule type="cellIs" dxfId="112" priority="1846" operator="equal">
      <formula>"Baja"</formula>
    </cfRule>
  </conditionalFormatting>
  <conditionalFormatting sqref="BH39">
    <cfRule type="cellIs" dxfId="111" priority="1847" operator="equal">
      <formula>"Muy Baja"</formula>
    </cfRule>
  </conditionalFormatting>
  <conditionalFormatting sqref="BK39">
    <cfRule type="cellIs" dxfId="110" priority="1848" operator="equal">
      <formula>"Catastrófico"</formula>
    </cfRule>
  </conditionalFormatting>
  <conditionalFormatting sqref="BK39">
    <cfRule type="cellIs" dxfId="109" priority="1849" operator="equal">
      <formula>"Mayor"</formula>
    </cfRule>
  </conditionalFormatting>
  <conditionalFormatting sqref="BK39">
    <cfRule type="cellIs" dxfId="108" priority="1850" operator="equal">
      <formula>"Moderado"</formula>
    </cfRule>
  </conditionalFormatting>
  <conditionalFormatting sqref="BK39">
    <cfRule type="cellIs" dxfId="107" priority="1851" operator="equal">
      <formula>"Menor"</formula>
    </cfRule>
  </conditionalFormatting>
  <conditionalFormatting sqref="BK39">
    <cfRule type="cellIs" dxfId="106" priority="1852" operator="equal">
      <formula>"Leve"</formula>
    </cfRule>
  </conditionalFormatting>
  <conditionalFormatting sqref="BM39">
    <cfRule type="cellIs" dxfId="105" priority="1853" operator="equal">
      <formula>"Extremo"</formula>
    </cfRule>
  </conditionalFormatting>
  <conditionalFormatting sqref="BM39">
    <cfRule type="cellIs" dxfId="104" priority="1854" operator="equal">
      <formula>"Alto"</formula>
    </cfRule>
  </conditionalFormatting>
  <conditionalFormatting sqref="BM39">
    <cfRule type="cellIs" dxfId="103" priority="1855" operator="equal">
      <formula>"Moderado"</formula>
    </cfRule>
  </conditionalFormatting>
  <conditionalFormatting sqref="BM39">
    <cfRule type="cellIs" dxfId="102" priority="1856" operator="equal">
      <formula>"Bajo"</formula>
    </cfRule>
  </conditionalFormatting>
  <conditionalFormatting sqref="AG39:AG44">
    <cfRule type="containsText" dxfId="101" priority="1857" operator="containsText" text="❌">
      <formula>NOT(ISERROR(SEARCH(("❌"),(AG39))))</formula>
    </cfRule>
  </conditionalFormatting>
  <conditionalFormatting sqref="AH39">
    <cfRule type="cellIs" dxfId="100" priority="1858" operator="equal">
      <formula>"Catastrófico"</formula>
    </cfRule>
  </conditionalFormatting>
  <conditionalFormatting sqref="AH39">
    <cfRule type="cellIs" dxfId="99" priority="1859" operator="equal">
      <formula>"Mayor"</formula>
    </cfRule>
  </conditionalFormatting>
  <conditionalFormatting sqref="AH39">
    <cfRule type="cellIs" dxfId="98" priority="1860" operator="equal">
      <formula>"Moderado"</formula>
    </cfRule>
  </conditionalFormatting>
  <conditionalFormatting sqref="AH39">
    <cfRule type="cellIs" dxfId="97" priority="1861" operator="equal">
      <formula>"Menor"</formula>
    </cfRule>
  </conditionalFormatting>
  <conditionalFormatting sqref="AH39">
    <cfRule type="cellIs" dxfId="96" priority="1862" operator="equal">
      <formula>"Leve"</formula>
    </cfRule>
  </conditionalFormatting>
  <conditionalFormatting sqref="K39">
    <cfRule type="cellIs" dxfId="95" priority="1863" operator="equal">
      <formula>"Muy Alta"</formula>
    </cfRule>
  </conditionalFormatting>
  <conditionalFormatting sqref="K39">
    <cfRule type="cellIs" dxfId="94" priority="1864" operator="equal">
      <formula>"Alta"</formula>
    </cfRule>
  </conditionalFormatting>
  <conditionalFormatting sqref="K39">
    <cfRule type="cellIs" dxfId="93" priority="1865" operator="equal">
      <formula>"Media"</formula>
    </cfRule>
  </conditionalFormatting>
  <conditionalFormatting sqref="K39">
    <cfRule type="cellIs" dxfId="92" priority="1866" operator="equal">
      <formula>"Baja"</formula>
    </cfRule>
  </conditionalFormatting>
  <conditionalFormatting sqref="K39">
    <cfRule type="cellIs" dxfId="91" priority="1867" operator="equal">
      <formula>"Muy Baja"</formula>
    </cfRule>
  </conditionalFormatting>
  <conditionalFormatting sqref="BI39">
    <cfRule type="cellIs" dxfId="90" priority="1868" operator="equal">
      <formula>"Catastrófico"</formula>
    </cfRule>
  </conditionalFormatting>
  <conditionalFormatting sqref="BI39">
    <cfRule type="cellIs" dxfId="89" priority="1869" operator="equal">
      <formula>"Mayor"</formula>
    </cfRule>
  </conditionalFormatting>
  <conditionalFormatting sqref="BI39">
    <cfRule type="cellIs" dxfId="88" priority="1870" operator="equal">
      <formula>"Moderado"</formula>
    </cfRule>
  </conditionalFormatting>
  <conditionalFormatting sqref="BI39">
    <cfRule type="cellIs" dxfId="87" priority="1871" operator="equal">
      <formula>"Menor"</formula>
    </cfRule>
  </conditionalFormatting>
  <conditionalFormatting sqref="BI39">
    <cfRule type="cellIs" dxfId="86" priority="1872" operator="equal">
      <formula>"Leve"</formula>
    </cfRule>
  </conditionalFormatting>
  <conditionalFormatting sqref="BM39:BM44">
    <cfRule type="cellIs" dxfId="85" priority="1873" operator="equal">
      <formula>"Extremo"</formula>
    </cfRule>
  </conditionalFormatting>
  <conditionalFormatting sqref="BM39:BM44">
    <cfRule type="cellIs" dxfId="84" priority="1874" operator="equal">
      <formula>"Extremo"</formula>
    </cfRule>
  </conditionalFormatting>
  <conditionalFormatting sqref="BM39:BM44">
    <cfRule type="cellIs" dxfId="83" priority="1875" operator="equal">
      <formula>"Alta"</formula>
    </cfRule>
  </conditionalFormatting>
  <conditionalFormatting sqref="K39:K44 BI39:BI44">
    <cfRule type="cellIs" dxfId="82" priority="1876" operator="equal">
      <formula>"Casi Seguro"</formula>
    </cfRule>
  </conditionalFormatting>
  <conditionalFormatting sqref="K39:K44">
    <cfRule type="cellIs" dxfId="81" priority="1877" operator="equal">
      <formula>"Probable"</formula>
    </cfRule>
  </conditionalFormatting>
  <conditionalFormatting sqref="K39:K44 BI39:BI44">
    <cfRule type="cellIs" dxfId="80" priority="1878" operator="equal">
      <formula>"Posible"</formula>
    </cfRule>
  </conditionalFormatting>
  <conditionalFormatting sqref="K39:K44">
    <cfRule type="cellIs" dxfId="79" priority="1879" operator="equal">
      <formula>"Rara vez"</formula>
    </cfRule>
  </conditionalFormatting>
  <conditionalFormatting sqref="K39:K44">
    <cfRule type="cellIs" dxfId="78" priority="1880" operator="equal">
      <formula>"Improbable"</formula>
    </cfRule>
  </conditionalFormatting>
  <conditionalFormatting sqref="K39:K44">
    <cfRule type="cellIs" dxfId="77" priority="1881" operator="equal">
      <formula>"Rara vez"</formula>
    </cfRule>
  </conditionalFormatting>
  <conditionalFormatting sqref="BI39:BI44">
    <cfRule type="cellIs" dxfId="76" priority="1882" operator="equal">
      <formula>"Probable"</formula>
    </cfRule>
  </conditionalFormatting>
  <conditionalFormatting sqref="BI39:BI44">
    <cfRule type="cellIs" dxfId="75" priority="1883" operator="equal">
      <formula>"Improbable"</formula>
    </cfRule>
  </conditionalFormatting>
  <conditionalFormatting sqref="BI39:BI44">
    <cfRule type="cellIs" dxfId="74" priority="1884" operator="equal">
      <formula>"Rara vez"</formula>
    </cfRule>
  </conditionalFormatting>
  <conditionalFormatting sqref="AJ39:AJ44">
    <cfRule type="cellIs" dxfId="73" priority="1885" operator="equal">
      <formula>"Moderada"</formula>
    </cfRule>
  </conditionalFormatting>
  <conditionalFormatting sqref="AJ39:AJ44">
    <cfRule type="cellIs" dxfId="72" priority="1886" operator="equal">
      <formula>"Alta"</formula>
    </cfRule>
  </conditionalFormatting>
  <conditionalFormatting sqref="AJ39:AJ44">
    <cfRule type="cellIs" dxfId="71" priority="1887" operator="equal">
      <formula>"Extrema"</formula>
    </cfRule>
  </conditionalFormatting>
  <conditionalFormatting sqref="BI39">
    <cfRule type="cellIs" dxfId="70" priority="1888" operator="equal">
      <formula>"Catastrófico"</formula>
    </cfRule>
  </conditionalFormatting>
  <conditionalFormatting sqref="BI39">
    <cfRule type="cellIs" dxfId="69" priority="1889" operator="equal">
      <formula>"Mayor"</formula>
    </cfRule>
  </conditionalFormatting>
  <conditionalFormatting sqref="BI39">
    <cfRule type="cellIs" dxfId="68" priority="1890" operator="equal">
      <formula>"Moderado"</formula>
    </cfRule>
  </conditionalFormatting>
  <conditionalFormatting sqref="BI39">
    <cfRule type="cellIs" dxfId="67" priority="1891" operator="equal">
      <formula>"Menor"</formula>
    </cfRule>
  </conditionalFormatting>
  <conditionalFormatting sqref="BI39">
    <cfRule type="cellIs" dxfId="66" priority="1892" operator="equal">
      <formula>"Leve"</formula>
    </cfRule>
  </conditionalFormatting>
  <conditionalFormatting sqref="BI39">
    <cfRule type="cellIs" dxfId="65" priority="1893" operator="equal">
      <formula>"Casi Seguro"</formula>
    </cfRule>
  </conditionalFormatting>
  <conditionalFormatting sqref="BI39">
    <cfRule type="cellIs" dxfId="64" priority="1894" operator="equal">
      <formula>"Probable"</formula>
    </cfRule>
  </conditionalFormatting>
  <conditionalFormatting sqref="BI39">
    <cfRule type="cellIs" dxfId="63" priority="1895" operator="equal">
      <formula>"Posible"</formula>
    </cfRule>
  </conditionalFormatting>
  <conditionalFormatting sqref="BI39">
    <cfRule type="cellIs" dxfId="62" priority="1896" operator="equal">
      <formula>"Improbable"</formula>
    </cfRule>
  </conditionalFormatting>
  <conditionalFormatting sqref="BI39">
    <cfRule type="cellIs" dxfId="61" priority="1897" operator="equal">
      <formula>"Rara vez"</formula>
    </cfRule>
  </conditionalFormatting>
  <conditionalFormatting sqref="AJ51">
    <cfRule type="cellIs" dxfId="60" priority="1898" operator="equal">
      <formula>"Extremo"</formula>
    </cfRule>
  </conditionalFormatting>
  <conditionalFormatting sqref="AJ51">
    <cfRule type="cellIs" dxfId="59" priority="1899" operator="equal">
      <formula>"Alto"</formula>
    </cfRule>
  </conditionalFormatting>
  <conditionalFormatting sqref="AJ51">
    <cfRule type="cellIs" dxfId="58" priority="1900" operator="equal">
      <formula>"Moderado"</formula>
    </cfRule>
  </conditionalFormatting>
  <conditionalFormatting sqref="AJ51">
    <cfRule type="cellIs" dxfId="57" priority="1901" operator="equal">
      <formula>"Bajo"</formula>
    </cfRule>
  </conditionalFormatting>
  <conditionalFormatting sqref="BH51 BJ51">
    <cfRule type="cellIs" dxfId="56" priority="1902" operator="equal">
      <formula>"Muy Alta"</formula>
    </cfRule>
  </conditionalFormatting>
  <conditionalFormatting sqref="BH51 BJ51">
    <cfRule type="cellIs" dxfId="55" priority="1903" operator="equal">
      <formula>"Alta"</formula>
    </cfRule>
  </conditionalFormatting>
  <conditionalFormatting sqref="BH51 BJ51">
    <cfRule type="cellIs" dxfId="54" priority="1904" operator="equal">
      <formula>"Media"</formula>
    </cfRule>
  </conditionalFormatting>
  <conditionalFormatting sqref="BH51 BJ51">
    <cfRule type="cellIs" dxfId="53" priority="1905" operator="equal">
      <formula>"Baja"</formula>
    </cfRule>
  </conditionalFormatting>
  <conditionalFormatting sqref="BH51 BJ51">
    <cfRule type="cellIs" dxfId="52" priority="1906" operator="equal">
      <formula>"Muy Baja"</formula>
    </cfRule>
  </conditionalFormatting>
  <conditionalFormatting sqref="BK51 BM51">
    <cfRule type="cellIs" dxfId="51" priority="1907" operator="equal">
      <formula>"Catastrófico"</formula>
    </cfRule>
  </conditionalFormatting>
  <conditionalFormatting sqref="BK51 BM51">
    <cfRule type="cellIs" dxfId="50" priority="1908" operator="equal">
      <formula>"Mayor"</formula>
    </cfRule>
  </conditionalFormatting>
  <conditionalFormatting sqref="BK51 BM51">
    <cfRule type="cellIs" dxfId="49" priority="1909" operator="equal">
      <formula>"Moderado"</formula>
    </cfRule>
  </conditionalFormatting>
  <conditionalFormatting sqref="BK51 BM51">
    <cfRule type="cellIs" dxfId="48" priority="1910" operator="equal">
      <formula>"Menor"</formula>
    </cfRule>
  </conditionalFormatting>
  <conditionalFormatting sqref="BK51 BM51">
    <cfRule type="cellIs" dxfId="47" priority="1911" operator="equal">
      <formula>"Leve"</formula>
    </cfRule>
  </conditionalFormatting>
  <conditionalFormatting sqref="BM51">
    <cfRule type="cellIs" dxfId="46" priority="1912" operator="equal">
      <formula>"Extremo"</formula>
    </cfRule>
  </conditionalFormatting>
  <conditionalFormatting sqref="BM51">
    <cfRule type="cellIs" dxfId="45" priority="1913" operator="equal">
      <formula>"Alto"</formula>
    </cfRule>
  </conditionalFormatting>
  <conditionalFormatting sqref="BM51">
    <cfRule type="cellIs" dxfId="44" priority="1914" operator="equal">
      <formula>"Moderado"</formula>
    </cfRule>
  </conditionalFormatting>
  <conditionalFormatting sqref="BM51">
    <cfRule type="cellIs" dxfId="43" priority="1915" operator="equal">
      <formula>"Bajo"</formula>
    </cfRule>
  </conditionalFormatting>
  <conditionalFormatting sqref="AG51:AG56 AI51:AI56">
    <cfRule type="containsText" dxfId="42" priority="1916" operator="containsText" text="❌">
      <formula>NOT(ISERROR(SEARCH(("❌"),(AG51))))</formula>
    </cfRule>
  </conditionalFormatting>
  <conditionalFormatting sqref="AH51 AJ51">
    <cfRule type="cellIs" dxfId="41" priority="1917" operator="equal">
      <formula>"Catastrófico"</formula>
    </cfRule>
  </conditionalFormatting>
  <conditionalFormatting sqref="AH51 AJ51">
    <cfRule type="cellIs" dxfId="40" priority="1918" operator="equal">
      <formula>"Mayor"</formula>
    </cfRule>
  </conditionalFormatting>
  <conditionalFormatting sqref="AH51 AJ51">
    <cfRule type="cellIs" dxfId="39" priority="1919" operator="equal">
      <formula>"Moderado"</formula>
    </cfRule>
  </conditionalFormatting>
  <conditionalFormatting sqref="AH51 AJ51">
    <cfRule type="cellIs" dxfId="38" priority="1920" operator="equal">
      <formula>"Menor"</formula>
    </cfRule>
  </conditionalFormatting>
  <conditionalFormatting sqref="AH51 AJ51">
    <cfRule type="cellIs" dxfId="37" priority="1921" operator="equal">
      <formula>"Leve"</formula>
    </cfRule>
  </conditionalFormatting>
  <conditionalFormatting sqref="K51">
    <cfRule type="cellIs" dxfId="36" priority="1922" operator="equal">
      <formula>"Muy Alta"</formula>
    </cfRule>
  </conditionalFormatting>
  <conditionalFormatting sqref="K51">
    <cfRule type="cellIs" dxfId="35" priority="1923" operator="equal">
      <formula>"Alta"</formula>
    </cfRule>
  </conditionalFormatting>
  <conditionalFormatting sqref="K51">
    <cfRule type="cellIs" dxfId="34" priority="1924" operator="equal">
      <formula>"Media"</formula>
    </cfRule>
  </conditionalFormatting>
  <conditionalFormatting sqref="K51">
    <cfRule type="cellIs" dxfId="33" priority="1925" operator="equal">
      <formula>"Baja"</formula>
    </cfRule>
  </conditionalFormatting>
  <conditionalFormatting sqref="K51">
    <cfRule type="cellIs" dxfId="32" priority="1926" operator="equal">
      <formula>"Muy Baja"</formula>
    </cfRule>
  </conditionalFormatting>
  <conditionalFormatting sqref="BI51 BK51">
    <cfRule type="cellIs" dxfId="31" priority="1927" operator="equal">
      <formula>"Catastrófico"</formula>
    </cfRule>
  </conditionalFormatting>
  <conditionalFormatting sqref="BI51 BK51">
    <cfRule type="cellIs" dxfId="30" priority="1928" operator="equal">
      <formula>"Mayor"</formula>
    </cfRule>
  </conditionalFormatting>
  <conditionalFormatting sqref="BI51 BK51">
    <cfRule type="cellIs" dxfId="29" priority="1929" operator="equal">
      <formula>"Moderado"</formula>
    </cfRule>
  </conditionalFormatting>
  <conditionalFormatting sqref="BI51 BK51">
    <cfRule type="cellIs" dxfId="28" priority="1930" operator="equal">
      <formula>"Menor"</formula>
    </cfRule>
  </conditionalFormatting>
  <conditionalFormatting sqref="BI51 BK51">
    <cfRule type="cellIs" dxfId="27" priority="1931" operator="equal">
      <formula>"Leve"</formula>
    </cfRule>
  </conditionalFormatting>
  <conditionalFormatting sqref="BM51:BM56">
    <cfRule type="cellIs" dxfId="26" priority="1932" operator="equal">
      <formula>"Extremo"</formula>
    </cfRule>
  </conditionalFormatting>
  <conditionalFormatting sqref="BM51:BM56">
    <cfRule type="cellIs" dxfId="25" priority="1933" operator="equal">
      <formula>"Extremo"</formula>
    </cfRule>
  </conditionalFormatting>
  <conditionalFormatting sqref="BM51:BM56">
    <cfRule type="cellIs" dxfId="24" priority="1934" operator="equal">
      <formula>"Alta"</formula>
    </cfRule>
  </conditionalFormatting>
  <conditionalFormatting sqref="K51:K56 BI51:BI56">
    <cfRule type="cellIs" dxfId="23" priority="1935" operator="equal">
      <formula>"Casi Seguro"</formula>
    </cfRule>
  </conditionalFormatting>
  <conditionalFormatting sqref="K51:K56">
    <cfRule type="cellIs" dxfId="22" priority="1936" operator="equal">
      <formula>"Probable"</formula>
    </cfRule>
  </conditionalFormatting>
  <conditionalFormatting sqref="K51:K56 BI51:BI56">
    <cfRule type="cellIs" dxfId="21" priority="1937" operator="equal">
      <formula>"Posible"</formula>
    </cfRule>
  </conditionalFormatting>
  <conditionalFormatting sqref="K51:K56">
    <cfRule type="cellIs" dxfId="20" priority="1938" operator="equal">
      <formula>"Rara vez"</formula>
    </cfRule>
  </conditionalFormatting>
  <conditionalFormatting sqref="K51:K56">
    <cfRule type="cellIs" dxfId="19" priority="1939" operator="equal">
      <formula>"Improbable"</formula>
    </cfRule>
  </conditionalFormatting>
  <conditionalFormatting sqref="K51:K56">
    <cfRule type="cellIs" dxfId="18" priority="1940" operator="equal">
      <formula>"Rara vez"</formula>
    </cfRule>
  </conditionalFormatting>
  <conditionalFormatting sqref="BK51:BK56">
    <cfRule type="cellIs" dxfId="17" priority="1941" operator="equal">
      <formula>"Casi Seguro"</formula>
    </cfRule>
  </conditionalFormatting>
  <conditionalFormatting sqref="BI51:BI56 BK51:BK56">
    <cfRule type="cellIs" dxfId="16" priority="1942" operator="equal">
      <formula>"Probable"</formula>
    </cfRule>
  </conditionalFormatting>
  <conditionalFormatting sqref="BK51:BK56">
    <cfRule type="cellIs" dxfId="15" priority="1943" operator="equal">
      <formula>"Posible"</formula>
    </cfRule>
  </conditionalFormatting>
  <conditionalFormatting sqref="BI51:BI56 BK51:BK56">
    <cfRule type="cellIs" dxfId="14" priority="1944" operator="equal">
      <formula>"Improbable"</formula>
    </cfRule>
  </conditionalFormatting>
  <conditionalFormatting sqref="BI51:BI56 BK51:BK56">
    <cfRule type="cellIs" dxfId="13" priority="1945" operator="equal">
      <formula>"Rara vez"</formula>
    </cfRule>
  </conditionalFormatting>
  <conditionalFormatting sqref="AJ51">
    <cfRule type="cellIs" dxfId="12" priority="1946" operator="equal">
      <formula>"Moderada"</formula>
    </cfRule>
  </conditionalFormatting>
  <conditionalFormatting sqref="AJ51">
    <cfRule type="cellIs" dxfId="11" priority="1947" operator="equal">
      <formula>"Alta"</formula>
    </cfRule>
  </conditionalFormatting>
  <conditionalFormatting sqref="AJ51">
    <cfRule type="cellIs" dxfId="10" priority="1948" operator="equal">
      <formula>"Extrema"</formula>
    </cfRule>
  </conditionalFormatting>
  <conditionalFormatting sqref="BI51 BK51">
    <cfRule type="cellIs" dxfId="9" priority="1949" operator="equal">
      <formula>"Catastrófico"</formula>
    </cfRule>
  </conditionalFormatting>
  <conditionalFormatting sqref="BI51 BK51">
    <cfRule type="cellIs" dxfId="8" priority="1950" operator="equal">
      <formula>"Mayor"</formula>
    </cfRule>
  </conditionalFormatting>
  <conditionalFormatting sqref="BI51 BK51">
    <cfRule type="cellIs" dxfId="7" priority="1951" operator="equal">
      <formula>"Moderado"</formula>
    </cfRule>
  </conditionalFormatting>
  <conditionalFormatting sqref="BI51 BK51">
    <cfRule type="cellIs" dxfId="6" priority="1952" operator="equal">
      <formula>"Menor"</formula>
    </cfRule>
  </conditionalFormatting>
  <conditionalFormatting sqref="BI51 BK51">
    <cfRule type="cellIs" dxfId="5" priority="1953" operator="equal">
      <formula>"Leve"</formula>
    </cfRule>
  </conditionalFormatting>
  <conditionalFormatting sqref="BI51 BK51">
    <cfRule type="cellIs" dxfId="4" priority="1954" operator="equal">
      <formula>"Casi Seguro"</formula>
    </cfRule>
  </conditionalFormatting>
  <conditionalFormatting sqref="BI51 BK51">
    <cfRule type="cellIs" dxfId="3" priority="1955" operator="equal">
      <formula>"Probable"</formula>
    </cfRule>
  </conditionalFormatting>
  <conditionalFormatting sqref="BI51 BK51">
    <cfRule type="cellIs" dxfId="2" priority="1956" operator="equal">
      <formula>"Posible"</formula>
    </cfRule>
  </conditionalFormatting>
  <conditionalFormatting sqref="BI51 BK51">
    <cfRule type="cellIs" dxfId="1" priority="1957" operator="equal">
      <formula>"Improbable"</formula>
    </cfRule>
  </conditionalFormatting>
  <conditionalFormatting sqref="BI51 BK51">
    <cfRule type="cellIs" dxfId="0" priority="1958" operator="equal">
      <formula>"Rara vez"</formula>
    </cfRule>
  </conditionalFormatting>
  <dataValidations count="1">
    <dataValidation type="list" allowBlank="1" showErrorMessage="1" sqref="M9:AE9 M15:AE15 M21:AE21 M27:AE27 M33:AE33 M39:AE39 M45:AE45 M51:AE51 M57:AE57 M69:AE69 M72:AE72 M78:AE78 M84:AE84 M90:AE90 M96:AE96 M102:AE102 M108:AE108 M114:AE114 M120:AE120 M126:AE126 M132:AE132 M138:AE138 M144:AE144 M150:AE150 M156:AE156" xr:uid="{00000000-0002-0000-0100-000000000000}">
      <formula1>"si,no"</formula1>
    </dataValidation>
  </dataValidations>
  <hyperlinks>
    <hyperlink ref="D114" r:id="rId1" xr:uid="{00000000-0004-0000-0100-000000000000}"/>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H240"/>
  <sheetViews>
    <sheetView showGridLines="0" zoomScale="70" zoomScaleNormal="70" workbookViewId="0">
      <selection activeCell="P37" sqref="N1:Q1048576"/>
    </sheetView>
  </sheetViews>
  <sheetFormatPr baseColWidth="10" defaultColWidth="14.5" defaultRowHeight="15"/>
  <cols>
    <col min="1" max="1" width="31.83203125" style="121" customWidth="1"/>
    <col min="2" max="2" width="74.83203125" style="121" customWidth="1"/>
    <col min="3" max="3" width="31.83203125" style="121" customWidth="1"/>
    <col min="4" max="4" width="41.83203125" style="121" customWidth="1"/>
    <col min="5" max="5" width="42.33203125" style="121" customWidth="1"/>
    <col min="6" max="6" width="48.5" style="121" customWidth="1"/>
    <col min="7" max="7" width="55.6640625" style="121" customWidth="1"/>
    <col min="8" max="8" width="38" style="121" customWidth="1"/>
    <col min="9" max="11" width="31.83203125" style="121" customWidth="1"/>
    <col min="12" max="12" width="34.33203125" style="121" customWidth="1"/>
    <col min="13" max="13" width="31.83203125" style="121" customWidth="1"/>
    <col min="14" max="14" width="48.5" style="121" customWidth="1"/>
    <col min="15" max="15" width="31.83203125" style="121" customWidth="1"/>
    <col min="16" max="16" width="65.6640625" style="121" customWidth="1"/>
    <col min="17" max="19" width="31.83203125" style="121" customWidth="1"/>
    <col min="20" max="20" width="31.83203125" style="135" customWidth="1"/>
    <col min="21" max="34" width="31.83203125" style="121" customWidth="1"/>
    <col min="35" max="16384" width="14.5" style="121"/>
  </cols>
  <sheetData>
    <row r="1" spans="1:34" ht="18">
      <c r="A1" s="118"/>
      <c r="B1" s="119"/>
      <c r="C1" s="119"/>
      <c r="D1" s="119"/>
      <c r="E1" s="119"/>
      <c r="F1" s="119"/>
      <c r="G1" s="120"/>
      <c r="H1" s="120"/>
      <c r="I1" s="120"/>
      <c r="J1" s="120"/>
      <c r="K1" s="120"/>
      <c r="L1" s="120"/>
      <c r="M1" s="120"/>
      <c r="N1" s="120"/>
      <c r="O1" s="120"/>
      <c r="P1" s="120"/>
      <c r="Q1" s="120"/>
      <c r="R1" s="120"/>
      <c r="S1" s="120"/>
      <c r="T1" s="132"/>
      <c r="U1" s="120"/>
      <c r="V1" s="120"/>
      <c r="W1" s="120"/>
      <c r="X1" s="120"/>
      <c r="Y1" s="120"/>
      <c r="Z1" s="120"/>
      <c r="AA1" s="120"/>
      <c r="AB1" s="120"/>
      <c r="AC1" s="120"/>
      <c r="AD1" s="120"/>
      <c r="AE1" s="120"/>
      <c r="AF1" s="120"/>
      <c r="AG1" s="120"/>
      <c r="AH1" s="120"/>
    </row>
    <row r="2" spans="1:34" ht="18">
      <c r="A2" s="118"/>
      <c r="B2" s="119"/>
      <c r="C2" s="119"/>
      <c r="D2" s="119"/>
      <c r="E2" s="119"/>
      <c r="F2" s="119"/>
      <c r="G2" s="120"/>
      <c r="H2" s="120"/>
      <c r="I2" s="120"/>
      <c r="J2" s="120"/>
      <c r="K2" s="120"/>
      <c r="L2" s="120"/>
      <c r="M2" s="120"/>
      <c r="N2" s="120"/>
      <c r="O2" s="120"/>
      <c r="P2" s="120"/>
      <c r="Q2" s="120"/>
      <c r="R2" s="120"/>
      <c r="S2" s="120"/>
      <c r="T2" s="132"/>
      <c r="U2" s="120"/>
      <c r="V2" s="120"/>
      <c r="W2" s="120"/>
      <c r="X2" s="120"/>
      <c r="Y2" s="120"/>
      <c r="Z2" s="120"/>
      <c r="AA2" s="120"/>
      <c r="AB2" s="120"/>
      <c r="AC2" s="120"/>
      <c r="AD2" s="120"/>
      <c r="AE2" s="120"/>
      <c r="AF2" s="120"/>
      <c r="AG2" s="120"/>
      <c r="AH2" s="120"/>
    </row>
    <row r="3" spans="1:34" ht="18">
      <c r="A3" s="119"/>
      <c r="B3" s="119"/>
      <c r="C3" s="119"/>
      <c r="D3" s="119"/>
      <c r="E3" s="119"/>
      <c r="F3" s="119"/>
      <c r="G3" s="120"/>
      <c r="H3" s="120"/>
      <c r="I3" s="120"/>
      <c r="J3" s="120"/>
      <c r="K3" s="120"/>
      <c r="L3" s="120"/>
      <c r="M3" s="120"/>
      <c r="N3" s="120"/>
      <c r="O3" s="120"/>
      <c r="P3" s="120"/>
      <c r="Q3" s="120"/>
      <c r="R3" s="120"/>
      <c r="S3" s="120"/>
      <c r="T3" s="132"/>
      <c r="U3" s="120"/>
      <c r="V3" s="120"/>
      <c r="W3" s="120"/>
      <c r="X3" s="120"/>
      <c r="Y3" s="120"/>
      <c r="Z3" s="120"/>
      <c r="AA3" s="120"/>
      <c r="AB3" s="120"/>
      <c r="AC3" s="120"/>
      <c r="AD3" s="120"/>
      <c r="AE3" s="120"/>
      <c r="AF3" s="120"/>
      <c r="AG3" s="120"/>
      <c r="AH3" s="120"/>
    </row>
    <row r="4" spans="1:34" ht="19" thickBot="1">
      <c r="A4" s="119"/>
      <c r="B4" s="119"/>
      <c r="C4" s="119"/>
      <c r="D4" s="119"/>
      <c r="E4" s="119"/>
      <c r="F4" s="119"/>
      <c r="G4" s="120"/>
      <c r="H4" s="120"/>
      <c r="I4" s="120"/>
      <c r="J4" s="120"/>
      <c r="K4" s="120"/>
      <c r="L4" s="120"/>
      <c r="M4" s="120"/>
      <c r="N4" s="120"/>
      <c r="O4" s="120"/>
      <c r="P4" s="120"/>
      <c r="Q4" s="120"/>
      <c r="R4" s="120"/>
      <c r="S4" s="120"/>
      <c r="T4" s="132"/>
      <c r="U4" s="120"/>
      <c r="V4" s="120"/>
      <c r="W4" s="120"/>
      <c r="X4" s="120"/>
      <c r="Y4" s="120"/>
      <c r="Z4" s="120"/>
      <c r="AA4" s="120"/>
      <c r="AB4" s="120"/>
      <c r="AC4" s="120"/>
      <c r="AD4" s="120"/>
      <c r="AE4" s="120"/>
      <c r="AF4" s="120"/>
      <c r="AG4" s="120"/>
      <c r="AH4" s="120"/>
    </row>
    <row r="5" spans="1:34" ht="20" thickBot="1">
      <c r="A5" s="302"/>
      <c r="B5" s="303"/>
      <c r="C5" s="303"/>
      <c r="D5" s="303"/>
      <c r="E5" s="304"/>
      <c r="F5" s="308" t="s">
        <v>529</v>
      </c>
      <c r="G5" s="309"/>
      <c r="H5" s="309"/>
      <c r="I5" s="309"/>
      <c r="J5" s="309"/>
      <c r="K5" s="309"/>
      <c r="L5" s="94" t="s">
        <v>627</v>
      </c>
      <c r="M5" s="120"/>
      <c r="N5" s="120"/>
      <c r="O5" s="120"/>
      <c r="P5" s="120"/>
      <c r="Q5" s="120"/>
      <c r="R5" s="120"/>
      <c r="S5" s="120"/>
      <c r="T5" s="132"/>
      <c r="U5" s="120"/>
      <c r="V5" s="120"/>
      <c r="W5" s="120"/>
      <c r="X5" s="120"/>
      <c r="Y5" s="120"/>
      <c r="Z5" s="120"/>
      <c r="AA5" s="120"/>
      <c r="AB5" s="120"/>
      <c r="AC5" s="120"/>
      <c r="AD5" s="120"/>
      <c r="AE5" s="120"/>
      <c r="AF5" s="120"/>
      <c r="AG5" s="120"/>
      <c r="AH5" s="120"/>
    </row>
    <row r="6" spans="1:34" ht="20" thickBot="1">
      <c r="A6" s="305"/>
      <c r="B6" s="306"/>
      <c r="C6" s="306"/>
      <c r="D6" s="306"/>
      <c r="E6" s="307"/>
      <c r="F6" s="310"/>
      <c r="G6" s="311"/>
      <c r="H6" s="311"/>
      <c r="I6" s="311"/>
      <c r="J6" s="311"/>
      <c r="K6" s="311"/>
      <c r="L6" s="95" t="s">
        <v>628</v>
      </c>
      <c r="M6" s="27"/>
      <c r="N6" s="27"/>
      <c r="O6" s="27"/>
      <c r="P6" s="27"/>
      <c r="Q6" s="27"/>
      <c r="R6" s="27"/>
      <c r="S6" s="27"/>
      <c r="T6" s="133"/>
      <c r="U6" s="27"/>
      <c r="V6" s="27"/>
      <c r="W6" s="27"/>
      <c r="X6" s="27"/>
      <c r="Y6" s="27"/>
      <c r="Z6" s="27"/>
      <c r="AA6" s="27"/>
      <c r="AB6" s="27"/>
      <c r="AC6" s="27"/>
      <c r="AD6" s="27"/>
      <c r="AE6" s="28"/>
      <c r="AF6" s="28"/>
      <c r="AG6" s="28"/>
      <c r="AH6" s="28"/>
    </row>
    <row r="7" spans="1:34" ht="19" thickBot="1">
      <c r="A7" s="305"/>
      <c r="B7" s="306"/>
      <c r="C7" s="306"/>
      <c r="D7" s="306"/>
      <c r="E7" s="307"/>
      <c r="F7" s="312" t="s">
        <v>3</v>
      </c>
      <c r="G7" s="313"/>
      <c r="H7" s="313"/>
      <c r="I7" s="313"/>
      <c r="J7" s="313"/>
      <c r="K7" s="313"/>
      <c r="L7" s="314" t="s">
        <v>629</v>
      </c>
      <c r="M7" s="119"/>
      <c r="N7" s="119"/>
      <c r="O7" s="119"/>
      <c r="P7" s="119"/>
      <c r="Q7" s="119"/>
      <c r="R7" s="119"/>
      <c r="S7" s="119"/>
      <c r="T7" s="134"/>
      <c r="U7" s="119"/>
      <c r="V7" s="119"/>
      <c r="W7" s="119"/>
      <c r="X7" s="119"/>
      <c r="Y7" s="119"/>
      <c r="Z7" s="119"/>
      <c r="AA7" s="119"/>
      <c r="AB7" s="119"/>
      <c r="AC7" s="119"/>
      <c r="AD7" s="119"/>
      <c r="AE7" s="119"/>
      <c r="AF7" s="119"/>
      <c r="AG7" s="119"/>
      <c r="AH7" s="119"/>
    </row>
    <row r="8" spans="1:34" ht="19" thickBot="1">
      <c r="A8" s="305"/>
      <c r="B8" s="305"/>
      <c r="C8" s="305"/>
      <c r="D8" s="305"/>
      <c r="E8" s="307"/>
      <c r="F8" s="316" t="s">
        <v>630</v>
      </c>
      <c r="G8" s="313"/>
      <c r="H8" s="313"/>
      <c r="I8" s="313"/>
      <c r="J8" s="313"/>
      <c r="K8" s="313"/>
      <c r="L8" s="315"/>
      <c r="M8" s="119"/>
      <c r="N8" s="119"/>
      <c r="O8" s="119"/>
      <c r="P8" s="119"/>
      <c r="Q8" s="119"/>
      <c r="R8" s="119"/>
      <c r="S8" s="119"/>
      <c r="T8" s="134"/>
      <c r="U8" s="119"/>
      <c r="V8" s="119"/>
      <c r="W8" s="119"/>
      <c r="X8" s="119"/>
      <c r="Y8" s="119"/>
      <c r="Z8" s="119"/>
      <c r="AA8" s="119"/>
      <c r="AB8" s="119"/>
      <c r="AC8" s="119"/>
      <c r="AD8" s="119"/>
      <c r="AE8" s="119"/>
      <c r="AF8" s="119"/>
      <c r="AG8" s="119"/>
      <c r="AH8" s="119"/>
    </row>
    <row r="9" spans="1:34" ht="19" thickBot="1">
      <c r="A9" s="321" t="s">
        <v>631</v>
      </c>
      <c r="B9" s="305"/>
      <c r="C9" s="305"/>
      <c r="D9" s="305"/>
      <c r="E9" s="305"/>
      <c r="F9" s="305"/>
      <c r="G9" s="305"/>
      <c r="H9" s="305"/>
      <c r="I9" s="305"/>
      <c r="J9" s="119"/>
      <c r="K9" s="119"/>
      <c r="L9" s="119"/>
      <c r="M9" s="119"/>
      <c r="N9" s="119"/>
      <c r="O9" s="119"/>
      <c r="P9" s="119"/>
      <c r="Q9" s="119"/>
      <c r="R9" s="119"/>
      <c r="S9" s="119"/>
      <c r="T9" s="134"/>
      <c r="U9" s="119"/>
      <c r="V9" s="119"/>
      <c r="W9" s="119"/>
      <c r="X9" s="119"/>
      <c r="Y9" s="119"/>
      <c r="Z9" s="119"/>
      <c r="AA9" s="119"/>
      <c r="AB9" s="119"/>
      <c r="AC9" s="119"/>
      <c r="AD9" s="119"/>
      <c r="AE9" s="119"/>
      <c r="AF9" s="119"/>
      <c r="AG9" s="119"/>
      <c r="AH9" s="119"/>
    </row>
    <row r="10" spans="1:34" ht="19" thickBot="1">
      <c r="A10" s="322" t="s">
        <v>632</v>
      </c>
      <c r="B10" s="305"/>
      <c r="C10" s="305"/>
      <c r="D10" s="305"/>
      <c r="E10" s="323" t="s">
        <v>633</v>
      </c>
      <c r="F10" s="324"/>
      <c r="G10" s="324"/>
      <c r="H10" s="325"/>
      <c r="I10" s="122"/>
      <c r="J10" s="119"/>
      <c r="K10" s="119"/>
      <c r="L10" s="119"/>
      <c r="M10" s="119"/>
      <c r="N10" s="119"/>
      <c r="O10" s="119"/>
      <c r="P10" s="119"/>
      <c r="Q10" s="119"/>
      <c r="R10" s="119"/>
      <c r="S10" s="119"/>
      <c r="T10" s="134"/>
      <c r="U10" s="119"/>
      <c r="V10" s="119"/>
      <c r="W10" s="119"/>
      <c r="X10" s="119"/>
      <c r="Y10" s="119"/>
      <c r="Z10" s="119"/>
      <c r="AA10" s="119"/>
      <c r="AB10" s="119"/>
      <c r="AC10" s="119"/>
      <c r="AD10" s="119"/>
      <c r="AE10" s="119"/>
      <c r="AF10" s="119"/>
      <c r="AG10" s="119"/>
      <c r="AH10" s="119"/>
    </row>
    <row r="11" spans="1:34" ht="19" thickBot="1">
      <c r="A11" s="122"/>
      <c r="B11" s="122"/>
      <c r="C11" s="122"/>
      <c r="D11" s="122"/>
      <c r="E11" s="122"/>
      <c r="F11" s="122"/>
      <c r="G11" s="122"/>
      <c r="H11" s="122"/>
      <c r="I11" s="305"/>
      <c r="J11" s="305"/>
      <c r="K11" s="305"/>
      <c r="L11" s="119"/>
      <c r="M11" s="119"/>
      <c r="N11" s="119"/>
      <c r="O11" s="119"/>
      <c r="P11" s="119"/>
      <c r="Q11" s="119"/>
      <c r="R11" s="119"/>
      <c r="S11" s="119"/>
      <c r="T11" s="134"/>
      <c r="U11" s="119"/>
      <c r="V11" s="119"/>
      <c r="W11" s="119"/>
      <c r="X11" s="119"/>
      <c r="Y11" s="119"/>
      <c r="Z11" s="119"/>
      <c r="AA11" s="119"/>
      <c r="AB11" s="119"/>
      <c r="AC11" s="119"/>
      <c r="AD11" s="119"/>
      <c r="AE11" s="119"/>
      <c r="AF11" s="119"/>
      <c r="AG11" s="119"/>
      <c r="AH11" s="119"/>
    </row>
    <row r="12" spans="1:34" ht="18">
      <c r="A12" s="322" t="s">
        <v>634</v>
      </c>
      <c r="B12" s="305"/>
      <c r="C12" s="305"/>
      <c r="D12" s="305"/>
      <c r="E12" s="326" t="s">
        <v>635</v>
      </c>
      <c r="F12" s="327"/>
      <c r="G12" s="327"/>
      <c r="H12" s="328"/>
      <c r="I12" s="305"/>
      <c r="J12" s="305"/>
      <c r="K12" s="305"/>
      <c r="L12" s="119"/>
      <c r="M12" s="119"/>
      <c r="N12" s="119"/>
      <c r="O12" s="119"/>
      <c r="P12" s="119"/>
      <c r="Q12" s="119"/>
      <c r="R12" s="119"/>
      <c r="S12" s="119"/>
      <c r="T12" s="134"/>
      <c r="U12" s="119"/>
      <c r="V12" s="119"/>
      <c r="W12" s="119"/>
      <c r="X12" s="119"/>
      <c r="Y12" s="119"/>
      <c r="Z12" s="119"/>
      <c r="AA12" s="119"/>
      <c r="AB12" s="119"/>
      <c r="AC12" s="119"/>
      <c r="AD12" s="119"/>
      <c r="AE12" s="119"/>
      <c r="AF12" s="119"/>
      <c r="AG12" s="119"/>
      <c r="AH12" s="119"/>
    </row>
    <row r="13" spans="1:34" ht="19" thickBot="1">
      <c r="A13" s="305"/>
      <c r="B13" s="305"/>
      <c r="C13" s="305"/>
      <c r="D13" s="305"/>
      <c r="E13" s="329"/>
      <c r="F13" s="330"/>
      <c r="G13" s="330"/>
      <c r="H13" s="331"/>
      <c r="I13" s="122"/>
      <c r="J13" s="119"/>
      <c r="K13" s="119"/>
      <c r="L13" s="119"/>
      <c r="M13" s="119"/>
      <c r="N13" s="119"/>
      <c r="O13" s="119"/>
      <c r="P13" s="119"/>
      <c r="Q13" s="119"/>
      <c r="R13" s="119"/>
      <c r="S13" s="119"/>
      <c r="T13" s="134"/>
      <c r="U13" s="119"/>
      <c r="V13" s="119"/>
      <c r="W13" s="119"/>
      <c r="X13" s="119"/>
      <c r="Y13" s="119"/>
      <c r="Z13" s="119"/>
      <c r="AA13" s="119"/>
      <c r="AB13" s="119"/>
      <c r="AC13" s="119"/>
      <c r="AD13" s="119"/>
      <c r="AE13" s="119"/>
      <c r="AF13" s="119"/>
      <c r="AG13" s="119"/>
      <c r="AH13" s="119"/>
    </row>
    <row r="14" spans="1:34" ht="19" thickBot="1">
      <c r="A14" s="122"/>
      <c r="B14" s="122"/>
      <c r="C14" s="122"/>
      <c r="D14" s="122"/>
      <c r="E14" s="122"/>
      <c r="F14" s="122"/>
      <c r="G14" s="122"/>
      <c r="H14" s="122"/>
      <c r="I14" s="305"/>
      <c r="J14" s="305"/>
      <c r="K14" s="305"/>
      <c r="L14" s="119"/>
      <c r="M14" s="119"/>
      <c r="N14" s="119"/>
      <c r="O14" s="119"/>
      <c r="P14" s="119"/>
      <c r="Q14" s="119"/>
      <c r="R14" s="119"/>
      <c r="S14" s="119"/>
      <c r="T14" s="134"/>
      <c r="U14" s="119"/>
      <c r="V14" s="119"/>
      <c r="W14" s="119"/>
      <c r="X14" s="119"/>
      <c r="Y14" s="119"/>
      <c r="Z14" s="119"/>
      <c r="AA14" s="119"/>
      <c r="AB14" s="119"/>
      <c r="AC14" s="119"/>
      <c r="AD14" s="119"/>
      <c r="AE14" s="119"/>
      <c r="AF14" s="119"/>
      <c r="AG14" s="119"/>
      <c r="AH14" s="119"/>
    </row>
    <row r="15" spans="1:34" ht="18">
      <c r="A15" s="322" t="s">
        <v>636</v>
      </c>
      <c r="B15" s="305"/>
      <c r="C15" s="305"/>
      <c r="D15" s="305"/>
      <c r="E15" s="326" t="s">
        <v>637</v>
      </c>
      <c r="F15" s="327"/>
      <c r="G15" s="327"/>
      <c r="H15" s="328"/>
      <c r="I15" s="305"/>
      <c r="J15" s="305"/>
      <c r="K15" s="305"/>
      <c r="L15" s="120"/>
      <c r="M15" s="120"/>
      <c r="N15" s="120"/>
      <c r="O15" s="120"/>
      <c r="P15" s="120"/>
      <c r="Q15" s="120"/>
      <c r="R15" s="120"/>
      <c r="S15" s="120"/>
      <c r="T15" s="132"/>
      <c r="U15" s="120"/>
      <c r="V15" s="120"/>
      <c r="W15" s="120"/>
      <c r="X15" s="120"/>
      <c r="Y15" s="120"/>
      <c r="Z15" s="120"/>
      <c r="AA15" s="120"/>
      <c r="AB15" s="120"/>
      <c r="AC15" s="120"/>
      <c r="AD15" s="120"/>
      <c r="AE15" s="120"/>
      <c r="AF15" s="120"/>
      <c r="AG15" s="120"/>
      <c r="AH15" s="120"/>
    </row>
    <row r="16" spans="1:34" ht="18">
      <c r="A16" s="305"/>
      <c r="B16" s="306"/>
      <c r="C16" s="306"/>
      <c r="D16" s="305"/>
      <c r="E16" s="332"/>
      <c r="F16" s="306"/>
      <c r="G16" s="306"/>
      <c r="H16" s="333"/>
      <c r="I16" s="122"/>
      <c r="J16" s="119"/>
      <c r="K16" s="119"/>
      <c r="L16" s="120"/>
      <c r="M16" s="120"/>
      <c r="N16" s="120"/>
      <c r="O16" s="120"/>
      <c r="P16" s="120"/>
      <c r="Q16" s="120"/>
      <c r="R16" s="120"/>
      <c r="S16" s="120"/>
      <c r="T16" s="132"/>
      <c r="U16" s="120"/>
      <c r="V16" s="120"/>
      <c r="W16" s="120"/>
      <c r="X16" s="120"/>
      <c r="Y16" s="120"/>
      <c r="Z16" s="120"/>
      <c r="AA16" s="120"/>
      <c r="AB16" s="120"/>
      <c r="AC16" s="120"/>
      <c r="AD16" s="120"/>
      <c r="AE16" s="120"/>
      <c r="AF16" s="120"/>
      <c r="AG16" s="120"/>
      <c r="AH16" s="120"/>
    </row>
    <row r="17" spans="1:34" ht="19" thickBot="1">
      <c r="A17" s="305"/>
      <c r="B17" s="305"/>
      <c r="C17" s="305"/>
      <c r="D17" s="305"/>
      <c r="E17" s="329"/>
      <c r="F17" s="330"/>
      <c r="G17" s="330"/>
      <c r="H17" s="331"/>
      <c r="I17" s="29"/>
      <c r="J17" s="119"/>
      <c r="K17" s="119"/>
      <c r="L17" s="120"/>
      <c r="M17" s="120"/>
      <c r="N17" s="120"/>
      <c r="O17" s="120"/>
      <c r="P17" s="120"/>
      <c r="Q17" s="120"/>
      <c r="R17" s="120"/>
      <c r="S17" s="120"/>
      <c r="T17" s="132"/>
      <c r="U17" s="120"/>
      <c r="V17" s="120"/>
      <c r="W17" s="120"/>
      <c r="X17" s="120"/>
      <c r="Y17" s="120"/>
      <c r="Z17" s="120"/>
      <c r="AA17" s="120"/>
      <c r="AB17" s="120"/>
      <c r="AC17" s="120"/>
      <c r="AD17" s="120"/>
      <c r="AE17" s="120"/>
      <c r="AF17" s="120"/>
      <c r="AG17" s="120"/>
      <c r="AH17" s="120"/>
    </row>
    <row r="18" spans="1:34" ht="19" thickBot="1">
      <c r="A18" s="122"/>
      <c r="B18" s="122"/>
      <c r="C18" s="122"/>
      <c r="D18" s="122"/>
      <c r="E18" s="122"/>
      <c r="F18" s="122"/>
      <c r="G18" s="122"/>
      <c r="H18" s="122"/>
      <c r="I18" s="29"/>
      <c r="J18" s="119"/>
      <c r="K18" s="119"/>
      <c r="L18" s="120"/>
      <c r="M18" s="120"/>
      <c r="N18" s="120"/>
      <c r="O18" s="120"/>
      <c r="P18" s="120"/>
      <c r="Q18" s="120"/>
      <c r="R18" s="120"/>
      <c r="S18" s="120"/>
      <c r="T18" s="132"/>
      <c r="U18" s="120"/>
      <c r="V18" s="120"/>
      <c r="W18" s="120"/>
      <c r="X18" s="120"/>
      <c r="Y18" s="120"/>
      <c r="Z18" s="120"/>
      <c r="AA18" s="120"/>
      <c r="AB18" s="120"/>
      <c r="AC18" s="120"/>
      <c r="AD18" s="120"/>
      <c r="AE18" s="120"/>
      <c r="AF18" s="120"/>
      <c r="AG18" s="120"/>
      <c r="AH18" s="120"/>
    </row>
    <row r="19" spans="1:34" ht="20" thickBot="1">
      <c r="A19" s="30" t="s">
        <v>638</v>
      </c>
      <c r="B19" s="30"/>
      <c r="C19" s="30"/>
      <c r="D19" s="30"/>
      <c r="E19" s="31" t="s">
        <v>639</v>
      </c>
      <c r="F19" s="31"/>
      <c r="G19" s="31"/>
      <c r="H19" s="31"/>
      <c r="I19" s="29"/>
      <c r="J19" s="119"/>
      <c r="K19" s="119"/>
      <c r="L19" s="120"/>
      <c r="M19" s="120"/>
      <c r="N19" s="120"/>
      <c r="O19" s="120"/>
      <c r="P19" s="120"/>
      <c r="Q19" s="120"/>
      <c r="R19" s="120"/>
      <c r="S19" s="120"/>
      <c r="T19" s="132"/>
      <c r="U19" s="120"/>
      <c r="V19" s="120"/>
      <c r="W19" s="120"/>
      <c r="X19" s="120"/>
      <c r="Y19" s="120"/>
      <c r="Z19" s="120"/>
      <c r="AA19" s="120"/>
      <c r="AB19" s="120"/>
      <c r="AC19" s="120"/>
      <c r="AD19" s="120"/>
      <c r="AE19" s="120"/>
      <c r="AF19" s="120"/>
      <c r="AG19" s="120"/>
      <c r="AH19" s="120"/>
    </row>
    <row r="20" spans="1:34" ht="19" thickBot="1">
      <c r="A20" s="30"/>
      <c r="B20" s="30"/>
      <c r="C20" s="30"/>
      <c r="D20" s="30"/>
      <c r="E20" s="31"/>
      <c r="F20" s="31"/>
      <c r="G20" s="31"/>
      <c r="H20" s="31"/>
      <c r="I20" s="122"/>
      <c r="J20" s="119"/>
      <c r="K20" s="119"/>
      <c r="L20" s="120"/>
      <c r="M20" s="120"/>
      <c r="N20" s="120"/>
      <c r="O20" s="120"/>
      <c r="P20" s="120"/>
      <c r="Q20" s="120"/>
      <c r="R20" s="120"/>
      <c r="S20" s="120"/>
      <c r="T20" s="132"/>
      <c r="U20" s="120"/>
      <c r="V20" s="120"/>
      <c r="W20" s="120"/>
      <c r="X20" s="120"/>
      <c r="Y20" s="120"/>
      <c r="Z20" s="120"/>
      <c r="AA20" s="120"/>
      <c r="AB20" s="120"/>
      <c r="AC20" s="120"/>
      <c r="AD20" s="120"/>
      <c r="AE20" s="120"/>
      <c r="AF20" s="120"/>
      <c r="AG20" s="120"/>
      <c r="AH20" s="120"/>
    </row>
    <row r="21" spans="1:34" ht="18">
      <c r="A21" s="321" t="s">
        <v>631</v>
      </c>
      <c r="B21" s="305"/>
      <c r="C21" s="305"/>
      <c r="D21" s="305"/>
      <c r="E21" s="305"/>
      <c r="F21" s="305"/>
      <c r="G21" s="305"/>
      <c r="H21" s="305"/>
      <c r="I21" s="305"/>
      <c r="J21" s="119"/>
      <c r="K21" s="119"/>
      <c r="L21" s="120"/>
      <c r="M21" s="120"/>
      <c r="N21" s="120"/>
      <c r="O21" s="120"/>
      <c r="P21" s="120"/>
      <c r="Q21" s="120"/>
      <c r="R21" s="120"/>
      <c r="S21" s="120"/>
      <c r="T21" s="132"/>
      <c r="U21" s="120"/>
      <c r="V21" s="120"/>
      <c r="W21" s="120"/>
      <c r="X21" s="120"/>
      <c r="Y21" s="120"/>
      <c r="Z21" s="120"/>
      <c r="AA21" s="120"/>
      <c r="AB21" s="120"/>
      <c r="AC21" s="120"/>
      <c r="AD21" s="120"/>
      <c r="AE21" s="120"/>
      <c r="AF21" s="120"/>
      <c r="AG21" s="120"/>
      <c r="AH21" s="120"/>
    </row>
    <row r="22" spans="1:34" ht="18">
      <c r="A22" s="317" t="s">
        <v>640</v>
      </c>
      <c r="B22" s="318"/>
      <c r="C22" s="318"/>
      <c r="D22" s="318"/>
      <c r="E22" s="318"/>
      <c r="F22" s="318"/>
      <c r="G22" s="318"/>
      <c r="H22" s="318"/>
      <c r="I22" s="318"/>
      <c r="J22" s="318"/>
      <c r="K22" s="318"/>
      <c r="L22" s="318"/>
      <c r="M22" s="318"/>
      <c r="N22" s="120"/>
      <c r="O22" s="120"/>
      <c r="P22" s="120"/>
      <c r="Q22" s="120"/>
      <c r="R22" s="120"/>
      <c r="S22" s="120"/>
      <c r="T22" s="132"/>
      <c r="U22" s="120"/>
      <c r="V22" s="120"/>
      <c r="W22" s="120"/>
      <c r="X22" s="120"/>
      <c r="Y22" s="120"/>
      <c r="Z22" s="120"/>
      <c r="AA22" s="120"/>
      <c r="AB22" s="120"/>
      <c r="AC22" s="120"/>
      <c r="AD22" s="120"/>
      <c r="AE22" s="120"/>
      <c r="AF22" s="120"/>
      <c r="AG22" s="120"/>
      <c r="AH22" s="120"/>
    </row>
    <row r="23" spans="1:34" ht="19" thickBot="1">
      <c r="A23" s="319" t="s">
        <v>641</v>
      </c>
      <c r="B23" s="320"/>
      <c r="C23" s="320"/>
      <c r="D23" s="320"/>
      <c r="E23" s="320"/>
      <c r="F23" s="320"/>
      <c r="G23" s="320"/>
      <c r="H23" s="320"/>
      <c r="I23" s="320"/>
      <c r="J23" s="320"/>
      <c r="K23" s="320"/>
      <c r="L23" s="320"/>
      <c r="M23" s="320"/>
      <c r="N23" s="120"/>
      <c r="O23" s="120"/>
      <c r="P23" s="120"/>
      <c r="Q23" s="120"/>
      <c r="R23" s="120"/>
      <c r="S23" s="120"/>
      <c r="T23" s="132"/>
      <c r="U23" s="120"/>
      <c r="V23" s="120"/>
      <c r="W23" s="120"/>
      <c r="X23" s="120"/>
      <c r="Y23" s="120"/>
      <c r="Z23" s="120"/>
      <c r="AA23" s="120"/>
      <c r="AB23" s="120"/>
      <c r="AC23" s="120"/>
      <c r="AD23" s="120"/>
      <c r="AE23" s="120"/>
      <c r="AF23" s="120"/>
      <c r="AG23" s="120"/>
      <c r="AH23" s="120"/>
    </row>
    <row r="24" spans="1:34" ht="59" thickTop="1" thickBot="1">
      <c r="A24" s="32" t="s">
        <v>642</v>
      </c>
      <c r="B24" s="32" t="s">
        <v>643</v>
      </c>
      <c r="C24" s="33" t="s">
        <v>644</v>
      </c>
      <c r="D24" s="34" t="s">
        <v>645</v>
      </c>
      <c r="E24" s="33" t="s">
        <v>646</v>
      </c>
      <c r="F24" s="34" t="s">
        <v>647</v>
      </c>
      <c r="G24" s="33" t="s">
        <v>648</v>
      </c>
      <c r="H24" s="34" t="s">
        <v>649</v>
      </c>
      <c r="I24" s="33" t="s">
        <v>650</v>
      </c>
      <c r="J24" s="35" t="s">
        <v>651</v>
      </c>
      <c r="K24" s="12" t="s">
        <v>652</v>
      </c>
      <c r="L24" s="12" t="s">
        <v>653</v>
      </c>
      <c r="M24" s="13" t="s">
        <v>654</v>
      </c>
      <c r="N24" s="104" t="s">
        <v>16</v>
      </c>
      <c r="O24" s="105" t="s">
        <v>13</v>
      </c>
      <c r="P24" s="104" t="s">
        <v>17</v>
      </c>
      <c r="Q24" s="105" t="s">
        <v>13</v>
      </c>
      <c r="R24" s="106" t="s">
        <v>655</v>
      </c>
      <c r="S24" s="106" t="s">
        <v>19</v>
      </c>
      <c r="T24" s="106" t="s">
        <v>656</v>
      </c>
      <c r="U24" s="106" t="s">
        <v>21</v>
      </c>
      <c r="V24" s="120"/>
      <c r="W24" s="120"/>
      <c r="X24" s="120"/>
      <c r="Y24" s="120"/>
      <c r="Z24" s="120"/>
      <c r="AA24" s="120"/>
      <c r="AB24" s="120"/>
      <c r="AC24" s="120"/>
      <c r="AD24" s="120"/>
      <c r="AE24" s="120"/>
      <c r="AF24" s="120"/>
      <c r="AG24" s="120"/>
      <c r="AH24" s="120"/>
    </row>
    <row r="25" spans="1:34" ht="95">
      <c r="A25" s="98">
        <v>15225</v>
      </c>
      <c r="B25" s="98" t="s">
        <v>657</v>
      </c>
      <c r="C25" s="98" t="s">
        <v>658</v>
      </c>
      <c r="D25" s="98" t="s">
        <v>659</v>
      </c>
      <c r="E25" s="98" t="s">
        <v>660</v>
      </c>
      <c r="F25" s="98" t="s">
        <v>661</v>
      </c>
      <c r="G25" s="99" t="s">
        <v>662</v>
      </c>
      <c r="H25" s="99" t="s">
        <v>663</v>
      </c>
      <c r="I25" s="100">
        <v>44958</v>
      </c>
      <c r="J25" s="100">
        <v>45260</v>
      </c>
      <c r="K25" s="334" t="s">
        <v>664</v>
      </c>
      <c r="L25" s="335"/>
      <c r="M25" s="101" t="s">
        <v>665</v>
      </c>
      <c r="N25" s="123"/>
      <c r="O25" s="124"/>
      <c r="P25" s="125" t="s">
        <v>1597</v>
      </c>
      <c r="Q25" s="124" t="s">
        <v>666</v>
      </c>
      <c r="R25" s="113">
        <v>0</v>
      </c>
      <c r="S25" s="113">
        <v>0</v>
      </c>
      <c r="T25" s="102">
        <v>0</v>
      </c>
      <c r="U25" s="113">
        <f>+SUM(R25:T25)</f>
        <v>0</v>
      </c>
      <c r="V25" s="120"/>
      <c r="W25" s="120"/>
      <c r="X25" s="120"/>
      <c r="Y25" s="120"/>
      <c r="Z25" s="120"/>
      <c r="AA25" s="120"/>
      <c r="AB25" s="120"/>
      <c r="AC25" s="120"/>
      <c r="AD25" s="120"/>
      <c r="AE25" s="120"/>
      <c r="AF25" s="120"/>
      <c r="AG25" s="120"/>
      <c r="AH25" s="120"/>
    </row>
    <row r="26" spans="1:34" ht="95">
      <c r="A26" s="98">
        <v>16814</v>
      </c>
      <c r="B26" s="98" t="s">
        <v>667</v>
      </c>
      <c r="C26" s="98" t="s">
        <v>658</v>
      </c>
      <c r="D26" s="98" t="s">
        <v>659</v>
      </c>
      <c r="E26" s="98" t="s">
        <v>660</v>
      </c>
      <c r="F26" s="98" t="s">
        <v>661</v>
      </c>
      <c r="G26" s="99" t="s">
        <v>662</v>
      </c>
      <c r="H26" s="99" t="s">
        <v>663</v>
      </c>
      <c r="I26" s="100">
        <v>44958</v>
      </c>
      <c r="J26" s="100">
        <v>45260</v>
      </c>
      <c r="K26" s="336" t="s">
        <v>664</v>
      </c>
      <c r="L26" s="337"/>
      <c r="M26" s="101" t="s">
        <v>665</v>
      </c>
      <c r="N26" s="123"/>
      <c r="O26" s="124"/>
      <c r="P26" s="126" t="s">
        <v>1598</v>
      </c>
      <c r="Q26" s="127" t="s">
        <v>666</v>
      </c>
      <c r="R26" s="113">
        <v>0</v>
      </c>
      <c r="S26" s="113">
        <v>0</v>
      </c>
      <c r="T26" s="117">
        <v>0</v>
      </c>
      <c r="U26" s="113">
        <f t="shared" ref="U26:U48" si="0">+SUM(R26:T26)</f>
        <v>0</v>
      </c>
      <c r="V26" s="120"/>
      <c r="W26" s="120"/>
      <c r="X26" s="120"/>
      <c r="Y26" s="120"/>
      <c r="Z26" s="120"/>
      <c r="AA26" s="120"/>
      <c r="AB26" s="120"/>
      <c r="AC26" s="120"/>
      <c r="AD26" s="120"/>
      <c r="AE26" s="120"/>
      <c r="AF26" s="120"/>
      <c r="AG26" s="120"/>
      <c r="AH26" s="120"/>
    </row>
    <row r="27" spans="1:34" ht="95">
      <c r="A27" s="98">
        <v>59024</v>
      </c>
      <c r="B27" s="98" t="s">
        <v>668</v>
      </c>
      <c r="C27" s="98" t="s">
        <v>658</v>
      </c>
      <c r="D27" s="98" t="s">
        <v>659</v>
      </c>
      <c r="E27" s="98" t="s">
        <v>660</v>
      </c>
      <c r="F27" s="98" t="s">
        <v>661</v>
      </c>
      <c r="G27" s="99" t="s">
        <v>662</v>
      </c>
      <c r="H27" s="99" t="s">
        <v>663</v>
      </c>
      <c r="I27" s="100">
        <v>44958</v>
      </c>
      <c r="J27" s="100">
        <v>45260</v>
      </c>
      <c r="K27" s="336" t="s">
        <v>664</v>
      </c>
      <c r="L27" s="337"/>
      <c r="M27" s="101" t="s">
        <v>665</v>
      </c>
      <c r="N27" s="123"/>
      <c r="O27" s="124"/>
      <c r="P27" s="126" t="s">
        <v>1598</v>
      </c>
      <c r="Q27" s="127" t="s">
        <v>666</v>
      </c>
      <c r="R27" s="113">
        <v>0</v>
      </c>
      <c r="S27" s="113">
        <v>0</v>
      </c>
      <c r="T27" s="117">
        <v>0</v>
      </c>
      <c r="U27" s="113">
        <f t="shared" si="0"/>
        <v>0</v>
      </c>
      <c r="V27" s="120"/>
      <c r="W27" s="120"/>
      <c r="X27" s="120"/>
      <c r="Y27" s="120"/>
      <c r="Z27" s="120"/>
      <c r="AA27" s="120"/>
      <c r="AB27" s="120"/>
      <c r="AC27" s="120"/>
      <c r="AD27" s="120"/>
      <c r="AE27" s="120"/>
      <c r="AF27" s="120"/>
      <c r="AG27" s="120"/>
      <c r="AH27" s="120"/>
    </row>
    <row r="28" spans="1:34" ht="361">
      <c r="A28" s="98">
        <v>15238</v>
      </c>
      <c r="B28" s="98" t="s">
        <v>669</v>
      </c>
      <c r="C28" s="98" t="s">
        <v>658</v>
      </c>
      <c r="D28" s="98" t="s">
        <v>670</v>
      </c>
      <c r="E28" s="98" t="s">
        <v>671</v>
      </c>
      <c r="F28" s="98" t="s">
        <v>672</v>
      </c>
      <c r="G28" s="99" t="s">
        <v>673</v>
      </c>
      <c r="H28" s="99" t="s">
        <v>663</v>
      </c>
      <c r="I28" s="100">
        <v>44958</v>
      </c>
      <c r="J28" s="100">
        <v>45260</v>
      </c>
      <c r="K28" s="336" t="s">
        <v>664</v>
      </c>
      <c r="L28" s="337"/>
      <c r="M28" s="101" t="s">
        <v>665</v>
      </c>
      <c r="N28" s="123"/>
      <c r="O28" s="124"/>
      <c r="P28" s="126" t="s">
        <v>1599</v>
      </c>
      <c r="Q28" s="128" t="s">
        <v>674</v>
      </c>
      <c r="R28" s="113">
        <v>0</v>
      </c>
      <c r="S28" s="113">
        <v>0</v>
      </c>
      <c r="T28" s="117">
        <v>0.83</v>
      </c>
      <c r="U28" s="113">
        <f t="shared" si="0"/>
        <v>0.83</v>
      </c>
      <c r="V28" s="120"/>
      <c r="W28" s="120"/>
      <c r="X28" s="120"/>
      <c r="Y28" s="120"/>
      <c r="Z28" s="120"/>
      <c r="AA28" s="120"/>
      <c r="AB28" s="120"/>
      <c r="AC28" s="120"/>
      <c r="AD28" s="120"/>
      <c r="AE28" s="120"/>
      <c r="AF28" s="120"/>
      <c r="AG28" s="120"/>
      <c r="AH28" s="120"/>
    </row>
    <row r="29" spans="1:34" ht="361">
      <c r="A29" s="98">
        <v>15321</v>
      </c>
      <c r="B29" s="98" t="s">
        <v>675</v>
      </c>
      <c r="C29" s="98" t="s">
        <v>658</v>
      </c>
      <c r="D29" s="98" t="s">
        <v>670</v>
      </c>
      <c r="E29" s="98" t="s">
        <v>671</v>
      </c>
      <c r="F29" s="98" t="s">
        <v>672</v>
      </c>
      <c r="G29" s="99" t="s">
        <v>673</v>
      </c>
      <c r="H29" s="99" t="s">
        <v>663</v>
      </c>
      <c r="I29" s="100">
        <v>44958</v>
      </c>
      <c r="J29" s="100">
        <v>45260</v>
      </c>
      <c r="K29" s="336" t="s">
        <v>664</v>
      </c>
      <c r="L29" s="337"/>
      <c r="M29" s="101" t="s">
        <v>665</v>
      </c>
      <c r="N29" s="123"/>
      <c r="O29" s="124"/>
      <c r="P29" s="126" t="s">
        <v>1599</v>
      </c>
      <c r="Q29" s="128" t="s">
        <v>676</v>
      </c>
      <c r="R29" s="113">
        <v>0</v>
      </c>
      <c r="S29" s="113">
        <v>0</v>
      </c>
      <c r="T29" s="117">
        <v>1</v>
      </c>
      <c r="U29" s="113">
        <f t="shared" si="0"/>
        <v>1</v>
      </c>
      <c r="V29" s="120"/>
      <c r="W29" s="120"/>
      <c r="X29" s="120"/>
      <c r="Y29" s="120"/>
      <c r="Z29" s="120"/>
      <c r="AA29" s="120"/>
      <c r="AB29" s="120"/>
      <c r="AC29" s="120"/>
      <c r="AD29" s="120"/>
      <c r="AE29" s="120"/>
      <c r="AF29" s="120"/>
      <c r="AG29" s="120"/>
      <c r="AH29" s="120"/>
    </row>
    <row r="30" spans="1:34" ht="170">
      <c r="A30" s="98">
        <v>15960</v>
      </c>
      <c r="B30" s="98" t="s">
        <v>677</v>
      </c>
      <c r="C30" s="98" t="s">
        <v>658</v>
      </c>
      <c r="D30" s="98" t="s">
        <v>659</v>
      </c>
      <c r="E30" s="98" t="s">
        <v>660</v>
      </c>
      <c r="F30" s="98" t="s">
        <v>661</v>
      </c>
      <c r="G30" s="99" t="s">
        <v>662</v>
      </c>
      <c r="H30" s="99" t="s">
        <v>678</v>
      </c>
      <c r="I30" s="100">
        <v>44958</v>
      </c>
      <c r="J30" s="100">
        <v>45260</v>
      </c>
      <c r="K30" s="336" t="s">
        <v>664</v>
      </c>
      <c r="L30" s="337"/>
      <c r="M30" s="101" t="s">
        <v>665</v>
      </c>
      <c r="N30" s="114" t="s">
        <v>679</v>
      </c>
      <c r="O30" s="115" t="s">
        <v>1600</v>
      </c>
      <c r="P30" s="129" t="s">
        <v>1598</v>
      </c>
      <c r="Q30" s="130" t="s">
        <v>666</v>
      </c>
      <c r="R30" s="113">
        <v>0</v>
      </c>
      <c r="S30" s="113">
        <v>0</v>
      </c>
      <c r="T30" s="117">
        <v>0</v>
      </c>
      <c r="U30" s="113">
        <f t="shared" si="0"/>
        <v>0</v>
      </c>
      <c r="V30" s="120"/>
      <c r="W30" s="120"/>
      <c r="X30" s="120"/>
      <c r="Y30" s="120"/>
      <c r="Z30" s="120"/>
      <c r="AA30" s="120"/>
      <c r="AB30" s="120"/>
      <c r="AC30" s="120"/>
      <c r="AD30" s="120"/>
      <c r="AE30" s="120"/>
      <c r="AF30" s="120"/>
      <c r="AG30" s="120"/>
      <c r="AH30" s="120"/>
    </row>
    <row r="31" spans="1:34" ht="95">
      <c r="A31" s="98">
        <v>15327</v>
      </c>
      <c r="B31" s="98" t="s">
        <v>680</v>
      </c>
      <c r="C31" s="98" t="s">
        <v>681</v>
      </c>
      <c r="D31" s="98" t="s">
        <v>659</v>
      </c>
      <c r="E31" s="98" t="s">
        <v>682</v>
      </c>
      <c r="F31" s="98" t="s">
        <v>683</v>
      </c>
      <c r="G31" s="99" t="s">
        <v>684</v>
      </c>
      <c r="H31" s="99" t="s">
        <v>685</v>
      </c>
      <c r="I31" s="100">
        <v>44958</v>
      </c>
      <c r="J31" s="100">
        <v>45260</v>
      </c>
      <c r="K31" s="336" t="s">
        <v>664</v>
      </c>
      <c r="L31" s="337"/>
      <c r="M31" s="101" t="s">
        <v>665</v>
      </c>
      <c r="N31" s="123"/>
      <c r="O31" s="124"/>
      <c r="P31" s="126" t="s">
        <v>1598</v>
      </c>
      <c r="Q31" s="128" t="s">
        <v>666</v>
      </c>
      <c r="R31" s="113">
        <v>0</v>
      </c>
      <c r="S31" s="113">
        <v>0</v>
      </c>
      <c r="T31" s="117">
        <v>0</v>
      </c>
      <c r="U31" s="113">
        <f t="shared" si="0"/>
        <v>0</v>
      </c>
      <c r="V31" s="120"/>
      <c r="W31" s="120"/>
      <c r="X31" s="120"/>
      <c r="Y31" s="120"/>
      <c r="Z31" s="120"/>
      <c r="AA31" s="120"/>
      <c r="AB31" s="120"/>
      <c r="AC31" s="120"/>
      <c r="AD31" s="120"/>
      <c r="AE31" s="120"/>
      <c r="AF31" s="120"/>
      <c r="AG31" s="120"/>
      <c r="AH31" s="120"/>
    </row>
    <row r="32" spans="1:34" ht="409.6">
      <c r="A32" s="98">
        <v>15332</v>
      </c>
      <c r="B32" s="98" t="s">
        <v>686</v>
      </c>
      <c r="C32" s="98" t="s">
        <v>681</v>
      </c>
      <c r="D32" s="98" t="s">
        <v>659</v>
      </c>
      <c r="E32" s="98" t="s">
        <v>682</v>
      </c>
      <c r="F32" s="98" t="s">
        <v>683</v>
      </c>
      <c r="G32" s="99" t="s">
        <v>684</v>
      </c>
      <c r="H32" s="99" t="s">
        <v>685</v>
      </c>
      <c r="I32" s="100">
        <v>44958</v>
      </c>
      <c r="J32" s="100">
        <v>45260</v>
      </c>
      <c r="K32" s="336" t="s">
        <v>664</v>
      </c>
      <c r="L32" s="337"/>
      <c r="M32" s="101" t="s">
        <v>665</v>
      </c>
      <c r="N32" s="123"/>
      <c r="O32" s="124"/>
      <c r="P32" s="126" t="s">
        <v>1601</v>
      </c>
      <c r="Q32" s="128" t="s">
        <v>687</v>
      </c>
      <c r="R32" s="113">
        <v>0</v>
      </c>
      <c r="S32" s="113">
        <v>0</v>
      </c>
      <c r="T32" s="117">
        <v>0.83</v>
      </c>
      <c r="U32" s="113">
        <f t="shared" si="0"/>
        <v>0.83</v>
      </c>
      <c r="V32" s="120"/>
      <c r="W32" s="120"/>
      <c r="X32" s="120"/>
      <c r="Y32" s="120"/>
      <c r="Z32" s="120"/>
      <c r="AA32" s="120"/>
      <c r="AB32" s="120"/>
      <c r="AC32" s="120"/>
      <c r="AD32" s="120"/>
      <c r="AE32" s="120"/>
      <c r="AF32" s="120"/>
      <c r="AG32" s="120"/>
      <c r="AH32" s="120"/>
    </row>
    <row r="33" spans="1:34" ht="95">
      <c r="A33" s="98">
        <v>15335</v>
      </c>
      <c r="B33" s="98" t="s">
        <v>688</v>
      </c>
      <c r="C33" s="98" t="s">
        <v>681</v>
      </c>
      <c r="D33" s="98" t="s">
        <v>659</v>
      </c>
      <c r="E33" s="98" t="s">
        <v>682</v>
      </c>
      <c r="F33" s="98" t="s">
        <v>683</v>
      </c>
      <c r="G33" s="99" t="s">
        <v>684</v>
      </c>
      <c r="H33" s="99" t="s">
        <v>685</v>
      </c>
      <c r="I33" s="100">
        <v>44958</v>
      </c>
      <c r="J33" s="100">
        <v>45260</v>
      </c>
      <c r="K33" s="336" t="s">
        <v>664</v>
      </c>
      <c r="L33" s="337"/>
      <c r="M33" s="101" t="s">
        <v>665</v>
      </c>
      <c r="N33" s="123"/>
      <c r="O33" s="124"/>
      <c r="P33" s="126" t="s">
        <v>1598</v>
      </c>
      <c r="Q33" s="128" t="s">
        <v>666</v>
      </c>
      <c r="R33" s="113">
        <v>0</v>
      </c>
      <c r="S33" s="113">
        <v>0</v>
      </c>
      <c r="T33" s="117">
        <v>0</v>
      </c>
      <c r="U33" s="113">
        <f t="shared" si="0"/>
        <v>0</v>
      </c>
      <c r="V33" s="120"/>
      <c r="W33" s="120"/>
      <c r="X33" s="120"/>
      <c r="Y33" s="120"/>
      <c r="Z33" s="120"/>
      <c r="AA33" s="120"/>
      <c r="AB33" s="120"/>
      <c r="AC33" s="120"/>
      <c r="AD33" s="120"/>
      <c r="AE33" s="120"/>
      <c r="AF33" s="120"/>
      <c r="AG33" s="120"/>
      <c r="AH33" s="120"/>
    </row>
    <row r="34" spans="1:34" ht="95">
      <c r="A34" s="98">
        <v>33878</v>
      </c>
      <c r="B34" s="98" t="s">
        <v>689</v>
      </c>
      <c r="C34" s="98" t="s">
        <v>681</v>
      </c>
      <c r="D34" s="98" t="s">
        <v>659</v>
      </c>
      <c r="E34" s="98" t="s">
        <v>682</v>
      </c>
      <c r="F34" s="98" t="s">
        <v>683</v>
      </c>
      <c r="G34" s="99" t="s">
        <v>684</v>
      </c>
      <c r="H34" s="99" t="s">
        <v>685</v>
      </c>
      <c r="I34" s="100">
        <v>44958</v>
      </c>
      <c r="J34" s="100">
        <v>45260</v>
      </c>
      <c r="K34" s="336" t="s">
        <v>664</v>
      </c>
      <c r="L34" s="337"/>
      <c r="M34" s="101" t="s">
        <v>665</v>
      </c>
      <c r="N34" s="123"/>
      <c r="O34" s="124"/>
      <c r="P34" s="126" t="s">
        <v>1598</v>
      </c>
      <c r="Q34" s="127" t="s">
        <v>666</v>
      </c>
      <c r="R34" s="113">
        <v>0</v>
      </c>
      <c r="S34" s="113">
        <v>0</v>
      </c>
      <c r="T34" s="117">
        <v>0</v>
      </c>
      <c r="U34" s="113">
        <f t="shared" si="0"/>
        <v>0</v>
      </c>
      <c r="V34" s="120"/>
      <c r="W34" s="120"/>
      <c r="X34" s="120"/>
      <c r="Y34" s="120"/>
      <c r="Z34" s="120"/>
      <c r="AA34" s="120"/>
      <c r="AB34" s="120"/>
      <c r="AC34" s="120"/>
      <c r="AD34" s="120"/>
      <c r="AE34" s="120"/>
      <c r="AF34" s="120"/>
      <c r="AG34" s="120"/>
      <c r="AH34" s="120"/>
    </row>
    <row r="35" spans="1:34" ht="409.6">
      <c r="A35" s="98">
        <v>15327</v>
      </c>
      <c r="B35" s="98" t="s">
        <v>680</v>
      </c>
      <c r="C35" s="98" t="s">
        <v>681</v>
      </c>
      <c r="D35" s="98" t="s">
        <v>690</v>
      </c>
      <c r="E35" s="98" t="s">
        <v>691</v>
      </c>
      <c r="F35" s="98" t="s">
        <v>692</v>
      </c>
      <c r="G35" s="99" t="s">
        <v>693</v>
      </c>
      <c r="H35" s="99" t="s">
        <v>685</v>
      </c>
      <c r="I35" s="100">
        <v>44958</v>
      </c>
      <c r="J35" s="100">
        <v>45260</v>
      </c>
      <c r="K35" s="336" t="s">
        <v>664</v>
      </c>
      <c r="L35" s="337"/>
      <c r="M35" s="101" t="s">
        <v>665</v>
      </c>
      <c r="N35" s="123"/>
      <c r="O35" s="124"/>
      <c r="P35" s="126" t="s">
        <v>694</v>
      </c>
      <c r="Q35" s="128" t="s">
        <v>687</v>
      </c>
      <c r="R35" s="113">
        <v>0</v>
      </c>
      <c r="S35" s="113">
        <v>0</v>
      </c>
      <c r="T35" s="117">
        <v>0.83</v>
      </c>
      <c r="U35" s="113">
        <f t="shared" si="0"/>
        <v>0.83</v>
      </c>
      <c r="V35" s="120"/>
      <c r="W35" s="120"/>
      <c r="X35" s="120"/>
      <c r="Y35" s="120"/>
      <c r="Z35" s="120"/>
      <c r="AA35" s="120"/>
      <c r="AB35" s="120"/>
      <c r="AC35" s="120"/>
      <c r="AD35" s="120"/>
      <c r="AE35" s="120"/>
      <c r="AF35" s="120"/>
      <c r="AG35" s="120"/>
      <c r="AH35" s="120"/>
    </row>
    <row r="36" spans="1:34" ht="409.6">
      <c r="A36" s="98">
        <v>15329</v>
      </c>
      <c r="B36" s="98" t="s">
        <v>695</v>
      </c>
      <c r="C36" s="98" t="s">
        <v>681</v>
      </c>
      <c r="D36" s="98" t="s">
        <v>690</v>
      </c>
      <c r="E36" s="98" t="s">
        <v>691</v>
      </c>
      <c r="F36" s="98" t="s">
        <v>692</v>
      </c>
      <c r="G36" s="99" t="s">
        <v>693</v>
      </c>
      <c r="H36" s="99" t="s">
        <v>685</v>
      </c>
      <c r="I36" s="100">
        <v>44958</v>
      </c>
      <c r="J36" s="100">
        <v>45260</v>
      </c>
      <c r="K36" s="336" t="s">
        <v>664</v>
      </c>
      <c r="L36" s="337"/>
      <c r="M36" s="101" t="s">
        <v>665</v>
      </c>
      <c r="N36" s="123"/>
      <c r="O36" s="124"/>
      <c r="P36" s="126" t="s">
        <v>1602</v>
      </c>
      <c r="Q36" s="128" t="s">
        <v>687</v>
      </c>
      <c r="R36" s="113">
        <v>0</v>
      </c>
      <c r="S36" s="113">
        <v>0</v>
      </c>
      <c r="T36" s="117">
        <v>0.83</v>
      </c>
      <c r="U36" s="113">
        <f t="shared" si="0"/>
        <v>0.83</v>
      </c>
      <c r="V36" s="120"/>
      <c r="W36" s="120"/>
      <c r="X36" s="120"/>
      <c r="Y36" s="120"/>
      <c r="Z36" s="120"/>
      <c r="AA36" s="120"/>
      <c r="AB36" s="120"/>
      <c r="AC36" s="120"/>
      <c r="AD36" s="120"/>
      <c r="AE36" s="120"/>
      <c r="AF36" s="120"/>
      <c r="AG36" s="120"/>
      <c r="AH36" s="120"/>
    </row>
    <row r="37" spans="1:34" ht="409.6">
      <c r="A37" s="98">
        <v>15335</v>
      </c>
      <c r="B37" s="98" t="s">
        <v>688</v>
      </c>
      <c r="C37" s="98" t="s">
        <v>681</v>
      </c>
      <c r="D37" s="98" t="s">
        <v>690</v>
      </c>
      <c r="E37" s="98" t="s">
        <v>691</v>
      </c>
      <c r="F37" s="98" t="s">
        <v>692</v>
      </c>
      <c r="G37" s="99" t="s">
        <v>693</v>
      </c>
      <c r="H37" s="99" t="s">
        <v>685</v>
      </c>
      <c r="I37" s="100">
        <v>44958</v>
      </c>
      <c r="J37" s="100">
        <v>45260</v>
      </c>
      <c r="K37" s="336" t="s">
        <v>664</v>
      </c>
      <c r="L37" s="337"/>
      <c r="M37" s="101" t="s">
        <v>665</v>
      </c>
      <c r="N37" s="123"/>
      <c r="O37" s="124"/>
      <c r="P37" s="126" t="s">
        <v>1603</v>
      </c>
      <c r="Q37" s="128" t="s">
        <v>687</v>
      </c>
      <c r="R37" s="113">
        <v>0</v>
      </c>
      <c r="S37" s="113">
        <v>0</v>
      </c>
      <c r="T37" s="117">
        <v>0.83</v>
      </c>
      <c r="U37" s="113">
        <f t="shared" si="0"/>
        <v>0.83</v>
      </c>
      <c r="V37" s="120"/>
      <c r="W37" s="120"/>
      <c r="X37" s="120"/>
      <c r="Y37" s="120"/>
      <c r="Z37" s="120"/>
      <c r="AA37" s="120"/>
      <c r="AB37" s="120"/>
      <c r="AC37" s="120"/>
      <c r="AD37" s="120"/>
      <c r="AE37" s="120"/>
      <c r="AF37" s="120"/>
      <c r="AG37" s="120"/>
      <c r="AH37" s="120"/>
    </row>
    <row r="38" spans="1:34" ht="409.6">
      <c r="A38" s="98">
        <v>15165</v>
      </c>
      <c r="B38" s="98" t="s">
        <v>696</v>
      </c>
      <c r="C38" s="98" t="s">
        <v>681</v>
      </c>
      <c r="D38" s="98" t="s">
        <v>690</v>
      </c>
      <c r="E38" s="98" t="s">
        <v>697</v>
      </c>
      <c r="F38" s="98" t="s">
        <v>698</v>
      </c>
      <c r="G38" s="99" t="s">
        <v>699</v>
      </c>
      <c r="H38" s="99" t="s">
        <v>685</v>
      </c>
      <c r="I38" s="100">
        <v>44958</v>
      </c>
      <c r="J38" s="100">
        <v>45260</v>
      </c>
      <c r="K38" s="336" t="s">
        <v>664</v>
      </c>
      <c r="L38" s="337"/>
      <c r="M38" s="101" t="s">
        <v>665</v>
      </c>
      <c r="N38" s="123"/>
      <c r="O38" s="124"/>
      <c r="P38" s="126" t="s">
        <v>700</v>
      </c>
      <c r="Q38" s="128" t="s">
        <v>687</v>
      </c>
      <c r="R38" s="113">
        <v>0</v>
      </c>
      <c r="S38" s="113">
        <v>0</v>
      </c>
      <c r="T38" s="117">
        <v>0.83</v>
      </c>
      <c r="U38" s="113">
        <f t="shared" si="0"/>
        <v>0.83</v>
      </c>
      <c r="V38" s="120"/>
      <c r="W38" s="120"/>
      <c r="X38" s="120"/>
      <c r="Y38" s="120"/>
      <c r="Z38" s="120"/>
      <c r="AA38" s="120"/>
      <c r="AB38" s="120"/>
      <c r="AC38" s="120"/>
      <c r="AD38" s="120"/>
      <c r="AE38" s="120"/>
      <c r="AF38" s="120"/>
      <c r="AG38" s="120"/>
      <c r="AH38" s="120"/>
    </row>
    <row r="39" spans="1:34" ht="409.6">
      <c r="A39" s="98">
        <v>15167</v>
      </c>
      <c r="B39" s="98" t="s">
        <v>701</v>
      </c>
      <c r="C39" s="98" t="s">
        <v>681</v>
      </c>
      <c r="D39" s="98" t="s">
        <v>690</v>
      </c>
      <c r="E39" s="98" t="s">
        <v>697</v>
      </c>
      <c r="F39" s="98" t="s">
        <v>698</v>
      </c>
      <c r="G39" s="99" t="s">
        <v>699</v>
      </c>
      <c r="H39" s="99" t="s">
        <v>685</v>
      </c>
      <c r="I39" s="100">
        <v>44958</v>
      </c>
      <c r="J39" s="100">
        <v>45260</v>
      </c>
      <c r="K39" s="336" t="s">
        <v>664</v>
      </c>
      <c r="L39" s="337"/>
      <c r="M39" s="101" t="s">
        <v>665</v>
      </c>
      <c r="N39" s="123"/>
      <c r="O39" s="124"/>
      <c r="P39" s="126" t="s">
        <v>702</v>
      </c>
      <c r="Q39" s="128" t="s">
        <v>703</v>
      </c>
      <c r="R39" s="113">
        <v>0</v>
      </c>
      <c r="S39" s="113">
        <v>0</v>
      </c>
      <c r="T39" s="117">
        <v>0.83</v>
      </c>
      <c r="U39" s="113">
        <f t="shared" si="0"/>
        <v>0.83</v>
      </c>
      <c r="V39" s="120"/>
      <c r="W39" s="120"/>
      <c r="X39" s="120"/>
      <c r="Y39" s="120"/>
      <c r="Z39" s="120"/>
      <c r="AA39" s="120"/>
      <c r="AB39" s="120"/>
      <c r="AC39" s="120"/>
      <c r="AD39" s="120"/>
      <c r="AE39" s="120"/>
      <c r="AF39" s="120"/>
      <c r="AG39" s="120"/>
      <c r="AH39" s="120"/>
    </row>
    <row r="40" spans="1:34" ht="266">
      <c r="A40" s="98">
        <v>28759</v>
      </c>
      <c r="B40" s="98" t="s">
        <v>704</v>
      </c>
      <c r="C40" s="98" t="s">
        <v>681</v>
      </c>
      <c r="D40" s="98" t="s">
        <v>690</v>
      </c>
      <c r="E40" s="98" t="s">
        <v>697</v>
      </c>
      <c r="F40" s="98" t="s">
        <v>705</v>
      </c>
      <c r="G40" s="99" t="s">
        <v>699</v>
      </c>
      <c r="H40" s="99" t="s">
        <v>685</v>
      </c>
      <c r="I40" s="100">
        <v>44958</v>
      </c>
      <c r="J40" s="100">
        <v>45260</v>
      </c>
      <c r="K40" s="336" t="s">
        <v>664</v>
      </c>
      <c r="L40" s="337"/>
      <c r="M40" s="101" t="s">
        <v>665</v>
      </c>
      <c r="N40" s="123"/>
      <c r="O40" s="124"/>
      <c r="P40" s="126" t="s">
        <v>706</v>
      </c>
      <c r="Q40" s="128" t="s">
        <v>687</v>
      </c>
      <c r="R40" s="113">
        <v>0</v>
      </c>
      <c r="S40" s="113">
        <v>0</v>
      </c>
      <c r="T40" s="117">
        <v>0.83</v>
      </c>
      <c r="U40" s="113">
        <f t="shared" si="0"/>
        <v>0.83</v>
      </c>
      <c r="V40" s="120"/>
      <c r="W40" s="120"/>
      <c r="X40" s="120"/>
      <c r="Y40" s="120"/>
      <c r="Z40" s="120"/>
      <c r="AA40" s="120"/>
      <c r="AB40" s="120"/>
      <c r="AC40" s="120"/>
      <c r="AD40" s="120"/>
      <c r="AE40" s="120"/>
      <c r="AF40" s="120"/>
      <c r="AG40" s="120"/>
      <c r="AH40" s="120"/>
    </row>
    <row r="41" spans="1:34" ht="266">
      <c r="A41" s="98">
        <v>28767</v>
      </c>
      <c r="B41" s="98" t="s">
        <v>707</v>
      </c>
      <c r="C41" s="98" t="s">
        <v>681</v>
      </c>
      <c r="D41" s="98" t="s">
        <v>690</v>
      </c>
      <c r="E41" s="98" t="s">
        <v>691</v>
      </c>
      <c r="F41" s="98" t="s">
        <v>705</v>
      </c>
      <c r="G41" s="99" t="s">
        <v>699</v>
      </c>
      <c r="H41" s="99" t="s">
        <v>685</v>
      </c>
      <c r="I41" s="100">
        <v>44958</v>
      </c>
      <c r="J41" s="100">
        <v>45260</v>
      </c>
      <c r="K41" s="336" t="s">
        <v>664</v>
      </c>
      <c r="L41" s="337"/>
      <c r="M41" s="101" t="s">
        <v>665</v>
      </c>
      <c r="N41" s="123"/>
      <c r="O41" s="124"/>
      <c r="P41" s="126" t="s">
        <v>708</v>
      </c>
      <c r="Q41" s="128" t="s">
        <v>687</v>
      </c>
      <c r="R41" s="113">
        <v>0</v>
      </c>
      <c r="S41" s="113">
        <v>0</v>
      </c>
      <c r="T41" s="117">
        <v>0.83</v>
      </c>
      <c r="U41" s="113">
        <f t="shared" si="0"/>
        <v>0.83</v>
      </c>
      <c r="V41" s="120"/>
      <c r="W41" s="120"/>
      <c r="X41" s="120"/>
      <c r="Y41" s="120"/>
      <c r="Z41" s="120"/>
      <c r="AA41" s="120"/>
      <c r="AB41" s="120"/>
      <c r="AC41" s="120"/>
      <c r="AD41" s="120"/>
      <c r="AE41" s="120"/>
      <c r="AF41" s="120"/>
      <c r="AG41" s="120"/>
      <c r="AH41" s="120"/>
    </row>
    <row r="42" spans="1:34" ht="266">
      <c r="A42" s="98">
        <v>28916</v>
      </c>
      <c r="B42" s="98" t="s">
        <v>709</v>
      </c>
      <c r="C42" s="98" t="s">
        <v>681</v>
      </c>
      <c r="D42" s="98" t="s">
        <v>690</v>
      </c>
      <c r="E42" s="98" t="s">
        <v>691</v>
      </c>
      <c r="F42" s="98" t="s">
        <v>705</v>
      </c>
      <c r="G42" s="99" t="s">
        <v>699</v>
      </c>
      <c r="H42" s="99" t="s">
        <v>685</v>
      </c>
      <c r="I42" s="100">
        <v>44958</v>
      </c>
      <c r="J42" s="100">
        <v>45260</v>
      </c>
      <c r="K42" s="336" t="s">
        <v>664</v>
      </c>
      <c r="L42" s="337"/>
      <c r="M42" s="101" t="s">
        <v>665</v>
      </c>
      <c r="N42" s="123"/>
      <c r="O42" s="124"/>
      <c r="P42" s="126" t="s">
        <v>710</v>
      </c>
      <c r="Q42" s="127" t="s">
        <v>687</v>
      </c>
      <c r="R42" s="113">
        <v>0</v>
      </c>
      <c r="S42" s="113">
        <v>0</v>
      </c>
      <c r="T42" s="117">
        <v>0.83</v>
      </c>
      <c r="U42" s="113">
        <f t="shared" si="0"/>
        <v>0.83</v>
      </c>
      <c r="V42" s="120"/>
      <c r="W42" s="120"/>
      <c r="X42" s="120"/>
      <c r="Y42" s="120"/>
      <c r="Z42" s="120"/>
      <c r="AA42" s="120"/>
      <c r="AB42" s="120"/>
      <c r="AC42" s="120"/>
      <c r="AD42" s="120"/>
      <c r="AE42" s="120"/>
      <c r="AF42" s="120"/>
      <c r="AG42" s="120"/>
      <c r="AH42" s="120"/>
    </row>
    <row r="43" spans="1:34" ht="266">
      <c r="A43" s="98">
        <v>29138</v>
      </c>
      <c r="B43" s="98" t="s">
        <v>711</v>
      </c>
      <c r="C43" s="98" t="s">
        <v>681</v>
      </c>
      <c r="D43" s="98" t="s">
        <v>690</v>
      </c>
      <c r="E43" s="98" t="s">
        <v>697</v>
      </c>
      <c r="F43" s="98" t="s">
        <v>698</v>
      </c>
      <c r="G43" s="99" t="s">
        <v>699</v>
      </c>
      <c r="H43" s="99" t="s">
        <v>685</v>
      </c>
      <c r="I43" s="100">
        <v>44958</v>
      </c>
      <c r="J43" s="100">
        <v>45260</v>
      </c>
      <c r="K43" s="336" t="s">
        <v>664</v>
      </c>
      <c r="L43" s="337"/>
      <c r="M43" s="101" t="s">
        <v>665</v>
      </c>
      <c r="N43" s="123"/>
      <c r="O43" s="124"/>
      <c r="P43" s="126" t="s">
        <v>712</v>
      </c>
      <c r="Q43" s="128" t="s">
        <v>687</v>
      </c>
      <c r="R43" s="113">
        <v>0</v>
      </c>
      <c r="S43" s="113">
        <v>0</v>
      </c>
      <c r="T43" s="117">
        <v>0.83</v>
      </c>
      <c r="U43" s="113">
        <f t="shared" si="0"/>
        <v>0.83</v>
      </c>
      <c r="V43" s="120"/>
      <c r="W43" s="120"/>
      <c r="X43" s="120"/>
      <c r="Y43" s="120"/>
      <c r="Z43" s="120"/>
      <c r="AA43" s="120"/>
      <c r="AB43" s="120"/>
      <c r="AC43" s="120"/>
      <c r="AD43" s="120"/>
      <c r="AE43" s="120"/>
      <c r="AF43" s="120"/>
      <c r="AG43" s="120"/>
      <c r="AH43" s="120"/>
    </row>
    <row r="44" spans="1:34" ht="266">
      <c r="A44" s="98">
        <v>29189</v>
      </c>
      <c r="B44" s="98" t="s">
        <v>713</v>
      </c>
      <c r="C44" s="98" t="s">
        <v>681</v>
      </c>
      <c r="D44" s="98" t="s">
        <v>690</v>
      </c>
      <c r="E44" s="98" t="s">
        <v>691</v>
      </c>
      <c r="F44" s="98" t="s">
        <v>698</v>
      </c>
      <c r="G44" s="99" t="s">
        <v>699</v>
      </c>
      <c r="H44" s="99" t="s">
        <v>685</v>
      </c>
      <c r="I44" s="100">
        <v>44958</v>
      </c>
      <c r="J44" s="100">
        <v>45260</v>
      </c>
      <c r="K44" s="336" t="s">
        <v>664</v>
      </c>
      <c r="L44" s="337"/>
      <c r="M44" s="101" t="s">
        <v>665</v>
      </c>
      <c r="N44" s="123"/>
      <c r="O44" s="124"/>
      <c r="P44" s="126" t="s">
        <v>714</v>
      </c>
      <c r="Q44" s="128" t="s">
        <v>687</v>
      </c>
      <c r="R44" s="113">
        <v>0</v>
      </c>
      <c r="S44" s="113">
        <v>0</v>
      </c>
      <c r="T44" s="117">
        <v>0.83</v>
      </c>
      <c r="U44" s="113">
        <f t="shared" si="0"/>
        <v>0.83</v>
      </c>
      <c r="V44" s="120"/>
      <c r="W44" s="120"/>
      <c r="X44" s="120"/>
      <c r="Y44" s="120"/>
      <c r="Z44" s="120"/>
      <c r="AA44" s="120"/>
      <c r="AB44" s="120"/>
      <c r="AC44" s="120"/>
      <c r="AD44" s="120"/>
      <c r="AE44" s="120"/>
      <c r="AF44" s="120"/>
      <c r="AG44" s="120"/>
      <c r="AH44" s="120"/>
    </row>
    <row r="45" spans="1:34" ht="266">
      <c r="A45" s="98">
        <v>29246</v>
      </c>
      <c r="B45" s="98" t="s">
        <v>715</v>
      </c>
      <c r="C45" s="98" t="s">
        <v>681</v>
      </c>
      <c r="D45" s="98" t="s">
        <v>690</v>
      </c>
      <c r="E45" s="98" t="s">
        <v>697</v>
      </c>
      <c r="F45" s="98" t="s">
        <v>698</v>
      </c>
      <c r="G45" s="99" t="s">
        <v>699</v>
      </c>
      <c r="H45" s="99" t="s">
        <v>685</v>
      </c>
      <c r="I45" s="100">
        <v>44958</v>
      </c>
      <c r="J45" s="100">
        <v>45260</v>
      </c>
      <c r="K45" s="336" t="s">
        <v>664</v>
      </c>
      <c r="L45" s="337"/>
      <c r="M45" s="101" t="s">
        <v>665</v>
      </c>
      <c r="N45" s="123"/>
      <c r="O45" s="124"/>
      <c r="P45" s="126" t="s">
        <v>716</v>
      </c>
      <c r="Q45" s="128" t="s">
        <v>687</v>
      </c>
      <c r="R45" s="113">
        <v>0</v>
      </c>
      <c r="S45" s="113">
        <v>0</v>
      </c>
      <c r="T45" s="117">
        <v>0.83</v>
      </c>
      <c r="U45" s="113">
        <f t="shared" si="0"/>
        <v>0.83</v>
      </c>
      <c r="V45" s="120"/>
      <c r="W45" s="120"/>
      <c r="X45" s="120"/>
      <c r="Y45" s="120"/>
      <c r="Z45" s="120"/>
      <c r="AA45" s="120"/>
      <c r="AB45" s="120"/>
      <c r="AC45" s="120"/>
      <c r="AD45" s="120"/>
      <c r="AE45" s="120"/>
      <c r="AF45" s="120"/>
      <c r="AG45" s="120"/>
      <c r="AH45" s="120"/>
    </row>
    <row r="46" spans="1:34" ht="266">
      <c r="A46" s="98">
        <v>29723</v>
      </c>
      <c r="B46" s="98" t="s">
        <v>717</v>
      </c>
      <c r="C46" s="98" t="s">
        <v>681</v>
      </c>
      <c r="D46" s="98" t="s">
        <v>690</v>
      </c>
      <c r="E46" s="98" t="s">
        <v>691</v>
      </c>
      <c r="F46" s="98" t="s">
        <v>698</v>
      </c>
      <c r="G46" s="99" t="s">
        <v>699</v>
      </c>
      <c r="H46" s="99" t="s">
        <v>685</v>
      </c>
      <c r="I46" s="100">
        <v>44958</v>
      </c>
      <c r="J46" s="100">
        <v>45260</v>
      </c>
      <c r="K46" s="336" t="s">
        <v>664</v>
      </c>
      <c r="L46" s="337"/>
      <c r="M46" s="101" t="s">
        <v>665</v>
      </c>
      <c r="N46" s="123"/>
      <c r="O46" s="124"/>
      <c r="P46" s="126" t="s">
        <v>718</v>
      </c>
      <c r="Q46" s="128" t="s">
        <v>687</v>
      </c>
      <c r="R46" s="113">
        <v>0</v>
      </c>
      <c r="S46" s="113">
        <v>0</v>
      </c>
      <c r="T46" s="117">
        <v>0.83</v>
      </c>
      <c r="U46" s="113">
        <f t="shared" si="0"/>
        <v>0.83</v>
      </c>
      <c r="V46" s="120"/>
      <c r="W46" s="120"/>
      <c r="X46" s="120"/>
      <c r="Y46" s="120"/>
      <c r="Z46" s="120"/>
      <c r="AA46" s="120"/>
      <c r="AB46" s="120"/>
      <c r="AC46" s="120"/>
      <c r="AD46" s="120"/>
      <c r="AE46" s="120"/>
      <c r="AF46" s="120"/>
      <c r="AG46" s="120"/>
      <c r="AH46" s="120"/>
    </row>
    <row r="47" spans="1:34" ht="266">
      <c r="A47" s="98">
        <v>29755</v>
      </c>
      <c r="B47" s="98" t="s">
        <v>719</v>
      </c>
      <c r="C47" s="98" t="s">
        <v>681</v>
      </c>
      <c r="D47" s="98" t="s">
        <v>690</v>
      </c>
      <c r="E47" s="98" t="s">
        <v>697</v>
      </c>
      <c r="F47" s="98" t="s">
        <v>698</v>
      </c>
      <c r="G47" s="99" t="s">
        <v>699</v>
      </c>
      <c r="H47" s="99" t="s">
        <v>685</v>
      </c>
      <c r="I47" s="100">
        <v>44958</v>
      </c>
      <c r="J47" s="100">
        <v>45260</v>
      </c>
      <c r="K47" s="336" t="s">
        <v>664</v>
      </c>
      <c r="L47" s="337"/>
      <c r="M47" s="101" t="s">
        <v>665</v>
      </c>
      <c r="N47" s="123"/>
      <c r="O47" s="124"/>
      <c r="P47" s="126" t="s">
        <v>720</v>
      </c>
      <c r="Q47" s="128" t="s">
        <v>687</v>
      </c>
      <c r="R47" s="113">
        <v>0</v>
      </c>
      <c r="S47" s="113">
        <v>0</v>
      </c>
      <c r="T47" s="117">
        <v>0.83</v>
      </c>
      <c r="U47" s="113">
        <f t="shared" si="0"/>
        <v>0.83</v>
      </c>
      <c r="V47" s="120"/>
      <c r="W47" s="120"/>
      <c r="X47" s="120"/>
      <c r="Y47" s="120"/>
      <c r="Z47" s="120"/>
      <c r="AA47" s="120"/>
      <c r="AB47" s="120"/>
      <c r="AC47" s="120"/>
      <c r="AD47" s="120"/>
      <c r="AE47" s="120"/>
      <c r="AF47" s="120"/>
      <c r="AG47" s="120"/>
      <c r="AH47" s="120"/>
    </row>
    <row r="48" spans="1:34" ht="266">
      <c r="A48" s="98">
        <v>29760</v>
      </c>
      <c r="B48" s="98" t="s">
        <v>721</v>
      </c>
      <c r="C48" s="98" t="s">
        <v>681</v>
      </c>
      <c r="D48" s="98" t="s">
        <v>690</v>
      </c>
      <c r="E48" s="98" t="s">
        <v>697</v>
      </c>
      <c r="F48" s="98" t="s">
        <v>698</v>
      </c>
      <c r="G48" s="99" t="s">
        <v>699</v>
      </c>
      <c r="H48" s="99" t="s">
        <v>685</v>
      </c>
      <c r="I48" s="100">
        <v>44958</v>
      </c>
      <c r="J48" s="100">
        <v>45260</v>
      </c>
      <c r="K48" s="336" t="s">
        <v>664</v>
      </c>
      <c r="L48" s="337"/>
      <c r="M48" s="101" t="s">
        <v>665</v>
      </c>
      <c r="N48" s="123"/>
      <c r="O48" s="123"/>
      <c r="P48" s="126" t="s">
        <v>722</v>
      </c>
      <c r="Q48" s="131" t="s">
        <v>723</v>
      </c>
      <c r="R48" s="113">
        <v>0</v>
      </c>
      <c r="S48" s="113">
        <v>0</v>
      </c>
      <c r="T48" s="117">
        <v>0.83</v>
      </c>
      <c r="U48" s="113">
        <f t="shared" si="0"/>
        <v>0.83</v>
      </c>
      <c r="V48" s="120"/>
      <c r="W48" s="120"/>
      <c r="X48" s="120"/>
      <c r="Y48" s="120"/>
      <c r="Z48" s="120"/>
      <c r="AA48" s="120"/>
      <c r="AB48" s="120"/>
      <c r="AC48" s="120"/>
      <c r="AD48" s="120"/>
      <c r="AE48" s="120"/>
      <c r="AF48" s="120"/>
      <c r="AG48" s="120"/>
      <c r="AH48" s="120"/>
    </row>
    <row r="49" spans="1:34" ht="18">
      <c r="A49" s="120"/>
      <c r="B49" s="120"/>
      <c r="C49" s="120"/>
      <c r="D49" s="120"/>
      <c r="E49" s="120"/>
      <c r="F49" s="120"/>
      <c r="G49" s="120"/>
      <c r="H49" s="120"/>
      <c r="I49" s="120"/>
      <c r="J49" s="120"/>
      <c r="K49" s="120"/>
      <c r="L49" s="120"/>
      <c r="M49" s="120"/>
      <c r="N49" s="120"/>
      <c r="O49" s="120"/>
      <c r="P49" s="120"/>
      <c r="Q49" s="116" t="s">
        <v>724</v>
      </c>
      <c r="R49" s="103">
        <f>+AVERAGE(R25:R48)</f>
        <v>0</v>
      </c>
      <c r="S49" s="103">
        <f>+AVERAGE(S25:S48)</f>
        <v>0</v>
      </c>
      <c r="T49" s="103">
        <f>+AVERAGE(T25:T48)</f>
        <v>0.59500000000000008</v>
      </c>
      <c r="U49" s="103">
        <f>+SUM(R49:T49)</f>
        <v>0.59500000000000008</v>
      </c>
      <c r="V49" s="120"/>
      <c r="W49" s="120"/>
      <c r="X49" s="120"/>
      <c r="Y49" s="120"/>
      <c r="Z49" s="120"/>
      <c r="AA49" s="120"/>
      <c r="AB49" s="120"/>
      <c r="AC49" s="120"/>
      <c r="AD49" s="120"/>
      <c r="AE49" s="120"/>
      <c r="AF49" s="120"/>
      <c r="AG49" s="120"/>
      <c r="AH49" s="120"/>
    </row>
    <row r="50" spans="1:34" ht="18">
      <c r="A50" s="120"/>
      <c r="B50" s="120"/>
      <c r="C50" s="120"/>
      <c r="D50" s="120"/>
      <c r="E50" s="120"/>
      <c r="F50" s="120"/>
      <c r="G50" s="120"/>
      <c r="H50" s="120"/>
      <c r="I50" s="120"/>
      <c r="J50" s="120"/>
      <c r="K50" s="120"/>
      <c r="L50" s="120"/>
      <c r="M50" s="120"/>
      <c r="N50" s="120"/>
      <c r="O50" s="120"/>
      <c r="P50" s="120"/>
      <c r="Q50" s="120"/>
      <c r="R50" s="120"/>
      <c r="S50" s="120"/>
      <c r="T50" s="132"/>
      <c r="U50" s="120"/>
      <c r="V50" s="120"/>
      <c r="W50" s="120"/>
      <c r="X50" s="120"/>
      <c r="Y50" s="120"/>
      <c r="Z50" s="120"/>
      <c r="AA50" s="120"/>
      <c r="AB50" s="120"/>
      <c r="AC50" s="120"/>
      <c r="AD50" s="120"/>
      <c r="AE50" s="120"/>
      <c r="AF50" s="120"/>
      <c r="AG50" s="120"/>
      <c r="AH50" s="120"/>
    </row>
    <row r="51" spans="1:34" ht="18">
      <c r="A51" s="120"/>
      <c r="B51" s="120"/>
      <c r="C51" s="120"/>
      <c r="D51" s="120"/>
      <c r="E51" s="120"/>
      <c r="F51" s="120"/>
      <c r="G51" s="120"/>
      <c r="H51" s="120"/>
      <c r="I51" s="120"/>
      <c r="J51" s="120"/>
      <c r="K51" s="120"/>
      <c r="L51" s="120"/>
      <c r="M51" s="120"/>
      <c r="N51" s="120"/>
      <c r="O51" s="120"/>
      <c r="P51" s="120"/>
      <c r="Q51" s="120"/>
      <c r="R51" s="120"/>
      <c r="S51" s="120"/>
      <c r="T51" s="132"/>
      <c r="U51" s="120"/>
      <c r="V51" s="120"/>
      <c r="W51" s="120"/>
      <c r="X51" s="120"/>
      <c r="Y51" s="120"/>
      <c r="Z51" s="120"/>
      <c r="AA51" s="120"/>
      <c r="AB51" s="120"/>
      <c r="AC51" s="120"/>
      <c r="AD51" s="120"/>
      <c r="AE51" s="120"/>
      <c r="AF51" s="120"/>
      <c r="AG51" s="120"/>
      <c r="AH51" s="120"/>
    </row>
    <row r="52" spans="1:34" ht="18">
      <c r="A52" s="120"/>
      <c r="B52" s="120"/>
      <c r="C52" s="120"/>
      <c r="D52" s="120"/>
      <c r="E52" s="120"/>
      <c r="F52" s="120"/>
      <c r="G52" s="120"/>
      <c r="H52" s="120"/>
      <c r="I52" s="120"/>
      <c r="J52" s="120"/>
      <c r="K52" s="120"/>
      <c r="L52" s="120"/>
      <c r="M52" s="120"/>
      <c r="N52" s="120"/>
      <c r="O52" s="120"/>
      <c r="P52" s="120"/>
      <c r="Q52" s="120"/>
      <c r="R52" s="120"/>
      <c r="S52" s="120"/>
      <c r="T52" s="132"/>
      <c r="U52" s="120"/>
      <c r="V52" s="120"/>
      <c r="W52" s="120"/>
      <c r="X52" s="120"/>
      <c r="Y52" s="120"/>
      <c r="Z52" s="120"/>
      <c r="AA52" s="120"/>
      <c r="AB52" s="120"/>
      <c r="AC52" s="120"/>
      <c r="AD52" s="120"/>
      <c r="AE52" s="120"/>
      <c r="AF52" s="120"/>
      <c r="AG52" s="120"/>
      <c r="AH52" s="120"/>
    </row>
    <row r="53" spans="1:34" ht="18">
      <c r="A53" s="120"/>
      <c r="B53" s="120"/>
      <c r="C53" s="120"/>
      <c r="D53" s="120"/>
      <c r="E53" s="120"/>
      <c r="F53" s="120"/>
      <c r="G53" s="120"/>
      <c r="H53" s="120"/>
      <c r="I53" s="120"/>
      <c r="J53" s="120"/>
      <c r="K53" s="120"/>
      <c r="L53" s="120"/>
      <c r="M53" s="120"/>
      <c r="N53" s="120"/>
      <c r="O53" s="120"/>
      <c r="P53" s="120"/>
      <c r="Q53" s="120"/>
      <c r="R53" s="120"/>
      <c r="S53" s="120"/>
      <c r="T53" s="132"/>
      <c r="U53" s="120"/>
      <c r="V53" s="120"/>
      <c r="W53" s="120"/>
      <c r="X53" s="120"/>
      <c r="Y53" s="120"/>
      <c r="Z53" s="120"/>
      <c r="AA53" s="120"/>
      <c r="AB53" s="120"/>
      <c r="AC53" s="120"/>
      <c r="AD53" s="120"/>
      <c r="AE53" s="120"/>
      <c r="AF53" s="120"/>
      <c r="AG53" s="120"/>
      <c r="AH53" s="120"/>
    </row>
    <row r="54" spans="1:34" ht="18">
      <c r="A54" s="120"/>
      <c r="B54" s="120"/>
      <c r="C54" s="120"/>
      <c r="D54" s="120"/>
      <c r="E54" s="120"/>
      <c r="F54" s="120"/>
      <c r="G54" s="120"/>
      <c r="H54" s="120"/>
      <c r="I54" s="120"/>
      <c r="J54" s="120"/>
      <c r="K54" s="120"/>
      <c r="L54" s="120"/>
      <c r="M54" s="120"/>
      <c r="N54" s="120"/>
      <c r="O54" s="120"/>
      <c r="P54" s="120"/>
      <c r="Q54" s="120"/>
      <c r="R54" s="120"/>
      <c r="S54" s="120"/>
      <c r="T54" s="132"/>
      <c r="U54" s="120"/>
      <c r="V54" s="120"/>
      <c r="W54" s="120"/>
      <c r="X54" s="120"/>
      <c r="Y54" s="120"/>
      <c r="Z54" s="120"/>
      <c r="AA54" s="120"/>
      <c r="AB54" s="120"/>
      <c r="AC54" s="120"/>
      <c r="AD54" s="120"/>
      <c r="AE54" s="120"/>
      <c r="AF54" s="120"/>
      <c r="AG54" s="120"/>
      <c r="AH54" s="120"/>
    </row>
    <row r="55" spans="1:34" ht="18">
      <c r="A55" s="120"/>
      <c r="B55" s="120"/>
      <c r="C55" s="120"/>
      <c r="D55" s="120"/>
      <c r="E55" s="120"/>
      <c r="F55" s="120"/>
      <c r="G55" s="120"/>
      <c r="H55" s="120"/>
      <c r="I55" s="120"/>
      <c r="J55" s="120"/>
      <c r="K55" s="120"/>
      <c r="L55" s="120"/>
      <c r="M55" s="120"/>
      <c r="N55" s="120"/>
      <c r="O55" s="120"/>
      <c r="P55" s="120"/>
      <c r="Q55" s="120"/>
      <c r="R55" s="120"/>
      <c r="S55" s="120"/>
      <c r="T55" s="132"/>
      <c r="U55" s="120"/>
      <c r="V55" s="120"/>
      <c r="W55" s="120"/>
      <c r="X55" s="120"/>
      <c r="Y55" s="120"/>
      <c r="Z55" s="120"/>
      <c r="AA55" s="120"/>
      <c r="AB55" s="120"/>
      <c r="AC55" s="120"/>
      <c r="AD55" s="120"/>
      <c r="AE55" s="120"/>
      <c r="AF55" s="120"/>
      <c r="AG55" s="120"/>
      <c r="AH55" s="120"/>
    </row>
    <row r="56" spans="1:34" ht="18">
      <c r="A56" s="120"/>
      <c r="B56" s="120"/>
      <c r="C56" s="120"/>
      <c r="D56" s="120"/>
      <c r="E56" s="120"/>
      <c r="F56" s="120"/>
      <c r="G56" s="120"/>
      <c r="H56" s="120"/>
      <c r="I56" s="120"/>
      <c r="J56" s="120"/>
      <c r="K56" s="120"/>
      <c r="L56" s="120"/>
      <c r="M56" s="120"/>
      <c r="N56" s="120"/>
      <c r="O56" s="120"/>
      <c r="P56" s="120"/>
      <c r="Q56" s="120"/>
      <c r="R56" s="120"/>
      <c r="S56" s="120"/>
      <c r="T56" s="132"/>
      <c r="U56" s="120"/>
      <c r="V56" s="120"/>
      <c r="W56" s="120"/>
      <c r="X56" s="120"/>
      <c r="Y56" s="120"/>
      <c r="Z56" s="120"/>
      <c r="AA56" s="120"/>
      <c r="AB56" s="120"/>
      <c r="AC56" s="120"/>
      <c r="AD56" s="120"/>
      <c r="AE56" s="120"/>
      <c r="AF56" s="120"/>
      <c r="AG56" s="120"/>
      <c r="AH56" s="120"/>
    </row>
    <row r="57" spans="1:34" ht="18">
      <c r="A57" s="120"/>
      <c r="B57" s="120"/>
      <c r="C57" s="120"/>
      <c r="D57" s="120"/>
      <c r="E57" s="120"/>
      <c r="F57" s="120"/>
      <c r="G57" s="120"/>
      <c r="H57" s="120"/>
      <c r="I57" s="120"/>
      <c r="J57" s="120"/>
      <c r="K57" s="120"/>
      <c r="L57" s="120"/>
      <c r="M57" s="120"/>
      <c r="N57" s="120"/>
      <c r="O57" s="120"/>
      <c r="P57" s="120"/>
      <c r="Q57" s="120"/>
      <c r="R57" s="120"/>
      <c r="S57" s="120"/>
      <c r="T57" s="132"/>
      <c r="U57" s="120"/>
      <c r="V57" s="120"/>
      <c r="W57" s="120"/>
      <c r="X57" s="120"/>
      <c r="Y57" s="120"/>
      <c r="Z57" s="120"/>
      <c r="AA57" s="120"/>
      <c r="AB57" s="120"/>
      <c r="AC57" s="120"/>
      <c r="AD57" s="120"/>
      <c r="AE57" s="120"/>
      <c r="AF57" s="120"/>
      <c r="AG57" s="120"/>
      <c r="AH57" s="120"/>
    </row>
    <row r="58" spans="1:34" ht="18">
      <c r="A58" s="120"/>
      <c r="B58" s="120"/>
      <c r="C58" s="120"/>
      <c r="D58" s="120"/>
      <c r="E58" s="120"/>
      <c r="F58" s="120"/>
      <c r="G58" s="120"/>
      <c r="H58" s="120"/>
      <c r="I58" s="120"/>
      <c r="J58" s="120"/>
      <c r="K58" s="120"/>
      <c r="L58" s="120"/>
      <c r="M58" s="120"/>
      <c r="N58" s="120"/>
      <c r="O58" s="120"/>
      <c r="P58" s="120"/>
      <c r="Q58" s="120"/>
      <c r="R58" s="120"/>
      <c r="S58" s="120"/>
      <c r="T58" s="132"/>
      <c r="U58" s="120"/>
      <c r="V58" s="120"/>
      <c r="W58" s="120"/>
      <c r="X58" s="120"/>
      <c r="Y58" s="120"/>
      <c r="Z58" s="120"/>
      <c r="AA58" s="120"/>
      <c r="AB58" s="120"/>
      <c r="AC58" s="120"/>
      <c r="AD58" s="120"/>
      <c r="AE58" s="120"/>
      <c r="AF58" s="120"/>
      <c r="AG58" s="120"/>
      <c r="AH58" s="120"/>
    </row>
    <row r="59" spans="1:34" ht="18">
      <c r="A59" s="120"/>
      <c r="B59" s="120"/>
      <c r="C59" s="120"/>
      <c r="D59" s="120"/>
      <c r="E59" s="120"/>
      <c r="F59" s="120"/>
      <c r="G59" s="120"/>
      <c r="H59" s="120"/>
      <c r="I59" s="120"/>
      <c r="J59" s="120"/>
      <c r="K59" s="120"/>
      <c r="L59" s="120"/>
      <c r="M59" s="120"/>
      <c r="N59" s="120"/>
      <c r="O59" s="120"/>
      <c r="P59" s="120"/>
      <c r="Q59" s="120"/>
      <c r="R59" s="120"/>
      <c r="S59" s="120"/>
      <c r="T59" s="132"/>
      <c r="U59" s="120"/>
      <c r="V59" s="120"/>
      <c r="W59" s="120"/>
      <c r="X59" s="120"/>
      <c r="Y59" s="120"/>
      <c r="Z59" s="120"/>
      <c r="AA59" s="120"/>
      <c r="AB59" s="120"/>
      <c r="AC59" s="120"/>
      <c r="AD59" s="120"/>
      <c r="AE59" s="120"/>
      <c r="AF59" s="120"/>
      <c r="AG59" s="120"/>
      <c r="AH59" s="120"/>
    </row>
    <row r="60" spans="1:34" ht="18">
      <c r="A60" s="120"/>
      <c r="B60" s="120"/>
      <c r="C60" s="120"/>
      <c r="D60" s="120"/>
      <c r="E60" s="120"/>
      <c r="F60" s="120"/>
      <c r="G60" s="120"/>
      <c r="H60" s="120"/>
      <c r="I60" s="120"/>
      <c r="J60" s="120"/>
      <c r="K60" s="120"/>
      <c r="L60" s="120"/>
      <c r="M60" s="120"/>
      <c r="N60" s="120"/>
      <c r="O60" s="120"/>
      <c r="P60" s="120"/>
      <c r="Q60" s="120"/>
      <c r="R60" s="120"/>
      <c r="S60" s="120"/>
      <c r="T60" s="132"/>
      <c r="U60" s="120"/>
      <c r="V60" s="120"/>
      <c r="W60" s="120"/>
      <c r="X60" s="120"/>
      <c r="Y60" s="120"/>
      <c r="Z60" s="120"/>
      <c r="AA60" s="120"/>
      <c r="AB60" s="120"/>
      <c r="AC60" s="120"/>
      <c r="AD60" s="120"/>
      <c r="AE60" s="120"/>
      <c r="AF60" s="120"/>
      <c r="AG60" s="120"/>
      <c r="AH60" s="120"/>
    </row>
    <row r="61" spans="1:34" ht="18">
      <c r="A61" s="120"/>
      <c r="B61" s="120"/>
      <c r="C61" s="120"/>
      <c r="D61" s="120"/>
      <c r="E61" s="120"/>
      <c r="F61" s="120"/>
      <c r="G61" s="120"/>
      <c r="H61" s="120"/>
      <c r="I61" s="120"/>
      <c r="J61" s="120"/>
      <c r="K61" s="120"/>
      <c r="L61" s="120"/>
      <c r="M61" s="120"/>
      <c r="N61" s="120"/>
      <c r="O61" s="120"/>
      <c r="P61" s="120"/>
      <c r="Q61" s="120"/>
      <c r="R61" s="120"/>
      <c r="S61" s="120"/>
      <c r="T61" s="132"/>
      <c r="U61" s="120"/>
      <c r="V61" s="120"/>
      <c r="W61" s="120"/>
      <c r="X61" s="120"/>
      <c r="Y61" s="120"/>
      <c r="Z61" s="120"/>
      <c r="AA61" s="120"/>
      <c r="AB61" s="120"/>
      <c r="AC61" s="120"/>
      <c r="AD61" s="120"/>
      <c r="AE61" s="120"/>
      <c r="AF61" s="120"/>
      <c r="AG61" s="120"/>
      <c r="AH61" s="120"/>
    </row>
    <row r="62" spans="1:34" ht="18">
      <c r="A62" s="120"/>
      <c r="B62" s="120"/>
      <c r="C62" s="120"/>
      <c r="D62" s="120"/>
      <c r="E62" s="120"/>
      <c r="F62" s="120"/>
      <c r="G62" s="120"/>
      <c r="H62" s="120"/>
      <c r="I62" s="120"/>
      <c r="J62" s="120"/>
      <c r="K62" s="120"/>
      <c r="L62" s="120"/>
      <c r="M62" s="120"/>
      <c r="N62" s="120"/>
      <c r="O62" s="120"/>
      <c r="P62" s="120"/>
      <c r="Q62" s="120"/>
      <c r="R62" s="120"/>
      <c r="S62" s="120"/>
      <c r="T62" s="132"/>
      <c r="U62" s="120"/>
      <c r="V62" s="120"/>
      <c r="W62" s="120"/>
      <c r="X62" s="120"/>
      <c r="Y62" s="120"/>
      <c r="Z62" s="120"/>
      <c r="AA62" s="120"/>
      <c r="AB62" s="120"/>
      <c r="AC62" s="120"/>
      <c r="AD62" s="120"/>
      <c r="AE62" s="120"/>
      <c r="AF62" s="120"/>
      <c r="AG62" s="120"/>
      <c r="AH62" s="120"/>
    </row>
    <row r="63" spans="1:34" ht="18">
      <c r="A63" s="120"/>
      <c r="B63" s="120"/>
      <c r="C63" s="120"/>
      <c r="D63" s="120"/>
      <c r="E63" s="120"/>
      <c r="F63" s="120"/>
      <c r="G63" s="120"/>
      <c r="H63" s="120"/>
      <c r="I63" s="120"/>
      <c r="J63" s="120"/>
      <c r="K63" s="120"/>
      <c r="L63" s="120"/>
      <c r="M63" s="120"/>
      <c r="N63" s="120"/>
      <c r="O63" s="120"/>
      <c r="P63" s="120"/>
      <c r="Q63" s="120"/>
      <c r="R63" s="120"/>
      <c r="S63" s="120"/>
      <c r="T63" s="132"/>
      <c r="U63" s="120"/>
      <c r="V63" s="120"/>
      <c r="W63" s="120"/>
      <c r="X63" s="120"/>
      <c r="Y63" s="120"/>
      <c r="Z63" s="120"/>
      <c r="AA63" s="120"/>
      <c r="AB63" s="120"/>
      <c r="AC63" s="120"/>
      <c r="AD63" s="120"/>
      <c r="AE63" s="120"/>
      <c r="AF63" s="120"/>
      <c r="AG63" s="120"/>
      <c r="AH63" s="120"/>
    </row>
    <row r="64" spans="1:34" ht="18">
      <c r="A64" s="120"/>
      <c r="B64" s="120"/>
      <c r="C64" s="120"/>
      <c r="D64" s="120"/>
      <c r="E64" s="120"/>
      <c r="F64" s="120"/>
      <c r="G64" s="120"/>
      <c r="H64" s="120"/>
      <c r="I64" s="120"/>
      <c r="J64" s="120"/>
      <c r="K64" s="120"/>
      <c r="L64" s="120"/>
      <c r="M64" s="120"/>
      <c r="N64" s="120"/>
      <c r="O64" s="120"/>
      <c r="P64" s="120"/>
      <c r="Q64" s="120"/>
      <c r="R64" s="120"/>
      <c r="S64" s="120"/>
      <c r="T64" s="132"/>
      <c r="U64" s="120"/>
      <c r="V64" s="120"/>
      <c r="W64" s="120"/>
      <c r="X64" s="120"/>
      <c r="Y64" s="120"/>
      <c r="Z64" s="120"/>
      <c r="AA64" s="120"/>
      <c r="AB64" s="120"/>
      <c r="AC64" s="120"/>
      <c r="AD64" s="120"/>
      <c r="AE64" s="120"/>
      <c r="AF64" s="120"/>
      <c r="AG64" s="120"/>
      <c r="AH64" s="120"/>
    </row>
    <row r="65" spans="1:34" ht="18">
      <c r="A65" s="120"/>
      <c r="B65" s="120"/>
      <c r="C65" s="120"/>
      <c r="D65" s="120"/>
      <c r="E65" s="120"/>
      <c r="F65" s="120"/>
      <c r="G65" s="120"/>
      <c r="H65" s="120"/>
      <c r="I65" s="120"/>
      <c r="J65" s="120"/>
      <c r="K65" s="120"/>
      <c r="L65" s="120"/>
      <c r="M65" s="120"/>
      <c r="N65" s="120"/>
      <c r="O65" s="120"/>
      <c r="P65" s="120"/>
      <c r="Q65" s="120"/>
      <c r="R65" s="120"/>
      <c r="S65" s="120"/>
      <c r="T65" s="132"/>
      <c r="U65" s="120"/>
      <c r="V65" s="120"/>
      <c r="W65" s="120"/>
      <c r="X65" s="120"/>
      <c r="Y65" s="120"/>
      <c r="Z65" s="120"/>
      <c r="AA65" s="120"/>
      <c r="AB65" s="120"/>
      <c r="AC65" s="120"/>
      <c r="AD65" s="120"/>
      <c r="AE65" s="120"/>
      <c r="AF65" s="120"/>
      <c r="AG65" s="120"/>
      <c r="AH65" s="120"/>
    </row>
    <row r="66" spans="1:34" ht="18">
      <c r="A66" s="120"/>
      <c r="B66" s="120"/>
      <c r="C66" s="120"/>
      <c r="D66" s="120"/>
      <c r="E66" s="120"/>
      <c r="F66" s="120"/>
      <c r="G66" s="120"/>
      <c r="H66" s="120"/>
      <c r="I66" s="120"/>
      <c r="J66" s="120"/>
      <c r="K66" s="120"/>
      <c r="L66" s="120"/>
      <c r="M66" s="120"/>
      <c r="N66" s="120"/>
      <c r="O66" s="120"/>
      <c r="P66" s="120"/>
      <c r="Q66" s="120"/>
      <c r="R66" s="120"/>
      <c r="S66" s="120"/>
      <c r="T66" s="132"/>
      <c r="U66" s="120"/>
      <c r="V66" s="120"/>
      <c r="W66" s="120"/>
      <c r="X66" s="120"/>
      <c r="Y66" s="120"/>
      <c r="Z66" s="120"/>
      <c r="AA66" s="120"/>
      <c r="AB66" s="120"/>
      <c r="AC66" s="120"/>
      <c r="AD66" s="120"/>
      <c r="AE66" s="120"/>
      <c r="AF66" s="120"/>
      <c r="AG66" s="120"/>
      <c r="AH66" s="120"/>
    </row>
    <row r="67" spans="1:34" ht="18">
      <c r="A67" s="120"/>
      <c r="B67" s="120"/>
      <c r="C67" s="120"/>
      <c r="D67" s="120"/>
      <c r="E67" s="120"/>
      <c r="F67" s="120"/>
      <c r="G67" s="120"/>
      <c r="H67" s="120"/>
      <c r="I67" s="120"/>
      <c r="J67" s="120"/>
      <c r="K67" s="120"/>
      <c r="L67" s="120"/>
      <c r="M67" s="120"/>
      <c r="N67" s="120"/>
      <c r="O67" s="120"/>
      <c r="P67" s="120"/>
      <c r="Q67" s="120"/>
      <c r="R67" s="120"/>
      <c r="S67" s="120"/>
      <c r="T67" s="132"/>
      <c r="U67" s="120"/>
      <c r="V67" s="120"/>
      <c r="W67" s="120"/>
      <c r="X67" s="120"/>
      <c r="Y67" s="120"/>
      <c r="Z67" s="120"/>
      <c r="AA67" s="120"/>
      <c r="AB67" s="120"/>
      <c r="AC67" s="120"/>
      <c r="AD67" s="120"/>
      <c r="AE67" s="120"/>
      <c r="AF67" s="120"/>
      <c r="AG67" s="120"/>
      <c r="AH67" s="120"/>
    </row>
    <row r="68" spans="1:34" ht="18">
      <c r="A68" s="120"/>
      <c r="B68" s="120"/>
      <c r="C68" s="120"/>
      <c r="D68" s="120"/>
      <c r="E68" s="120"/>
      <c r="F68" s="120"/>
      <c r="G68" s="120"/>
      <c r="H68" s="120"/>
      <c r="I68" s="120"/>
      <c r="J68" s="120"/>
      <c r="K68" s="120"/>
      <c r="L68" s="120"/>
      <c r="M68" s="120"/>
      <c r="N68" s="120"/>
      <c r="O68" s="120"/>
      <c r="P68" s="120"/>
      <c r="Q68" s="120"/>
      <c r="R68" s="120"/>
      <c r="S68" s="120"/>
      <c r="T68" s="132"/>
      <c r="U68" s="120"/>
      <c r="V68" s="120"/>
      <c r="W68" s="120"/>
      <c r="X68" s="120"/>
      <c r="Y68" s="120"/>
      <c r="Z68" s="120"/>
      <c r="AA68" s="120"/>
      <c r="AB68" s="120"/>
      <c r="AC68" s="120"/>
      <c r="AD68" s="120"/>
      <c r="AE68" s="120"/>
      <c r="AF68" s="120"/>
      <c r="AG68" s="120"/>
      <c r="AH68" s="120"/>
    </row>
    <row r="69" spans="1:34" ht="18">
      <c r="A69" s="120"/>
      <c r="B69" s="120"/>
      <c r="C69" s="120"/>
      <c r="D69" s="120"/>
      <c r="E69" s="120"/>
      <c r="F69" s="120"/>
      <c r="G69" s="120"/>
      <c r="H69" s="120"/>
      <c r="I69" s="120"/>
      <c r="J69" s="120"/>
      <c r="K69" s="120"/>
      <c r="L69" s="120"/>
      <c r="M69" s="120"/>
      <c r="N69" s="120"/>
      <c r="O69" s="120"/>
      <c r="P69" s="120"/>
      <c r="Q69" s="120"/>
      <c r="R69" s="120"/>
      <c r="S69" s="120"/>
      <c r="T69" s="132"/>
      <c r="U69" s="120"/>
      <c r="V69" s="120"/>
      <c r="W69" s="120"/>
      <c r="X69" s="120"/>
      <c r="Y69" s="120"/>
      <c r="Z69" s="120"/>
      <c r="AA69" s="120"/>
      <c r="AB69" s="120"/>
      <c r="AC69" s="120"/>
      <c r="AD69" s="120"/>
      <c r="AE69" s="120"/>
      <c r="AF69" s="120"/>
      <c r="AG69" s="120"/>
      <c r="AH69" s="120"/>
    </row>
    <row r="70" spans="1:34" ht="18">
      <c r="A70" s="120"/>
      <c r="B70" s="120"/>
      <c r="C70" s="120"/>
      <c r="D70" s="120"/>
      <c r="E70" s="120"/>
      <c r="F70" s="120"/>
      <c r="G70" s="120"/>
      <c r="H70" s="120"/>
      <c r="I70" s="120"/>
      <c r="J70" s="120"/>
      <c r="K70" s="120"/>
      <c r="L70" s="120"/>
      <c r="M70" s="120"/>
      <c r="N70" s="120"/>
      <c r="O70" s="120"/>
      <c r="P70" s="120"/>
      <c r="Q70" s="120"/>
      <c r="R70" s="120"/>
      <c r="S70" s="120"/>
      <c r="T70" s="132"/>
      <c r="U70" s="120"/>
      <c r="V70" s="120"/>
      <c r="W70" s="120"/>
      <c r="X70" s="120"/>
      <c r="Y70" s="120"/>
      <c r="Z70" s="120"/>
      <c r="AA70" s="120"/>
      <c r="AB70" s="120"/>
      <c r="AC70" s="120"/>
      <c r="AD70" s="120"/>
      <c r="AE70" s="120"/>
      <c r="AF70" s="120"/>
      <c r="AG70" s="120"/>
      <c r="AH70" s="120"/>
    </row>
    <row r="71" spans="1:34" ht="18">
      <c r="A71" s="120"/>
      <c r="B71" s="120"/>
      <c r="C71" s="120"/>
      <c r="D71" s="120"/>
      <c r="E71" s="120"/>
      <c r="F71" s="120"/>
      <c r="G71" s="120"/>
      <c r="H71" s="120"/>
      <c r="I71" s="120"/>
      <c r="J71" s="120"/>
      <c r="K71" s="120"/>
      <c r="L71" s="120"/>
      <c r="M71" s="120"/>
      <c r="N71" s="120"/>
      <c r="O71" s="120"/>
      <c r="P71" s="120"/>
      <c r="Q71" s="120"/>
      <c r="R71" s="120"/>
      <c r="S71" s="120"/>
      <c r="T71" s="132"/>
      <c r="U71" s="120"/>
      <c r="V71" s="120"/>
      <c r="W71" s="120"/>
      <c r="X71" s="120"/>
      <c r="Y71" s="120"/>
      <c r="Z71" s="120"/>
      <c r="AA71" s="120"/>
      <c r="AB71" s="120"/>
      <c r="AC71" s="120"/>
      <c r="AD71" s="120"/>
      <c r="AE71" s="120"/>
      <c r="AF71" s="120"/>
      <c r="AG71" s="120"/>
      <c r="AH71" s="120"/>
    </row>
    <row r="72" spans="1:34" ht="18">
      <c r="A72" s="120"/>
      <c r="B72" s="120"/>
      <c r="C72" s="120"/>
      <c r="D72" s="120"/>
      <c r="E72" s="120"/>
      <c r="F72" s="120"/>
      <c r="G72" s="120"/>
      <c r="H72" s="120"/>
      <c r="I72" s="120"/>
      <c r="J72" s="120"/>
      <c r="K72" s="120"/>
      <c r="L72" s="120"/>
      <c r="M72" s="120"/>
      <c r="N72" s="120"/>
      <c r="O72" s="120"/>
      <c r="P72" s="120"/>
      <c r="Q72" s="120"/>
      <c r="R72" s="120"/>
      <c r="S72" s="120"/>
      <c r="T72" s="132"/>
      <c r="U72" s="120"/>
      <c r="V72" s="120"/>
      <c r="W72" s="120"/>
      <c r="X72" s="120"/>
      <c r="Y72" s="120"/>
      <c r="Z72" s="120"/>
      <c r="AA72" s="120"/>
      <c r="AB72" s="120"/>
      <c r="AC72" s="120"/>
      <c r="AD72" s="120"/>
      <c r="AE72" s="120"/>
      <c r="AF72" s="120"/>
      <c r="AG72" s="120"/>
      <c r="AH72" s="120"/>
    </row>
    <row r="73" spans="1:34" ht="18">
      <c r="A73" s="120"/>
      <c r="B73" s="120"/>
      <c r="C73" s="120"/>
      <c r="D73" s="120"/>
      <c r="E73" s="120"/>
      <c r="F73" s="120"/>
      <c r="G73" s="120"/>
      <c r="H73" s="120"/>
      <c r="I73" s="120"/>
      <c r="J73" s="120"/>
      <c r="K73" s="120"/>
      <c r="L73" s="120"/>
      <c r="M73" s="120"/>
      <c r="N73" s="120"/>
      <c r="O73" s="120"/>
      <c r="P73" s="120"/>
      <c r="Q73" s="120"/>
      <c r="R73" s="120"/>
      <c r="S73" s="120"/>
      <c r="T73" s="132"/>
      <c r="U73" s="120"/>
      <c r="V73" s="120"/>
      <c r="W73" s="120"/>
      <c r="X73" s="120"/>
      <c r="Y73" s="120"/>
      <c r="Z73" s="120"/>
      <c r="AA73" s="120"/>
      <c r="AB73" s="120"/>
      <c r="AC73" s="120"/>
      <c r="AD73" s="120"/>
      <c r="AE73" s="120"/>
      <c r="AF73" s="120"/>
      <c r="AG73" s="120"/>
      <c r="AH73" s="120"/>
    </row>
    <row r="74" spans="1:34" ht="18">
      <c r="A74" s="120"/>
      <c r="B74" s="120"/>
      <c r="C74" s="120"/>
      <c r="D74" s="120"/>
      <c r="E74" s="120"/>
      <c r="F74" s="120"/>
      <c r="G74" s="120"/>
      <c r="H74" s="120"/>
      <c r="I74" s="120"/>
      <c r="J74" s="120"/>
      <c r="K74" s="120"/>
      <c r="L74" s="120"/>
      <c r="M74" s="120"/>
      <c r="N74" s="120"/>
      <c r="O74" s="120"/>
      <c r="P74" s="120"/>
      <c r="Q74" s="120"/>
      <c r="R74" s="120"/>
      <c r="S74" s="120"/>
      <c r="T74" s="132"/>
      <c r="U74" s="120"/>
      <c r="V74" s="120"/>
      <c r="W74" s="120"/>
      <c r="X74" s="120"/>
      <c r="Y74" s="120"/>
      <c r="Z74" s="120"/>
      <c r="AA74" s="120"/>
      <c r="AB74" s="120"/>
      <c r="AC74" s="120"/>
      <c r="AD74" s="120"/>
      <c r="AE74" s="120"/>
      <c r="AF74" s="120"/>
      <c r="AG74" s="120"/>
      <c r="AH74" s="120"/>
    </row>
    <row r="75" spans="1:34" ht="18">
      <c r="A75" s="120"/>
      <c r="B75" s="120"/>
      <c r="C75" s="120"/>
      <c r="D75" s="120"/>
      <c r="E75" s="120"/>
      <c r="F75" s="120"/>
      <c r="G75" s="120"/>
      <c r="H75" s="120"/>
      <c r="I75" s="120"/>
      <c r="J75" s="120"/>
      <c r="K75" s="120"/>
      <c r="L75" s="120"/>
      <c r="M75" s="120"/>
      <c r="N75" s="120"/>
      <c r="O75" s="120"/>
      <c r="P75" s="120"/>
      <c r="Q75" s="120"/>
      <c r="R75" s="120"/>
      <c r="S75" s="120"/>
      <c r="T75" s="132"/>
      <c r="U75" s="120"/>
      <c r="V75" s="120"/>
      <c r="W75" s="120"/>
      <c r="X75" s="120"/>
      <c r="Y75" s="120"/>
      <c r="Z75" s="120"/>
      <c r="AA75" s="120"/>
      <c r="AB75" s="120"/>
      <c r="AC75" s="120"/>
      <c r="AD75" s="120"/>
      <c r="AE75" s="120"/>
      <c r="AF75" s="120"/>
      <c r="AG75" s="120"/>
      <c r="AH75" s="120"/>
    </row>
    <row r="76" spans="1:34" ht="18">
      <c r="A76" s="120"/>
      <c r="B76" s="120"/>
      <c r="C76" s="120"/>
      <c r="D76" s="120"/>
      <c r="E76" s="120"/>
      <c r="F76" s="120"/>
      <c r="G76" s="120"/>
      <c r="H76" s="120"/>
      <c r="I76" s="120"/>
      <c r="J76" s="120"/>
      <c r="K76" s="120"/>
      <c r="L76" s="120"/>
      <c r="M76" s="120"/>
      <c r="N76" s="120"/>
      <c r="O76" s="120"/>
      <c r="P76" s="120"/>
      <c r="Q76" s="120"/>
      <c r="R76" s="120"/>
      <c r="S76" s="120"/>
      <c r="T76" s="132"/>
      <c r="U76" s="120"/>
      <c r="V76" s="120"/>
      <c r="W76" s="120"/>
      <c r="X76" s="120"/>
      <c r="Y76" s="120"/>
      <c r="Z76" s="120"/>
      <c r="AA76" s="120"/>
      <c r="AB76" s="120"/>
      <c r="AC76" s="120"/>
      <c r="AD76" s="120"/>
      <c r="AE76" s="120"/>
      <c r="AF76" s="120"/>
      <c r="AG76" s="120"/>
      <c r="AH76" s="120"/>
    </row>
    <row r="77" spans="1:34" ht="18">
      <c r="A77" s="120"/>
      <c r="B77" s="120"/>
      <c r="C77" s="120"/>
      <c r="D77" s="120"/>
      <c r="E77" s="120"/>
      <c r="F77" s="120"/>
      <c r="G77" s="120"/>
      <c r="H77" s="120"/>
      <c r="I77" s="120"/>
      <c r="J77" s="120"/>
      <c r="K77" s="120"/>
      <c r="L77" s="120"/>
      <c r="M77" s="120"/>
      <c r="N77" s="120"/>
      <c r="O77" s="120"/>
      <c r="P77" s="120"/>
      <c r="Q77" s="120"/>
      <c r="R77" s="120"/>
      <c r="S77" s="120"/>
      <c r="T77" s="132"/>
      <c r="U77" s="120"/>
      <c r="V77" s="120"/>
      <c r="W77" s="120"/>
      <c r="X77" s="120"/>
      <c r="Y77" s="120"/>
      <c r="Z77" s="120"/>
      <c r="AA77" s="120"/>
      <c r="AB77" s="120"/>
      <c r="AC77" s="120"/>
      <c r="AD77" s="120"/>
      <c r="AE77" s="120"/>
      <c r="AF77" s="120"/>
      <c r="AG77" s="120"/>
      <c r="AH77" s="120"/>
    </row>
    <row r="78" spans="1:34" ht="18">
      <c r="A78" s="120"/>
      <c r="B78" s="120"/>
      <c r="C78" s="120"/>
      <c r="D78" s="120"/>
      <c r="E78" s="120"/>
      <c r="F78" s="120"/>
      <c r="G78" s="120"/>
      <c r="H78" s="120"/>
      <c r="I78" s="120"/>
      <c r="J78" s="120"/>
      <c r="K78" s="120"/>
      <c r="L78" s="120"/>
      <c r="M78" s="120"/>
      <c r="N78" s="120"/>
      <c r="O78" s="120"/>
      <c r="P78" s="120"/>
      <c r="Q78" s="120"/>
      <c r="R78" s="120"/>
      <c r="S78" s="120"/>
      <c r="T78" s="132"/>
      <c r="U78" s="120"/>
      <c r="V78" s="120"/>
      <c r="W78" s="120"/>
      <c r="X78" s="120"/>
      <c r="Y78" s="120"/>
      <c r="Z78" s="120"/>
      <c r="AA78" s="120"/>
      <c r="AB78" s="120"/>
      <c r="AC78" s="120"/>
      <c r="AD78" s="120"/>
      <c r="AE78" s="120"/>
      <c r="AF78" s="120"/>
      <c r="AG78" s="120"/>
      <c r="AH78" s="120"/>
    </row>
    <row r="79" spans="1:34" ht="18">
      <c r="A79" s="120"/>
      <c r="B79" s="120"/>
      <c r="C79" s="120"/>
      <c r="D79" s="120"/>
      <c r="E79" s="120"/>
      <c r="F79" s="120"/>
      <c r="G79" s="120"/>
      <c r="H79" s="120"/>
      <c r="I79" s="120"/>
      <c r="J79" s="120"/>
      <c r="K79" s="120"/>
      <c r="L79" s="120"/>
      <c r="M79" s="120"/>
      <c r="N79" s="120"/>
      <c r="O79" s="120"/>
      <c r="P79" s="120"/>
      <c r="Q79" s="120"/>
      <c r="R79" s="120"/>
      <c r="S79" s="120"/>
      <c r="T79" s="132"/>
      <c r="U79" s="120"/>
      <c r="V79" s="120"/>
      <c r="W79" s="120"/>
      <c r="X79" s="120"/>
      <c r="Y79" s="120"/>
      <c r="Z79" s="120"/>
      <c r="AA79" s="120"/>
      <c r="AB79" s="120"/>
      <c r="AC79" s="120"/>
      <c r="AD79" s="120"/>
      <c r="AE79" s="120"/>
      <c r="AF79" s="120"/>
      <c r="AG79" s="120"/>
      <c r="AH79" s="120"/>
    </row>
    <row r="80" spans="1:34" ht="18">
      <c r="A80" s="120"/>
      <c r="B80" s="120"/>
      <c r="C80" s="120"/>
      <c r="D80" s="120"/>
      <c r="E80" s="120"/>
      <c r="F80" s="120"/>
      <c r="G80" s="120"/>
      <c r="H80" s="120"/>
      <c r="I80" s="120"/>
      <c r="J80" s="120"/>
      <c r="K80" s="120"/>
      <c r="L80" s="120"/>
      <c r="M80" s="120"/>
      <c r="N80" s="120"/>
      <c r="O80" s="120"/>
      <c r="P80" s="120"/>
      <c r="Q80" s="120"/>
      <c r="R80" s="120"/>
      <c r="S80" s="120"/>
      <c r="T80" s="132"/>
      <c r="U80" s="120"/>
      <c r="V80" s="120"/>
      <c r="W80" s="120"/>
      <c r="X80" s="120"/>
      <c r="Y80" s="120"/>
      <c r="Z80" s="120"/>
      <c r="AA80" s="120"/>
      <c r="AB80" s="120"/>
      <c r="AC80" s="120"/>
      <c r="AD80" s="120"/>
      <c r="AE80" s="120"/>
      <c r="AF80" s="120"/>
      <c r="AG80" s="120"/>
      <c r="AH80" s="120"/>
    </row>
    <row r="81" spans="1:34" ht="18">
      <c r="A81" s="120"/>
      <c r="B81" s="120"/>
      <c r="C81" s="120"/>
      <c r="D81" s="120"/>
      <c r="E81" s="120"/>
      <c r="F81" s="120"/>
      <c r="G81" s="120"/>
      <c r="H81" s="120"/>
      <c r="I81" s="120"/>
      <c r="J81" s="120"/>
      <c r="K81" s="120"/>
      <c r="L81" s="120"/>
      <c r="M81" s="120"/>
      <c r="N81" s="120"/>
      <c r="O81" s="120"/>
      <c r="P81" s="120"/>
      <c r="Q81" s="120"/>
      <c r="R81" s="120"/>
      <c r="S81" s="120"/>
      <c r="T81" s="132"/>
      <c r="U81" s="120"/>
      <c r="V81" s="120"/>
      <c r="W81" s="120"/>
      <c r="X81" s="120"/>
      <c r="Y81" s="120"/>
      <c r="Z81" s="120"/>
      <c r="AA81" s="120"/>
      <c r="AB81" s="120"/>
      <c r="AC81" s="120"/>
      <c r="AD81" s="120"/>
      <c r="AE81" s="120"/>
      <c r="AF81" s="120"/>
      <c r="AG81" s="120"/>
      <c r="AH81" s="120"/>
    </row>
    <row r="82" spans="1:34" ht="18">
      <c r="A82" s="120"/>
      <c r="B82" s="120"/>
      <c r="C82" s="120"/>
      <c r="D82" s="120"/>
      <c r="E82" s="120"/>
      <c r="F82" s="120"/>
      <c r="G82" s="120"/>
      <c r="H82" s="120"/>
      <c r="I82" s="120"/>
      <c r="J82" s="120"/>
      <c r="K82" s="120"/>
      <c r="L82" s="120"/>
      <c r="M82" s="120"/>
      <c r="N82" s="120"/>
      <c r="O82" s="120"/>
      <c r="P82" s="120"/>
      <c r="Q82" s="120"/>
      <c r="R82" s="120"/>
      <c r="S82" s="120"/>
      <c r="T82" s="132"/>
      <c r="U82" s="120"/>
      <c r="V82" s="120"/>
      <c r="W82" s="120"/>
      <c r="X82" s="120"/>
      <c r="Y82" s="120"/>
      <c r="Z82" s="120"/>
      <c r="AA82" s="120"/>
      <c r="AB82" s="120"/>
      <c r="AC82" s="120"/>
      <c r="AD82" s="120"/>
      <c r="AE82" s="120"/>
      <c r="AF82" s="120"/>
      <c r="AG82" s="120"/>
      <c r="AH82" s="120"/>
    </row>
    <row r="83" spans="1:34" ht="18">
      <c r="A83" s="120"/>
      <c r="B83" s="120"/>
      <c r="C83" s="120"/>
      <c r="D83" s="120"/>
      <c r="E83" s="120"/>
      <c r="F83" s="120"/>
      <c r="G83" s="120"/>
      <c r="H83" s="120"/>
      <c r="I83" s="120"/>
      <c r="J83" s="120"/>
      <c r="K83" s="120"/>
      <c r="L83" s="120"/>
      <c r="M83" s="120"/>
      <c r="N83" s="120"/>
      <c r="O83" s="120"/>
      <c r="P83" s="120"/>
      <c r="Q83" s="120"/>
      <c r="R83" s="120"/>
      <c r="S83" s="120"/>
      <c r="T83" s="132"/>
      <c r="U83" s="120"/>
      <c r="V83" s="120"/>
      <c r="W83" s="120"/>
      <c r="X83" s="120"/>
      <c r="Y83" s="120"/>
      <c r="Z83" s="120"/>
      <c r="AA83" s="120"/>
      <c r="AB83" s="120"/>
      <c r="AC83" s="120"/>
      <c r="AD83" s="120"/>
      <c r="AE83" s="120"/>
      <c r="AF83" s="120"/>
      <c r="AG83" s="120"/>
      <c r="AH83" s="120"/>
    </row>
    <row r="84" spans="1:34" ht="18">
      <c r="A84" s="120"/>
      <c r="B84" s="120"/>
      <c r="C84" s="120"/>
      <c r="D84" s="120"/>
      <c r="E84" s="120"/>
      <c r="F84" s="120"/>
      <c r="G84" s="120"/>
      <c r="H84" s="120"/>
      <c r="I84" s="120"/>
      <c r="J84" s="120"/>
      <c r="K84" s="120"/>
      <c r="L84" s="120"/>
      <c r="M84" s="120"/>
      <c r="N84" s="120"/>
      <c r="O84" s="120"/>
      <c r="P84" s="120"/>
      <c r="Q84" s="120"/>
      <c r="R84" s="120"/>
      <c r="S84" s="120"/>
      <c r="T84" s="132"/>
      <c r="U84" s="120"/>
      <c r="V84" s="120"/>
      <c r="W84" s="120"/>
      <c r="X84" s="120"/>
      <c r="Y84" s="120"/>
      <c r="Z84" s="120"/>
      <c r="AA84" s="120"/>
      <c r="AB84" s="120"/>
      <c r="AC84" s="120"/>
      <c r="AD84" s="120"/>
      <c r="AE84" s="120"/>
      <c r="AF84" s="120"/>
      <c r="AG84" s="120"/>
      <c r="AH84" s="120"/>
    </row>
    <row r="85" spans="1:34" ht="18">
      <c r="A85" s="120"/>
      <c r="B85" s="120"/>
      <c r="C85" s="120"/>
      <c r="D85" s="120"/>
      <c r="E85" s="120"/>
      <c r="F85" s="120"/>
      <c r="G85" s="120"/>
      <c r="H85" s="120"/>
      <c r="I85" s="120"/>
      <c r="J85" s="120"/>
      <c r="K85" s="120"/>
      <c r="L85" s="120"/>
      <c r="M85" s="120"/>
      <c r="N85" s="120"/>
      <c r="O85" s="120"/>
      <c r="P85" s="120"/>
      <c r="Q85" s="120"/>
      <c r="R85" s="120"/>
      <c r="S85" s="120"/>
      <c r="T85" s="132"/>
      <c r="U85" s="120"/>
      <c r="V85" s="120"/>
      <c r="W85" s="120"/>
      <c r="X85" s="120"/>
      <c r="Y85" s="120"/>
      <c r="Z85" s="120"/>
      <c r="AA85" s="120"/>
      <c r="AB85" s="120"/>
      <c r="AC85" s="120"/>
      <c r="AD85" s="120"/>
      <c r="AE85" s="120"/>
      <c r="AF85" s="120"/>
      <c r="AG85" s="120"/>
      <c r="AH85" s="120"/>
    </row>
    <row r="86" spans="1:34" ht="18">
      <c r="A86" s="120"/>
      <c r="B86" s="120"/>
      <c r="C86" s="120"/>
      <c r="D86" s="120"/>
      <c r="E86" s="120"/>
      <c r="F86" s="120"/>
      <c r="G86" s="120"/>
      <c r="H86" s="120"/>
      <c r="I86" s="120"/>
      <c r="J86" s="120"/>
      <c r="K86" s="120"/>
      <c r="L86" s="120"/>
      <c r="M86" s="120"/>
      <c r="N86" s="120"/>
      <c r="O86" s="120"/>
      <c r="P86" s="120"/>
      <c r="Q86" s="120"/>
      <c r="R86" s="120"/>
      <c r="S86" s="120"/>
      <c r="T86" s="132"/>
      <c r="U86" s="120"/>
      <c r="V86" s="120"/>
      <c r="W86" s="120"/>
      <c r="X86" s="120"/>
      <c r="Y86" s="120"/>
      <c r="Z86" s="120"/>
      <c r="AA86" s="120"/>
      <c r="AB86" s="120"/>
      <c r="AC86" s="120"/>
      <c r="AD86" s="120"/>
      <c r="AE86" s="120"/>
      <c r="AF86" s="120"/>
      <c r="AG86" s="120"/>
      <c r="AH86" s="120"/>
    </row>
    <row r="87" spans="1:34" ht="18">
      <c r="A87" s="120"/>
      <c r="B87" s="120"/>
      <c r="C87" s="120"/>
      <c r="D87" s="120"/>
      <c r="E87" s="120"/>
      <c r="F87" s="120"/>
      <c r="G87" s="120"/>
      <c r="H87" s="120"/>
      <c r="I87" s="120"/>
      <c r="J87" s="120"/>
      <c r="K87" s="120"/>
      <c r="L87" s="120"/>
      <c r="M87" s="120"/>
      <c r="N87" s="120"/>
      <c r="O87" s="120"/>
      <c r="P87" s="120"/>
      <c r="Q87" s="120"/>
      <c r="R87" s="120"/>
      <c r="S87" s="120"/>
      <c r="T87" s="132"/>
      <c r="U87" s="120"/>
      <c r="V87" s="120"/>
      <c r="W87" s="120"/>
      <c r="X87" s="120"/>
      <c r="Y87" s="120"/>
      <c r="Z87" s="120"/>
      <c r="AA87" s="120"/>
      <c r="AB87" s="120"/>
      <c r="AC87" s="120"/>
      <c r="AD87" s="120"/>
      <c r="AE87" s="120"/>
      <c r="AF87" s="120"/>
      <c r="AG87" s="120"/>
      <c r="AH87" s="120"/>
    </row>
    <row r="88" spans="1:34" ht="18">
      <c r="A88" s="120"/>
      <c r="B88" s="120"/>
      <c r="C88" s="120"/>
      <c r="D88" s="120"/>
      <c r="E88" s="120"/>
      <c r="F88" s="120"/>
      <c r="G88" s="120"/>
      <c r="H88" s="120"/>
      <c r="I88" s="120"/>
      <c r="J88" s="120"/>
      <c r="K88" s="120"/>
      <c r="L88" s="120"/>
      <c r="M88" s="120"/>
      <c r="N88" s="120"/>
      <c r="O88" s="120"/>
      <c r="P88" s="120"/>
      <c r="Q88" s="120"/>
      <c r="R88" s="120"/>
      <c r="S88" s="120"/>
      <c r="T88" s="132"/>
      <c r="U88" s="120"/>
      <c r="V88" s="120"/>
      <c r="W88" s="120"/>
      <c r="X88" s="120"/>
      <c r="Y88" s="120"/>
      <c r="Z88" s="120"/>
      <c r="AA88" s="120"/>
      <c r="AB88" s="120"/>
      <c r="AC88" s="120"/>
      <c r="AD88" s="120"/>
      <c r="AE88" s="120"/>
      <c r="AF88" s="120"/>
      <c r="AG88" s="120"/>
      <c r="AH88" s="120"/>
    </row>
    <row r="89" spans="1:34" ht="18">
      <c r="A89" s="120"/>
      <c r="B89" s="120"/>
      <c r="C89" s="120"/>
      <c r="D89" s="120"/>
      <c r="E89" s="120"/>
      <c r="F89" s="120"/>
      <c r="G89" s="120"/>
      <c r="H89" s="120"/>
      <c r="I89" s="120"/>
      <c r="J89" s="120"/>
      <c r="K89" s="120"/>
      <c r="L89" s="120"/>
      <c r="M89" s="120"/>
      <c r="N89" s="120"/>
      <c r="O89" s="120"/>
      <c r="P89" s="120"/>
      <c r="Q89" s="120"/>
      <c r="R89" s="120"/>
      <c r="S89" s="120"/>
      <c r="T89" s="132"/>
      <c r="U89" s="120"/>
      <c r="V89" s="120"/>
      <c r="W89" s="120"/>
      <c r="X89" s="120"/>
      <c r="Y89" s="120"/>
      <c r="Z89" s="120"/>
      <c r="AA89" s="120"/>
      <c r="AB89" s="120"/>
      <c r="AC89" s="120"/>
      <c r="AD89" s="120"/>
      <c r="AE89" s="120"/>
      <c r="AF89" s="120"/>
      <c r="AG89" s="120"/>
      <c r="AH89" s="120"/>
    </row>
    <row r="90" spans="1:34" ht="18">
      <c r="A90" s="120"/>
      <c r="B90" s="120"/>
      <c r="C90" s="120"/>
      <c r="D90" s="120"/>
      <c r="E90" s="120"/>
      <c r="F90" s="120"/>
      <c r="G90" s="120"/>
      <c r="H90" s="120"/>
      <c r="I90" s="120"/>
      <c r="J90" s="120"/>
      <c r="K90" s="120"/>
      <c r="L90" s="120"/>
      <c r="M90" s="120"/>
      <c r="N90" s="120"/>
      <c r="O90" s="120"/>
      <c r="P90" s="120"/>
      <c r="Q90" s="120"/>
      <c r="R90" s="120"/>
      <c r="S90" s="120"/>
      <c r="T90" s="132"/>
      <c r="U90" s="120"/>
      <c r="V90" s="120"/>
      <c r="W90" s="120"/>
      <c r="X90" s="120"/>
      <c r="Y90" s="120"/>
      <c r="Z90" s="120"/>
      <c r="AA90" s="120"/>
      <c r="AB90" s="120"/>
      <c r="AC90" s="120"/>
      <c r="AD90" s="120"/>
      <c r="AE90" s="120"/>
      <c r="AF90" s="120"/>
      <c r="AG90" s="120"/>
      <c r="AH90" s="120"/>
    </row>
    <row r="91" spans="1:34" ht="18">
      <c r="A91" s="120"/>
      <c r="B91" s="120"/>
      <c r="C91" s="120"/>
      <c r="D91" s="120"/>
      <c r="E91" s="120"/>
      <c r="F91" s="120"/>
      <c r="G91" s="120"/>
      <c r="H91" s="120"/>
      <c r="I91" s="120"/>
      <c r="J91" s="120"/>
      <c r="K91" s="120"/>
      <c r="L91" s="120"/>
      <c r="M91" s="120"/>
      <c r="N91" s="120"/>
      <c r="O91" s="120"/>
      <c r="P91" s="120"/>
      <c r="Q91" s="120"/>
      <c r="R91" s="120"/>
      <c r="S91" s="120"/>
      <c r="T91" s="132"/>
      <c r="U91" s="120"/>
      <c r="V91" s="120"/>
      <c r="W91" s="120"/>
      <c r="X91" s="120"/>
      <c r="Y91" s="120"/>
      <c r="Z91" s="120"/>
      <c r="AA91" s="120"/>
      <c r="AB91" s="120"/>
      <c r="AC91" s="120"/>
      <c r="AD91" s="120"/>
      <c r="AE91" s="120"/>
      <c r="AF91" s="120"/>
      <c r="AG91" s="120"/>
      <c r="AH91" s="120"/>
    </row>
    <row r="92" spans="1:34" ht="18">
      <c r="A92" s="120"/>
      <c r="B92" s="120"/>
      <c r="C92" s="120"/>
      <c r="D92" s="120"/>
      <c r="E92" s="120"/>
      <c r="F92" s="120"/>
      <c r="G92" s="120"/>
      <c r="H92" s="120"/>
      <c r="I92" s="120"/>
      <c r="J92" s="120"/>
      <c r="K92" s="120"/>
      <c r="L92" s="120"/>
      <c r="M92" s="120"/>
      <c r="N92" s="120"/>
      <c r="O92" s="120"/>
      <c r="P92" s="120"/>
      <c r="Q92" s="120"/>
      <c r="R92" s="120"/>
      <c r="S92" s="120"/>
      <c r="T92" s="132"/>
      <c r="U92" s="120"/>
      <c r="V92" s="120"/>
      <c r="W92" s="120"/>
      <c r="X92" s="120"/>
      <c r="Y92" s="120"/>
      <c r="Z92" s="120"/>
      <c r="AA92" s="120"/>
      <c r="AB92" s="120"/>
      <c r="AC92" s="120"/>
      <c r="AD92" s="120"/>
      <c r="AE92" s="120"/>
      <c r="AF92" s="120"/>
      <c r="AG92" s="120"/>
      <c r="AH92" s="120"/>
    </row>
    <row r="93" spans="1:34" ht="18">
      <c r="A93" s="120"/>
      <c r="B93" s="120"/>
      <c r="C93" s="120"/>
      <c r="D93" s="120"/>
      <c r="E93" s="120"/>
      <c r="F93" s="120"/>
      <c r="G93" s="120"/>
      <c r="H93" s="120"/>
      <c r="I93" s="120"/>
      <c r="J93" s="120"/>
      <c r="K93" s="120"/>
      <c r="L93" s="120"/>
      <c r="M93" s="120"/>
      <c r="N93" s="120"/>
      <c r="O93" s="120"/>
      <c r="P93" s="120"/>
      <c r="Q93" s="120"/>
      <c r="R93" s="120"/>
      <c r="S93" s="120"/>
      <c r="T93" s="132"/>
      <c r="U93" s="120"/>
      <c r="V93" s="120"/>
      <c r="W93" s="120"/>
      <c r="X93" s="120"/>
      <c r="Y93" s="120"/>
      <c r="Z93" s="120"/>
      <c r="AA93" s="120"/>
      <c r="AB93" s="120"/>
      <c r="AC93" s="120"/>
      <c r="AD93" s="120"/>
      <c r="AE93" s="120"/>
      <c r="AF93" s="120"/>
      <c r="AG93" s="120"/>
      <c r="AH93" s="120"/>
    </row>
    <row r="94" spans="1:34" ht="18">
      <c r="A94" s="120"/>
      <c r="B94" s="120"/>
      <c r="C94" s="120"/>
      <c r="D94" s="120"/>
      <c r="E94" s="120"/>
      <c r="F94" s="120"/>
      <c r="G94" s="120"/>
      <c r="H94" s="120"/>
      <c r="I94" s="120"/>
      <c r="J94" s="120"/>
      <c r="K94" s="120"/>
      <c r="L94" s="120"/>
      <c r="M94" s="120"/>
      <c r="N94" s="120"/>
      <c r="O94" s="120"/>
      <c r="P94" s="120"/>
      <c r="Q94" s="120"/>
      <c r="R94" s="120"/>
      <c r="S94" s="120"/>
      <c r="T94" s="132"/>
      <c r="U94" s="120"/>
      <c r="V94" s="120"/>
      <c r="W94" s="120"/>
      <c r="X94" s="120"/>
      <c r="Y94" s="120"/>
      <c r="Z94" s="120"/>
      <c r="AA94" s="120"/>
      <c r="AB94" s="120"/>
      <c r="AC94" s="120"/>
      <c r="AD94" s="120"/>
      <c r="AE94" s="120"/>
      <c r="AF94" s="120"/>
      <c r="AG94" s="120"/>
      <c r="AH94" s="120"/>
    </row>
    <row r="95" spans="1:34" ht="18">
      <c r="A95" s="120"/>
      <c r="B95" s="120"/>
      <c r="C95" s="120"/>
      <c r="D95" s="120"/>
      <c r="E95" s="120"/>
      <c r="F95" s="120"/>
      <c r="G95" s="120"/>
      <c r="H95" s="120"/>
      <c r="I95" s="120"/>
      <c r="J95" s="120"/>
      <c r="K95" s="120"/>
      <c r="L95" s="120"/>
      <c r="M95" s="120"/>
      <c r="N95" s="120"/>
      <c r="O95" s="120"/>
      <c r="P95" s="120"/>
      <c r="Q95" s="120"/>
      <c r="R95" s="120"/>
      <c r="S95" s="120"/>
      <c r="T95" s="132"/>
      <c r="U95" s="120"/>
      <c r="V95" s="120"/>
      <c r="W95" s="120"/>
      <c r="X95" s="120"/>
      <c r="Y95" s="120"/>
      <c r="Z95" s="120"/>
      <c r="AA95" s="120"/>
      <c r="AB95" s="120"/>
      <c r="AC95" s="120"/>
      <c r="AD95" s="120"/>
      <c r="AE95" s="120"/>
      <c r="AF95" s="120"/>
      <c r="AG95" s="120"/>
      <c r="AH95" s="120"/>
    </row>
    <row r="96" spans="1:34" ht="18">
      <c r="A96" s="120"/>
      <c r="B96" s="120"/>
      <c r="C96" s="120"/>
      <c r="D96" s="120"/>
      <c r="E96" s="120"/>
      <c r="F96" s="120"/>
      <c r="G96" s="120"/>
      <c r="H96" s="120"/>
      <c r="I96" s="120"/>
      <c r="J96" s="120"/>
      <c r="K96" s="120"/>
      <c r="L96" s="120"/>
      <c r="M96" s="120"/>
      <c r="N96" s="120"/>
      <c r="O96" s="120"/>
      <c r="P96" s="120"/>
      <c r="Q96" s="120"/>
      <c r="R96" s="120"/>
      <c r="S96" s="120"/>
      <c r="T96" s="132"/>
      <c r="U96" s="120"/>
      <c r="V96" s="120"/>
      <c r="W96" s="120"/>
      <c r="X96" s="120"/>
      <c r="Y96" s="120"/>
      <c r="Z96" s="120"/>
      <c r="AA96" s="120"/>
      <c r="AB96" s="120"/>
      <c r="AC96" s="120"/>
      <c r="AD96" s="120"/>
      <c r="AE96" s="120"/>
      <c r="AF96" s="120"/>
      <c r="AG96" s="120"/>
      <c r="AH96" s="120"/>
    </row>
    <row r="97" spans="1:34" ht="18">
      <c r="A97" s="120"/>
      <c r="B97" s="120"/>
      <c r="C97" s="120"/>
      <c r="D97" s="120"/>
      <c r="E97" s="120"/>
      <c r="F97" s="120"/>
      <c r="G97" s="120"/>
      <c r="H97" s="120"/>
      <c r="I97" s="120"/>
      <c r="J97" s="120"/>
      <c r="K97" s="120"/>
      <c r="L97" s="120"/>
      <c r="M97" s="120"/>
      <c r="N97" s="120"/>
      <c r="O97" s="120"/>
      <c r="P97" s="120"/>
      <c r="Q97" s="120"/>
      <c r="R97" s="120"/>
      <c r="S97" s="120"/>
      <c r="T97" s="132"/>
      <c r="U97" s="120"/>
      <c r="V97" s="120"/>
      <c r="W97" s="120"/>
      <c r="X97" s="120"/>
      <c r="Y97" s="120"/>
      <c r="Z97" s="120"/>
      <c r="AA97" s="120"/>
      <c r="AB97" s="120"/>
      <c r="AC97" s="120"/>
      <c r="AD97" s="120"/>
      <c r="AE97" s="120"/>
      <c r="AF97" s="120"/>
      <c r="AG97" s="120"/>
      <c r="AH97" s="120"/>
    </row>
    <row r="98" spans="1:34" ht="18">
      <c r="A98" s="120"/>
      <c r="B98" s="120"/>
      <c r="C98" s="120"/>
      <c r="D98" s="120"/>
      <c r="E98" s="120"/>
      <c r="F98" s="120"/>
      <c r="G98" s="120"/>
      <c r="H98" s="120"/>
      <c r="I98" s="120"/>
      <c r="J98" s="120"/>
      <c r="K98" s="120"/>
      <c r="L98" s="120"/>
      <c r="M98" s="120"/>
      <c r="N98" s="120"/>
      <c r="O98" s="120"/>
      <c r="P98" s="120"/>
      <c r="Q98" s="120"/>
      <c r="R98" s="120"/>
      <c r="S98" s="120"/>
      <c r="T98" s="132"/>
      <c r="U98" s="120"/>
      <c r="V98" s="120"/>
      <c r="W98" s="120"/>
      <c r="X98" s="120"/>
      <c r="Y98" s="120"/>
      <c r="Z98" s="120"/>
      <c r="AA98" s="120"/>
      <c r="AB98" s="120"/>
      <c r="AC98" s="120"/>
      <c r="AD98" s="120"/>
      <c r="AE98" s="120"/>
      <c r="AF98" s="120"/>
      <c r="AG98" s="120"/>
      <c r="AH98" s="120"/>
    </row>
    <row r="99" spans="1:34" ht="18">
      <c r="A99" s="120"/>
      <c r="B99" s="120"/>
      <c r="C99" s="120"/>
      <c r="D99" s="120"/>
      <c r="E99" s="120"/>
      <c r="F99" s="120"/>
      <c r="G99" s="120"/>
      <c r="H99" s="120"/>
      <c r="I99" s="120"/>
      <c r="J99" s="120"/>
      <c r="K99" s="120"/>
      <c r="L99" s="120"/>
      <c r="M99" s="120"/>
      <c r="N99" s="120"/>
      <c r="O99" s="120"/>
      <c r="P99" s="120"/>
      <c r="Q99" s="120"/>
      <c r="R99" s="120"/>
      <c r="S99" s="120"/>
      <c r="T99" s="132"/>
      <c r="U99" s="120"/>
      <c r="V99" s="120"/>
      <c r="W99" s="120"/>
      <c r="X99" s="120"/>
      <c r="Y99" s="120"/>
      <c r="Z99" s="120"/>
      <c r="AA99" s="120"/>
      <c r="AB99" s="120"/>
      <c r="AC99" s="120"/>
      <c r="AD99" s="120"/>
      <c r="AE99" s="120"/>
      <c r="AF99" s="120"/>
      <c r="AG99" s="120"/>
      <c r="AH99" s="120"/>
    </row>
    <row r="100" spans="1:34" ht="18">
      <c r="A100" s="120"/>
      <c r="B100" s="120"/>
      <c r="C100" s="120"/>
      <c r="D100" s="120"/>
      <c r="E100" s="120"/>
      <c r="F100" s="120"/>
      <c r="G100" s="120"/>
      <c r="H100" s="120"/>
      <c r="I100" s="120"/>
      <c r="J100" s="120"/>
      <c r="K100" s="120"/>
      <c r="L100" s="120"/>
      <c r="M100" s="120"/>
      <c r="N100" s="120"/>
      <c r="O100" s="120"/>
      <c r="P100" s="120"/>
      <c r="Q100" s="120"/>
      <c r="R100" s="120"/>
      <c r="S100" s="120"/>
      <c r="T100" s="132"/>
      <c r="U100" s="120"/>
      <c r="V100" s="120"/>
      <c r="W100" s="120"/>
      <c r="X100" s="120"/>
      <c r="Y100" s="120"/>
      <c r="Z100" s="120"/>
      <c r="AA100" s="120"/>
      <c r="AB100" s="120"/>
      <c r="AC100" s="120"/>
      <c r="AD100" s="120"/>
      <c r="AE100" s="120"/>
      <c r="AF100" s="120"/>
      <c r="AG100" s="120"/>
      <c r="AH100" s="120"/>
    </row>
    <row r="101" spans="1:34" ht="18">
      <c r="A101" s="120"/>
      <c r="B101" s="120"/>
      <c r="C101" s="120"/>
      <c r="D101" s="120"/>
      <c r="E101" s="120"/>
      <c r="F101" s="120"/>
      <c r="G101" s="120"/>
      <c r="H101" s="120"/>
      <c r="I101" s="120"/>
      <c r="J101" s="120"/>
      <c r="K101" s="120"/>
      <c r="L101" s="120"/>
      <c r="M101" s="120"/>
      <c r="N101" s="120"/>
      <c r="O101" s="120"/>
      <c r="P101" s="120"/>
      <c r="Q101" s="120"/>
      <c r="R101" s="120"/>
      <c r="S101" s="120"/>
      <c r="T101" s="132"/>
      <c r="U101" s="120"/>
      <c r="V101" s="120"/>
      <c r="W101" s="120"/>
      <c r="X101" s="120"/>
      <c r="Y101" s="120"/>
      <c r="Z101" s="120"/>
      <c r="AA101" s="120"/>
      <c r="AB101" s="120"/>
      <c r="AC101" s="120"/>
      <c r="AD101" s="120"/>
      <c r="AE101" s="120"/>
      <c r="AF101" s="120"/>
      <c r="AG101" s="120"/>
      <c r="AH101" s="120"/>
    </row>
    <row r="102" spans="1:34" ht="18">
      <c r="A102" s="120"/>
      <c r="B102" s="120"/>
      <c r="C102" s="120"/>
      <c r="D102" s="120"/>
      <c r="E102" s="120"/>
      <c r="F102" s="120"/>
      <c r="G102" s="120"/>
      <c r="H102" s="120"/>
      <c r="I102" s="120"/>
      <c r="J102" s="120"/>
      <c r="K102" s="120"/>
      <c r="L102" s="120"/>
      <c r="M102" s="120"/>
      <c r="N102" s="120"/>
      <c r="O102" s="120"/>
      <c r="P102" s="120"/>
      <c r="Q102" s="120"/>
      <c r="R102" s="120"/>
      <c r="S102" s="120"/>
      <c r="T102" s="132"/>
      <c r="U102" s="120"/>
      <c r="V102" s="120"/>
      <c r="W102" s="120"/>
      <c r="X102" s="120"/>
      <c r="Y102" s="120"/>
      <c r="Z102" s="120"/>
      <c r="AA102" s="120"/>
      <c r="AB102" s="120"/>
      <c r="AC102" s="120"/>
      <c r="AD102" s="120"/>
      <c r="AE102" s="120"/>
      <c r="AF102" s="120"/>
      <c r="AG102" s="120"/>
      <c r="AH102" s="120"/>
    </row>
    <row r="103" spans="1:34" ht="18">
      <c r="A103" s="120"/>
      <c r="B103" s="120"/>
      <c r="C103" s="120"/>
      <c r="D103" s="120"/>
      <c r="E103" s="120"/>
      <c r="F103" s="120"/>
      <c r="G103" s="120"/>
      <c r="H103" s="120"/>
      <c r="I103" s="120"/>
      <c r="J103" s="120"/>
      <c r="K103" s="120"/>
      <c r="L103" s="120"/>
      <c r="M103" s="120"/>
      <c r="N103" s="120"/>
      <c r="O103" s="120"/>
      <c r="P103" s="120"/>
      <c r="Q103" s="120"/>
      <c r="R103" s="120"/>
      <c r="S103" s="120"/>
      <c r="T103" s="132"/>
      <c r="U103" s="120"/>
      <c r="V103" s="120"/>
      <c r="W103" s="120"/>
      <c r="X103" s="120"/>
      <c r="Y103" s="120"/>
      <c r="Z103" s="120"/>
      <c r="AA103" s="120"/>
      <c r="AB103" s="120"/>
      <c r="AC103" s="120"/>
      <c r="AD103" s="120"/>
      <c r="AE103" s="120"/>
      <c r="AF103" s="120"/>
      <c r="AG103" s="120"/>
      <c r="AH103" s="120"/>
    </row>
    <row r="104" spans="1:34" ht="18">
      <c r="A104" s="120"/>
      <c r="B104" s="120"/>
      <c r="C104" s="120"/>
      <c r="D104" s="120"/>
      <c r="E104" s="120"/>
      <c r="F104" s="120"/>
      <c r="G104" s="120"/>
      <c r="H104" s="120"/>
      <c r="I104" s="120"/>
      <c r="J104" s="120"/>
      <c r="K104" s="120"/>
      <c r="L104" s="120"/>
      <c r="M104" s="120"/>
      <c r="N104" s="120"/>
      <c r="O104" s="120"/>
      <c r="P104" s="120"/>
      <c r="Q104" s="120"/>
      <c r="R104" s="120"/>
      <c r="S104" s="120"/>
      <c r="T104" s="132"/>
      <c r="U104" s="120"/>
      <c r="V104" s="120"/>
      <c r="W104" s="120"/>
      <c r="X104" s="120"/>
      <c r="Y104" s="120"/>
      <c r="Z104" s="120"/>
      <c r="AA104" s="120"/>
      <c r="AB104" s="120"/>
      <c r="AC104" s="120"/>
      <c r="AD104" s="120"/>
      <c r="AE104" s="120"/>
      <c r="AF104" s="120"/>
      <c r="AG104" s="120"/>
      <c r="AH104" s="120"/>
    </row>
    <row r="105" spans="1:34" ht="18">
      <c r="A105" s="120"/>
      <c r="B105" s="120"/>
      <c r="C105" s="120"/>
      <c r="D105" s="120"/>
      <c r="E105" s="120"/>
      <c r="F105" s="120"/>
      <c r="G105" s="120"/>
      <c r="H105" s="120"/>
      <c r="I105" s="120"/>
      <c r="J105" s="120"/>
      <c r="K105" s="120"/>
      <c r="L105" s="120"/>
      <c r="M105" s="120"/>
      <c r="N105" s="120"/>
      <c r="O105" s="120"/>
      <c r="P105" s="120"/>
      <c r="Q105" s="120"/>
      <c r="R105" s="120"/>
      <c r="S105" s="120"/>
      <c r="T105" s="132"/>
      <c r="U105" s="120"/>
      <c r="V105" s="120"/>
      <c r="W105" s="120"/>
      <c r="X105" s="120"/>
      <c r="Y105" s="120"/>
      <c r="Z105" s="120"/>
      <c r="AA105" s="120"/>
      <c r="AB105" s="120"/>
      <c r="AC105" s="120"/>
      <c r="AD105" s="120"/>
      <c r="AE105" s="120"/>
      <c r="AF105" s="120"/>
      <c r="AG105" s="120"/>
      <c r="AH105" s="120"/>
    </row>
    <row r="106" spans="1:34" ht="18">
      <c r="A106" s="120"/>
      <c r="B106" s="120"/>
      <c r="C106" s="120"/>
      <c r="D106" s="120"/>
      <c r="E106" s="120"/>
      <c r="F106" s="120"/>
      <c r="G106" s="120"/>
      <c r="H106" s="120"/>
      <c r="I106" s="120"/>
      <c r="J106" s="120"/>
      <c r="K106" s="120"/>
      <c r="L106" s="120"/>
      <c r="M106" s="120"/>
      <c r="N106" s="120"/>
      <c r="O106" s="120"/>
      <c r="P106" s="120"/>
      <c r="Q106" s="120"/>
      <c r="R106" s="120"/>
      <c r="S106" s="120"/>
      <c r="T106" s="132"/>
      <c r="U106" s="120"/>
      <c r="V106" s="120"/>
      <c r="W106" s="120"/>
      <c r="X106" s="120"/>
      <c r="Y106" s="120"/>
      <c r="Z106" s="120"/>
      <c r="AA106" s="120"/>
      <c r="AB106" s="120"/>
      <c r="AC106" s="120"/>
      <c r="AD106" s="120"/>
      <c r="AE106" s="120"/>
      <c r="AF106" s="120"/>
      <c r="AG106" s="120"/>
      <c r="AH106" s="120"/>
    </row>
    <row r="107" spans="1:34" ht="18">
      <c r="A107" s="120"/>
      <c r="B107" s="120"/>
      <c r="C107" s="120"/>
      <c r="D107" s="120"/>
      <c r="E107" s="120"/>
      <c r="F107" s="120"/>
      <c r="G107" s="120"/>
      <c r="H107" s="120"/>
      <c r="I107" s="120"/>
      <c r="J107" s="120"/>
      <c r="K107" s="120"/>
      <c r="L107" s="120"/>
      <c r="M107" s="120"/>
      <c r="N107" s="120"/>
      <c r="O107" s="120"/>
      <c r="P107" s="120"/>
      <c r="Q107" s="120"/>
      <c r="R107" s="120"/>
      <c r="S107" s="120"/>
      <c r="T107" s="132"/>
      <c r="U107" s="120"/>
      <c r="V107" s="120"/>
      <c r="W107" s="120"/>
      <c r="X107" s="120"/>
      <c r="Y107" s="120"/>
      <c r="Z107" s="120"/>
      <c r="AA107" s="120"/>
      <c r="AB107" s="120"/>
      <c r="AC107" s="120"/>
      <c r="AD107" s="120"/>
      <c r="AE107" s="120"/>
      <c r="AF107" s="120"/>
      <c r="AG107" s="120"/>
      <c r="AH107" s="120"/>
    </row>
    <row r="108" spans="1:34" ht="18">
      <c r="A108" s="120"/>
      <c r="B108" s="120"/>
      <c r="C108" s="120"/>
      <c r="D108" s="120"/>
      <c r="E108" s="120"/>
      <c r="F108" s="120"/>
      <c r="G108" s="120"/>
      <c r="H108" s="120"/>
      <c r="I108" s="120"/>
      <c r="J108" s="120"/>
      <c r="K108" s="120"/>
      <c r="L108" s="120"/>
      <c r="M108" s="120"/>
      <c r="N108" s="120"/>
      <c r="O108" s="120"/>
      <c r="P108" s="120"/>
      <c r="Q108" s="120"/>
      <c r="R108" s="120"/>
      <c r="S108" s="120"/>
      <c r="T108" s="132"/>
      <c r="U108" s="120"/>
      <c r="V108" s="120"/>
      <c r="W108" s="120"/>
      <c r="X108" s="120"/>
      <c r="Y108" s="120"/>
      <c r="Z108" s="120"/>
      <c r="AA108" s="120"/>
      <c r="AB108" s="120"/>
      <c r="AC108" s="120"/>
      <c r="AD108" s="120"/>
      <c r="AE108" s="120"/>
      <c r="AF108" s="120"/>
      <c r="AG108" s="120"/>
      <c r="AH108" s="120"/>
    </row>
    <row r="109" spans="1:34" ht="18">
      <c r="A109" s="120"/>
      <c r="B109" s="120"/>
      <c r="C109" s="120"/>
      <c r="D109" s="120"/>
      <c r="E109" s="120"/>
      <c r="F109" s="120"/>
      <c r="G109" s="120"/>
      <c r="H109" s="120"/>
      <c r="I109" s="120"/>
      <c r="J109" s="120"/>
      <c r="K109" s="120"/>
      <c r="L109" s="120"/>
      <c r="M109" s="120"/>
      <c r="N109" s="120"/>
      <c r="O109" s="120"/>
      <c r="P109" s="120"/>
      <c r="Q109" s="120"/>
      <c r="R109" s="120"/>
      <c r="S109" s="120"/>
      <c r="T109" s="132"/>
      <c r="U109" s="120"/>
      <c r="V109" s="120"/>
      <c r="W109" s="120"/>
      <c r="X109" s="120"/>
      <c r="Y109" s="120"/>
      <c r="Z109" s="120"/>
      <c r="AA109" s="120"/>
      <c r="AB109" s="120"/>
      <c r="AC109" s="120"/>
      <c r="AD109" s="120"/>
      <c r="AE109" s="120"/>
      <c r="AF109" s="120"/>
      <c r="AG109" s="120"/>
      <c r="AH109" s="120"/>
    </row>
    <row r="110" spans="1:34" ht="18">
      <c r="A110" s="120"/>
      <c r="B110" s="120"/>
      <c r="C110" s="120"/>
      <c r="D110" s="120"/>
      <c r="E110" s="120"/>
      <c r="F110" s="120"/>
      <c r="G110" s="120"/>
      <c r="H110" s="120"/>
      <c r="I110" s="120"/>
      <c r="J110" s="120"/>
      <c r="K110" s="120"/>
      <c r="L110" s="120"/>
      <c r="M110" s="120"/>
      <c r="N110" s="120"/>
      <c r="O110" s="120"/>
      <c r="P110" s="120"/>
      <c r="Q110" s="120"/>
      <c r="R110" s="120"/>
      <c r="S110" s="120"/>
      <c r="T110" s="132"/>
      <c r="U110" s="120"/>
      <c r="V110" s="120"/>
      <c r="W110" s="120"/>
      <c r="X110" s="120"/>
      <c r="Y110" s="120"/>
      <c r="Z110" s="120"/>
      <c r="AA110" s="120"/>
      <c r="AB110" s="120"/>
      <c r="AC110" s="120"/>
      <c r="AD110" s="120"/>
      <c r="AE110" s="120"/>
      <c r="AF110" s="120"/>
      <c r="AG110" s="120"/>
      <c r="AH110" s="120"/>
    </row>
    <row r="111" spans="1:34" ht="18">
      <c r="A111" s="120"/>
      <c r="B111" s="120"/>
      <c r="C111" s="120"/>
      <c r="D111" s="120"/>
      <c r="E111" s="120"/>
      <c r="F111" s="120"/>
      <c r="G111" s="120"/>
      <c r="H111" s="120"/>
      <c r="I111" s="120"/>
      <c r="J111" s="120"/>
      <c r="K111" s="120"/>
      <c r="L111" s="120"/>
      <c r="M111" s="120"/>
      <c r="N111" s="120"/>
      <c r="O111" s="120"/>
      <c r="P111" s="120"/>
      <c r="Q111" s="120"/>
      <c r="R111" s="120"/>
      <c r="S111" s="120"/>
      <c r="T111" s="132"/>
      <c r="U111" s="120"/>
      <c r="V111" s="120"/>
      <c r="W111" s="120"/>
      <c r="X111" s="120"/>
      <c r="Y111" s="120"/>
      <c r="Z111" s="120"/>
      <c r="AA111" s="120"/>
      <c r="AB111" s="120"/>
      <c r="AC111" s="120"/>
      <c r="AD111" s="120"/>
      <c r="AE111" s="120"/>
      <c r="AF111" s="120"/>
      <c r="AG111" s="120"/>
      <c r="AH111" s="120"/>
    </row>
    <row r="112" spans="1:34" ht="18">
      <c r="A112" s="120"/>
      <c r="B112" s="120"/>
      <c r="C112" s="120"/>
      <c r="D112" s="120"/>
      <c r="E112" s="120"/>
      <c r="F112" s="120"/>
      <c r="G112" s="120"/>
      <c r="H112" s="120"/>
      <c r="I112" s="120"/>
      <c r="J112" s="120"/>
      <c r="K112" s="120"/>
      <c r="L112" s="120"/>
      <c r="M112" s="120"/>
      <c r="N112" s="120"/>
      <c r="O112" s="120"/>
      <c r="P112" s="120"/>
      <c r="Q112" s="120"/>
      <c r="R112" s="120"/>
      <c r="S112" s="120"/>
      <c r="T112" s="132"/>
      <c r="U112" s="120"/>
      <c r="V112" s="120"/>
      <c r="W112" s="120"/>
      <c r="X112" s="120"/>
      <c r="Y112" s="120"/>
      <c r="Z112" s="120"/>
      <c r="AA112" s="120"/>
      <c r="AB112" s="120"/>
      <c r="AC112" s="120"/>
      <c r="AD112" s="120"/>
      <c r="AE112" s="120"/>
      <c r="AF112" s="120"/>
      <c r="AG112" s="120"/>
      <c r="AH112" s="120"/>
    </row>
    <row r="113" spans="1:34" ht="18">
      <c r="A113" s="120"/>
      <c r="B113" s="120"/>
      <c r="C113" s="120"/>
      <c r="D113" s="120"/>
      <c r="E113" s="120"/>
      <c r="F113" s="120"/>
      <c r="G113" s="120"/>
      <c r="H113" s="120"/>
      <c r="I113" s="120"/>
      <c r="J113" s="120"/>
      <c r="K113" s="120"/>
      <c r="L113" s="120"/>
      <c r="M113" s="120"/>
      <c r="N113" s="120"/>
      <c r="O113" s="120"/>
      <c r="P113" s="120"/>
      <c r="Q113" s="120"/>
      <c r="R113" s="120"/>
      <c r="S113" s="120"/>
      <c r="T113" s="132"/>
      <c r="U113" s="120"/>
      <c r="V113" s="120"/>
      <c r="W113" s="120"/>
      <c r="X113" s="120"/>
      <c r="Y113" s="120"/>
      <c r="Z113" s="120"/>
      <c r="AA113" s="120"/>
      <c r="AB113" s="120"/>
      <c r="AC113" s="120"/>
      <c r="AD113" s="120"/>
      <c r="AE113" s="120"/>
      <c r="AF113" s="120"/>
      <c r="AG113" s="120"/>
      <c r="AH113" s="120"/>
    </row>
    <row r="114" spans="1:34" ht="18">
      <c r="A114" s="120"/>
      <c r="B114" s="120"/>
      <c r="C114" s="120"/>
      <c r="D114" s="120"/>
      <c r="E114" s="120"/>
      <c r="F114" s="120"/>
      <c r="G114" s="120"/>
      <c r="H114" s="120"/>
      <c r="I114" s="120"/>
      <c r="J114" s="120"/>
      <c r="K114" s="120"/>
      <c r="L114" s="120"/>
      <c r="M114" s="120"/>
      <c r="N114" s="120"/>
      <c r="O114" s="120"/>
      <c r="P114" s="120"/>
      <c r="Q114" s="120"/>
      <c r="R114" s="120"/>
      <c r="S114" s="120"/>
      <c r="T114" s="132"/>
      <c r="U114" s="120"/>
      <c r="V114" s="120"/>
      <c r="W114" s="120"/>
      <c r="X114" s="120"/>
      <c r="Y114" s="120"/>
      <c r="Z114" s="120"/>
      <c r="AA114" s="120"/>
      <c r="AB114" s="120"/>
      <c r="AC114" s="120"/>
      <c r="AD114" s="120"/>
      <c r="AE114" s="120"/>
      <c r="AF114" s="120"/>
      <c r="AG114" s="120"/>
      <c r="AH114" s="120"/>
    </row>
    <row r="115" spans="1:34" ht="18">
      <c r="A115" s="120"/>
      <c r="B115" s="120"/>
      <c r="C115" s="120"/>
      <c r="D115" s="120"/>
      <c r="E115" s="120"/>
      <c r="F115" s="120"/>
      <c r="G115" s="120"/>
      <c r="H115" s="120"/>
      <c r="I115" s="120"/>
      <c r="J115" s="120"/>
      <c r="K115" s="120"/>
      <c r="L115" s="120"/>
      <c r="M115" s="120"/>
      <c r="N115" s="120"/>
      <c r="O115" s="120"/>
      <c r="P115" s="120"/>
      <c r="Q115" s="120"/>
      <c r="R115" s="120"/>
      <c r="S115" s="120"/>
      <c r="T115" s="132"/>
      <c r="U115" s="120"/>
      <c r="V115" s="120"/>
      <c r="W115" s="120"/>
      <c r="X115" s="120"/>
      <c r="Y115" s="120"/>
      <c r="Z115" s="120"/>
      <c r="AA115" s="120"/>
      <c r="AB115" s="120"/>
      <c r="AC115" s="120"/>
      <c r="AD115" s="120"/>
      <c r="AE115" s="120"/>
      <c r="AF115" s="120"/>
      <c r="AG115" s="120"/>
      <c r="AH115" s="120"/>
    </row>
    <row r="116" spans="1:34" ht="18">
      <c r="A116" s="120"/>
      <c r="B116" s="120"/>
      <c r="C116" s="120"/>
      <c r="D116" s="120"/>
      <c r="E116" s="120"/>
      <c r="F116" s="120"/>
      <c r="G116" s="120"/>
      <c r="H116" s="120"/>
      <c r="I116" s="120"/>
      <c r="J116" s="120"/>
      <c r="K116" s="120"/>
      <c r="L116" s="120"/>
      <c r="M116" s="120"/>
      <c r="N116" s="120"/>
      <c r="O116" s="120"/>
      <c r="P116" s="120"/>
      <c r="Q116" s="120"/>
      <c r="R116" s="120"/>
      <c r="S116" s="120"/>
      <c r="T116" s="132"/>
      <c r="U116" s="120"/>
      <c r="V116" s="120"/>
      <c r="W116" s="120"/>
      <c r="X116" s="120"/>
      <c r="Y116" s="120"/>
      <c r="Z116" s="120"/>
      <c r="AA116" s="120"/>
      <c r="AB116" s="120"/>
      <c r="AC116" s="120"/>
      <c r="AD116" s="120"/>
      <c r="AE116" s="120"/>
      <c r="AF116" s="120"/>
      <c r="AG116" s="120"/>
      <c r="AH116" s="120"/>
    </row>
    <row r="117" spans="1:34" ht="18">
      <c r="A117" s="120"/>
      <c r="B117" s="120"/>
      <c r="C117" s="120"/>
      <c r="D117" s="120"/>
      <c r="E117" s="120"/>
      <c r="F117" s="120"/>
      <c r="G117" s="120"/>
      <c r="H117" s="120"/>
      <c r="I117" s="120"/>
      <c r="J117" s="120"/>
      <c r="K117" s="120"/>
      <c r="L117" s="120"/>
      <c r="M117" s="120"/>
      <c r="N117" s="120"/>
      <c r="O117" s="120"/>
      <c r="P117" s="120"/>
      <c r="Q117" s="120"/>
      <c r="R117" s="120"/>
      <c r="S117" s="120"/>
      <c r="T117" s="132"/>
      <c r="U117" s="120"/>
      <c r="V117" s="120"/>
      <c r="W117" s="120"/>
      <c r="X117" s="120"/>
      <c r="Y117" s="120"/>
      <c r="Z117" s="120"/>
      <c r="AA117" s="120"/>
      <c r="AB117" s="120"/>
      <c r="AC117" s="120"/>
      <c r="AD117" s="120"/>
      <c r="AE117" s="120"/>
      <c r="AF117" s="120"/>
      <c r="AG117" s="120"/>
      <c r="AH117" s="120"/>
    </row>
    <row r="118" spans="1:34" ht="18">
      <c r="A118" s="120"/>
      <c r="B118" s="120"/>
      <c r="C118" s="120"/>
      <c r="D118" s="120"/>
      <c r="E118" s="120"/>
      <c r="F118" s="120"/>
      <c r="G118" s="120"/>
      <c r="H118" s="120"/>
      <c r="I118" s="120"/>
      <c r="J118" s="120"/>
      <c r="K118" s="120"/>
      <c r="L118" s="120"/>
      <c r="M118" s="120"/>
      <c r="N118" s="120"/>
      <c r="O118" s="120"/>
      <c r="P118" s="120"/>
      <c r="Q118" s="120"/>
      <c r="R118" s="120"/>
      <c r="S118" s="120"/>
      <c r="T118" s="132"/>
      <c r="U118" s="120"/>
      <c r="V118" s="120"/>
      <c r="W118" s="120"/>
      <c r="X118" s="120"/>
      <c r="Y118" s="120"/>
      <c r="Z118" s="120"/>
      <c r="AA118" s="120"/>
      <c r="AB118" s="120"/>
      <c r="AC118" s="120"/>
      <c r="AD118" s="120"/>
      <c r="AE118" s="120"/>
      <c r="AF118" s="120"/>
      <c r="AG118" s="120"/>
      <c r="AH118" s="120"/>
    </row>
    <row r="119" spans="1:34" ht="18">
      <c r="A119" s="120"/>
      <c r="B119" s="120"/>
      <c r="C119" s="120"/>
      <c r="D119" s="120"/>
      <c r="E119" s="120"/>
      <c r="F119" s="120"/>
      <c r="G119" s="120"/>
      <c r="H119" s="120"/>
      <c r="I119" s="120"/>
      <c r="J119" s="120"/>
      <c r="K119" s="120"/>
      <c r="L119" s="120"/>
      <c r="M119" s="120"/>
      <c r="N119" s="120"/>
      <c r="O119" s="120"/>
      <c r="P119" s="120"/>
      <c r="Q119" s="120"/>
      <c r="R119" s="120"/>
      <c r="S119" s="120"/>
      <c r="T119" s="132"/>
      <c r="U119" s="120"/>
      <c r="V119" s="120"/>
      <c r="W119" s="120"/>
      <c r="X119" s="120"/>
      <c r="Y119" s="120"/>
      <c r="Z119" s="120"/>
      <c r="AA119" s="120"/>
      <c r="AB119" s="120"/>
      <c r="AC119" s="120"/>
      <c r="AD119" s="120"/>
      <c r="AE119" s="120"/>
      <c r="AF119" s="120"/>
      <c r="AG119" s="120"/>
      <c r="AH119" s="120"/>
    </row>
    <row r="120" spans="1:34" ht="18">
      <c r="A120" s="120"/>
      <c r="B120" s="120"/>
      <c r="C120" s="120"/>
      <c r="D120" s="120"/>
      <c r="E120" s="120"/>
      <c r="F120" s="120"/>
      <c r="G120" s="120"/>
      <c r="H120" s="120"/>
      <c r="I120" s="120"/>
      <c r="J120" s="120"/>
      <c r="K120" s="120"/>
      <c r="L120" s="120"/>
      <c r="M120" s="120"/>
      <c r="N120" s="120"/>
      <c r="O120" s="120"/>
      <c r="P120" s="120"/>
      <c r="Q120" s="120"/>
      <c r="R120" s="120"/>
      <c r="S120" s="120"/>
      <c r="T120" s="132"/>
      <c r="U120" s="120"/>
      <c r="V120" s="120"/>
      <c r="W120" s="120"/>
      <c r="X120" s="120"/>
      <c r="Y120" s="120"/>
      <c r="Z120" s="120"/>
      <c r="AA120" s="120"/>
      <c r="AB120" s="120"/>
      <c r="AC120" s="120"/>
      <c r="AD120" s="120"/>
      <c r="AE120" s="120"/>
      <c r="AF120" s="120"/>
      <c r="AG120" s="120"/>
      <c r="AH120" s="120"/>
    </row>
    <row r="121" spans="1:34" ht="18">
      <c r="A121" s="120"/>
      <c r="B121" s="120"/>
      <c r="C121" s="120"/>
      <c r="D121" s="120"/>
      <c r="E121" s="120"/>
      <c r="F121" s="120"/>
      <c r="G121" s="120"/>
      <c r="H121" s="120"/>
      <c r="I121" s="120"/>
      <c r="J121" s="120"/>
      <c r="K121" s="120"/>
      <c r="L121" s="120"/>
      <c r="M121" s="120"/>
      <c r="N121" s="120"/>
      <c r="O121" s="120"/>
      <c r="P121" s="120"/>
      <c r="Q121" s="120"/>
      <c r="R121" s="120"/>
      <c r="S121" s="120"/>
      <c r="T121" s="132"/>
      <c r="U121" s="120"/>
      <c r="V121" s="120"/>
      <c r="W121" s="120"/>
      <c r="X121" s="120"/>
      <c r="Y121" s="120"/>
      <c r="Z121" s="120"/>
      <c r="AA121" s="120"/>
      <c r="AB121" s="120"/>
      <c r="AC121" s="120"/>
      <c r="AD121" s="120"/>
      <c r="AE121" s="120"/>
      <c r="AF121" s="120"/>
      <c r="AG121" s="120"/>
      <c r="AH121" s="120"/>
    </row>
    <row r="122" spans="1:34" ht="18">
      <c r="A122" s="120"/>
      <c r="B122" s="120"/>
      <c r="C122" s="120"/>
      <c r="D122" s="120"/>
      <c r="E122" s="120"/>
      <c r="F122" s="120"/>
      <c r="G122" s="120"/>
      <c r="H122" s="120"/>
      <c r="I122" s="120"/>
      <c r="J122" s="120"/>
      <c r="K122" s="120"/>
      <c r="L122" s="120"/>
      <c r="M122" s="120"/>
      <c r="N122" s="120"/>
      <c r="O122" s="120"/>
      <c r="P122" s="120"/>
      <c r="Q122" s="120"/>
      <c r="R122" s="120"/>
      <c r="S122" s="120"/>
      <c r="T122" s="132"/>
      <c r="U122" s="120"/>
      <c r="V122" s="120"/>
      <c r="W122" s="120"/>
      <c r="X122" s="120"/>
      <c r="Y122" s="120"/>
      <c r="Z122" s="120"/>
      <c r="AA122" s="120"/>
      <c r="AB122" s="120"/>
      <c r="AC122" s="120"/>
      <c r="AD122" s="120"/>
      <c r="AE122" s="120"/>
      <c r="AF122" s="120"/>
      <c r="AG122" s="120"/>
      <c r="AH122" s="120"/>
    </row>
    <row r="123" spans="1:34" ht="18">
      <c r="A123" s="120"/>
      <c r="B123" s="120"/>
      <c r="C123" s="120"/>
      <c r="D123" s="120"/>
      <c r="E123" s="120"/>
      <c r="F123" s="120"/>
      <c r="G123" s="120"/>
      <c r="H123" s="120"/>
      <c r="I123" s="120"/>
      <c r="J123" s="120"/>
      <c r="K123" s="120"/>
      <c r="L123" s="120"/>
      <c r="M123" s="120"/>
      <c r="N123" s="120"/>
      <c r="O123" s="120"/>
      <c r="P123" s="120"/>
      <c r="Q123" s="120"/>
      <c r="R123" s="120"/>
      <c r="S123" s="120"/>
      <c r="T123" s="132"/>
      <c r="U123" s="120"/>
      <c r="V123" s="120"/>
      <c r="W123" s="120"/>
      <c r="X123" s="120"/>
      <c r="Y123" s="120"/>
      <c r="Z123" s="120"/>
      <c r="AA123" s="120"/>
      <c r="AB123" s="120"/>
      <c r="AC123" s="120"/>
      <c r="AD123" s="120"/>
      <c r="AE123" s="120"/>
      <c r="AF123" s="120"/>
      <c r="AG123" s="120"/>
      <c r="AH123" s="120"/>
    </row>
    <row r="124" spans="1:34" ht="18">
      <c r="A124" s="120"/>
      <c r="B124" s="120"/>
      <c r="C124" s="120"/>
      <c r="D124" s="120"/>
      <c r="E124" s="120"/>
      <c r="F124" s="120"/>
      <c r="G124" s="120"/>
      <c r="H124" s="120"/>
      <c r="I124" s="120"/>
      <c r="J124" s="120"/>
      <c r="K124" s="120"/>
      <c r="L124" s="120"/>
      <c r="M124" s="120"/>
      <c r="N124" s="120"/>
      <c r="O124" s="120"/>
      <c r="P124" s="120"/>
      <c r="Q124" s="120"/>
      <c r="R124" s="120"/>
      <c r="S124" s="120"/>
      <c r="T124" s="132"/>
      <c r="U124" s="120"/>
      <c r="V124" s="120"/>
      <c r="W124" s="120"/>
      <c r="X124" s="120"/>
      <c r="Y124" s="120"/>
      <c r="Z124" s="120"/>
      <c r="AA124" s="120"/>
      <c r="AB124" s="120"/>
      <c r="AC124" s="120"/>
      <c r="AD124" s="120"/>
      <c r="AE124" s="120"/>
      <c r="AF124" s="120"/>
      <c r="AG124" s="120"/>
      <c r="AH124" s="120"/>
    </row>
    <row r="125" spans="1:34" ht="18">
      <c r="A125" s="120"/>
      <c r="B125" s="120"/>
      <c r="C125" s="120"/>
      <c r="D125" s="120"/>
      <c r="E125" s="120"/>
      <c r="F125" s="120"/>
      <c r="G125" s="120"/>
      <c r="H125" s="120"/>
      <c r="I125" s="120"/>
      <c r="J125" s="120"/>
      <c r="K125" s="120"/>
      <c r="L125" s="120"/>
      <c r="M125" s="120"/>
      <c r="N125" s="120"/>
      <c r="O125" s="120"/>
      <c r="P125" s="120"/>
      <c r="Q125" s="120"/>
      <c r="R125" s="120"/>
      <c r="S125" s="120"/>
      <c r="T125" s="132"/>
      <c r="U125" s="120"/>
      <c r="V125" s="120"/>
      <c r="W125" s="120"/>
      <c r="X125" s="120"/>
      <c r="Y125" s="120"/>
      <c r="Z125" s="120"/>
      <c r="AA125" s="120"/>
      <c r="AB125" s="120"/>
      <c r="AC125" s="120"/>
      <c r="AD125" s="120"/>
      <c r="AE125" s="120"/>
      <c r="AF125" s="120"/>
      <c r="AG125" s="120"/>
      <c r="AH125" s="120"/>
    </row>
    <row r="126" spans="1:34" ht="18">
      <c r="A126" s="120"/>
      <c r="B126" s="120"/>
      <c r="C126" s="120"/>
      <c r="D126" s="120"/>
      <c r="E126" s="120"/>
      <c r="F126" s="120"/>
      <c r="G126" s="120"/>
      <c r="H126" s="120"/>
      <c r="I126" s="120"/>
      <c r="J126" s="120"/>
      <c r="K126" s="120"/>
      <c r="L126" s="120"/>
      <c r="M126" s="120"/>
      <c r="N126" s="120"/>
      <c r="O126" s="120"/>
      <c r="P126" s="120"/>
      <c r="Q126" s="120"/>
      <c r="R126" s="120"/>
      <c r="S126" s="120"/>
      <c r="T126" s="132"/>
      <c r="U126" s="120"/>
      <c r="V126" s="120"/>
      <c r="W126" s="120"/>
      <c r="X126" s="120"/>
      <c r="Y126" s="120"/>
      <c r="Z126" s="120"/>
      <c r="AA126" s="120"/>
      <c r="AB126" s="120"/>
      <c r="AC126" s="120"/>
      <c r="AD126" s="120"/>
      <c r="AE126" s="120"/>
      <c r="AF126" s="120"/>
      <c r="AG126" s="120"/>
      <c r="AH126" s="120"/>
    </row>
    <row r="127" spans="1:34" ht="18">
      <c r="A127" s="120"/>
      <c r="B127" s="120"/>
      <c r="C127" s="120"/>
      <c r="D127" s="120"/>
      <c r="E127" s="120"/>
      <c r="F127" s="120"/>
      <c r="G127" s="120"/>
      <c r="H127" s="120"/>
      <c r="I127" s="120"/>
      <c r="J127" s="120"/>
      <c r="K127" s="120"/>
      <c r="L127" s="120"/>
      <c r="M127" s="120"/>
      <c r="N127" s="120"/>
      <c r="O127" s="120"/>
      <c r="P127" s="120"/>
      <c r="Q127" s="120"/>
      <c r="R127" s="120"/>
      <c r="S127" s="120"/>
      <c r="T127" s="132"/>
      <c r="U127" s="120"/>
      <c r="V127" s="120"/>
      <c r="W127" s="120"/>
      <c r="X127" s="120"/>
      <c r="Y127" s="120"/>
      <c r="Z127" s="120"/>
      <c r="AA127" s="120"/>
      <c r="AB127" s="120"/>
      <c r="AC127" s="120"/>
      <c r="AD127" s="120"/>
      <c r="AE127" s="120"/>
      <c r="AF127" s="120"/>
      <c r="AG127" s="120"/>
      <c r="AH127" s="120"/>
    </row>
    <row r="128" spans="1:34" ht="18">
      <c r="A128" s="120"/>
      <c r="B128" s="120"/>
      <c r="C128" s="120"/>
      <c r="D128" s="120"/>
      <c r="E128" s="120"/>
      <c r="F128" s="120"/>
      <c r="G128" s="120"/>
      <c r="H128" s="120"/>
      <c r="I128" s="120"/>
      <c r="J128" s="120"/>
      <c r="K128" s="120"/>
      <c r="L128" s="120"/>
      <c r="M128" s="120"/>
      <c r="N128" s="120"/>
      <c r="O128" s="120"/>
      <c r="P128" s="120"/>
      <c r="Q128" s="120"/>
      <c r="R128" s="120"/>
      <c r="S128" s="120"/>
      <c r="T128" s="132"/>
      <c r="U128" s="120"/>
      <c r="V128" s="120"/>
      <c r="W128" s="120"/>
      <c r="X128" s="120"/>
      <c r="Y128" s="120"/>
      <c r="Z128" s="120"/>
      <c r="AA128" s="120"/>
      <c r="AB128" s="120"/>
      <c r="AC128" s="120"/>
      <c r="AD128" s="120"/>
      <c r="AE128" s="120"/>
      <c r="AF128" s="120"/>
      <c r="AG128" s="120"/>
      <c r="AH128" s="120"/>
    </row>
    <row r="129" spans="1:34" ht="18">
      <c r="A129" s="120"/>
      <c r="B129" s="120"/>
      <c r="C129" s="120"/>
      <c r="D129" s="120"/>
      <c r="E129" s="120"/>
      <c r="F129" s="120"/>
      <c r="G129" s="120"/>
      <c r="H129" s="120"/>
      <c r="I129" s="120"/>
      <c r="J129" s="120"/>
      <c r="K129" s="120"/>
      <c r="L129" s="120"/>
      <c r="M129" s="120"/>
      <c r="N129" s="120"/>
      <c r="O129" s="120"/>
      <c r="P129" s="120"/>
      <c r="Q129" s="120"/>
      <c r="R129" s="120"/>
      <c r="S129" s="120"/>
      <c r="T129" s="132"/>
      <c r="U129" s="120"/>
      <c r="V129" s="120"/>
      <c r="W129" s="120"/>
      <c r="X129" s="120"/>
      <c r="Y129" s="120"/>
      <c r="Z129" s="120"/>
      <c r="AA129" s="120"/>
      <c r="AB129" s="120"/>
      <c r="AC129" s="120"/>
      <c r="AD129" s="120"/>
      <c r="AE129" s="120"/>
      <c r="AF129" s="120"/>
      <c r="AG129" s="120"/>
      <c r="AH129" s="120"/>
    </row>
    <row r="130" spans="1:34" ht="18">
      <c r="A130" s="120"/>
      <c r="B130" s="120"/>
      <c r="C130" s="120"/>
      <c r="D130" s="120"/>
      <c r="E130" s="120"/>
      <c r="F130" s="120"/>
      <c r="G130" s="120"/>
      <c r="H130" s="120"/>
      <c r="I130" s="120"/>
      <c r="J130" s="120"/>
      <c r="K130" s="120"/>
      <c r="L130" s="120"/>
      <c r="M130" s="120"/>
      <c r="N130" s="120"/>
      <c r="O130" s="120"/>
      <c r="P130" s="120"/>
      <c r="Q130" s="120"/>
      <c r="R130" s="120"/>
      <c r="S130" s="120"/>
      <c r="T130" s="132"/>
      <c r="U130" s="120"/>
      <c r="V130" s="120"/>
      <c r="W130" s="120"/>
      <c r="X130" s="120"/>
      <c r="Y130" s="120"/>
      <c r="Z130" s="120"/>
      <c r="AA130" s="120"/>
      <c r="AB130" s="120"/>
      <c r="AC130" s="120"/>
      <c r="AD130" s="120"/>
      <c r="AE130" s="120"/>
      <c r="AF130" s="120"/>
      <c r="AG130" s="120"/>
      <c r="AH130" s="120"/>
    </row>
    <row r="131" spans="1:34" ht="18">
      <c r="A131" s="120"/>
      <c r="B131" s="120"/>
      <c r="C131" s="120"/>
      <c r="D131" s="120"/>
      <c r="E131" s="120"/>
      <c r="F131" s="120"/>
      <c r="G131" s="120"/>
      <c r="H131" s="120"/>
      <c r="I131" s="120"/>
      <c r="J131" s="120"/>
      <c r="K131" s="120"/>
      <c r="L131" s="120"/>
      <c r="M131" s="120"/>
      <c r="N131" s="120"/>
      <c r="O131" s="120"/>
      <c r="P131" s="120"/>
      <c r="Q131" s="120"/>
      <c r="R131" s="120"/>
      <c r="S131" s="120"/>
      <c r="T131" s="132"/>
      <c r="U131" s="120"/>
      <c r="V131" s="120"/>
      <c r="W131" s="120"/>
      <c r="X131" s="120"/>
      <c r="Y131" s="120"/>
      <c r="Z131" s="120"/>
      <c r="AA131" s="120"/>
      <c r="AB131" s="120"/>
      <c r="AC131" s="120"/>
      <c r="AD131" s="120"/>
      <c r="AE131" s="120"/>
      <c r="AF131" s="120"/>
      <c r="AG131" s="120"/>
      <c r="AH131" s="120"/>
    </row>
    <row r="132" spans="1:34" ht="18">
      <c r="A132" s="120"/>
      <c r="B132" s="120"/>
      <c r="C132" s="120"/>
      <c r="D132" s="120"/>
      <c r="E132" s="120"/>
      <c r="F132" s="120"/>
      <c r="G132" s="120"/>
      <c r="H132" s="120"/>
      <c r="I132" s="120"/>
      <c r="J132" s="120"/>
      <c r="K132" s="120"/>
      <c r="L132" s="120"/>
      <c r="M132" s="120"/>
      <c r="N132" s="120"/>
      <c r="O132" s="120"/>
      <c r="P132" s="120"/>
      <c r="Q132" s="120"/>
      <c r="R132" s="120"/>
      <c r="S132" s="120"/>
      <c r="T132" s="132"/>
      <c r="U132" s="120"/>
      <c r="V132" s="120"/>
      <c r="W132" s="120"/>
      <c r="X132" s="120"/>
      <c r="Y132" s="120"/>
      <c r="Z132" s="120"/>
      <c r="AA132" s="120"/>
      <c r="AB132" s="120"/>
      <c r="AC132" s="120"/>
      <c r="AD132" s="120"/>
      <c r="AE132" s="120"/>
      <c r="AF132" s="120"/>
      <c r="AG132" s="120"/>
      <c r="AH132" s="120"/>
    </row>
    <row r="133" spans="1:34" ht="18">
      <c r="A133" s="120"/>
      <c r="B133" s="120"/>
      <c r="C133" s="120"/>
      <c r="D133" s="120"/>
      <c r="E133" s="120"/>
      <c r="F133" s="120"/>
      <c r="G133" s="120"/>
      <c r="H133" s="120"/>
      <c r="I133" s="120"/>
      <c r="J133" s="120"/>
      <c r="K133" s="120"/>
      <c r="L133" s="120"/>
      <c r="M133" s="120"/>
      <c r="N133" s="120"/>
      <c r="O133" s="120"/>
      <c r="P133" s="120"/>
      <c r="Q133" s="120"/>
      <c r="R133" s="120"/>
      <c r="S133" s="120"/>
      <c r="T133" s="132"/>
      <c r="U133" s="120"/>
      <c r="V133" s="120"/>
      <c r="W133" s="120"/>
      <c r="X133" s="120"/>
      <c r="Y133" s="120"/>
      <c r="Z133" s="120"/>
      <c r="AA133" s="120"/>
      <c r="AB133" s="120"/>
      <c r="AC133" s="120"/>
      <c r="AD133" s="120"/>
      <c r="AE133" s="120"/>
      <c r="AF133" s="120"/>
      <c r="AG133" s="120"/>
      <c r="AH133" s="120"/>
    </row>
    <row r="134" spans="1:34" ht="18">
      <c r="A134" s="120"/>
      <c r="B134" s="120"/>
      <c r="C134" s="120"/>
      <c r="D134" s="120"/>
      <c r="E134" s="120"/>
      <c r="F134" s="120"/>
      <c r="G134" s="120"/>
      <c r="H134" s="120"/>
      <c r="I134" s="120"/>
      <c r="J134" s="120"/>
      <c r="K134" s="120"/>
      <c r="L134" s="120"/>
      <c r="M134" s="120"/>
      <c r="N134" s="120"/>
      <c r="O134" s="120"/>
      <c r="P134" s="120"/>
      <c r="Q134" s="120"/>
      <c r="R134" s="120"/>
      <c r="S134" s="120"/>
      <c r="T134" s="132"/>
      <c r="U134" s="120"/>
      <c r="V134" s="120"/>
      <c r="W134" s="120"/>
      <c r="X134" s="120"/>
      <c r="Y134" s="120"/>
      <c r="Z134" s="120"/>
      <c r="AA134" s="120"/>
      <c r="AB134" s="120"/>
      <c r="AC134" s="120"/>
      <c r="AD134" s="120"/>
      <c r="AE134" s="120"/>
      <c r="AF134" s="120"/>
      <c r="AG134" s="120"/>
      <c r="AH134" s="120"/>
    </row>
    <row r="135" spans="1:34" ht="18">
      <c r="A135" s="120"/>
      <c r="B135" s="120"/>
      <c r="C135" s="120"/>
      <c r="D135" s="120"/>
      <c r="E135" s="120"/>
      <c r="F135" s="120"/>
      <c r="G135" s="120"/>
      <c r="H135" s="120"/>
      <c r="I135" s="120"/>
      <c r="J135" s="120"/>
      <c r="K135" s="120"/>
      <c r="L135" s="120"/>
      <c r="M135" s="120"/>
      <c r="N135" s="120"/>
      <c r="O135" s="120"/>
      <c r="P135" s="120"/>
      <c r="Q135" s="120"/>
      <c r="R135" s="120"/>
      <c r="S135" s="120"/>
      <c r="T135" s="132"/>
      <c r="U135" s="120"/>
      <c r="V135" s="120"/>
      <c r="W135" s="120"/>
      <c r="X135" s="120"/>
      <c r="Y135" s="120"/>
      <c r="Z135" s="120"/>
      <c r="AA135" s="120"/>
      <c r="AB135" s="120"/>
      <c r="AC135" s="120"/>
      <c r="AD135" s="120"/>
      <c r="AE135" s="120"/>
      <c r="AF135" s="120"/>
      <c r="AG135" s="120"/>
      <c r="AH135" s="120"/>
    </row>
    <row r="136" spans="1:34" ht="18">
      <c r="A136" s="120"/>
      <c r="B136" s="120"/>
      <c r="C136" s="120"/>
      <c r="D136" s="120"/>
      <c r="E136" s="120"/>
      <c r="F136" s="120"/>
      <c r="G136" s="120"/>
      <c r="H136" s="120"/>
      <c r="I136" s="120"/>
      <c r="J136" s="120"/>
      <c r="K136" s="120"/>
      <c r="L136" s="120"/>
      <c r="M136" s="120"/>
      <c r="N136" s="120"/>
      <c r="O136" s="120"/>
      <c r="P136" s="120"/>
      <c r="Q136" s="120"/>
      <c r="R136" s="120"/>
      <c r="S136" s="120"/>
      <c r="T136" s="132"/>
      <c r="U136" s="120"/>
      <c r="V136" s="120"/>
      <c r="W136" s="120"/>
      <c r="X136" s="120"/>
      <c r="Y136" s="120"/>
      <c r="Z136" s="120"/>
      <c r="AA136" s="120"/>
      <c r="AB136" s="120"/>
      <c r="AC136" s="120"/>
      <c r="AD136" s="120"/>
      <c r="AE136" s="120"/>
      <c r="AF136" s="120"/>
      <c r="AG136" s="120"/>
      <c r="AH136" s="120"/>
    </row>
    <row r="137" spans="1:34" ht="18">
      <c r="A137" s="120"/>
      <c r="B137" s="120"/>
      <c r="C137" s="120"/>
      <c r="D137" s="120"/>
      <c r="E137" s="120"/>
      <c r="F137" s="120"/>
      <c r="G137" s="120"/>
      <c r="H137" s="120"/>
      <c r="I137" s="120"/>
      <c r="J137" s="120"/>
      <c r="K137" s="120"/>
      <c r="L137" s="120"/>
      <c r="M137" s="120"/>
      <c r="N137" s="120"/>
      <c r="O137" s="120"/>
      <c r="P137" s="120"/>
      <c r="Q137" s="120"/>
      <c r="R137" s="120"/>
      <c r="S137" s="120"/>
      <c r="T137" s="132"/>
      <c r="U137" s="120"/>
      <c r="V137" s="120"/>
      <c r="W137" s="120"/>
      <c r="X137" s="120"/>
      <c r="Y137" s="120"/>
      <c r="Z137" s="120"/>
      <c r="AA137" s="120"/>
      <c r="AB137" s="120"/>
      <c r="AC137" s="120"/>
      <c r="AD137" s="120"/>
      <c r="AE137" s="120"/>
      <c r="AF137" s="120"/>
      <c r="AG137" s="120"/>
      <c r="AH137" s="120"/>
    </row>
    <row r="138" spans="1:34" ht="18">
      <c r="A138" s="120"/>
      <c r="B138" s="120"/>
      <c r="C138" s="120"/>
      <c r="D138" s="120"/>
      <c r="E138" s="120"/>
      <c r="F138" s="120"/>
      <c r="G138" s="120"/>
      <c r="H138" s="120"/>
      <c r="I138" s="120"/>
      <c r="J138" s="120"/>
      <c r="K138" s="120"/>
      <c r="L138" s="120"/>
      <c r="M138" s="120"/>
      <c r="N138" s="120"/>
      <c r="O138" s="120"/>
      <c r="P138" s="120"/>
      <c r="Q138" s="120"/>
      <c r="R138" s="120"/>
      <c r="S138" s="120"/>
      <c r="T138" s="132"/>
      <c r="U138" s="120"/>
      <c r="V138" s="120"/>
      <c r="W138" s="120"/>
      <c r="X138" s="120"/>
      <c r="Y138" s="120"/>
      <c r="Z138" s="120"/>
      <c r="AA138" s="120"/>
      <c r="AB138" s="120"/>
      <c r="AC138" s="120"/>
      <c r="AD138" s="120"/>
      <c r="AE138" s="120"/>
      <c r="AF138" s="120"/>
      <c r="AG138" s="120"/>
      <c r="AH138" s="120"/>
    </row>
    <row r="139" spans="1:34" ht="18">
      <c r="A139" s="120"/>
      <c r="B139" s="120"/>
      <c r="C139" s="120"/>
      <c r="D139" s="120"/>
      <c r="E139" s="120"/>
      <c r="F139" s="120"/>
      <c r="G139" s="120"/>
      <c r="H139" s="120"/>
      <c r="I139" s="120"/>
      <c r="J139" s="120"/>
      <c r="K139" s="120"/>
      <c r="L139" s="120"/>
      <c r="M139" s="120"/>
      <c r="N139" s="120"/>
      <c r="O139" s="120"/>
      <c r="P139" s="120"/>
      <c r="Q139" s="120"/>
      <c r="R139" s="120"/>
      <c r="S139" s="120"/>
      <c r="T139" s="132"/>
      <c r="U139" s="120"/>
      <c r="V139" s="120"/>
      <c r="W139" s="120"/>
      <c r="X139" s="120"/>
      <c r="Y139" s="120"/>
      <c r="Z139" s="120"/>
      <c r="AA139" s="120"/>
      <c r="AB139" s="120"/>
      <c r="AC139" s="120"/>
      <c r="AD139" s="120"/>
      <c r="AE139" s="120"/>
      <c r="AF139" s="120"/>
      <c r="AG139" s="120"/>
      <c r="AH139" s="120"/>
    </row>
    <row r="140" spans="1:34" ht="18">
      <c r="A140" s="120"/>
      <c r="B140" s="120"/>
      <c r="C140" s="120"/>
      <c r="D140" s="120"/>
      <c r="E140" s="120"/>
      <c r="F140" s="120"/>
      <c r="G140" s="120"/>
      <c r="H140" s="120"/>
      <c r="I140" s="120"/>
      <c r="J140" s="120"/>
      <c r="K140" s="120"/>
      <c r="L140" s="120"/>
      <c r="M140" s="120"/>
      <c r="N140" s="120"/>
      <c r="O140" s="120"/>
      <c r="P140" s="120"/>
      <c r="Q140" s="120"/>
      <c r="R140" s="120"/>
      <c r="S140" s="120"/>
      <c r="T140" s="132"/>
      <c r="U140" s="120"/>
      <c r="V140" s="120"/>
      <c r="W140" s="120"/>
      <c r="X140" s="120"/>
      <c r="Y140" s="120"/>
      <c r="Z140" s="120"/>
      <c r="AA140" s="120"/>
      <c r="AB140" s="120"/>
      <c r="AC140" s="120"/>
      <c r="AD140" s="120"/>
      <c r="AE140" s="120"/>
      <c r="AF140" s="120"/>
      <c r="AG140" s="120"/>
      <c r="AH140" s="120"/>
    </row>
    <row r="141" spans="1:34" ht="18">
      <c r="A141" s="120"/>
      <c r="B141" s="120"/>
      <c r="C141" s="120"/>
      <c r="D141" s="120"/>
      <c r="E141" s="120"/>
      <c r="F141" s="120"/>
      <c r="G141" s="120"/>
      <c r="H141" s="120"/>
      <c r="I141" s="120"/>
      <c r="J141" s="120"/>
      <c r="K141" s="120"/>
      <c r="L141" s="120"/>
      <c r="M141" s="120"/>
      <c r="N141" s="120"/>
      <c r="O141" s="120"/>
      <c r="P141" s="120"/>
      <c r="Q141" s="120"/>
      <c r="R141" s="120"/>
      <c r="S141" s="120"/>
      <c r="T141" s="132"/>
      <c r="U141" s="120"/>
      <c r="V141" s="120"/>
      <c r="W141" s="120"/>
      <c r="X141" s="120"/>
      <c r="Y141" s="120"/>
      <c r="Z141" s="120"/>
      <c r="AA141" s="120"/>
      <c r="AB141" s="120"/>
      <c r="AC141" s="120"/>
      <c r="AD141" s="120"/>
      <c r="AE141" s="120"/>
      <c r="AF141" s="120"/>
      <c r="AG141" s="120"/>
      <c r="AH141" s="120"/>
    </row>
    <row r="142" spans="1:34" ht="18">
      <c r="A142" s="120"/>
      <c r="B142" s="120"/>
      <c r="C142" s="120"/>
      <c r="D142" s="120"/>
      <c r="E142" s="120"/>
      <c r="F142" s="120"/>
      <c r="G142" s="120"/>
      <c r="H142" s="120"/>
      <c r="I142" s="120"/>
      <c r="J142" s="120"/>
      <c r="K142" s="120"/>
      <c r="L142" s="120"/>
      <c r="M142" s="120"/>
      <c r="N142" s="120"/>
      <c r="O142" s="120"/>
      <c r="P142" s="120"/>
      <c r="Q142" s="120"/>
      <c r="R142" s="120"/>
      <c r="S142" s="120"/>
      <c r="T142" s="132"/>
      <c r="U142" s="120"/>
      <c r="V142" s="120"/>
      <c r="W142" s="120"/>
      <c r="X142" s="120"/>
      <c r="Y142" s="120"/>
      <c r="Z142" s="120"/>
      <c r="AA142" s="120"/>
      <c r="AB142" s="120"/>
      <c r="AC142" s="120"/>
      <c r="AD142" s="120"/>
      <c r="AE142" s="120"/>
      <c r="AF142" s="120"/>
      <c r="AG142" s="120"/>
      <c r="AH142" s="120"/>
    </row>
    <row r="143" spans="1:34" ht="18">
      <c r="A143" s="120"/>
      <c r="B143" s="120"/>
      <c r="C143" s="120"/>
      <c r="D143" s="120"/>
      <c r="E143" s="120"/>
      <c r="F143" s="120"/>
      <c r="G143" s="120"/>
      <c r="H143" s="120"/>
      <c r="I143" s="120"/>
      <c r="J143" s="120"/>
      <c r="K143" s="120"/>
      <c r="L143" s="120"/>
      <c r="M143" s="120"/>
      <c r="N143" s="120"/>
      <c r="O143" s="120"/>
      <c r="P143" s="120"/>
      <c r="Q143" s="120"/>
      <c r="R143" s="120"/>
      <c r="S143" s="120"/>
      <c r="T143" s="132"/>
      <c r="U143" s="120"/>
      <c r="V143" s="120"/>
      <c r="W143" s="120"/>
      <c r="X143" s="120"/>
      <c r="Y143" s="120"/>
      <c r="Z143" s="120"/>
      <c r="AA143" s="120"/>
      <c r="AB143" s="120"/>
      <c r="AC143" s="120"/>
      <c r="AD143" s="120"/>
      <c r="AE143" s="120"/>
      <c r="AF143" s="120"/>
      <c r="AG143" s="120"/>
      <c r="AH143" s="120"/>
    </row>
    <row r="144" spans="1:34" ht="18">
      <c r="A144" s="120"/>
      <c r="B144" s="120"/>
      <c r="C144" s="120"/>
      <c r="D144" s="120"/>
      <c r="E144" s="120"/>
      <c r="F144" s="120"/>
      <c r="G144" s="120"/>
      <c r="H144" s="120"/>
      <c r="I144" s="120"/>
      <c r="J144" s="120"/>
      <c r="K144" s="120"/>
      <c r="L144" s="120"/>
      <c r="M144" s="120"/>
      <c r="N144" s="120"/>
      <c r="O144" s="120"/>
      <c r="P144" s="120"/>
      <c r="Q144" s="120"/>
      <c r="R144" s="120"/>
      <c r="S144" s="120"/>
      <c r="T144" s="132"/>
      <c r="U144" s="120"/>
      <c r="V144" s="120"/>
      <c r="W144" s="120"/>
      <c r="X144" s="120"/>
      <c r="Y144" s="120"/>
      <c r="Z144" s="120"/>
      <c r="AA144" s="120"/>
      <c r="AB144" s="120"/>
      <c r="AC144" s="120"/>
      <c r="AD144" s="120"/>
      <c r="AE144" s="120"/>
      <c r="AF144" s="120"/>
      <c r="AG144" s="120"/>
      <c r="AH144" s="120"/>
    </row>
    <row r="145" spans="1:34" ht="18">
      <c r="A145" s="120"/>
      <c r="B145" s="120"/>
      <c r="C145" s="120"/>
      <c r="D145" s="120"/>
      <c r="E145" s="120"/>
      <c r="F145" s="120"/>
      <c r="G145" s="120"/>
      <c r="H145" s="120"/>
      <c r="I145" s="120"/>
      <c r="J145" s="120"/>
      <c r="K145" s="120"/>
      <c r="L145" s="120"/>
      <c r="M145" s="120"/>
      <c r="N145" s="120"/>
      <c r="O145" s="120"/>
      <c r="P145" s="120"/>
      <c r="Q145" s="120"/>
      <c r="R145" s="120"/>
      <c r="S145" s="120"/>
      <c r="T145" s="132"/>
      <c r="U145" s="120"/>
      <c r="V145" s="120"/>
      <c r="W145" s="120"/>
      <c r="X145" s="120"/>
      <c r="Y145" s="120"/>
      <c r="Z145" s="120"/>
      <c r="AA145" s="120"/>
      <c r="AB145" s="120"/>
      <c r="AC145" s="120"/>
      <c r="AD145" s="120"/>
      <c r="AE145" s="120"/>
      <c r="AF145" s="120"/>
      <c r="AG145" s="120"/>
      <c r="AH145" s="120"/>
    </row>
    <row r="146" spans="1:34" ht="18">
      <c r="A146" s="120"/>
      <c r="B146" s="120"/>
      <c r="C146" s="120"/>
      <c r="D146" s="120"/>
      <c r="E146" s="120"/>
      <c r="F146" s="120"/>
      <c r="G146" s="120"/>
      <c r="H146" s="120"/>
      <c r="I146" s="120"/>
      <c r="J146" s="120"/>
      <c r="K146" s="120"/>
      <c r="L146" s="120"/>
      <c r="M146" s="120"/>
      <c r="N146" s="120"/>
      <c r="O146" s="120"/>
      <c r="P146" s="120"/>
      <c r="Q146" s="120"/>
      <c r="R146" s="120"/>
      <c r="S146" s="120"/>
      <c r="T146" s="132"/>
      <c r="U146" s="120"/>
      <c r="V146" s="120"/>
      <c r="W146" s="120"/>
      <c r="X146" s="120"/>
      <c r="Y146" s="120"/>
      <c r="Z146" s="120"/>
      <c r="AA146" s="120"/>
      <c r="AB146" s="120"/>
      <c r="AC146" s="120"/>
      <c r="AD146" s="120"/>
      <c r="AE146" s="120"/>
      <c r="AF146" s="120"/>
      <c r="AG146" s="120"/>
      <c r="AH146" s="120"/>
    </row>
    <row r="147" spans="1:34" ht="18">
      <c r="A147" s="120"/>
      <c r="B147" s="120"/>
      <c r="C147" s="120"/>
      <c r="D147" s="120"/>
      <c r="E147" s="120"/>
      <c r="F147" s="120"/>
      <c r="G147" s="120"/>
      <c r="H147" s="120"/>
      <c r="I147" s="120"/>
      <c r="J147" s="120"/>
      <c r="K147" s="120"/>
      <c r="L147" s="120"/>
      <c r="M147" s="120"/>
      <c r="N147" s="120"/>
      <c r="O147" s="120"/>
      <c r="P147" s="120"/>
      <c r="Q147" s="120"/>
      <c r="R147" s="120"/>
      <c r="S147" s="120"/>
      <c r="T147" s="132"/>
      <c r="U147" s="120"/>
      <c r="V147" s="120"/>
      <c r="W147" s="120"/>
      <c r="X147" s="120"/>
      <c r="Y147" s="120"/>
      <c r="Z147" s="120"/>
      <c r="AA147" s="120"/>
      <c r="AB147" s="120"/>
      <c r="AC147" s="120"/>
      <c r="AD147" s="120"/>
      <c r="AE147" s="120"/>
      <c r="AF147" s="120"/>
      <c r="AG147" s="120"/>
      <c r="AH147" s="120"/>
    </row>
    <row r="148" spans="1:34" ht="18">
      <c r="A148" s="120"/>
      <c r="B148" s="120"/>
      <c r="C148" s="120"/>
      <c r="D148" s="120"/>
      <c r="E148" s="120"/>
      <c r="F148" s="120"/>
      <c r="G148" s="120"/>
      <c r="H148" s="120"/>
      <c r="I148" s="120"/>
      <c r="J148" s="120"/>
      <c r="K148" s="120"/>
      <c r="L148" s="120"/>
      <c r="M148" s="120"/>
      <c r="N148" s="120"/>
      <c r="O148" s="120"/>
      <c r="P148" s="120"/>
      <c r="Q148" s="120"/>
      <c r="R148" s="120"/>
      <c r="S148" s="120"/>
      <c r="T148" s="132"/>
      <c r="U148" s="120"/>
      <c r="V148" s="120"/>
      <c r="W148" s="120"/>
      <c r="X148" s="120"/>
      <c r="Y148" s="120"/>
      <c r="Z148" s="120"/>
      <c r="AA148" s="120"/>
      <c r="AB148" s="120"/>
      <c r="AC148" s="120"/>
      <c r="AD148" s="120"/>
      <c r="AE148" s="120"/>
      <c r="AF148" s="120"/>
      <c r="AG148" s="120"/>
      <c r="AH148" s="120"/>
    </row>
    <row r="149" spans="1:34" ht="18">
      <c r="A149" s="120"/>
      <c r="B149" s="120"/>
      <c r="C149" s="120"/>
      <c r="D149" s="120"/>
      <c r="E149" s="120"/>
      <c r="F149" s="120"/>
      <c r="G149" s="120"/>
      <c r="H149" s="120"/>
      <c r="I149" s="120"/>
      <c r="J149" s="120"/>
      <c r="K149" s="120"/>
      <c r="L149" s="120"/>
      <c r="M149" s="120"/>
      <c r="N149" s="120"/>
      <c r="O149" s="120"/>
      <c r="P149" s="120"/>
      <c r="Q149" s="120"/>
      <c r="R149" s="120"/>
      <c r="S149" s="120"/>
      <c r="T149" s="132"/>
      <c r="U149" s="120"/>
      <c r="V149" s="120"/>
      <c r="W149" s="120"/>
      <c r="X149" s="120"/>
      <c r="Y149" s="120"/>
      <c r="Z149" s="120"/>
      <c r="AA149" s="120"/>
      <c r="AB149" s="120"/>
      <c r="AC149" s="120"/>
      <c r="AD149" s="120"/>
      <c r="AE149" s="120"/>
      <c r="AF149" s="120"/>
      <c r="AG149" s="120"/>
      <c r="AH149" s="120"/>
    </row>
    <row r="150" spans="1:34" ht="18">
      <c r="A150" s="120"/>
      <c r="B150" s="120"/>
      <c r="C150" s="120"/>
      <c r="D150" s="120"/>
      <c r="E150" s="120"/>
      <c r="F150" s="120"/>
      <c r="G150" s="120"/>
      <c r="H150" s="120"/>
      <c r="I150" s="120"/>
      <c r="J150" s="120"/>
      <c r="K150" s="120"/>
      <c r="L150" s="120"/>
      <c r="M150" s="120"/>
      <c r="N150" s="120"/>
      <c r="O150" s="120"/>
      <c r="P150" s="120"/>
      <c r="Q150" s="120"/>
      <c r="R150" s="120"/>
      <c r="S150" s="120"/>
      <c r="T150" s="132"/>
      <c r="U150" s="120"/>
      <c r="V150" s="120"/>
      <c r="W150" s="120"/>
      <c r="X150" s="120"/>
      <c r="Y150" s="120"/>
      <c r="Z150" s="120"/>
      <c r="AA150" s="120"/>
      <c r="AB150" s="120"/>
      <c r="AC150" s="120"/>
      <c r="AD150" s="120"/>
      <c r="AE150" s="120"/>
      <c r="AF150" s="120"/>
      <c r="AG150" s="120"/>
      <c r="AH150" s="120"/>
    </row>
    <row r="151" spans="1:34" ht="18">
      <c r="A151" s="120"/>
      <c r="B151" s="120"/>
      <c r="C151" s="120"/>
      <c r="D151" s="120"/>
      <c r="E151" s="120"/>
      <c r="F151" s="120"/>
      <c r="G151" s="120"/>
      <c r="H151" s="120"/>
      <c r="I151" s="120"/>
      <c r="J151" s="120"/>
      <c r="K151" s="120"/>
      <c r="L151" s="120"/>
      <c r="M151" s="120"/>
      <c r="N151" s="120"/>
      <c r="O151" s="120"/>
      <c r="P151" s="120"/>
      <c r="Q151" s="120"/>
      <c r="R151" s="120"/>
      <c r="S151" s="120"/>
      <c r="T151" s="132"/>
      <c r="U151" s="120"/>
      <c r="V151" s="120"/>
      <c r="W151" s="120"/>
      <c r="X151" s="120"/>
      <c r="Y151" s="120"/>
      <c r="Z151" s="120"/>
      <c r="AA151" s="120"/>
      <c r="AB151" s="120"/>
      <c r="AC151" s="120"/>
      <c r="AD151" s="120"/>
      <c r="AE151" s="120"/>
      <c r="AF151" s="120"/>
      <c r="AG151" s="120"/>
      <c r="AH151" s="120"/>
    </row>
    <row r="152" spans="1:34" ht="18">
      <c r="A152" s="120"/>
      <c r="B152" s="120"/>
      <c r="C152" s="120"/>
      <c r="D152" s="120"/>
      <c r="E152" s="120"/>
      <c r="F152" s="120"/>
      <c r="G152" s="120"/>
      <c r="H152" s="120"/>
      <c r="I152" s="120"/>
      <c r="J152" s="120"/>
      <c r="K152" s="120"/>
      <c r="L152" s="120"/>
      <c r="M152" s="120"/>
      <c r="N152" s="120"/>
      <c r="O152" s="120"/>
      <c r="P152" s="120"/>
      <c r="Q152" s="120"/>
      <c r="R152" s="120"/>
      <c r="S152" s="120"/>
      <c r="T152" s="132"/>
      <c r="U152" s="120"/>
      <c r="V152" s="120"/>
      <c r="W152" s="120"/>
      <c r="X152" s="120"/>
      <c r="Y152" s="120"/>
      <c r="Z152" s="120"/>
      <c r="AA152" s="120"/>
      <c r="AB152" s="120"/>
      <c r="AC152" s="120"/>
      <c r="AD152" s="120"/>
      <c r="AE152" s="120"/>
      <c r="AF152" s="120"/>
      <c r="AG152" s="120"/>
      <c r="AH152" s="120"/>
    </row>
    <row r="153" spans="1:34" ht="18">
      <c r="A153" s="120"/>
      <c r="B153" s="120"/>
      <c r="C153" s="120"/>
      <c r="D153" s="120"/>
      <c r="E153" s="120"/>
      <c r="F153" s="120"/>
      <c r="G153" s="120"/>
      <c r="H153" s="120"/>
      <c r="I153" s="120"/>
      <c r="J153" s="120"/>
      <c r="K153" s="120"/>
      <c r="L153" s="120"/>
      <c r="M153" s="120"/>
      <c r="N153" s="120"/>
      <c r="O153" s="120"/>
      <c r="P153" s="120"/>
      <c r="Q153" s="120"/>
      <c r="R153" s="120"/>
      <c r="S153" s="120"/>
      <c r="T153" s="132"/>
      <c r="U153" s="120"/>
      <c r="V153" s="120"/>
      <c r="W153" s="120"/>
      <c r="X153" s="120"/>
      <c r="Y153" s="120"/>
      <c r="Z153" s="120"/>
      <c r="AA153" s="120"/>
      <c r="AB153" s="120"/>
      <c r="AC153" s="120"/>
      <c r="AD153" s="120"/>
      <c r="AE153" s="120"/>
      <c r="AF153" s="120"/>
      <c r="AG153" s="120"/>
      <c r="AH153" s="120"/>
    </row>
    <row r="154" spans="1:34" ht="18">
      <c r="A154" s="120"/>
      <c r="B154" s="120"/>
      <c r="C154" s="120"/>
      <c r="D154" s="120"/>
      <c r="E154" s="120"/>
      <c r="F154" s="120"/>
      <c r="G154" s="120"/>
      <c r="H154" s="120"/>
      <c r="I154" s="120"/>
      <c r="J154" s="120"/>
      <c r="K154" s="120"/>
      <c r="L154" s="120"/>
      <c r="M154" s="120"/>
      <c r="N154" s="120"/>
      <c r="O154" s="120"/>
      <c r="P154" s="120"/>
      <c r="Q154" s="120"/>
      <c r="R154" s="120"/>
      <c r="S154" s="120"/>
      <c r="T154" s="132"/>
      <c r="U154" s="120"/>
      <c r="V154" s="120"/>
      <c r="W154" s="120"/>
      <c r="X154" s="120"/>
      <c r="Y154" s="120"/>
      <c r="Z154" s="120"/>
      <c r="AA154" s="120"/>
      <c r="AB154" s="120"/>
      <c r="AC154" s="120"/>
      <c r="AD154" s="120"/>
      <c r="AE154" s="120"/>
      <c r="AF154" s="120"/>
      <c r="AG154" s="120"/>
      <c r="AH154" s="120"/>
    </row>
    <row r="155" spans="1:34" ht="18">
      <c r="A155" s="120"/>
      <c r="B155" s="120"/>
      <c r="C155" s="120"/>
      <c r="D155" s="120"/>
      <c r="E155" s="120"/>
      <c r="F155" s="120"/>
      <c r="G155" s="120"/>
      <c r="H155" s="120"/>
      <c r="I155" s="120"/>
      <c r="J155" s="120"/>
      <c r="K155" s="120"/>
      <c r="L155" s="120"/>
      <c r="M155" s="120"/>
      <c r="N155" s="120"/>
      <c r="O155" s="120"/>
      <c r="P155" s="120"/>
      <c r="Q155" s="120"/>
      <c r="R155" s="120"/>
      <c r="S155" s="120"/>
      <c r="T155" s="132"/>
      <c r="U155" s="120"/>
      <c r="V155" s="120"/>
      <c r="W155" s="120"/>
      <c r="X155" s="120"/>
      <c r="Y155" s="120"/>
      <c r="Z155" s="120"/>
      <c r="AA155" s="120"/>
      <c r="AB155" s="120"/>
      <c r="AC155" s="120"/>
      <c r="AD155" s="120"/>
      <c r="AE155" s="120"/>
      <c r="AF155" s="120"/>
      <c r="AG155" s="120"/>
      <c r="AH155" s="120"/>
    </row>
    <row r="156" spans="1:34" ht="18">
      <c r="A156" s="120"/>
      <c r="B156" s="120"/>
      <c r="C156" s="120"/>
      <c r="D156" s="120"/>
      <c r="E156" s="120"/>
      <c r="F156" s="120"/>
      <c r="G156" s="120"/>
      <c r="H156" s="120"/>
      <c r="I156" s="120"/>
      <c r="J156" s="120"/>
      <c r="K156" s="120"/>
      <c r="L156" s="120"/>
      <c r="M156" s="120"/>
      <c r="N156" s="120"/>
      <c r="O156" s="120"/>
      <c r="P156" s="120"/>
      <c r="Q156" s="120"/>
      <c r="R156" s="120"/>
      <c r="S156" s="120"/>
      <c r="T156" s="132"/>
      <c r="U156" s="120"/>
      <c r="V156" s="120"/>
      <c r="W156" s="120"/>
      <c r="X156" s="120"/>
      <c r="Y156" s="120"/>
      <c r="Z156" s="120"/>
      <c r="AA156" s="120"/>
      <c r="AB156" s="120"/>
      <c r="AC156" s="120"/>
      <c r="AD156" s="120"/>
      <c r="AE156" s="120"/>
      <c r="AF156" s="120"/>
      <c r="AG156" s="120"/>
      <c r="AH156" s="120"/>
    </row>
    <row r="157" spans="1:34" ht="18">
      <c r="A157" s="120"/>
      <c r="B157" s="120"/>
      <c r="C157" s="120"/>
      <c r="D157" s="120"/>
      <c r="E157" s="120"/>
      <c r="F157" s="120"/>
      <c r="G157" s="120"/>
      <c r="H157" s="120"/>
      <c r="I157" s="120"/>
      <c r="J157" s="120"/>
      <c r="K157" s="120"/>
      <c r="L157" s="120"/>
      <c r="M157" s="120"/>
      <c r="N157" s="120"/>
      <c r="O157" s="120"/>
      <c r="P157" s="120"/>
      <c r="Q157" s="120"/>
      <c r="R157" s="120"/>
      <c r="S157" s="120"/>
      <c r="T157" s="132"/>
      <c r="U157" s="120"/>
      <c r="V157" s="120"/>
      <c r="W157" s="120"/>
      <c r="X157" s="120"/>
      <c r="Y157" s="120"/>
      <c r="Z157" s="120"/>
      <c r="AA157" s="120"/>
      <c r="AB157" s="120"/>
      <c r="AC157" s="120"/>
      <c r="AD157" s="120"/>
      <c r="AE157" s="120"/>
      <c r="AF157" s="120"/>
      <c r="AG157" s="120"/>
      <c r="AH157" s="120"/>
    </row>
    <row r="158" spans="1:34" ht="18">
      <c r="A158" s="120"/>
      <c r="B158" s="120"/>
      <c r="C158" s="120"/>
      <c r="D158" s="120"/>
      <c r="E158" s="120"/>
      <c r="F158" s="120"/>
      <c r="G158" s="120"/>
      <c r="H158" s="120"/>
      <c r="I158" s="120"/>
      <c r="J158" s="120"/>
      <c r="K158" s="120"/>
      <c r="L158" s="120"/>
      <c r="M158" s="120"/>
      <c r="N158" s="120"/>
      <c r="O158" s="120"/>
      <c r="P158" s="120"/>
      <c r="Q158" s="120"/>
      <c r="R158" s="120"/>
      <c r="S158" s="120"/>
      <c r="T158" s="132"/>
      <c r="U158" s="120"/>
      <c r="V158" s="120"/>
      <c r="W158" s="120"/>
      <c r="X158" s="120"/>
      <c r="Y158" s="120"/>
      <c r="Z158" s="120"/>
      <c r="AA158" s="120"/>
      <c r="AB158" s="120"/>
      <c r="AC158" s="120"/>
      <c r="AD158" s="120"/>
      <c r="AE158" s="120"/>
      <c r="AF158" s="120"/>
      <c r="AG158" s="120"/>
      <c r="AH158" s="120"/>
    </row>
    <row r="159" spans="1:34" ht="18">
      <c r="A159" s="120"/>
      <c r="B159" s="120"/>
      <c r="C159" s="120"/>
      <c r="D159" s="120"/>
      <c r="E159" s="120"/>
      <c r="F159" s="120"/>
      <c r="G159" s="120"/>
      <c r="H159" s="120"/>
      <c r="I159" s="120"/>
      <c r="J159" s="120"/>
      <c r="K159" s="120"/>
      <c r="L159" s="120"/>
      <c r="M159" s="120"/>
      <c r="N159" s="120"/>
      <c r="O159" s="120"/>
      <c r="P159" s="120"/>
      <c r="Q159" s="120"/>
      <c r="R159" s="120"/>
      <c r="S159" s="120"/>
      <c r="T159" s="132"/>
      <c r="U159" s="120"/>
      <c r="V159" s="120"/>
      <c r="W159" s="120"/>
      <c r="X159" s="120"/>
      <c r="Y159" s="120"/>
      <c r="Z159" s="120"/>
      <c r="AA159" s="120"/>
      <c r="AB159" s="120"/>
      <c r="AC159" s="120"/>
      <c r="AD159" s="120"/>
      <c r="AE159" s="120"/>
      <c r="AF159" s="120"/>
      <c r="AG159" s="120"/>
      <c r="AH159" s="120"/>
    </row>
    <row r="160" spans="1:34" ht="18">
      <c r="A160" s="120"/>
      <c r="B160" s="120"/>
      <c r="C160" s="120"/>
      <c r="D160" s="120"/>
      <c r="E160" s="120"/>
      <c r="F160" s="120"/>
      <c r="G160" s="120"/>
      <c r="H160" s="120"/>
      <c r="I160" s="120"/>
      <c r="J160" s="120"/>
      <c r="K160" s="120"/>
      <c r="L160" s="120"/>
      <c r="M160" s="120"/>
      <c r="N160" s="120"/>
      <c r="O160" s="120"/>
      <c r="P160" s="120"/>
      <c r="Q160" s="120"/>
      <c r="R160" s="120"/>
      <c r="S160" s="120"/>
      <c r="T160" s="132"/>
      <c r="U160" s="120"/>
      <c r="V160" s="120"/>
      <c r="W160" s="120"/>
      <c r="X160" s="120"/>
      <c r="Y160" s="120"/>
      <c r="Z160" s="120"/>
      <c r="AA160" s="120"/>
      <c r="AB160" s="120"/>
      <c r="AC160" s="120"/>
      <c r="AD160" s="120"/>
      <c r="AE160" s="120"/>
      <c r="AF160" s="120"/>
      <c r="AG160" s="120"/>
      <c r="AH160" s="120"/>
    </row>
    <row r="161" spans="1:34" ht="18">
      <c r="A161" s="120"/>
      <c r="B161" s="120"/>
      <c r="C161" s="120"/>
      <c r="D161" s="120"/>
      <c r="E161" s="120"/>
      <c r="F161" s="120"/>
      <c r="G161" s="120"/>
      <c r="H161" s="120"/>
      <c r="I161" s="120"/>
      <c r="J161" s="120"/>
      <c r="K161" s="120"/>
      <c r="L161" s="120"/>
      <c r="M161" s="120"/>
      <c r="N161" s="120"/>
      <c r="O161" s="120"/>
      <c r="P161" s="120"/>
      <c r="Q161" s="120"/>
      <c r="R161" s="120"/>
      <c r="S161" s="120"/>
      <c r="T161" s="132"/>
      <c r="U161" s="120"/>
      <c r="V161" s="120"/>
      <c r="W161" s="120"/>
      <c r="X161" s="120"/>
      <c r="Y161" s="120"/>
      <c r="Z161" s="120"/>
      <c r="AA161" s="120"/>
      <c r="AB161" s="120"/>
      <c r="AC161" s="120"/>
      <c r="AD161" s="120"/>
      <c r="AE161" s="120"/>
      <c r="AF161" s="120"/>
      <c r="AG161" s="120"/>
      <c r="AH161" s="120"/>
    </row>
    <row r="162" spans="1:34" ht="18">
      <c r="A162" s="120"/>
      <c r="B162" s="120"/>
      <c r="C162" s="120"/>
      <c r="D162" s="120"/>
      <c r="E162" s="120"/>
      <c r="F162" s="120"/>
      <c r="G162" s="120"/>
      <c r="H162" s="120"/>
      <c r="I162" s="120"/>
      <c r="J162" s="120"/>
      <c r="K162" s="120"/>
      <c r="L162" s="120"/>
      <c r="M162" s="120"/>
      <c r="N162" s="120"/>
      <c r="O162" s="120"/>
      <c r="P162" s="120"/>
      <c r="Q162" s="120"/>
      <c r="R162" s="120"/>
      <c r="S162" s="120"/>
      <c r="T162" s="132"/>
      <c r="U162" s="120"/>
      <c r="V162" s="120"/>
      <c r="W162" s="120"/>
      <c r="X162" s="120"/>
      <c r="Y162" s="120"/>
      <c r="Z162" s="120"/>
      <c r="AA162" s="120"/>
      <c r="AB162" s="120"/>
      <c r="AC162" s="120"/>
      <c r="AD162" s="120"/>
      <c r="AE162" s="120"/>
      <c r="AF162" s="120"/>
      <c r="AG162" s="120"/>
      <c r="AH162" s="120"/>
    </row>
    <row r="163" spans="1:34" ht="18">
      <c r="A163" s="120"/>
      <c r="B163" s="120"/>
      <c r="C163" s="120"/>
      <c r="D163" s="120"/>
      <c r="E163" s="120"/>
      <c r="F163" s="120"/>
      <c r="G163" s="120"/>
      <c r="H163" s="120"/>
      <c r="I163" s="120"/>
      <c r="J163" s="120"/>
      <c r="K163" s="120"/>
      <c r="L163" s="120"/>
      <c r="M163" s="120"/>
      <c r="N163" s="120"/>
      <c r="O163" s="120"/>
      <c r="P163" s="120"/>
      <c r="Q163" s="120"/>
      <c r="R163" s="120"/>
      <c r="S163" s="120"/>
      <c r="T163" s="132"/>
      <c r="U163" s="120"/>
      <c r="V163" s="120"/>
      <c r="W163" s="120"/>
      <c r="X163" s="120"/>
      <c r="Y163" s="120"/>
      <c r="Z163" s="120"/>
      <c r="AA163" s="120"/>
      <c r="AB163" s="120"/>
      <c r="AC163" s="120"/>
      <c r="AD163" s="120"/>
      <c r="AE163" s="120"/>
      <c r="AF163" s="120"/>
      <c r="AG163" s="120"/>
      <c r="AH163" s="120"/>
    </row>
    <row r="164" spans="1:34" ht="18">
      <c r="A164" s="120"/>
      <c r="B164" s="120"/>
      <c r="C164" s="120"/>
      <c r="D164" s="120"/>
      <c r="E164" s="120"/>
      <c r="F164" s="120"/>
      <c r="G164" s="120"/>
      <c r="H164" s="120"/>
      <c r="I164" s="120"/>
      <c r="J164" s="120"/>
      <c r="K164" s="120"/>
      <c r="L164" s="120"/>
      <c r="M164" s="120"/>
      <c r="N164" s="120"/>
      <c r="O164" s="120"/>
      <c r="P164" s="120"/>
      <c r="Q164" s="120"/>
      <c r="R164" s="120"/>
      <c r="S164" s="120"/>
      <c r="T164" s="132"/>
      <c r="U164" s="120"/>
      <c r="V164" s="120"/>
      <c r="W164" s="120"/>
      <c r="X164" s="120"/>
      <c r="Y164" s="120"/>
      <c r="Z164" s="120"/>
      <c r="AA164" s="120"/>
      <c r="AB164" s="120"/>
      <c r="AC164" s="120"/>
      <c r="AD164" s="120"/>
      <c r="AE164" s="120"/>
      <c r="AF164" s="120"/>
      <c r="AG164" s="120"/>
      <c r="AH164" s="120"/>
    </row>
    <row r="165" spans="1:34" ht="18">
      <c r="A165" s="120"/>
      <c r="B165" s="120"/>
      <c r="C165" s="120"/>
      <c r="D165" s="120"/>
      <c r="E165" s="120"/>
      <c r="F165" s="120"/>
      <c r="G165" s="120"/>
      <c r="H165" s="120"/>
      <c r="I165" s="120"/>
      <c r="J165" s="120"/>
      <c r="K165" s="120"/>
      <c r="L165" s="120"/>
      <c r="M165" s="120"/>
      <c r="N165" s="120"/>
      <c r="O165" s="120"/>
      <c r="P165" s="120"/>
      <c r="Q165" s="120"/>
      <c r="R165" s="120"/>
      <c r="S165" s="120"/>
      <c r="T165" s="132"/>
      <c r="U165" s="120"/>
      <c r="V165" s="120"/>
      <c r="W165" s="120"/>
      <c r="X165" s="120"/>
      <c r="Y165" s="120"/>
      <c r="Z165" s="120"/>
      <c r="AA165" s="120"/>
      <c r="AB165" s="120"/>
      <c r="AC165" s="120"/>
      <c r="AD165" s="120"/>
      <c r="AE165" s="120"/>
      <c r="AF165" s="120"/>
      <c r="AG165" s="120"/>
      <c r="AH165" s="120"/>
    </row>
    <row r="166" spans="1:34" ht="18">
      <c r="A166" s="120"/>
      <c r="B166" s="120"/>
      <c r="C166" s="120"/>
      <c r="D166" s="120"/>
      <c r="E166" s="120"/>
      <c r="F166" s="120"/>
      <c r="G166" s="120"/>
      <c r="H166" s="120"/>
      <c r="I166" s="120"/>
      <c r="J166" s="120"/>
      <c r="K166" s="120"/>
      <c r="L166" s="120"/>
      <c r="M166" s="120"/>
      <c r="N166" s="120"/>
      <c r="O166" s="120"/>
      <c r="P166" s="120"/>
      <c r="Q166" s="120"/>
      <c r="R166" s="120"/>
      <c r="S166" s="120"/>
      <c r="T166" s="132"/>
      <c r="U166" s="120"/>
      <c r="V166" s="120"/>
      <c r="W166" s="120"/>
      <c r="X166" s="120"/>
      <c r="Y166" s="120"/>
      <c r="Z166" s="120"/>
      <c r="AA166" s="120"/>
      <c r="AB166" s="120"/>
      <c r="AC166" s="120"/>
      <c r="AD166" s="120"/>
      <c r="AE166" s="120"/>
      <c r="AF166" s="120"/>
      <c r="AG166" s="120"/>
      <c r="AH166" s="120"/>
    </row>
    <row r="167" spans="1:34" ht="18">
      <c r="A167" s="120"/>
      <c r="B167" s="120"/>
      <c r="C167" s="120"/>
      <c r="D167" s="120"/>
      <c r="E167" s="120"/>
      <c r="F167" s="120"/>
      <c r="G167" s="120"/>
      <c r="H167" s="120"/>
      <c r="I167" s="120"/>
      <c r="J167" s="120"/>
      <c r="K167" s="120"/>
      <c r="L167" s="120"/>
      <c r="M167" s="120"/>
      <c r="N167" s="120"/>
      <c r="O167" s="120"/>
      <c r="P167" s="120"/>
      <c r="Q167" s="120"/>
      <c r="R167" s="120"/>
      <c r="S167" s="120"/>
      <c r="T167" s="132"/>
      <c r="U167" s="120"/>
      <c r="V167" s="120"/>
      <c r="W167" s="120"/>
      <c r="X167" s="120"/>
      <c r="Y167" s="120"/>
      <c r="Z167" s="120"/>
      <c r="AA167" s="120"/>
      <c r="AB167" s="120"/>
      <c r="AC167" s="120"/>
      <c r="AD167" s="120"/>
      <c r="AE167" s="120"/>
      <c r="AF167" s="120"/>
      <c r="AG167" s="120"/>
      <c r="AH167" s="120"/>
    </row>
    <row r="168" spans="1:34" ht="18">
      <c r="A168" s="120"/>
      <c r="B168" s="120"/>
      <c r="C168" s="120"/>
      <c r="D168" s="120"/>
      <c r="E168" s="120"/>
      <c r="F168" s="120"/>
      <c r="G168" s="120"/>
      <c r="H168" s="120"/>
      <c r="I168" s="120"/>
      <c r="J168" s="120"/>
      <c r="K168" s="120"/>
      <c r="L168" s="120"/>
      <c r="M168" s="120"/>
      <c r="N168" s="120"/>
      <c r="O168" s="120"/>
      <c r="P168" s="120"/>
      <c r="Q168" s="120"/>
      <c r="R168" s="120"/>
      <c r="S168" s="120"/>
      <c r="T168" s="132"/>
      <c r="U168" s="120"/>
      <c r="V168" s="120"/>
      <c r="W168" s="120"/>
      <c r="X168" s="120"/>
      <c r="Y168" s="120"/>
      <c r="Z168" s="120"/>
      <c r="AA168" s="120"/>
      <c r="AB168" s="120"/>
      <c r="AC168" s="120"/>
      <c r="AD168" s="120"/>
      <c r="AE168" s="120"/>
      <c r="AF168" s="120"/>
      <c r="AG168" s="120"/>
      <c r="AH168" s="120"/>
    </row>
    <row r="169" spans="1:34" ht="18">
      <c r="A169" s="120"/>
      <c r="B169" s="120"/>
      <c r="C169" s="120"/>
      <c r="D169" s="120"/>
      <c r="E169" s="120"/>
      <c r="F169" s="120"/>
      <c r="G169" s="120"/>
      <c r="H169" s="120"/>
      <c r="I169" s="120"/>
      <c r="J169" s="120"/>
      <c r="K169" s="120"/>
      <c r="L169" s="120"/>
      <c r="M169" s="120"/>
      <c r="N169" s="120"/>
      <c r="O169" s="120"/>
      <c r="P169" s="120"/>
      <c r="Q169" s="120"/>
      <c r="R169" s="120"/>
      <c r="S169" s="120"/>
      <c r="T169" s="132"/>
      <c r="U169" s="120"/>
      <c r="V169" s="120"/>
      <c r="W169" s="120"/>
      <c r="X169" s="120"/>
      <c r="Y169" s="120"/>
      <c r="Z169" s="120"/>
      <c r="AA169" s="120"/>
      <c r="AB169" s="120"/>
      <c r="AC169" s="120"/>
      <c r="AD169" s="120"/>
      <c r="AE169" s="120"/>
      <c r="AF169" s="120"/>
      <c r="AG169" s="120"/>
      <c r="AH169" s="120"/>
    </row>
    <row r="170" spans="1:34" ht="18">
      <c r="A170" s="120"/>
      <c r="B170" s="120"/>
      <c r="C170" s="120"/>
      <c r="D170" s="120"/>
      <c r="E170" s="120"/>
      <c r="F170" s="120"/>
      <c r="G170" s="120"/>
      <c r="H170" s="120"/>
      <c r="I170" s="120"/>
      <c r="J170" s="120"/>
      <c r="K170" s="120"/>
      <c r="L170" s="120"/>
      <c r="M170" s="120"/>
      <c r="N170" s="120"/>
      <c r="O170" s="120"/>
      <c r="P170" s="120"/>
      <c r="Q170" s="120"/>
      <c r="R170" s="120"/>
      <c r="S170" s="120"/>
      <c r="T170" s="132"/>
      <c r="U170" s="120"/>
      <c r="V170" s="120"/>
      <c r="W170" s="120"/>
      <c r="X170" s="120"/>
      <c r="Y170" s="120"/>
      <c r="Z170" s="120"/>
      <c r="AA170" s="120"/>
      <c r="AB170" s="120"/>
      <c r="AC170" s="120"/>
      <c r="AD170" s="120"/>
      <c r="AE170" s="120"/>
      <c r="AF170" s="120"/>
      <c r="AG170" s="120"/>
      <c r="AH170" s="120"/>
    </row>
    <row r="171" spans="1:34" ht="18">
      <c r="A171" s="120"/>
      <c r="B171" s="120"/>
      <c r="C171" s="120"/>
      <c r="D171" s="120"/>
      <c r="E171" s="120"/>
      <c r="F171" s="120"/>
      <c r="G171" s="120"/>
      <c r="H171" s="120"/>
      <c r="I171" s="120"/>
      <c r="J171" s="120"/>
      <c r="K171" s="120"/>
      <c r="L171" s="120"/>
      <c r="M171" s="120"/>
      <c r="N171" s="120"/>
      <c r="O171" s="120"/>
      <c r="P171" s="120"/>
      <c r="Q171" s="120"/>
      <c r="R171" s="120"/>
      <c r="S171" s="120"/>
      <c r="T171" s="132"/>
      <c r="U171" s="120"/>
      <c r="V171" s="120"/>
      <c r="W171" s="120"/>
      <c r="X171" s="120"/>
      <c r="Y171" s="120"/>
      <c r="Z171" s="120"/>
      <c r="AA171" s="120"/>
      <c r="AB171" s="120"/>
      <c r="AC171" s="120"/>
      <c r="AD171" s="120"/>
      <c r="AE171" s="120"/>
      <c r="AF171" s="120"/>
      <c r="AG171" s="120"/>
      <c r="AH171" s="120"/>
    </row>
    <row r="172" spans="1:34" ht="18">
      <c r="A172" s="120"/>
      <c r="B172" s="120"/>
      <c r="C172" s="120"/>
      <c r="D172" s="120"/>
      <c r="E172" s="120"/>
      <c r="F172" s="120"/>
      <c r="G172" s="120"/>
      <c r="H172" s="120"/>
      <c r="I172" s="120"/>
      <c r="J172" s="120"/>
      <c r="K172" s="120"/>
      <c r="L172" s="120"/>
      <c r="M172" s="120"/>
      <c r="N172" s="120"/>
      <c r="O172" s="120"/>
      <c r="P172" s="120"/>
      <c r="Q172" s="120"/>
      <c r="R172" s="120"/>
      <c r="S172" s="120"/>
      <c r="T172" s="132"/>
      <c r="U172" s="120"/>
      <c r="V172" s="120"/>
      <c r="W172" s="120"/>
      <c r="X172" s="120"/>
      <c r="Y172" s="120"/>
      <c r="Z172" s="120"/>
      <c r="AA172" s="120"/>
      <c r="AB172" s="120"/>
      <c r="AC172" s="120"/>
      <c r="AD172" s="120"/>
      <c r="AE172" s="120"/>
      <c r="AF172" s="120"/>
      <c r="AG172" s="120"/>
      <c r="AH172" s="120"/>
    </row>
    <row r="173" spans="1:34" ht="18">
      <c r="A173" s="120"/>
      <c r="B173" s="120"/>
      <c r="C173" s="120"/>
      <c r="D173" s="120"/>
      <c r="E173" s="120"/>
      <c r="F173" s="120"/>
      <c r="G173" s="120"/>
      <c r="H173" s="120"/>
      <c r="I173" s="120"/>
      <c r="J173" s="120"/>
      <c r="K173" s="120"/>
      <c r="L173" s="120"/>
      <c r="M173" s="120"/>
      <c r="N173" s="120"/>
      <c r="O173" s="120"/>
      <c r="P173" s="120"/>
      <c r="Q173" s="120"/>
      <c r="R173" s="120"/>
      <c r="S173" s="120"/>
      <c r="T173" s="132"/>
      <c r="U173" s="120"/>
      <c r="V173" s="120"/>
      <c r="W173" s="120"/>
      <c r="X173" s="120"/>
      <c r="Y173" s="120"/>
      <c r="Z173" s="120"/>
      <c r="AA173" s="120"/>
      <c r="AB173" s="120"/>
      <c r="AC173" s="120"/>
      <c r="AD173" s="120"/>
      <c r="AE173" s="120"/>
      <c r="AF173" s="120"/>
      <c r="AG173" s="120"/>
      <c r="AH173" s="120"/>
    </row>
    <row r="174" spans="1:34" ht="18">
      <c r="A174" s="120"/>
      <c r="B174" s="120"/>
      <c r="C174" s="120"/>
      <c r="D174" s="120"/>
      <c r="E174" s="120"/>
      <c r="F174" s="120"/>
      <c r="G174" s="120"/>
      <c r="H174" s="120"/>
      <c r="I174" s="120"/>
      <c r="J174" s="120"/>
      <c r="K174" s="120"/>
      <c r="L174" s="120"/>
      <c r="M174" s="120"/>
      <c r="N174" s="120"/>
      <c r="O174" s="120"/>
      <c r="P174" s="120"/>
      <c r="Q174" s="120"/>
      <c r="R174" s="120"/>
      <c r="S174" s="120"/>
      <c r="T174" s="132"/>
      <c r="U174" s="120"/>
      <c r="V174" s="120"/>
      <c r="W174" s="120"/>
      <c r="X174" s="120"/>
      <c r="Y174" s="120"/>
      <c r="Z174" s="120"/>
      <c r="AA174" s="120"/>
      <c r="AB174" s="120"/>
      <c r="AC174" s="120"/>
      <c r="AD174" s="120"/>
      <c r="AE174" s="120"/>
      <c r="AF174" s="120"/>
      <c r="AG174" s="120"/>
      <c r="AH174" s="120"/>
    </row>
    <row r="175" spans="1:34" ht="18">
      <c r="A175" s="120"/>
      <c r="B175" s="120"/>
      <c r="C175" s="120"/>
      <c r="D175" s="120"/>
      <c r="E175" s="120"/>
      <c r="F175" s="120"/>
      <c r="G175" s="120"/>
      <c r="H175" s="120"/>
      <c r="I175" s="120"/>
      <c r="J175" s="120"/>
      <c r="K175" s="120"/>
      <c r="L175" s="120"/>
      <c r="M175" s="120"/>
      <c r="N175" s="120"/>
      <c r="O175" s="120"/>
      <c r="P175" s="120"/>
      <c r="Q175" s="120"/>
      <c r="R175" s="120"/>
      <c r="S175" s="120"/>
      <c r="T175" s="132"/>
      <c r="U175" s="120"/>
      <c r="V175" s="120"/>
      <c r="W175" s="120"/>
      <c r="X175" s="120"/>
      <c r="Y175" s="120"/>
      <c r="Z175" s="120"/>
      <c r="AA175" s="120"/>
      <c r="AB175" s="120"/>
      <c r="AC175" s="120"/>
      <c r="AD175" s="120"/>
      <c r="AE175" s="120"/>
      <c r="AF175" s="120"/>
      <c r="AG175" s="120"/>
      <c r="AH175" s="120"/>
    </row>
    <row r="176" spans="1:34" ht="18">
      <c r="A176" s="120"/>
      <c r="B176" s="120"/>
      <c r="C176" s="120"/>
      <c r="D176" s="120"/>
      <c r="E176" s="120"/>
      <c r="F176" s="120"/>
      <c r="G176" s="120"/>
      <c r="H176" s="120"/>
      <c r="I176" s="120"/>
      <c r="J176" s="120"/>
      <c r="K176" s="120"/>
      <c r="L176" s="120"/>
      <c r="M176" s="120"/>
      <c r="N176" s="120"/>
      <c r="O176" s="120"/>
      <c r="P176" s="120"/>
      <c r="Q176" s="120"/>
      <c r="R176" s="120"/>
      <c r="S176" s="120"/>
      <c r="T176" s="132"/>
      <c r="U176" s="120"/>
      <c r="V176" s="120"/>
      <c r="W176" s="120"/>
      <c r="X176" s="120"/>
      <c r="Y176" s="120"/>
      <c r="Z176" s="120"/>
      <c r="AA176" s="120"/>
      <c r="AB176" s="120"/>
      <c r="AC176" s="120"/>
      <c r="AD176" s="120"/>
      <c r="AE176" s="120"/>
      <c r="AF176" s="120"/>
      <c r="AG176" s="120"/>
      <c r="AH176" s="120"/>
    </row>
    <row r="177" spans="1:34" ht="18">
      <c r="A177" s="120"/>
      <c r="B177" s="120"/>
      <c r="C177" s="120"/>
      <c r="D177" s="120"/>
      <c r="E177" s="120"/>
      <c r="F177" s="120"/>
      <c r="G177" s="120"/>
      <c r="H177" s="120"/>
      <c r="I177" s="120"/>
      <c r="J177" s="120"/>
      <c r="K177" s="120"/>
      <c r="L177" s="120"/>
      <c r="M177" s="120"/>
      <c r="N177" s="120"/>
      <c r="O177" s="120"/>
      <c r="P177" s="120"/>
      <c r="Q177" s="120"/>
      <c r="R177" s="120"/>
      <c r="S177" s="120"/>
      <c r="T177" s="132"/>
      <c r="U177" s="120"/>
      <c r="V177" s="120"/>
      <c r="W177" s="120"/>
      <c r="X177" s="120"/>
      <c r="Y177" s="120"/>
      <c r="Z177" s="120"/>
      <c r="AA177" s="120"/>
      <c r="AB177" s="120"/>
      <c r="AC177" s="120"/>
      <c r="AD177" s="120"/>
      <c r="AE177" s="120"/>
      <c r="AF177" s="120"/>
      <c r="AG177" s="120"/>
      <c r="AH177" s="120"/>
    </row>
    <row r="178" spans="1:34" ht="18">
      <c r="A178" s="120"/>
      <c r="B178" s="120"/>
      <c r="C178" s="120"/>
      <c r="D178" s="120"/>
      <c r="E178" s="120"/>
      <c r="F178" s="120"/>
      <c r="G178" s="120"/>
      <c r="H178" s="120"/>
      <c r="I178" s="120"/>
      <c r="J178" s="120"/>
      <c r="K178" s="120"/>
      <c r="L178" s="120"/>
      <c r="M178" s="120"/>
      <c r="N178" s="120"/>
      <c r="O178" s="120"/>
      <c r="P178" s="120"/>
      <c r="Q178" s="120"/>
      <c r="R178" s="120"/>
      <c r="S178" s="120"/>
      <c r="T178" s="132"/>
      <c r="U178" s="120"/>
      <c r="V178" s="120"/>
      <c r="W178" s="120"/>
      <c r="X178" s="120"/>
      <c r="Y178" s="120"/>
      <c r="Z178" s="120"/>
      <c r="AA178" s="120"/>
      <c r="AB178" s="120"/>
      <c r="AC178" s="120"/>
      <c r="AD178" s="120"/>
      <c r="AE178" s="120"/>
      <c r="AF178" s="120"/>
      <c r="AG178" s="120"/>
      <c r="AH178" s="120"/>
    </row>
    <row r="179" spans="1:34" ht="18">
      <c r="A179" s="120"/>
      <c r="B179" s="120"/>
      <c r="C179" s="120"/>
      <c r="D179" s="120"/>
      <c r="E179" s="120"/>
      <c r="F179" s="120"/>
      <c r="G179" s="120"/>
      <c r="H179" s="120"/>
      <c r="I179" s="120"/>
      <c r="J179" s="120"/>
      <c r="K179" s="120"/>
      <c r="L179" s="120"/>
      <c r="M179" s="120"/>
      <c r="N179" s="120"/>
      <c r="O179" s="120"/>
      <c r="P179" s="120"/>
      <c r="Q179" s="120"/>
      <c r="R179" s="120"/>
      <c r="S179" s="120"/>
      <c r="T179" s="132"/>
      <c r="U179" s="120"/>
      <c r="V179" s="120"/>
      <c r="W179" s="120"/>
      <c r="X179" s="120"/>
      <c r="Y179" s="120"/>
      <c r="Z179" s="120"/>
      <c r="AA179" s="120"/>
      <c r="AB179" s="120"/>
      <c r="AC179" s="120"/>
      <c r="AD179" s="120"/>
      <c r="AE179" s="120"/>
      <c r="AF179" s="120"/>
      <c r="AG179" s="120"/>
      <c r="AH179" s="120"/>
    </row>
    <row r="180" spans="1:34" ht="18">
      <c r="A180" s="120"/>
      <c r="B180" s="120"/>
      <c r="C180" s="120"/>
      <c r="D180" s="120"/>
      <c r="E180" s="120"/>
      <c r="F180" s="120"/>
      <c r="G180" s="120"/>
      <c r="H180" s="120"/>
      <c r="I180" s="120"/>
      <c r="J180" s="120"/>
      <c r="K180" s="120"/>
      <c r="L180" s="120"/>
      <c r="M180" s="120"/>
      <c r="N180" s="120"/>
      <c r="O180" s="120"/>
      <c r="P180" s="120"/>
      <c r="Q180" s="120"/>
      <c r="R180" s="120"/>
      <c r="S180" s="120"/>
      <c r="T180" s="132"/>
      <c r="U180" s="120"/>
      <c r="V180" s="120"/>
      <c r="W180" s="120"/>
      <c r="X180" s="120"/>
      <c r="Y180" s="120"/>
      <c r="Z180" s="120"/>
      <c r="AA180" s="120"/>
      <c r="AB180" s="120"/>
      <c r="AC180" s="120"/>
      <c r="AD180" s="120"/>
      <c r="AE180" s="120"/>
      <c r="AF180" s="120"/>
      <c r="AG180" s="120"/>
      <c r="AH180" s="120"/>
    </row>
    <row r="181" spans="1:34" ht="18">
      <c r="A181" s="120"/>
      <c r="B181" s="120"/>
      <c r="C181" s="120"/>
      <c r="D181" s="120"/>
      <c r="E181" s="120"/>
      <c r="F181" s="120"/>
      <c r="G181" s="120"/>
      <c r="H181" s="120"/>
      <c r="I181" s="120"/>
      <c r="J181" s="120"/>
      <c r="K181" s="120"/>
      <c r="L181" s="120"/>
      <c r="M181" s="120"/>
      <c r="N181" s="120"/>
      <c r="O181" s="120"/>
      <c r="P181" s="120"/>
      <c r="Q181" s="120"/>
      <c r="R181" s="120"/>
      <c r="S181" s="120"/>
      <c r="T181" s="132"/>
      <c r="U181" s="120"/>
      <c r="V181" s="120"/>
      <c r="W181" s="120"/>
      <c r="X181" s="120"/>
      <c r="Y181" s="120"/>
      <c r="Z181" s="120"/>
      <c r="AA181" s="120"/>
      <c r="AB181" s="120"/>
      <c r="AC181" s="120"/>
      <c r="AD181" s="120"/>
      <c r="AE181" s="120"/>
      <c r="AF181" s="120"/>
      <c r="AG181" s="120"/>
      <c r="AH181" s="120"/>
    </row>
    <row r="182" spans="1:34" ht="18">
      <c r="A182" s="120"/>
      <c r="B182" s="120"/>
      <c r="C182" s="120"/>
      <c r="D182" s="120"/>
      <c r="E182" s="120"/>
      <c r="F182" s="120"/>
      <c r="G182" s="120"/>
      <c r="H182" s="120"/>
      <c r="I182" s="120"/>
      <c r="J182" s="120"/>
      <c r="K182" s="120"/>
      <c r="L182" s="120"/>
      <c r="M182" s="120"/>
      <c r="N182" s="120"/>
      <c r="O182" s="120"/>
      <c r="P182" s="120"/>
      <c r="Q182" s="120"/>
      <c r="R182" s="120"/>
      <c r="S182" s="120"/>
      <c r="T182" s="132"/>
      <c r="U182" s="120"/>
      <c r="V182" s="120"/>
      <c r="W182" s="120"/>
      <c r="X182" s="120"/>
      <c r="Y182" s="120"/>
      <c r="Z182" s="120"/>
      <c r="AA182" s="120"/>
      <c r="AB182" s="120"/>
      <c r="AC182" s="120"/>
      <c r="AD182" s="120"/>
      <c r="AE182" s="120"/>
      <c r="AF182" s="120"/>
      <c r="AG182" s="120"/>
      <c r="AH182" s="120"/>
    </row>
    <row r="183" spans="1:34" ht="18">
      <c r="A183" s="120"/>
      <c r="B183" s="120"/>
      <c r="C183" s="120"/>
      <c r="D183" s="120"/>
      <c r="E183" s="120"/>
      <c r="F183" s="120"/>
      <c r="G183" s="120"/>
      <c r="H183" s="120"/>
      <c r="I183" s="120"/>
      <c r="J183" s="120"/>
      <c r="K183" s="120"/>
      <c r="L183" s="120"/>
      <c r="M183" s="120"/>
      <c r="N183" s="120"/>
      <c r="O183" s="120"/>
      <c r="P183" s="120"/>
      <c r="Q183" s="120"/>
      <c r="R183" s="120"/>
      <c r="S183" s="120"/>
      <c r="T183" s="132"/>
      <c r="U183" s="120"/>
      <c r="V183" s="120"/>
      <c r="W183" s="120"/>
      <c r="X183" s="120"/>
      <c r="Y183" s="120"/>
      <c r="Z183" s="120"/>
      <c r="AA183" s="120"/>
      <c r="AB183" s="120"/>
      <c r="AC183" s="120"/>
      <c r="AD183" s="120"/>
      <c r="AE183" s="120"/>
      <c r="AF183" s="120"/>
      <c r="AG183" s="120"/>
      <c r="AH183" s="120"/>
    </row>
    <row r="184" spans="1:34" ht="18">
      <c r="A184" s="120"/>
      <c r="B184" s="120"/>
      <c r="C184" s="120"/>
      <c r="D184" s="120"/>
      <c r="E184" s="120"/>
      <c r="F184" s="120"/>
      <c r="G184" s="120"/>
      <c r="H184" s="120"/>
      <c r="I184" s="120"/>
      <c r="J184" s="120"/>
      <c r="K184" s="120"/>
      <c r="L184" s="120"/>
      <c r="M184" s="120"/>
      <c r="N184" s="120"/>
      <c r="O184" s="120"/>
      <c r="P184" s="120"/>
      <c r="Q184" s="120"/>
      <c r="R184" s="120"/>
      <c r="S184" s="120"/>
      <c r="T184" s="132"/>
      <c r="U184" s="120"/>
      <c r="V184" s="120"/>
      <c r="W184" s="120"/>
      <c r="X184" s="120"/>
      <c r="Y184" s="120"/>
      <c r="Z184" s="120"/>
      <c r="AA184" s="120"/>
      <c r="AB184" s="120"/>
      <c r="AC184" s="120"/>
      <c r="AD184" s="120"/>
      <c r="AE184" s="120"/>
      <c r="AF184" s="120"/>
      <c r="AG184" s="120"/>
      <c r="AH184" s="120"/>
    </row>
    <row r="185" spans="1:34" ht="18">
      <c r="A185" s="120"/>
      <c r="B185" s="120"/>
      <c r="C185" s="120"/>
      <c r="D185" s="120"/>
      <c r="E185" s="120"/>
      <c r="F185" s="120"/>
      <c r="G185" s="120"/>
      <c r="H185" s="120"/>
      <c r="I185" s="120"/>
      <c r="J185" s="120"/>
      <c r="K185" s="120"/>
      <c r="L185" s="120"/>
      <c r="M185" s="120"/>
      <c r="N185" s="120"/>
      <c r="O185" s="120"/>
      <c r="P185" s="120"/>
      <c r="Q185" s="120"/>
      <c r="R185" s="120"/>
      <c r="S185" s="120"/>
      <c r="T185" s="132"/>
      <c r="U185" s="120"/>
      <c r="V185" s="120"/>
      <c r="W185" s="120"/>
      <c r="X185" s="120"/>
      <c r="Y185" s="120"/>
      <c r="Z185" s="120"/>
      <c r="AA185" s="120"/>
      <c r="AB185" s="120"/>
      <c r="AC185" s="120"/>
      <c r="AD185" s="120"/>
      <c r="AE185" s="120"/>
      <c r="AF185" s="120"/>
      <c r="AG185" s="120"/>
      <c r="AH185" s="120"/>
    </row>
    <row r="186" spans="1:34" ht="18">
      <c r="A186" s="120"/>
      <c r="B186" s="120"/>
      <c r="C186" s="120"/>
      <c r="D186" s="120"/>
      <c r="E186" s="120"/>
      <c r="F186" s="120"/>
      <c r="G186" s="120"/>
      <c r="H186" s="120"/>
      <c r="I186" s="120"/>
      <c r="J186" s="120"/>
      <c r="K186" s="120"/>
      <c r="L186" s="120"/>
      <c r="M186" s="120"/>
      <c r="N186" s="120"/>
      <c r="O186" s="120"/>
      <c r="P186" s="120"/>
      <c r="Q186" s="120"/>
      <c r="R186" s="120"/>
      <c r="S186" s="120"/>
      <c r="T186" s="132"/>
      <c r="U186" s="120"/>
      <c r="V186" s="120"/>
      <c r="W186" s="120"/>
      <c r="X186" s="120"/>
      <c r="Y186" s="120"/>
      <c r="Z186" s="120"/>
      <c r="AA186" s="120"/>
      <c r="AB186" s="120"/>
      <c r="AC186" s="120"/>
      <c r="AD186" s="120"/>
      <c r="AE186" s="120"/>
      <c r="AF186" s="120"/>
      <c r="AG186" s="120"/>
      <c r="AH186" s="120"/>
    </row>
    <row r="187" spans="1:34" ht="18">
      <c r="A187" s="120"/>
      <c r="B187" s="120"/>
      <c r="C187" s="120"/>
      <c r="D187" s="120"/>
      <c r="E187" s="120"/>
      <c r="F187" s="120"/>
      <c r="G187" s="120"/>
      <c r="H187" s="120"/>
      <c r="I187" s="120"/>
      <c r="J187" s="120"/>
      <c r="K187" s="120"/>
      <c r="L187" s="120"/>
      <c r="M187" s="120"/>
      <c r="N187" s="120"/>
      <c r="O187" s="120"/>
      <c r="P187" s="120"/>
      <c r="Q187" s="120"/>
      <c r="R187" s="120"/>
      <c r="S187" s="120"/>
      <c r="T187" s="132"/>
      <c r="U187" s="120"/>
      <c r="V187" s="120"/>
      <c r="W187" s="120"/>
      <c r="X187" s="120"/>
      <c r="Y187" s="120"/>
      <c r="Z187" s="120"/>
      <c r="AA187" s="120"/>
      <c r="AB187" s="120"/>
      <c r="AC187" s="120"/>
      <c r="AD187" s="120"/>
      <c r="AE187" s="120"/>
      <c r="AF187" s="120"/>
      <c r="AG187" s="120"/>
      <c r="AH187" s="120"/>
    </row>
    <row r="188" spans="1:34" ht="18">
      <c r="A188" s="120"/>
      <c r="B188" s="120"/>
      <c r="C188" s="120"/>
      <c r="D188" s="120"/>
      <c r="E188" s="120"/>
      <c r="F188" s="120"/>
      <c r="G188" s="120"/>
      <c r="H188" s="120"/>
      <c r="I188" s="120"/>
      <c r="J188" s="120"/>
      <c r="K188" s="120"/>
      <c r="L188" s="120"/>
      <c r="M188" s="120"/>
      <c r="N188" s="120"/>
      <c r="O188" s="120"/>
      <c r="P188" s="120"/>
      <c r="Q188" s="120"/>
      <c r="R188" s="120"/>
      <c r="S188" s="120"/>
      <c r="T188" s="132"/>
      <c r="U188" s="120"/>
      <c r="V188" s="120"/>
      <c r="W188" s="120"/>
      <c r="X188" s="120"/>
      <c r="Y188" s="120"/>
      <c r="Z188" s="120"/>
      <c r="AA188" s="120"/>
      <c r="AB188" s="120"/>
      <c r="AC188" s="120"/>
      <c r="AD188" s="120"/>
      <c r="AE188" s="120"/>
      <c r="AF188" s="120"/>
      <c r="AG188" s="120"/>
      <c r="AH188" s="120"/>
    </row>
    <row r="189" spans="1:34" ht="18">
      <c r="A189" s="120"/>
      <c r="B189" s="120"/>
      <c r="C189" s="120"/>
      <c r="D189" s="120"/>
      <c r="E189" s="120"/>
      <c r="F189" s="120"/>
      <c r="G189" s="120"/>
      <c r="H189" s="120"/>
      <c r="I189" s="120"/>
      <c r="J189" s="120"/>
      <c r="K189" s="120"/>
      <c r="L189" s="120"/>
      <c r="M189" s="120"/>
      <c r="N189" s="120"/>
      <c r="O189" s="120"/>
      <c r="P189" s="120"/>
      <c r="Q189" s="120"/>
      <c r="R189" s="120"/>
      <c r="S189" s="120"/>
      <c r="T189" s="132"/>
      <c r="U189" s="120"/>
      <c r="V189" s="120"/>
      <c r="W189" s="120"/>
      <c r="X189" s="120"/>
      <c r="Y189" s="120"/>
      <c r="Z189" s="120"/>
      <c r="AA189" s="120"/>
      <c r="AB189" s="120"/>
      <c r="AC189" s="120"/>
      <c r="AD189" s="120"/>
      <c r="AE189" s="120"/>
      <c r="AF189" s="120"/>
      <c r="AG189" s="120"/>
      <c r="AH189" s="120"/>
    </row>
    <row r="190" spans="1:34" ht="18">
      <c r="A190" s="120"/>
      <c r="B190" s="120"/>
      <c r="C190" s="120"/>
      <c r="D190" s="120"/>
      <c r="E190" s="120"/>
      <c r="F190" s="120"/>
      <c r="G190" s="120"/>
      <c r="H190" s="120"/>
      <c r="I190" s="120"/>
      <c r="J190" s="120"/>
      <c r="K190" s="120"/>
      <c r="L190" s="120"/>
      <c r="M190" s="120"/>
      <c r="N190" s="120"/>
      <c r="O190" s="120"/>
      <c r="P190" s="120"/>
      <c r="Q190" s="120"/>
      <c r="R190" s="120"/>
      <c r="S190" s="120"/>
      <c r="T190" s="132"/>
      <c r="U190" s="120"/>
      <c r="V190" s="120"/>
      <c r="W190" s="120"/>
      <c r="X190" s="120"/>
      <c r="Y190" s="120"/>
      <c r="Z190" s="120"/>
      <c r="AA190" s="120"/>
      <c r="AB190" s="120"/>
      <c r="AC190" s="120"/>
      <c r="AD190" s="120"/>
      <c r="AE190" s="120"/>
      <c r="AF190" s="120"/>
      <c r="AG190" s="120"/>
      <c r="AH190" s="120"/>
    </row>
    <row r="191" spans="1:34" ht="18">
      <c r="A191" s="120"/>
      <c r="B191" s="120"/>
      <c r="C191" s="120"/>
      <c r="D191" s="120"/>
      <c r="E191" s="120"/>
      <c r="F191" s="120"/>
      <c r="G191" s="120"/>
      <c r="H191" s="120"/>
      <c r="I191" s="120"/>
      <c r="J191" s="120"/>
      <c r="K191" s="120"/>
      <c r="L191" s="120"/>
      <c r="M191" s="120"/>
      <c r="N191" s="120"/>
      <c r="O191" s="120"/>
      <c r="P191" s="120"/>
      <c r="Q191" s="120"/>
      <c r="R191" s="120"/>
      <c r="S191" s="120"/>
      <c r="T191" s="132"/>
      <c r="U191" s="120"/>
      <c r="V191" s="120"/>
      <c r="W191" s="120"/>
      <c r="X191" s="120"/>
      <c r="Y191" s="120"/>
      <c r="Z191" s="120"/>
      <c r="AA191" s="120"/>
      <c r="AB191" s="120"/>
      <c r="AC191" s="120"/>
      <c r="AD191" s="120"/>
      <c r="AE191" s="120"/>
      <c r="AF191" s="120"/>
      <c r="AG191" s="120"/>
      <c r="AH191" s="120"/>
    </row>
    <row r="192" spans="1:34" ht="18">
      <c r="A192" s="120"/>
      <c r="B192" s="120"/>
      <c r="C192" s="120"/>
      <c r="D192" s="120"/>
      <c r="E192" s="120"/>
      <c r="F192" s="120"/>
      <c r="G192" s="120"/>
      <c r="H192" s="120"/>
      <c r="I192" s="120"/>
      <c r="J192" s="120"/>
      <c r="K192" s="120"/>
      <c r="L192" s="120"/>
      <c r="M192" s="120"/>
      <c r="N192" s="120"/>
      <c r="O192" s="120"/>
      <c r="P192" s="120"/>
      <c r="Q192" s="120"/>
      <c r="R192" s="120"/>
      <c r="S192" s="120"/>
      <c r="T192" s="132"/>
      <c r="U192" s="120"/>
      <c r="V192" s="120"/>
      <c r="W192" s="120"/>
      <c r="X192" s="120"/>
      <c r="Y192" s="120"/>
      <c r="Z192" s="120"/>
      <c r="AA192" s="120"/>
      <c r="AB192" s="120"/>
      <c r="AC192" s="120"/>
      <c r="AD192" s="120"/>
      <c r="AE192" s="120"/>
      <c r="AF192" s="120"/>
      <c r="AG192" s="120"/>
      <c r="AH192" s="120"/>
    </row>
    <row r="193" spans="1:34" ht="18">
      <c r="A193" s="120"/>
      <c r="B193" s="120"/>
      <c r="C193" s="120"/>
      <c r="D193" s="120"/>
      <c r="E193" s="120"/>
      <c r="F193" s="120"/>
      <c r="G193" s="120"/>
      <c r="H193" s="120"/>
      <c r="I193" s="120"/>
      <c r="J193" s="120"/>
      <c r="K193" s="120"/>
      <c r="L193" s="120"/>
      <c r="M193" s="120"/>
      <c r="N193" s="120"/>
      <c r="O193" s="120"/>
      <c r="P193" s="120"/>
      <c r="Q193" s="120"/>
      <c r="R193" s="120"/>
      <c r="S193" s="120"/>
      <c r="T193" s="132"/>
      <c r="U193" s="120"/>
      <c r="V193" s="120"/>
      <c r="W193" s="120"/>
      <c r="X193" s="120"/>
      <c r="Y193" s="120"/>
      <c r="Z193" s="120"/>
      <c r="AA193" s="120"/>
      <c r="AB193" s="120"/>
      <c r="AC193" s="120"/>
      <c r="AD193" s="120"/>
      <c r="AE193" s="120"/>
      <c r="AF193" s="120"/>
      <c r="AG193" s="120"/>
      <c r="AH193" s="120"/>
    </row>
    <row r="194" spans="1:34" ht="18">
      <c r="A194" s="120"/>
      <c r="B194" s="120"/>
      <c r="C194" s="120"/>
      <c r="D194" s="120"/>
      <c r="E194" s="120"/>
      <c r="F194" s="120"/>
      <c r="G194" s="120"/>
      <c r="H194" s="120"/>
      <c r="I194" s="120"/>
      <c r="J194" s="120"/>
      <c r="K194" s="120"/>
      <c r="L194" s="120"/>
      <c r="M194" s="120"/>
      <c r="N194" s="120"/>
      <c r="O194" s="120"/>
      <c r="P194" s="120"/>
      <c r="Q194" s="120"/>
      <c r="R194" s="120"/>
      <c r="S194" s="120"/>
      <c r="T194" s="132"/>
      <c r="U194" s="120"/>
      <c r="V194" s="120"/>
      <c r="W194" s="120"/>
      <c r="X194" s="120"/>
      <c r="Y194" s="120"/>
      <c r="Z194" s="120"/>
      <c r="AA194" s="120"/>
      <c r="AB194" s="120"/>
      <c r="AC194" s="120"/>
      <c r="AD194" s="120"/>
      <c r="AE194" s="120"/>
      <c r="AF194" s="120"/>
      <c r="AG194" s="120"/>
      <c r="AH194" s="120"/>
    </row>
    <row r="195" spans="1:34" ht="18">
      <c r="A195" s="120"/>
      <c r="B195" s="120"/>
      <c r="C195" s="120"/>
      <c r="D195" s="120"/>
      <c r="E195" s="120"/>
      <c r="F195" s="120"/>
      <c r="G195" s="120"/>
      <c r="H195" s="120"/>
      <c r="I195" s="120"/>
      <c r="J195" s="120"/>
      <c r="K195" s="120"/>
      <c r="L195" s="120"/>
      <c r="M195" s="120"/>
      <c r="N195" s="120"/>
      <c r="O195" s="120"/>
      <c r="P195" s="120"/>
      <c r="Q195" s="120"/>
      <c r="R195" s="120"/>
      <c r="S195" s="120"/>
      <c r="T195" s="132"/>
      <c r="U195" s="120"/>
      <c r="V195" s="120"/>
      <c r="W195" s="120"/>
      <c r="X195" s="120"/>
      <c r="Y195" s="120"/>
      <c r="Z195" s="120"/>
      <c r="AA195" s="120"/>
      <c r="AB195" s="120"/>
      <c r="AC195" s="120"/>
      <c r="AD195" s="120"/>
      <c r="AE195" s="120"/>
      <c r="AF195" s="120"/>
      <c r="AG195" s="120"/>
      <c r="AH195" s="120"/>
    </row>
    <row r="196" spans="1:34" ht="18">
      <c r="A196" s="120"/>
      <c r="B196" s="120"/>
      <c r="C196" s="120"/>
      <c r="D196" s="120"/>
      <c r="E196" s="120"/>
      <c r="F196" s="120"/>
      <c r="G196" s="120"/>
      <c r="H196" s="120"/>
      <c r="I196" s="120"/>
      <c r="J196" s="120"/>
      <c r="K196" s="120"/>
      <c r="L196" s="120"/>
      <c r="M196" s="120"/>
      <c r="N196" s="120"/>
      <c r="O196" s="120"/>
      <c r="P196" s="120"/>
      <c r="Q196" s="120"/>
      <c r="R196" s="120"/>
      <c r="S196" s="120"/>
      <c r="T196" s="132"/>
      <c r="U196" s="120"/>
      <c r="V196" s="120"/>
      <c r="W196" s="120"/>
      <c r="X196" s="120"/>
      <c r="Y196" s="120"/>
      <c r="Z196" s="120"/>
      <c r="AA196" s="120"/>
      <c r="AB196" s="120"/>
      <c r="AC196" s="120"/>
      <c r="AD196" s="120"/>
      <c r="AE196" s="120"/>
      <c r="AF196" s="120"/>
      <c r="AG196" s="120"/>
      <c r="AH196" s="120"/>
    </row>
    <row r="197" spans="1:34" ht="18">
      <c r="A197" s="120"/>
      <c r="B197" s="120"/>
      <c r="C197" s="120"/>
      <c r="D197" s="120"/>
      <c r="E197" s="120"/>
      <c r="F197" s="120"/>
      <c r="G197" s="120"/>
      <c r="H197" s="120"/>
      <c r="I197" s="120"/>
      <c r="J197" s="120"/>
      <c r="K197" s="120"/>
      <c r="L197" s="120"/>
      <c r="M197" s="120"/>
      <c r="N197" s="120"/>
      <c r="O197" s="120"/>
      <c r="P197" s="120"/>
      <c r="Q197" s="120"/>
      <c r="R197" s="120"/>
      <c r="S197" s="120"/>
      <c r="T197" s="132"/>
      <c r="U197" s="120"/>
      <c r="V197" s="120"/>
      <c r="W197" s="120"/>
      <c r="X197" s="120"/>
      <c r="Y197" s="120"/>
      <c r="Z197" s="120"/>
      <c r="AA197" s="120"/>
      <c r="AB197" s="120"/>
      <c r="AC197" s="120"/>
      <c r="AD197" s="120"/>
      <c r="AE197" s="120"/>
      <c r="AF197" s="120"/>
      <c r="AG197" s="120"/>
      <c r="AH197" s="120"/>
    </row>
    <row r="198" spans="1:34" ht="18">
      <c r="A198" s="120"/>
      <c r="B198" s="120"/>
      <c r="C198" s="120"/>
      <c r="D198" s="120"/>
      <c r="E198" s="120"/>
      <c r="F198" s="120"/>
      <c r="G198" s="120"/>
      <c r="H198" s="120"/>
      <c r="I198" s="120"/>
      <c r="J198" s="120"/>
      <c r="K198" s="120"/>
      <c r="L198" s="120"/>
      <c r="M198" s="120"/>
      <c r="N198" s="120"/>
      <c r="O198" s="120"/>
      <c r="P198" s="120"/>
      <c r="Q198" s="120"/>
      <c r="R198" s="120"/>
      <c r="S198" s="120"/>
      <c r="T198" s="132"/>
      <c r="U198" s="120"/>
      <c r="V198" s="120"/>
      <c r="W198" s="120"/>
      <c r="X198" s="120"/>
      <c r="Y198" s="120"/>
      <c r="Z198" s="120"/>
      <c r="AA198" s="120"/>
      <c r="AB198" s="120"/>
      <c r="AC198" s="120"/>
      <c r="AD198" s="120"/>
      <c r="AE198" s="120"/>
      <c r="AF198" s="120"/>
      <c r="AG198" s="120"/>
      <c r="AH198" s="120"/>
    </row>
    <row r="199" spans="1:34" ht="18">
      <c r="A199" s="120"/>
      <c r="B199" s="120"/>
      <c r="C199" s="120"/>
      <c r="D199" s="120"/>
      <c r="E199" s="120"/>
      <c r="F199" s="120"/>
      <c r="G199" s="120"/>
      <c r="H199" s="120"/>
      <c r="I199" s="120"/>
      <c r="J199" s="120"/>
      <c r="K199" s="120"/>
      <c r="L199" s="120"/>
      <c r="M199" s="120"/>
      <c r="N199" s="120"/>
      <c r="O199" s="120"/>
      <c r="P199" s="120"/>
      <c r="Q199" s="120"/>
      <c r="R199" s="120"/>
      <c r="S199" s="120"/>
      <c r="T199" s="132"/>
      <c r="U199" s="120"/>
      <c r="V199" s="120"/>
      <c r="W199" s="120"/>
      <c r="X199" s="120"/>
      <c r="Y199" s="120"/>
      <c r="Z199" s="120"/>
      <c r="AA199" s="120"/>
      <c r="AB199" s="120"/>
      <c r="AC199" s="120"/>
      <c r="AD199" s="120"/>
      <c r="AE199" s="120"/>
      <c r="AF199" s="120"/>
      <c r="AG199" s="120"/>
      <c r="AH199" s="120"/>
    </row>
    <row r="200" spans="1:34" ht="18">
      <c r="A200" s="120"/>
      <c r="B200" s="120"/>
      <c r="C200" s="120"/>
      <c r="D200" s="120"/>
      <c r="E200" s="120"/>
      <c r="F200" s="120"/>
      <c r="G200" s="120"/>
      <c r="H200" s="120"/>
      <c r="I200" s="120"/>
      <c r="J200" s="120"/>
      <c r="K200" s="120"/>
      <c r="L200" s="120"/>
      <c r="M200" s="120"/>
      <c r="N200" s="120"/>
      <c r="O200" s="120"/>
      <c r="P200" s="120"/>
      <c r="Q200" s="120"/>
      <c r="R200" s="120"/>
      <c r="S200" s="120"/>
      <c r="T200" s="132"/>
      <c r="U200" s="120"/>
      <c r="V200" s="120"/>
      <c r="W200" s="120"/>
      <c r="X200" s="120"/>
      <c r="Y200" s="120"/>
      <c r="Z200" s="120"/>
      <c r="AA200" s="120"/>
      <c r="AB200" s="120"/>
      <c r="AC200" s="120"/>
      <c r="AD200" s="120"/>
      <c r="AE200" s="120"/>
      <c r="AF200" s="120"/>
      <c r="AG200" s="120"/>
      <c r="AH200" s="120"/>
    </row>
    <row r="201" spans="1:34" ht="18">
      <c r="A201" s="120"/>
      <c r="B201" s="120"/>
      <c r="C201" s="120"/>
      <c r="D201" s="120"/>
      <c r="E201" s="120"/>
      <c r="F201" s="120"/>
      <c r="G201" s="120"/>
      <c r="H201" s="120"/>
      <c r="I201" s="120"/>
      <c r="J201" s="120"/>
      <c r="K201" s="120"/>
      <c r="L201" s="120"/>
      <c r="M201" s="120"/>
      <c r="N201" s="120"/>
      <c r="O201" s="120"/>
      <c r="P201" s="120"/>
      <c r="Q201" s="120"/>
      <c r="R201" s="120"/>
      <c r="S201" s="120"/>
      <c r="T201" s="132"/>
      <c r="U201" s="120"/>
      <c r="V201" s="120"/>
      <c r="W201" s="120"/>
      <c r="X201" s="120"/>
      <c r="Y201" s="120"/>
      <c r="Z201" s="120"/>
      <c r="AA201" s="120"/>
      <c r="AB201" s="120"/>
      <c r="AC201" s="120"/>
      <c r="AD201" s="120"/>
      <c r="AE201" s="120"/>
      <c r="AF201" s="120"/>
      <c r="AG201" s="120"/>
      <c r="AH201" s="120"/>
    </row>
    <row r="202" spans="1:34" ht="18">
      <c r="A202" s="120"/>
      <c r="B202" s="120"/>
      <c r="C202" s="120"/>
      <c r="D202" s="120"/>
      <c r="E202" s="120"/>
      <c r="F202" s="120"/>
      <c r="G202" s="120"/>
      <c r="H202" s="120"/>
      <c r="I202" s="120"/>
      <c r="J202" s="120"/>
      <c r="K202" s="120"/>
      <c r="L202" s="120"/>
      <c r="M202" s="120"/>
      <c r="N202" s="120"/>
      <c r="O202" s="120"/>
      <c r="P202" s="120"/>
      <c r="Q202" s="120"/>
      <c r="R202" s="120"/>
      <c r="S202" s="120"/>
      <c r="T202" s="132"/>
      <c r="U202" s="120"/>
      <c r="V202" s="120"/>
      <c r="W202" s="120"/>
      <c r="X202" s="120"/>
      <c r="Y202" s="120"/>
      <c r="Z202" s="120"/>
      <c r="AA202" s="120"/>
      <c r="AB202" s="120"/>
      <c r="AC202" s="120"/>
      <c r="AD202" s="120"/>
      <c r="AE202" s="120"/>
      <c r="AF202" s="120"/>
      <c r="AG202" s="120"/>
      <c r="AH202" s="120"/>
    </row>
    <row r="203" spans="1:34" ht="18">
      <c r="A203" s="120"/>
      <c r="B203" s="120"/>
      <c r="C203" s="120"/>
      <c r="D203" s="120"/>
      <c r="E203" s="120"/>
      <c r="F203" s="120"/>
      <c r="G203" s="120"/>
      <c r="H203" s="120"/>
      <c r="I203" s="120"/>
      <c r="J203" s="120"/>
      <c r="K203" s="120"/>
      <c r="L203" s="120"/>
      <c r="M203" s="120"/>
      <c r="N203" s="120"/>
      <c r="O203" s="120"/>
      <c r="P203" s="120"/>
      <c r="Q203" s="120"/>
      <c r="R203" s="120"/>
      <c r="S203" s="120"/>
      <c r="T203" s="132"/>
      <c r="U203" s="120"/>
      <c r="V203" s="120"/>
      <c r="W203" s="120"/>
      <c r="X203" s="120"/>
      <c r="Y203" s="120"/>
      <c r="Z203" s="120"/>
      <c r="AA203" s="120"/>
      <c r="AB203" s="120"/>
      <c r="AC203" s="120"/>
      <c r="AD203" s="120"/>
      <c r="AE203" s="120"/>
      <c r="AF203" s="120"/>
      <c r="AG203" s="120"/>
      <c r="AH203" s="120"/>
    </row>
    <row r="204" spans="1:34" ht="18">
      <c r="A204" s="120"/>
      <c r="B204" s="120"/>
      <c r="C204" s="120"/>
      <c r="D204" s="120"/>
      <c r="E204" s="120"/>
      <c r="F204" s="120"/>
      <c r="G204" s="120"/>
      <c r="H204" s="120"/>
      <c r="I204" s="120"/>
      <c r="J204" s="120"/>
      <c r="K204" s="120"/>
      <c r="L204" s="120"/>
      <c r="M204" s="120"/>
      <c r="N204" s="120"/>
      <c r="O204" s="120"/>
      <c r="P204" s="120"/>
      <c r="Q204" s="120"/>
      <c r="R204" s="120"/>
      <c r="S204" s="120"/>
      <c r="T204" s="132"/>
      <c r="U204" s="120"/>
      <c r="V204" s="120"/>
      <c r="W204" s="120"/>
      <c r="X204" s="120"/>
      <c r="Y204" s="120"/>
      <c r="Z204" s="120"/>
      <c r="AA204" s="120"/>
      <c r="AB204" s="120"/>
      <c r="AC204" s="120"/>
      <c r="AD204" s="120"/>
      <c r="AE204" s="120"/>
      <c r="AF204" s="120"/>
      <c r="AG204" s="120"/>
      <c r="AH204" s="120"/>
    </row>
    <row r="205" spans="1:34" ht="18">
      <c r="A205" s="120"/>
      <c r="B205" s="120"/>
      <c r="C205" s="120"/>
      <c r="D205" s="120"/>
      <c r="E205" s="120"/>
      <c r="F205" s="120"/>
      <c r="G205" s="120"/>
      <c r="H205" s="120"/>
      <c r="I205" s="120"/>
      <c r="J205" s="120"/>
      <c r="K205" s="120"/>
      <c r="L205" s="120"/>
      <c r="M205" s="120"/>
      <c r="N205" s="120"/>
      <c r="O205" s="120"/>
      <c r="P205" s="120"/>
      <c r="Q205" s="120"/>
      <c r="R205" s="120"/>
      <c r="S205" s="120"/>
      <c r="T205" s="132"/>
      <c r="U205" s="120"/>
      <c r="V205" s="120"/>
      <c r="W205" s="120"/>
      <c r="X205" s="120"/>
      <c r="Y205" s="120"/>
      <c r="Z205" s="120"/>
      <c r="AA205" s="120"/>
      <c r="AB205" s="120"/>
      <c r="AC205" s="120"/>
      <c r="AD205" s="120"/>
      <c r="AE205" s="120"/>
      <c r="AF205" s="120"/>
      <c r="AG205" s="120"/>
      <c r="AH205" s="120"/>
    </row>
    <row r="206" spans="1:34" ht="18">
      <c r="A206" s="120"/>
      <c r="B206" s="120"/>
      <c r="C206" s="120"/>
      <c r="D206" s="120"/>
      <c r="E206" s="120"/>
      <c r="F206" s="120"/>
      <c r="G206" s="120"/>
      <c r="H206" s="120"/>
      <c r="I206" s="120"/>
      <c r="J206" s="120"/>
      <c r="K206" s="120"/>
      <c r="L206" s="120"/>
      <c r="M206" s="120"/>
      <c r="N206" s="120"/>
      <c r="O206" s="120"/>
      <c r="P206" s="120"/>
      <c r="Q206" s="120"/>
      <c r="R206" s="120"/>
      <c r="S206" s="120"/>
      <c r="T206" s="132"/>
      <c r="U206" s="120"/>
      <c r="V206" s="120"/>
      <c r="W206" s="120"/>
      <c r="X206" s="120"/>
      <c r="Y206" s="120"/>
      <c r="Z206" s="120"/>
      <c r="AA206" s="120"/>
      <c r="AB206" s="120"/>
      <c r="AC206" s="120"/>
      <c r="AD206" s="120"/>
      <c r="AE206" s="120"/>
      <c r="AF206" s="120"/>
      <c r="AG206" s="120"/>
      <c r="AH206" s="120"/>
    </row>
    <row r="207" spans="1:34" ht="18">
      <c r="A207" s="120"/>
      <c r="B207" s="120"/>
      <c r="C207" s="120"/>
      <c r="D207" s="120"/>
      <c r="E207" s="120"/>
      <c r="F207" s="120"/>
      <c r="G207" s="120"/>
      <c r="H207" s="120"/>
      <c r="I207" s="120"/>
      <c r="J207" s="120"/>
      <c r="K207" s="120"/>
      <c r="L207" s="120"/>
      <c r="M207" s="120"/>
      <c r="N207" s="120"/>
      <c r="O207" s="120"/>
      <c r="P207" s="120"/>
      <c r="Q207" s="120"/>
      <c r="R207" s="120"/>
      <c r="S207" s="120"/>
      <c r="T207" s="132"/>
      <c r="U207" s="120"/>
      <c r="V207" s="120"/>
      <c r="W207" s="120"/>
      <c r="X207" s="120"/>
      <c r="Y207" s="120"/>
      <c r="Z207" s="120"/>
      <c r="AA207" s="120"/>
      <c r="AB207" s="120"/>
      <c r="AC207" s="120"/>
      <c r="AD207" s="120"/>
      <c r="AE207" s="120"/>
      <c r="AF207" s="120"/>
      <c r="AG207" s="120"/>
      <c r="AH207" s="120"/>
    </row>
    <row r="208" spans="1:34" ht="18">
      <c r="A208" s="120"/>
      <c r="B208" s="120"/>
      <c r="C208" s="120"/>
      <c r="D208" s="120"/>
      <c r="E208" s="120"/>
      <c r="F208" s="120"/>
      <c r="G208" s="120"/>
      <c r="H208" s="120"/>
      <c r="I208" s="120"/>
      <c r="J208" s="120"/>
      <c r="K208" s="120"/>
      <c r="L208" s="120"/>
      <c r="M208" s="120"/>
      <c r="N208" s="120"/>
      <c r="O208" s="120"/>
      <c r="P208" s="120"/>
      <c r="Q208" s="120"/>
      <c r="R208" s="120"/>
      <c r="S208" s="120"/>
      <c r="T208" s="132"/>
      <c r="U208" s="120"/>
      <c r="V208" s="120"/>
      <c r="W208" s="120"/>
      <c r="X208" s="120"/>
      <c r="Y208" s="120"/>
      <c r="Z208" s="120"/>
      <c r="AA208" s="120"/>
      <c r="AB208" s="120"/>
      <c r="AC208" s="120"/>
      <c r="AD208" s="120"/>
      <c r="AE208" s="120"/>
      <c r="AF208" s="120"/>
      <c r="AG208" s="120"/>
      <c r="AH208" s="120"/>
    </row>
    <row r="209" spans="1:34" ht="18">
      <c r="A209" s="120"/>
      <c r="B209" s="120"/>
      <c r="C209" s="120"/>
      <c r="D209" s="120"/>
      <c r="E209" s="120"/>
      <c r="F209" s="120"/>
      <c r="G209" s="120"/>
      <c r="H209" s="120"/>
      <c r="I209" s="120"/>
      <c r="J209" s="120"/>
      <c r="K209" s="120"/>
      <c r="L209" s="120"/>
      <c r="M209" s="120"/>
      <c r="N209" s="120"/>
      <c r="O209" s="120"/>
      <c r="P209" s="120"/>
      <c r="Q209" s="120"/>
      <c r="R209" s="120"/>
      <c r="S209" s="120"/>
      <c r="T209" s="132"/>
      <c r="U209" s="120"/>
      <c r="V209" s="120"/>
      <c r="W209" s="120"/>
      <c r="X209" s="120"/>
      <c r="Y209" s="120"/>
      <c r="Z209" s="120"/>
      <c r="AA209" s="120"/>
      <c r="AB209" s="120"/>
      <c r="AC209" s="120"/>
      <c r="AD209" s="120"/>
      <c r="AE209" s="120"/>
      <c r="AF209" s="120"/>
      <c r="AG209" s="120"/>
      <c r="AH209" s="120"/>
    </row>
    <row r="210" spans="1:34" ht="18">
      <c r="A210" s="120"/>
      <c r="B210" s="120"/>
      <c r="C210" s="120"/>
      <c r="D210" s="120"/>
      <c r="E210" s="120"/>
      <c r="F210" s="120"/>
      <c r="G210" s="120"/>
      <c r="H210" s="120"/>
      <c r="I210" s="120"/>
      <c r="J210" s="120"/>
      <c r="K210" s="120"/>
      <c r="L210" s="120"/>
      <c r="M210" s="120"/>
      <c r="N210" s="120"/>
      <c r="O210" s="120"/>
      <c r="P210" s="120"/>
      <c r="Q210" s="120"/>
      <c r="R210" s="120"/>
      <c r="S210" s="120"/>
      <c r="T210" s="132"/>
      <c r="U210" s="120"/>
      <c r="V210" s="120"/>
      <c r="W210" s="120"/>
      <c r="X210" s="120"/>
      <c r="Y210" s="120"/>
      <c r="Z210" s="120"/>
      <c r="AA210" s="120"/>
      <c r="AB210" s="120"/>
      <c r="AC210" s="120"/>
      <c r="AD210" s="120"/>
      <c r="AE210" s="120"/>
      <c r="AF210" s="120"/>
      <c r="AG210" s="120"/>
      <c r="AH210" s="120"/>
    </row>
    <row r="211" spans="1:34" ht="18">
      <c r="A211" s="120"/>
      <c r="B211" s="120"/>
      <c r="C211" s="120"/>
      <c r="D211" s="120"/>
      <c r="E211" s="120"/>
      <c r="F211" s="120"/>
      <c r="G211" s="120"/>
      <c r="H211" s="120"/>
      <c r="I211" s="120"/>
      <c r="J211" s="120"/>
      <c r="K211" s="120"/>
      <c r="L211" s="120"/>
      <c r="M211" s="120"/>
      <c r="N211" s="120"/>
      <c r="O211" s="120"/>
      <c r="P211" s="120"/>
      <c r="Q211" s="120"/>
      <c r="R211" s="120"/>
      <c r="S211" s="120"/>
      <c r="T211" s="132"/>
      <c r="U211" s="120"/>
      <c r="V211" s="120"/>
      <c r="W211" s="120"/>
      <c r="X211" s="120"/>
      <c r="Y211" s="120"/>
      <c r="Z211" s="120"/>
      <c r="AA211" s="120"/>
      <c r="AB211" s="120"/>
      <c r="AC211" s="120"/>
      <c r="AD211" s="120"/>
      <c r="AE211" s="120"/>
      <c r="AF211" s="120"/>
      <c r="AG211" s="120"/>
      <c r="AH211" s="120"/>
    </row>
    <row r="212" spans="1:34" ht="18">
      <c r="A212" s="120"/>
      <c r="B212" s="120"/>
      <c r="C212" s="120"/>
      <c r="D212" s="120"/>
      <c r="E212" s="120"/>
      <c r="F212" s="120"/>
      <c r="G212" s="120"/>
      <c r="H212" s="120"/>
      <c r="I212" s="120"/>
      <c r="J212" s="120"/>
      <c r="K212" s="120"/>
      <c r="L212" s="120"/>
      <c r="M212" s="120"/>
      <c r="N212" s="120"/>
      <c r="O212" s="120"/>
      <c r="P212" s="120"/>
      <c r="Q212" s="120"/>
      <c r="R212" s="120"/>
      <c r="S212" s="120"/>
      <c r="T212" s="132"/>
      <c r="U212" s="120"/>
      <c r="V212" s="120"/>
      <c r="W212" s="120"/>
      <c r="X212" s="120"/>
      <c r="Y212" s="120"/>
      <c r="Z212" s="120"/>
      <c r="AA212" s="120"/>
      <c r="AB212" s="120"/>
      <c r="AC212" s="120"/>
      <c r="AD212" s="120"/>
      <c r="AE212" s="120"/>
      <c r="AF212" s="120"/>
      <c r="AG212" s="120"/>
      <c r="AH212" s="120"/>
    </row>
    <row r="213" spans="1:34" ht="18">
      <c r="A213" s="120"/>
      <c r="B213" s="120"/>
      <c r="C213" s="120"/>
      <c r="D213" s="120"/>
      <c r="E213" s="120"/>
      <c r="F213" s="120"/>
      <c r="G213" s="120"/>
      <c r="H213" s="120"/>
      <c r="I213" s="120"/>
      <c r="J213" s="120"/>
      <c r="K213" s="120"/>
      <c r="L213" s="120"/>
      <c r="M213" s="120"/>
      <c r="N213" s="120"/>
      <c r="O213" s="120"/>
      <c r="P213" s="120"/>
      <c r="Q213" s="120"/>
      <c r="R213" s="120"/>
      <c r="S213" s="120"/>
      <c r="T213" s="132"/>
      <c r="U213" s="120"/>
      <c r="V213" s="120"/>
      <c r="W213" s="120"/>
      <c r="X213" s="120"/>
      <c r="Y213" s="120"/>
      <c r="Z213" s="120"/>
      <c r="AA213" s="120"/>
      <c r="AB213" s="120"/>
      <c r="AC213" s="120"/>
      <c r="AD213" s="120"/>
      <c r="AE213" s="120"/>
      <c r="AF213" s="120"/>
      <c r="AG213" s="120"/>
      <c r="AH213" s="120"/>
    </row>
    <row r="214" spans="1:34" ht="18">
      <c r="A214" s="120"/>
      <c r="B214" s="120"/>
      <c r="C214" s="120"/>
      <c r="D214" s="120"/>
      <c r="E214" s="120"/>
      <c r="F214" s="120"/>
      <c r="G214" s="120"/>
      <c r="H214" s="120"/>
      <c r="I214" s="120"/>
      <c r="J214" s="120"/>
      <c r="K214" s="120"/>
      <c r="L214" s="120"/>
      <c r="M214" s="120"/>
      <c r="N214" s="120"/>
      <c r="O214" s="120"/>
      <c r="P214" s="120"/>
      <c r="Q214" s="120"/>
      <c r="R214" s="120"/>
      <c r="S214" s="120"/>
      <c r="T214" s="132"/>
      <c r="U214" s="120"/>
      <c r="V214" s="120"/>
      <c r="W214" s="120"/>
      <c r="X214" s="120"/>
      <c r="Y214" s="120"/>
      <c r="Z214" s="120"/>
      <c r="AA214" s="120"/>
      <c r="AB214" s="120"/>
      <c r="AC214" s="120"/>
      <c r="AD214" s="120"/>
      <c r="AE214" s="120"/>
      <c r="AF214" s="120"/>
      <c r="AG214" s="120"/>
      <c r="AH214" s="120"/>
    </row>
    <row r="215" spans="1:34" ht="18">
      <c r="A215" s="120"/>
      <c r="B215" s="120"/>
      <c r="C215" s="120"/>
      <c r="D215" s="120"/>
      <c r="E215" s="120"/>
      <c r="F215" s="120"/>
      <c r="G215" s="120"/>
      <c r="H215" s="120"/>
      <c r="I215" s="120"/>
      <c r="J215" s="120"/>
      <c r="K215" s="120"/>
      <c r="L215" s="120"/>
      <c r="M215" s="120"/>
      <c r="N215" s="120"/>
      <c r="O215" s="120"/>
      <c r="P215" s="120"/>
      <c r="Q215" s="120"/>
      <c r="R215" s="120"/>
      <c r="S215" s="120"/>
      <c r="T215" s="132"/>
      <c r="U215" s="120"/>
      <c r="V215" s="120"/>
      <c r="W215" s="120"/>
      <c r="X215" s="120"/>
      <c r="Y215" s="120"/>
      <c r="Z215" s="120"/>
      <c r="AA215" s="120"/>
      <c r="AB215" s="120"/>
      <c r="AC215" s="120"/>
      <c r="AD215" s="120"/>
      <c r="AE215" s="120"/>
      <c r="AF215" s="120"/>
      <c r="AG215" s="120"/>
      <c r="AH215" s="120"/>
    </row>
    <row r="216" spans="1:34" ht="18">
      <c r="A216" s="120"/>
      <c r="B216" s="120"/>
      <c r="C216" s="120"/>
      <c r="D216" s="120"/>
      <c r="E216" s="120"/>
      <c r="F216" s="120"/>
      <c r="G216" s="120"/>
      <c r="H216" s="120"/>
      <c r="I216" s="120"/>
      <c r="J216" s="120"/>
      <c r="K216" s="120"/>
      <c r="L216" s="120"/>
      <c r="M216" s="120"/>
      <c r="N216" s="120"/>
      <c r="O216" s="120"/>
      <c r="P216" s="120"/>
      <c r="Q216" s="120"/>
      <c r="R216" s="120"/>
      <c r="S216" s="120"/>
      <c r="T216" s="132"/>
      <c r="U216" s="120"/>
      <c r="V216" s="120"/>
      <c r="W216" s="120"/>
      <c r="X216" s="120"/>
      <c r="Y216" s="120"/>
      <c r="Z216" s="120"/>
      <c r="AA216" s="120"/>
      <c r="AB216" s="120"/>
      <c r="AC216" s="120"/>
      <c r="AD216" s="120"/>
      <c r="AE216" s="120"/>
      <c r="AF216" s="120"/>
      <c r="AG216" s="120"/>
      <c r="AH216" s="120"/>
    </row>
    <row r="217" spans="1:34" ht="18">
      <c r="A217" s="120"/>
      <c r="B217" s="120"/>
      <c r="C217" s="120"/>
      <c r="D217" s="120"/>
      <c r="E217" s="120"/>
      <c r="F217" s="120"/>
      <c r="G217" s="120"/>
      <c r="H217" s="120"/>
      <c r="I217" s="120"/>
      <c r="J217" s="120"/>
      <c r="K217" s="120"/>
      <c r="L217" s="120"/>
      <c r="M217" s="120"/>
      <c r="N217" s="120"/>
      <c r="O217" s="120"/>
      <c r="P217" s="120"/>
      <c r="Q217" s="120"/>
      <c r="R217" s="120"/>
      <c r="S217" s="120"/>
      <c r="T217" s="132"/>
      <c r="U217" s="120"/>
      <c r="V217" s="120"/>
      <c r="W217" s="120"/>
      <c r="X217" s="120"/>
      <c r="Y217" s="120"/>
      <c r="Z217" s="120"/>
      <c r="AA217" s="120"/>
      <c r="AB217" s="120"/>
      <c r="AC217" s="120"/>
      <c r="AD217" s="120"/>
      <c r="AE217" s="120"/>
      <c r="AF217" s="120"/>
      <c r="AG217" s="120"/>
      <c r="AH217" s="120"/>
    </row>
    <row r="218" spans="1:34" ht="18">
      <c r="A218" s="120"/>
      <c r="B218" s="120"/>
      <c r="C218" s="120"/>
      <c r="D218" s="120"/>
      <c r="E218" s="120"/>
      <c r="F218" s="120"/>
      <c r="G218" s="120"/>
      <c r="H218" s="120"/>
      <c r="I218" s="120"/>
      <c r="J218" s="120"/>
      <c r="K218" s="120"/>
      <c r="L218" s="120"/>
      <c r="M218" s="120"/>
      <c r="N218" s="120"/>
      <c r="O218" s="120"/>
      <c r="P218" s="120"/>
      <c r="Q218" s="120"/>
      <c r="R218" s="120"/>
      <c r="S218" s="120"/>
      <c r="T218" s="132"/>
      <c r="U218" s="120"/>
      <c r="V218" s="120"/>
      <c r="W218" s="120"/>
      <c r="X218" s="120"/>
      <c r="Y218" s="120"/>
      <c r="Z218" s="120"/>
      <c r="AA218" s="120"/>
      <c r="AB218" s="120"/>
      <c r="AC218" s="120"/>
      <c r="AD218" s="120"/>
      <c r="AE218" s="120"/>
      <c r="AF218" s="120"/>
      <c r="AG218" s="120"/>
      <c r="AH218" s="120"/>
    </row>
    <row r="219" spans="1:34" ht="18">
      <c r="A219" s="120"/>
      <c r="B219" s="120"/>
      <c r="C219" s="120"/>
      <c r="D219" s="120"/>
      <c r="E219" s="120"/>
      <c r="F219" s="120"/>
      <c r="G219" s="120"/>
      <c r="H219" s="120"/>
      <c r="I219" s="120"/>
      <c r="J219" s="120"/>
      <c r="K219" s="120"/>
      <c r="L219" s="120"/>
      <c r="M219" s="120"/>
      <c r="N219" s="120"/>
      <c r="O219" s="120"/>
      <c r="P219" s="120"/>
      <c r="Q219" s="120"/>
      <c r="R219" s="120"/>
      <c r="S219" s="120"/>
      <c r="T219" s="132"/>
      <c r="U219" s="120"/>
      <c r="V219" s="120"/>
      <c r="W219" s="120"/>
      <c r="X219" s="120"/>
      <c r="Y219" s="120"/>
      <c r="Z219" s="120"/>
      <c r="AA219" s="120"/>
      <c r="AB219" s="120"/>
      <c r="AC219" s="120"/>
      <c r="AD219" s="120"/>
      <c r="AE219" s="120"/>
      <c r="AF219" s="120"/>
      <c r="AG219" s="120"/>
      <c r="AH219" s="120"/>
    </row>
    <row r="220" spans="1:34" ht="18">
      <c r="A220" s="120"/>
      <c r="B220" s="120"/>
      <c r="C220" s="120"/>
      <c r="D220" s="120"/>
      <c r="E220" s="120"/>
      <c r="F220" s="120"/>
      <c r="G220" s="120"/>
      <c r="H220" s="120"/>
      <c r="I220" s="120"/>
      <c r="J220" s="120"/>
      <c r="K220" s="120"/>
      <c r="L220" s="120"/>
      <c r="M220" s="120"/>
      <c r="N220" s="120"/>
      <c r="O220" s="120"/>
      <c r="P220" s="120"/>
      <c r="Q220" s="120"/>
      <c r="R220" s="120"/>
      <c r="S220" s="120"/>
      <c r="T220" s="132"/>
      <c r="U220" s="120"/>
      <c r="V220" s="120"/>
      <c r="W220" s="120"/>
      <c r="X220" s="120"/>
      <c r="Y220" s="120"/>
      <c r="Z220" s="120"/>
      <c r="AA220" s="120"/>
      <c r="AB220" s="120"/>
      <c r="AC220" s="120"/>
      <c r="AD220" s="120"/>
      <c r="AE220" s="120"/>
      <c r="AF220" s="120"/>
      <c r="AG220" s="120"/>
      <c r="AH220" s="120"/>
    </row>
    <row r="221" spans="1:34" ht="18">
      <c r="A221" s="120"/>
      <c r="B221" s="120"/>
      <c r="C221" s="120"/>
      <c r="D221" s="120"/>
      <c r="E221" s="120"/>
      <c r="F221" s="120"/>
      <c r="G221" s="120"/>
      <c r="H221" s="120"/>
      <c r="I221" s="120"/>
      <c r="J221" s="120"/>
      <c r="K221" s="120"/>
      <c r="L221" s="120"/>
      <c r="M221" s="120"/>
      <c r="N221" s="120"/>
      <c r="O221" s="120"/>
      <c r="P221" s="120"/>
      <c r="Q221" s="120"/>
      <c r="R221" s="120"/>
      <c r="S221" s="120"/>
      <c r="T221" s="132"/>
      <c r="U221" s="120"/>
      <c r="V221" s="120"/>
      <c r="W221" s="120"/>
      <c r="X221" s="120"/>
      <c r="Y221" s="120"/>
      <c r="Z221" s="120"/>
      <c r="AA221" s="120"/>
      <c r="AB221" s="120"/>
      <c r="AC221" s="120"/>
      <c r="AD221" s="120"/>
      <c r="AE221" s="120"/>
      <c r="AF221" s="120"/>
      <c r="AG221" s="120"/>
      <c r="AH221" s="120"/>
    </row>
    <row r="222" spans="1:34" ht="18">
      <c r="A222" s="120"/>
      <c r="B222" s="120"/>
      <c r="C222" s="120"/>
      <c r="D222" s="120"/>
      <c r="E222" s="120"/>
      <c r="F222" s="120"/>
      <c r="G222" s="120"/>
      <c r="H222" s="120"/>
      <c r="I222" s="120"/>
      <c r="J222" s="120"/>
      <c r="K222" s="120"/>
      <c r="L222" s="120"/>
      <c r="M222" s="120"/>
      <c r="N222" s="120"/>
      <c r="O222" s="120"/>
      <c r="P222" s="120"/>
      <c r="Q222" s="120"/>
      <c r="R222" s="120"/>
      <c r="S222" s="120"/>
      <c r="T222" s="132"/>
      <c r="U222" s="120"/>
      <c r="V222" s="120"/>
      <c r="W222" s="120"/>
      <c r="X222" s="120"/>
      <c r="Y222" s="120"/>
      <c r="Z222" s="120"/>
      <c r="AA222" s="120"/>
      <c r="AB222" s="120"/>
      <c r="AC222" s="120"/>
      <c r="AD222" s="120"/>
      <c r="AE222" s="120"/>
      <c r="AF222" s="120"/>
      <c r="AG222" s="120"/>
      <c r="AH222" s="120"/>
    </row>
    <row r="223" spans="1:34" ht="18">
      <c r="A223" s="120"/>
      <c r="B223" s="120"/>
      <c r="C223" s="120"/>
      <c r="D223" s="120"/>
      <c r="E223" s="120"/>
      <c r="F223" s="120"/>
      <c r="G223" s="120"/>
      <c r="H223" s="120"/>
      <c r="I223" s="120"/>
      <c r="J223" s="120"/>
      <c r="K223" s="120"/>
      <c r="L223" s="120"/>
      <c r="M223" s="120"/>
      <c r="N223" s="120"/>
      <c r="O223" s="120"/>
      <c r="P223" s="120"/>
      <c r="Q223" s="120"/>
      <c r="R223" s="120"/>
      <c r="S223" s="120"/>
      <c r="T223" s="132"/>
      <c r="U223" s="120"/>
      <c r="V223" s="120"/>
      <c r="W223" s="120"/>
      <c r="X223" s="120"/>
      <c r="Y223" s="120"/>
      <c r="Z223" s="120"/>
      <c r="AA223" s="120"/>
      <c r="AB223" s="120"/>
      <c r="AC223" s="120"/>
      <c r="AD223" s="120"/>
      <c r="AE223" s="120"/>
      <c r="AF223" s="120"/>
      <c r="AG223" s="120"/>
      <c r="AH223" s="120"/>
    </row>
    <row r="224" spans="1:34" ht="18">
      <c r="A224" s="120"/>
      <c r="B224" s="120"/>
      <c r="C224" s="120"/>
      <c r="D224" s="120"/>
      <c r="E224" s="120"/>
      <c r="F224" s="120"/>
      <c r="G224" s="120"/>
      <c r="H224" s="120"/>
      <c r="I224" s="120"/>
      <c r="J224" s="120"/>
      <c r="K224" s="120"/>
      <c r="L224" s="120"/>
      <c r="M224" s="120"/>
      <c r="N224" s="120"/>
      <c r="O224" s="120"/>
      <c r="P224" s="120"/>
      <c r="Q224" s="120"/>
      <c r="R224" s="120"/>
      <c r="S224" s="120"/>
      <c r="T224" s="132"/>
      <c r="U224" s="120"/>
      <c r="V224" s="120"/>
      <c r="W224" s="120"/>
      <c r="X224" s="120"/>
      <c r="Y224" s="120"/>
      <c r="Z224" s="120"/>
      <c r="AA224" s="120"/>
      <c r="AB224" s="120"/>
      <c r="AC224" s="120"/>
      <c r="AD224" s="120"/>
      <c r="AE224" s="120"/>
      <c r="AF224" s="120"/>
      <c r="AG224" s="120"/>
      <c r="AH224" s="120"/>
    </row>
    <row r="225" spans="1:34" ht="18">
      <c r="A225" s="120"/>
      <c r="B225" s="120"/>
      <c r="C225" s="120"/>
      <c r="D225" s="120"/>
      <c r="E225" s="120"/>
      <c r="F225" s="120"/>
      <c r="G225" s="120"/>
      <c r="H225" s="120"/>
      <c r="I225" s="120"/>
      <c r="J225" s="120"/>
      <c r="K225" s="120"/>
      <c r="L225" s="120"/>
      <c r="M225" s="120"/>
      <c r="N225" s="120"/>
      <c r="O225" s="120"/>
      <c r="P225" s="120"/>
      <c r="Q225" s="120"/>
      <c r="R225" s="120"/>
      <c r="S225" s="120"/>
      <c r="T225" s="132"/>
      <c r="U225" s="120"/>
      <c r="V225" s="120"/>
      <c r="W225" s="120"/>
      <c r="X225" s="120"/>
      <c r="Y225" s="120"/>
      <c r="Z225" s="120"/>
      <c r="AA225" s="120"/>
      <c r="AB225" s="120"/>
      <c r="AC225" s="120"/>
      <c r="AD225" s="120"/>
      <c r="AE225" s="120"/>
      <c r="AF225" s="120"/>
      <c r="AG225" s="120"/>
      <c r="AH225" s="120"/>
    </row>
    <row r="226" spans="1:34" ht="18">
      <c r="A226" s="120"/>
      <c r="B226" s="120"/>
      <c r="C226" s="120"/>
      <c r="D226" s="120"/>
      <c r="E226" s="120"/>
      <c r="F226" s="120"/>
      <c r="G226" s="120"/>
      <c r="H226" s="120"/>
      <c r="I226" s="120"/>
      <c r="J226" s="120"/>
      <c r="K226" s="120"/>
      <c r="L226" s="120"/>
      <c r="M226" s="120"/>
      <c r="N226" s="120"/>
      <c r="O226" s="120"/>
      <c r="P226" s="120"/>
      <c r="Q226" s="120"/>
      <c r="R226" s="120"/>
      <c r="S226" s="120"/>
      <c r="T226" s="132"/>
      <c r="U226" s="120"/>
      <c r="V226" s="120"/>
      <c r="W226" s="120"/>
      <c r="X226" s="120"/>
      <c r="Y226" s="120"/>
      <c r="Z226" s="120"/>
      <c r="AA226" s="120"/>
      <c r="AB226" s="120"/>
      <c r="AC226" s="120"/>
      <c r="AD226" s="120"/>
      <c r="AE226" s="120"/>
      <c r="AF226" s="120"/>
      <c r="AG226" s="120"/>
      <c r="AH226" s="120"/>
    </row>
    <row r="227" spans="1:34" ht="18">
      <c r="A227" s="120"/>
      <c r="B227" s="120"/>
      <c r="C227" s="120"/>
      <c r="D227" s="120"/>
      <c r="E227" s="120"/>
      <c r="F227" s="120"/>
      <c r="G227" s="120"/>
      <c r="H227" s="120"/>
      <c r="I227" s="120"/>
      <c r="J227" s="120"/>
      <c r="K227" s="120"/>
      <c r="L227" s="120"/>
      <c r="M227" s="120"/>
      <c r="N227" s="120"/>
      <c r="O227" s="120"/>
      <c r="P227" s="120"/>
      <c r="Q227" s="120"/>
      <c r="R227" s="120"/>
      <c r="S227" s="120"/>
      <c r="T227" s="132"/>
      <c r="U227" s="120"/>
      <c r="V227" s="120"/>
      <c r="W227" s="120"/>
      <c r="X227" s="120"/>
      <c r="Y227" s="120"/>
      <c r="Z227" s="120"/>
      <c r="AA227" s="120"/>
      <c r="AB227" s="120"/>
      <c r="AC227" s="120"/>
      <c r="AD227" s="120"/>
      <c r="AE227" s="120"/>
      <c r="AF227" s="120"/>
      <c r="AG227" s="120"/>
      <c r="AH227" s="120"/>
    </row>
    <row r="228" spans="1:34" ht="18">
      <c r="A228" s="120"/>
      <c r="B228" s="120"/>
      <c r="C228" s="120"/>
      <c r="D228" s="120"/>
      <c r="E228" s="120"/>
      <c r="F228" s="120"/>
      <c r="G228" s="120"/>
      <c r="H228" s="120"/>
      <c r="I228" s="120"/>
      <c r="J228" s="120"/>
      <c r="K228" s="120"/>
      <c r="L228" s="120"/>
      <c r="M228" s="120"/>
      <c r="N228" s="120"/>
      <c r="O228" s="120"/>
      <c r="P228" s="120"/>
      <c r="Q228" s="120"/>
      <c r="R228" s="120"/>
      <c r="S228" s="120"/>
      <c r="T228" s="132"/>
      <c r="U228" s="120"/>
      <c r="V228" s="120"/>
      <c r="W228" s="120"/>
      <c r="X228" s="120"/>
      <c r="Y228" s="120"/>
      <c r="Z228" s="120"/>
      <c r="AA228" s="120"/>
      <c r="AB228" s="120"/>
      <c r="AC228" s="120"/>
      <c r="AD228" s="120"/>
      <c r="AE228" s="120"/>
      <c r="AF228" s="120"/>
      <c r="AG228" s="120"/>
      <c r="AH228" s="120"/>
    </row>
    <row r="229" spans="1:34" ht="18">
      <c r="A229" s="120"/>
      <c r="B229" s="120"/>
      <c r="C229" s="120"/>
      <c r="D229" s="120"/>
      <c r="E229" s="120"/>
      <c r="F229" s="120"/>
      <c r="G229" s="120"/>
      <c r="H229" s="120"/>
      <c r="I229" s="120"/>
      <c r="J229" s="120"/>
      <c r="K229" s="120"/>
      <c r="L229" s="120"/>
      <c r="M229" s="120"/>
      <c r="N229" s="120"/>
      <c r="O229" s="120"/>
      <c r="P229" s="120"/>
      <c r="Q229" s="120"/>
      <c r="R229" s="120"/>
      <c r="S229" s="120"/>
      <c r="T229" s="132"/>
      <c r="U229" s="120"/>
      <c r="V229" s="120"/>
      <c r="W229" s="120"/>
      <c r="X229" s="120"/>
      <c r="Y229" s="120"/>
      <c r="Z229" s="120"/>
      <c r="AA229" s="120"/>
      <c r="AB229" s="120"/>
      <c r="AC229" s="120"/>
      <c r="AD229" s="120"/>
      <c r="AE229" s="120"/>
      <c r="AF229" s="120"/>
      <c r="AG229" s="120"/>
      <c r="AH229" s="120"/>
    </row>
    <row r="230" spans="1:34" ht="18">
      <c r="A230" s="120"/>
      <c r="B230" s="120"/>
      <c r="C230" s="120"/>
      <c r="D230" s="120"/>
      <c r="E230" s="120"/>
      <c r="F230" s="120"/>
      <c r="G230" s="120"/>
      <c r="H230" s="120"/>
      <c r="I230" s="120"/>
      <c r="J230" s="120"/>
      <c r="K230" s="120"/>
      <c r="L230" s="120"/>
      <c r="M230" s="120"/>
      <c r="N230" s="120"/>
      <c r="O230" s="120"/>
      <c r="P230" s="120"/>
      <c r="Q230" s="120"/>
      <c r="R230" s="120"/>
      <c r="S230" s="120"/>
      <c r="T230" s="132"/>
      <c r="U230" s="120"/>
      <c r="V230" s="120"/>
      <c r="W230" s="120"/>
      <c r="X230" s="120"/>
      <c r="Y230" s="120"/>
      <c r="Z230" s="120"/>
      <c r="AA230" s="120"/>
      <c r="AB230" s="120"/>
      <c r="AC230" s="120"/>
      <c r="AD230" s="120"/>
      <c r="AE230" s="120"/>
      <c r="AF230" s="120"/>
      <c r="AG230" s="120"/>
      <c r="AH230" s="120"/>
    </row>
    <row r="231" spans="1:34" ht="18">
      <c r="A231" s="120"/>
      <c r="B231" s="120"/>
      <c r="C231" s="120"/>
      <c r="D231" s="120"/>
      <c r="E231" s="120"/>
      <c r="F231" s="120"/>
      <c r="G231" s="120"/>
      <c r="H231" s="120"/>
      <c r="I231" s="120"/>
      <c r="J231" s="120"/>
      <c r="K231" s="120"/>
      <c r="L231" s="120"/>
      <c r="M231" s="120"/>
      <c r="N231" s="120"/>
      <c r="O231" s="120"/>
      <c r="P231" s="120"/>
      <c r="Q231" s="120"/>
      <c r="R231" s="120"/>
      <c r="S231" s="120"/>
      <c r="T231" s="132"/>
      <c r="U231" s="120"/>
      <c r="V231" s="120"/>
      <c r="W231" s="120"/>
      <c r="X231" s="120"/>
      <c r="Y231" s="120"/>
      <c r="Z231" s="120"/>
      <c r="AA231" s="120"/>
      <c r="AB231" s="120"/>
      <c r="AC231" s="120"/>
      <c r="AD231" s="120"/>
      <c r="AE231" s="120"/>
      <c r="AF231" s="120"/>
      <c r="AG231" s="120"/>
      <c r="AH231" s="120"/>
    </row>
    <row r="232" spans="1:34" ht="18">
      <c r="A232" s="120"/>
      <c r="B232" s="120"/>
      <c r="C232" s="120"/>
      <c r="D232" s="120"/>
      <c r="E232" s="120"/>
      <c r="F232" s="120"/>
      <c r="G232" s="120"/>
      <c r="H232" s="120"/>
      <c r="I232" s="120"/>
      <c r="J232" s="120"/>
      <c r="K232" s="120"/>
      <c r="L232" s="120"/>
      <c r="M232" s="120"/>
      <c r="N232" s="120"/>
      <c r="O232" s="120"/>
      <c r="P232" s="120"/>
      <c r="Q232" s="120"/>
      <c r="R232" s="120"/>
      <c r="S232" s="120"/>
      <c r="T232" s="132"/>
      <c r="U232" s="120"/>
      <c r="V232" s="120"/>
      <c r="W232" s="120"/>
      <c r="X232" s="120"/>
      <c r="Y232" s="120"/>
      <c r="Z232" s="120"/>
      <c r="AA232" s="120"/>
      <c r="AB232" s="120"/>
      <c r="AC232" s="120"/>
      <c r="AD232" s="120"/>
      <c r="AE232" s="120"/>
      <c r="AF232" s="120"/>
      <c r="AG232" s="120"/>
      <c r="AH232" s="120"/>
    </row>
    <row r="233" spans="1:34" ht="18">
      <c r="A233" s="120"/>
      <c r="B233" s="120"/>
      <c r="C233" s="120"/>
      <c r="D233" s="120"/>
      <c r="E233" s="120"/>
      <c r="F233" s="120"/>
      <c r="G233" s="120"/>
      <c r="H233" s="120"/>
      <c r="I233" s="120"/>
      <c r="J233" s="120"/>
      <c r="K233" s="120"/>
      <c r="L233" s="120"/>
      <c r="M233" s="120"/>
      <c r="N233" s="120"/>
      <c r="O233" s="120"/>
      <c r="P233" s="120"/>
      <c r="Q233" s="120"/>
      <c r="R233" s="120"/>
      <c r="S233" s="120"/>
      <c r="T233" s="132"/>
      <c r="U233" s="120"/>
      <c r="V233" s="120"/>
      <c r="W233" s="120"/>
      <c r="X233" s="120"/>
      <c r="Y233" s="120"/>
      <c r="Z233" s="120"/>
      <c r="AA233" s="120"/>
      <c r="AB233" s="120"/>
      <c r="AC233" s="120"/>
      <c r="AD233" s="120"/>
      <c r="AE233" s="120"/>
      <c r="AF233" s="120"/>
      <c r="AG233" s="120"/>
      <c r="AH233" s="120"/>
    </row>
    <row r="234" spans="1:34" ht="18">
      <c r="A234" s="120"/>
      <c r="B234" s="120"/>
      <c r="C234" s="120"/>
      <c r="D234" s="120"/>
      <c r="E234" s="120"/>
      <c r="F234" s="120"/>
      <c r="G234" s="120"/>
      <c r="H234" s="120"/>
      <c r="I234" s="120"/>
      <c r="J234" s="120"/>
      <c r="K234" s="120"/>
      <c r="L234" s="120"/>
      <c r="M234" s="120"/>
      <c r="N234" s="120"/>
      <c r="O234" s="120"/>
      <c r="P234" s="120"/>
      <c r="Q234" s="120"/>
      <c r="R234" s="120"/>
      <c r="S234" s="120"/>
      <c r="T234" s="132"/>
      <c r="U234" s="120"/>
      <c r="V234" s="120"/>
      <c r="W234" s="120"/>
      <c r="X234" s="120"/>
      <c r="Y234" s="120"/>
      <c r="Z234" s="120"/>
      <c r="AA234" s="120"/>
      <c r="AB234" s="120"/>
      <c r="AC234" s="120"/>
      <c r="AD234" s="120"/>
      <c r="AE234" s="120"/>
      <c r="AF234" s="120"/>
      <c r="AG234" s="120"/>
      <c r="AH234" s="120"/>
    </row>
    <row r="235" spans="1:34" ht="18">
      <c r="A235" s="120"/>
      <c r="B235" s="120"/>
      <c r="C235" s="120"/>
      <c r="D235" s="120"/>
      <c r="E235" s="120"/>
      <c r="F235" s="120"/>
      <c r="G235" s="120"/>
      <c r="H235" s="120"/>
      <c r="I235" s="120"/>
      <c r="J235" s="120"/>
      <c r="K235" s="120"/>
      <c r="L235" s="120"/>
      <c r="M235" s="120"/>
      <c r="N235" s="120"/>
      <c r="O235" s="120"/>
      <c r="P235" s="120"/>
      <c r="Q235" s="120"/>
      <c r="R235" s="120"/>
      <c r="S235" s="120"/>
      <c r="T235" s="132"/>
      <c r="U235" s="120"/>
      <c r="V235" s="120"/>
      <c r="W235" s="120"/>
      <c r="X235" s="120"/>
      <c r="Y235" s="120"/>
      <c r="Z235" s="120"/>
      <c r="AA235" s="120"/>
      <c r="AB235" s="120"/>
      <c r="AC235" s="120"/>
      <c r="AD235" s="120"/>
      <c r="AE235" s="120"/>
      <c r="AF235" s="120"/>
      <c r="AG235" s="120"/>
      <c r="AH235" s="120"/>
    </row>
    <row r="236" spans="1:34" ht="18">
      <c r="A236" s="120"/>
      <c r="B236" s="120"/>
      <c r="C236" s="120"/>
      <c r="D236" s="120"/>
      <c r="E236" s="120"/>
      <c r="F236" s="120"/>
      <c r="G236" s="120"/>
      <c r="H236" s="120"/>
      <c r="I236" s="120"/>
      <c r="J236" s="120"/>
      <c r="K236" s="120"/>
      <c r="L236" s="120"/>
      <c r="M236" s="120"/>
      <c r="N236" s="120"/>
      <c r="O236" s="120"/>
      <c r="P236" s="120"/>
      <c r="Q236" s="120"/>
      <c r="R236" s="120"/>
      <c r="S236" s="120"/>
      <c r="T236" s="132"/>
      <c r="U236" s="120"/>
      <c r="V236" s="120"/>
      <c r="W236" s="120"/>
      <c r="X236" s="120"/>
      <c r="Y236" s="120"/>
      <c r="Z236" s="120"/>
      <c r="AA236" s="120"/>
      <c r="AB236" s="120"/>
      <c r="AC236" s="120"/>
      <c r="AD236" s="120"/>
      <c r="AE236" s="120"/>
      <c r="AF236" s="120"/>
      <c r="AG236" s="120"/>
      <c r="AH236" s="120"/>
    </row>
    <row r="237" spans="1:34" ht="18">
      <c r="A237" s="120"/>
      <c r="B237" s="120"/>
      <c r="C237" s="120"/>
      <c r="D237" s="120"/>
      <c r="E237" s="120"/>
      <c r="F237" s="120"/>
      <c r="G237" s="120"/>
      <c r="H237" s="120"/>
      <c r="I237" s="120"/>
      <c r="J237" s="120"/>
      <c r="K237" s="120"/>
      <c r="L237" s="120"/>
      <c r="M237" s="120"/>
      <c r="N237" s="120"/>
      <c r="O237" s="120"/>
      <c r="P237" s="120"/>
      <c r="Q237" s="120"/>
      <c r="R237" s="120"/>
      <c r="S237" s="120"/>
      <c r="T237" s="132"/>
      <c r="U237" s="120"/>
      <c r="V237" s="120"/>
      <c r="W237" s="120"/>
      <c r="X237" s="120"/>
      <c r="Y237" s="120"/>
      <c r="Z237" s="120"/>
      <c r="AA237" s="120"/>
      <c r="AB237" s="120"/>
      <c r="AC237" s="120"/>
      <c r="AD237" s="120"/>
      <c r="AE237" s="120"/>
      <c r="AF237" s="120"/>
      <c r="AG237" s="120"/>
      <c r="AH237" s="120"/>
    </row>
    <row r="238" spans="1:34" ht="18">
      <c r="A238" s="120"/>
      <c r="B238" s="120"/>
      <c r="C238" s="120"/>
      <c r="D238" s="120"/>
      <c r="E238" s="120"/>
      <c r="F238" s="120"/>
      <c r="G238" s="120"/>
      <c r="H238" s="120"/>
      <c r="I238" s="120"/>
      <c r="J238" s="120"/>
      <c r="K238" s="120"/>
      <c r="L238" s="120"/>
      <c r="M238" s="120"/>
      <c r="N238" s="120"/>
      <c r="O238" s="120"/>
      <c r="P238" s="120"/>
      <c r="Q238" s="120"/>
      <c r="R238" s="120"/>
      <c r="S238" s="120"/>
      <c r="T238" s="132"/>
      <c r="U238" s="120"/>
      <c r="V238" s="120"/>
      <c r="W238" s="120"/>
      <c r="X238" s="120"/>
      <c r="Y238" s="120"/>
      <c r="Z238" s="120"/>
      <c r="AA238" s="120"/>
      <c r="AB238" s="120"/>
      <c r="AC238" s="120"/>
      <c r="AD238" s="120"/>
      <c r="AE238" s="120"/>
      <c r="AF238" s="120"/>
      <c r="AG238" s="120"/>
      <c r="AH238" s="120"/>
    </row>
    <row r="239" spans="1:34" ht="18">
      <c r="A239" s="120"/>
      <c r="B239" s="120"/>
      <c r="C239" s="120"/>
      <c r="D239" s="120"/>
      <c r="E239" s="120"/>
      <c r="F239" s="120"/>
      <c r="G239" s="120"/>
      <c r="H239" s="120"/>
      <c r="I239" s="120"/>
      <c r="J239" s="120"/>
      <c r="K239" s="120"/>
      <c r="L239" s="120"/>
      <c r="M239" s="120"/>
      <c r="N239" s="120"/>
      <c r="O239" s="120"/>
      <c r="P239" s="120"/>
      <c r="Q239" s="120"/>
      <c r="R239" s="120"/>
      <c r="S239" s="120"/>
      <c r="T239" s="132"/>
      <c r="U239" s="120"/>
      <c r="V239" s="120"/>
      <c r="W239" s="120"/>
      <c r="X239" s="120"/>
      <c r="Y239" s="120"/>
      <c r="Z239" s="120"/>
      <c r="AA239" s="120"/>
      <c r="AB239" s="120"/>
      <c r="AC239" s="120"/>
      <c r="AD239" s="120"/>
      <c r="AE239" s="120"/>
      <c r="AF239" s="120"/>
      <c r="AG239" s="120"/>
      <c r="AH239" s="120"/>
    </row>
    <row r="240" spans="1:34" ht="18">
      <c r="A240" s="120"/>
      <c r="B240" s="120"/>
      <c r="C240" s="120"/>
      <c r="D240" s="120"/>
      <c r="E240" s="120"/>
      <c r="F240" s="120"/>
      <c r="G240" s="120"/>
      <c r="H240" s="120"/>
      <c r="I240" s="120"/>
      <c r="J240" s="120"/>
      <c r="K240" s="120"/>
      <c r="L240" s="120"/>
      <c r="M240" s="120"/>
      <c r="N240" s="120"/>
      <c r="O240" s="120"/>
      <c r="P240" s="120"/>
      <c r="Q240" s="120"/>
      <c r="R240" s="120"/>
      <c r="S240" s="120"/>
      <c r="T240" s="132"/>
      <c r="U240" s="120"/>
      <c r="V240" s="120"/>
      <c r="W240" s="120"/>
      <c r="X240" s="120"/>
      <c r="Y240" s="120"/>
      <c r="Z240" s="120"/>
      <c r="AA240" s="120"/>
      <c r="AB240" s="120"/>
      <c r="AC240" s="120"/>
      <c r="AD240" s="120"/>
      <c r="AE240" s="120"/>
      <c r="AF240" s="120"/>
      <c r="AG240" s="120"/>
      <c r="AH240" s="120"/>
    </row>
  </sheetData>
  <mergeCells count="41">
    <mergeCell ref="K45:L45"/>
    <mergeCell ref="K46:L46"/>
    <mergeCell ref="K47:L47"/>
    <mergeCell ref="K48:L48"/>
    <mergeCell ref="K40:L40"/>
    <mergeCell ref="K41:L41"/>
    <mergeCell ref="K42:L42"/>
    <mergeCell ref="K43:L43"/>
    <mergeCell ref="K44:L44"/>
    <mergeCell ref="K35:L35"/>
    <mergeCell ref="K36:L36"/>
    <mergeCell ref="K37:L37"/>
    <mergeCell ref="K38:L38"/>
    <mergeCell ref="K39:L39"/>
    <mergeCell ref="K30:L30"/>
    <mergeCell ref="K31:L31"/>
    <mergeCell ref="K32:L32"/>
    <mergeCell ref="K33:L33"/>
    <mergeCell ref="K34:L34"/>
    <mergeCell ref="K25:L25"/>
    <mergeCell ref="K26:L26"/>
    <mergeCell ref="K27:L27"/>
    <mergeCell ref="K28:L28"/>
    <mergeCell ref="K29:L29"/>
    <mergeCell ref="A22:M22"/>
    <mergeCell ref="A23:M23"/>
    <mergeCell ref="A9:I9"/>
    <mergeCell ref="A10:D10"/>
    <mergeCell ref="E10:H10"/>
    <mergeCell ref="A12:D13"/>
    <mergeCell ref="E12:H13"/>
    <mergeCell ref="I11:K12"/>
    <mergeCell ref="A15:D17"/>
    <mergeCell ref="E15:H17"/>
    <mergeCell ref="A21:I21"/>
    <mergeCell ref="I14:K15"/>
    <mergeCell ref="A5:E8"/>
    <mergeCell ref="F5:K6"/>
    <mergeCell ref="F7:K7"/>
    <mergeCell ref="L7:L8"/>
    <mergeCell ref="F8:K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Z111"/>
  <sheetViews>
    <sheetView zoomScale="60" zoomScaleNormal="60" workbookViewId="0">
      <selection activeCell="D10" sqref="D10:F10"/>
    </sheetView>
  </sheetViews>
  <sheetFormatPr baseColWidth="10" defaultColWidth="14.5" defaultRowHeight="18"/>
  <cols>
    <col min="1" max="1" width="31.5" style="404" customWidth="1"/>
    <col min="2" max="2" width="9.6640625" style="404" customWidth="1"/>
    <col min="3" max="3" width="49.5" style="404" customWidth="1"/>
    <col min="4" max="4" width="34.5" style="404" customWidth="1"/>
    <col min="5" max="5" width="33.33203125" style="404" customWidth="1"/>
    <col min="6" max="6" width="36.5" style="404" customWidth="1"/>
    <col min="7" max="8" width="28.6640625" style="404" customWidth="1"/>
    <col min="9" max="9" width="18.1640625" style="404" customWidth="1"/>
    <col min="10" max="10" width="16" style="404" customWidth="1"/>
    <col min="11" max="11" width="23.83203125" style="421" customWidth="1"/>
    <col min="12" max="12" width="13.5" style="404" customWidth="1"/>
    <col min="13" max="13" width="32" style="404" customWidth="1"/>
    <col min="14" max="14" width="102.6640625" style="404" customWidth="1"/>
    <col min="15" max="15" width="117.6640625" style="404" customWidth="1"/>
    <col min="16" max="16" width="31.6640625" style="404" customWidth="1"/>
    <col min="17" max="17" width="41.6640625" style="404" customWidth="1"/>
    <col min="18" max="18" width="26.1640625" style="404" customWidth="1"/>
    <col min="19" max="19" width="45.83203125" style="404" customWidth="1"/>
    <col min="20" max="20" width="25" style="404" customWidth="1"/>
    <col min="21" max="21" width="45.83203125" style="404" customWidth="1"/>
    <col min="22" max="22" width="25" style="404" customWidth="1"/>
    <col min="23" max="26" width="27" style="407" customWidth="1"/>
    <col min="27" max="16384" width="14.5" style="404"/>
  </cols>
  <sheetData>
    <row r="1" spans="1:13">
      <c r="H1" s="405"/>
      <c r="I1" s="405"/>
      <c r="J1" s="405"/>
      <c r="K1" s="406"/>
      <c r="L1" s="405"/>
      <c r="M1" s="405"/>
    </row>
    <row r="2" spans="1:13" ht="15" customHeight="1" thickBot="1">
      <c r="A2" s="408"/>
      <c r="B2" s="345" t="s">
        <v>0</v>
      </c>
      <c r="C2" s="346"/>
      <c r="D2" s="346"/>
      <c r="E2" s="346"/>
      <c r="F2" s="346"/>
      <c r="G2" s="346"/>
      <c r="H2" s="347"/>
      <c r="I2" s="409" t="s">
        <v>725</v>
      </c>
      <c r="J2" s="410"/>
      <c r="K2" s="410"/>
      <c r="L2" s="410"/>
      <c r="M2" s="411"/>
    </row>
    <row r="3" spans="1:13" ht="15" customHeight="1" thickBot="1">
      <c r="A3" s="412"/>
      <c r="B3" s="348"/>
      <c r="C3" s="349"/>
      <c r="D3" s="349"/>
      <c r="E3" s="349"/>
      <c r="F3" s="349"/>
      <c r="G3" s="349"/>
      <c r="H3" s="350"/>
      <c r="I3" s="409" t="s">
        <v>726</v>
      </c>
      <c r="J3" s="410"/>
      <c r="K3" s="410"/>
      <c r="L3" s="410"/>
      <c r="M3" s="411"/>
    </row>
    <row r="4" spans="1:13" ht="14.25" customHeight="1">
      <c r="A4" s="412"/>
      <c r="B4" s="351" t="s">
        <v>727</v>
      </c>
      <c r="C4" s="352"/>
      <c r="D4" s="352"/>
      <c r="E4" s="352"/>
      <c r="F4" s="352"/>
      <c r="G4" s="352"/>
      <c r="H4" s="353"/>
      <c r="I4" s="413" t="s">
        <v>728</v>
      </c>
      <c r="J4" s="414"/>
      <c r="K4" s="414"/>
      <c r="L4" s="414"/>
      <c r="M4" s="415"/>
    </row>
    <row r="5" spans="1:13" ht="15" customHeight="1" thickBot="1">
      <c r="A5" s="416"/>
      <c r="B5" s="354"/>
      <c r="C5" s="355"/>
      <c r="D5" s="355"/>
      <c r="E5" s="355"/>
      <c r="F5" s="355"/>
      <c r="G5" s="355"/>
      <c r="H5" s="356"/>
      <c r="I5" s="417"/>
      <c r="J5" s="418"/>
      <c r="K5" s="418"/>
      <c r="L5" s="418"/>
      <c r="M5" s="419"/>
    </row>
    <row r="6" spans="1:13" ht="38" customHeight="1">
      <c r="B6" s="357"/>
      <c r="C6" s="357"/>
      <c r="D6" s="357"/>
      <c r="E6" s="357"/>
      <c r="F6" s="357"/>
      <c r="G6" s="420"/>
    </row>
    <row r="7" spans="1:13" ht="33" customHeight="1">
      <c r="A7" s="358" t="s">
        <v>729</v>
      </c>
      <c r="B7" s="359"/>
      <c r="C7" s="359"/>
      <c r="D7" s="359"/>
      <c r="E7" s="359"/>
      <c r="F7" s="359"/>
      <c r="G7" s="359"/>
      <c r="H7" s="359"/>
      <c r="I7" s="359"/>
      <c r="J7" s="359"/>
      <c r="K7" s="359"/>
      <c r="L7" s="359"/>
      <c r="M7" s="359"/>
    </row>
    <row r="8" spans="1:13" ht="20" customHeight="1">
      <c r="A8" s="360" t="s">
        <v>730</v>
      </c>
      <c r="B8" s="360"/>
      <c r="C8" s="360"/>
      <c r="D8" s="360"/>
      <c r="E8" s="360"/>
      <c r="F8" s="360"/>
      <c r="G8" s="360"/>
      <c r="H8" s="360"/>
      <c r="I8" s="360"/>
      <c r="J8" s="360"/>
      <c r="K8" s="360"/>
      <c r="L8" s="360"/>
      <c r="M8" s="360"/>
    </row>
    <row r="9" spans="1:13" ht="14.5" customHeight="1">
      <c r="A9" s="422"/>
      <c r="B9" s="423"/>
      <c r="C9" s="423"/>
      <c r="D9" s="423"/>
      <c r="E9" s="423"/>
      <c r="F9" s="423"/>
      <c r="G9" s="423"/>
      <c r="H9" s="423"/>
      <c r="I9" s="423"/>
      <c r="J9" s="424"/>
      <c r="K9" s="425" t="s">
        <v>731</v>
      </c>
      <c r="L9" s="426"/>
      <c r="M9" s="427"/>
    </row>
    <row r="10" spans="1:13" ht="46.5" customHeight="1">
      <c r="A10" s="428" t="s">
        <v>732</v>
      </c>
      <c r="B10" s="429"/>
      <c r="C10" s="430"/>
      <c r="D10" s="428" t="s">
        <v>733</v>
      </c>
      <c r="E10" s="429"/>
      <c r="F10" s="430"/>
      <c r="G10" s="428" t="s">
        <v>734</v>
      </c>
      <c r="H10" s="430"/>
      <c r="I10" s="431" t="s">
        <v>735</v>
      </c>
      <c r="J10" s="431" t="s">
        <v>736</v>
      </c>
      <c r="K10" s="428" t="s">
        <v>737</v>
      </c>
      <c r="L10" s="430"/>
      <c r="M10" s="432" t="s">
        <v>738</v>
      </c>
    </row>
    <row r="11" spans="1:13" ht="18.75" customHeight="1">
      <c r="A11" s="433" t="s">
        <v>739</v>
      </c>
      <c r="B11" s="434"/>
      <c r="C11" s="435"/>
      <c r="D11" s="433" t="s">
        <v>740</v>
      </c>
      <c r="E11" s="434"/>
      <c r="F11" s="435"/>
      <c r="G11" s="436" t="s">
        <v>741</v>
      </c>
      <c r="H11" s="437"/>
      <c r="I11" s="438" t="s">
        <v>742</v>
      </c>
      <c r="J11" s="438">
        <v>5</v>
      </c>
      <c r="K11" s="439" t="s">
        <v>743</v>
      </c>
      <c r="L11" s="440"/>
      <c r="M11" s="438" t="s">
        <v>382</v>
      </c>
    </row>
    <row r="12" spans="1:13" ht="18.75" customHeight="1">
      <c r="A12" s="441"/>
      <c r="B12" s="442"/>
      <c r="C12" s="443"/>
      <c r="D12" s="441"/>
      <c r="E12" s="442"/>
      <c r="F12" s="443"/>
      <c r="G12" s="444"/>
      <c r="H12" s="445"/>
      <c r="I12" s="446"/>
      <c r="J12" s="446"/>
      <c r="K12" s="447"/>
      <c r="L12" s="448"/>
      <c r="M12" s="446"/>
    </row>
    <row r="13" spans="1:13" ht="12" customHeight="1">
      <c r="A13" s="441"/>
      <c r="B13" s="442"/>
      <c r="C13" s="443"/>
      <c r="D13" s="441"/>
      <c r="E13" s="442"/>
      <c r="F13" s="443"/>
      <c r="G13" s="444"/>
      <c r="H13" s="445"/>
      <c r="I13" s="446"/>
      <c r="J13" s="446"/>
      <c r="K13" s="447"/>
      <c r="L13" s="448"/>
      <c r="M13" s="446"/>
    </row>
    <row r="14" spans="1:13" ht="12" customHeight="1">
      <c r="A14" s="449"/>
      <c r="B14" s="450"/>
      <c r="C14" s="451"/>
      <c r="D14" s="449"/>
      <c r="E14" s="450"/>
      <c r="F14" s="451"/>
      <c r="G14" s="452"/>
      <c r="H14" s="453"/>
      <c r="I14" s="454"/>
      <c r="J14" s="454"/>
      <c r="K14" s="455"/>
      <c r="L14" s="456"/>
      <c r="M14" s="454"/>
    </row>
    <row r="15" spans="1:13" ht="21" customHeight="1" thickBot="1">
      <c r="A15" s="457"/>
      <c r="B15" s="458"/>
      <c r="C15" s="458"/>
      <c r="D15" s="458"/>
      <c r="E15" s="458"/>
      <c r="F15" s="458"/>
      <c r="G15" s="458"/>
      <c r="H15" s="459"/>
      <c r="I15" s="459"/>
      <c r="J15" s="458"/>
      <c r="K15" s="460"/>
      <c r="L15" s="458"/>
    </row>
    <row r="16" spans="1:13">
      <c r="A16" s="361"/>
      <c r="B16" s="361"/>
      <c r="C16" s="361"/>
      <c r="D16" s="361"/>
      <c r="E16" s="361"/>
      <c r="F16" s="361"/>
      <c r="G16" s="361"/>
      <c r="H16" s="361"/>
      <c r="I16" s="461" t="s">
        <v>744</v>
      </c>
      <c r="J16" s="462"/>
      <c r="K16" s="463"/>
      <c r="L16" s="464"/>
    </row>
    <row r="17" spans="1:26" ht="76">
      <c r="A17" s="362" t="s">
        <v>7</v>
      </c>
      <c r="B17" s="363" t="s">
        <v>745</v>
      </c>
      <c r="C17" s="363"/>
      <c r="D17" s="362" t="s">
        <v>9</v>
      </c>
      <c r="E17" s="362" t="s">
        <v>746</v>
      </c>
      <c r="F17" s="362" t="s">
        <v>11</v>
      </c>
      <c r="G17" s="362" t="s">
        <v>747</v>
      </c>
      <c r="H17" s="362" t="s">
        <v>735</v>
      </c>
      <c r="I17" s="362" t="s">
        <v>748</v>
      </c>
      <c r="J17" s="362" t="s">
        <v>749</v>
      </c>
      <c r="K17" s="364" t="s">
        <v>750</v>
      </c>
      <c r="L17" s="362" t="s">
        <v>751</v>
      </c>
      <c r="M17" s="362" t="s">
        <v>752</v>
      </c>
      <c r="N17" s="465" t="s">
        <v>652</v>
      </c>
      <c r="O17" s="466" t="s">
        <v>13</v>
      </c>
      <c r="P17" s="467" t="s">
        <v>753</v>
      </c>
      <c r="Q17" s="468" t="s">
        <v>15</v>
      </c>
      <c r="R17" s="468" t="s">
        <v>13</v>
      </c>
      <c r="S17" s="468" t="s">
        <v>16</v>
      </c>
      <c r="T17" s="468" t="s">
        <v>13</v>
      </c>
      <c r="U17" s="468" t="s">
        <v>17</v>
      </c>
      <c r="V17" s="468" t="s">
        <v>13</v>
      </c>
      <c r="W17" s="469" t="s">
        <v>18</v>
      </c>
      <c r="X17" s="469" t="s">
        <v>19</v>
      </c>
      <c r="Y17" s="469" t="s">
        <v>20</v>
      </c>
      <c r="Z17" s="469" t="s">
        <v>21</v>
      </c>
    </row>
    <row r="18" spans="1:26" ht="265.5" customHeight="1">
      <c r="A18" s="365" t="s">
        <v>754</v>
      </c>
      <c r="B18" s="366" t="s">
        <v>22</v>
      </c>
      <c r="C18" s="367" t="s">
        <v>755</v>
      </c>
      <c r="D18" s="367" t="s">
        <v>756</v>
      </c>
      <c r="E18" s="367" t="s">
        <v>757</v>
      </c>
      <c r="F18" s="368" t="s">
        <v>758</v>
      </c>
      <c r="G18" s="369">
        <v>6</v>
      </c>
      <c r="H18" s="368" t="s">
        <v>759</v>
      </c>
      <c r="I18" s="368" t="s">
        <v>760</v>
      </c>
      <c r="J18" s="368" t="s">
        <v>760</v>
      </c>
      <c r="K18" s="370">
        <v>4417875</v>
      </c>
      <c r="L18" s="371">
        <v>405</v>
      </c>
      <c r="M18" s="368" t="s">
        <v>761</v>
      </c>
      <c r="N18" s="372" t="s">
        <v>762</v>
      </c>
      <c r="O18" s="373" t="s">
        <v>763</v>
      </c>
      <c r="P18" s="374" t="s">
        <v>665</v>
      </c>
      <c r="Q18" s="470" t="s">
        <v>764</v>
      </c>
      <c r="R18" s="471" t="s">
        <v>765</v>
      </c>
      <c r="S18" s="472" t="s">
        <v>766</v>
      </c>
      <c r="T18" s="472" t="s">
        <v>1604</v>
      </c>
      <c r="U18" s="472" t="s">
        <v>767</v>
      </c>
      <c r="V18" s="472" t="s">
        <v>635</v>
      </c>
      <c r="W18" s="473">
        <v>0.33</v>
      </c>
      <c r="X18" s="473">
        <v>0.67</v>
      </c>
      <c r="Y18" s="473">
        <v>0</v>
      </c>
      <c r="Z18" s="474">
        <f>SUM(W18:Y18)</f>
        <v>1</v>
      </c>
    </row>
    <row r="19" spans="1:26" ht="114.75" customHeight="1">
      <c r="A19" s="365"/>
      <c r="B19" s="366" t="s">
        <v>32</v>
      </c>
      <c r="C19" s="367" t="s">
        <v>768</v>
      </c>
      <c r="D19" s="367" t="s">
        <v>769</v>
      </c>
      <c r="E19" s="367" t="s">
        <v>770</v>
      </c>
      <c r="F19" s="375" t="s">
        <v>771</v>
      </c>
      <c r="G19" s="369" t="s">
        <v>772</v>
      </c>
      <c r="H19" s="375" t="s">
        <v>773</v>
      </c>
      <c r="I19" s="368" t="s">
        <v>760</v>
      </c>
      <c r="J19" s="375" t="s">
        <v>760</v>
      </c>
      <c r="K19" s="370">
        <v>1000000000</v>
      </c>
      <c r="L19" s="371">
        <v>414</v>
      </c>
      <c r="M19" s="368" t="s">
        <v>774</v>
      </c>
      <c r="N19" s="376" t="s">
        <v>775</v>
      </c>
      <c r="O19" s="377" t="s">
        <v>776</v>
      </c>
      <c r="P19" s="374" t="s">
        <v>665</v>
      </c>
      <c r="Q19" s="475" t="s">
        <v>777</v>
      </c>
      <c r="R19" s="472" t="s">
        <v>778</v>
      </c>
      <c r="S19" s="472" t="s">
        <v>1605</v>
      </c>
      <c r="T19" s="472" t="s">
        <v>779</v>
      </c>
      <c r="U19" s="472" t="s">
        <v>1606</v>
      </c>
      <c r="V19" s="472" t="s">
        <v>780</v>
      </c>
      <c r="W19" s="476">
        <v>0.33</v>
      </c>
      <c r="X19" s="477">
        <v>0.33300000000000002</v>
      </c>
      <c r="Y19" s="477">
        <v>0.33300000000000002</v>
      </c>
      <c r="Z19" s="474">
        <f t="shared" ref="Z19:Z66" si="0">SUM(W19:Y19)</f>
        <v>0.996</v>
      </c>
    </row>
    <row r="20" spans="1:26" ht="93.75" customHeight="1">
      <c r="A20" s="365"/>
      <c r="B20" s="366" t="s">
        <v>37</v>
      </c>
      <c r="C20" s="367" t="s">
        <v>781</v>
      </c>
      <c r="D20" s="367" t="s">
        <v>782</v>
      </c>
      <c r="E20" s="367" t="s">
        <v>525</v>
      </c>
      <c r="F20" s="375" t="s">
        <v>783</v>
      </c>
      <c r="G20" s="369">
        <v>1</v>
      </c>
      <c r="H20" s="375" t="s">
        <v>784</v>
      </c>
      <c r="I20" s="368" t="s">
        <v>760</v>
      </c>
      <c r="J20" s="375"/>
      <c r="K20" s="370">
        <v>2000000</v>
      </c>
      <c r="L20" s="371">
        <v>414</v>
      </c>
      <c r="M20" s="368" t="s">
        <v>761</v>
      </c>
      <c r="N20" s="376" t="s">
        <v>785</v>
      </c>
      <c r="O20" s="377" t="s">
        <v>786</v>
      </c>
      <c r="P20" s="374" t="s">
        <v>665</v>
      </c>
      <c r="Q20" s="478" t="s">
        <v>787</v>
      </c>
      <c r="R20" s="479" t="s">
        <v>635</v>
      </c>
      <c r="S20" s="472" t="s">
        <v>788</v>
      </c>
      <c r="T20" s="480" t="s">
        <v>635</v>
      </c>
      <c r="U20" s="472" t="s">
        <v>789</v>
      </c>
      <c r="V20" s="480" t="s">
        <v>790</v>
      </c>
      <c r="W20" s="477">
        <v>0</v>
      </c>
      <c r="X20" s="477">
        <v>0</v>
      </c>
      <c r="Y20" s="477">
        <v>1</v>
      </c>
      <c r="Z20" s="474">
        <f t="shared" si="0"/>
        <v>1</v>
      </c>
    </row>
    <row r="21" spans="1:26" ht="191.25" customHeight="1">
      <c r="A21" s="365"/>
      <c r="B21" s="366" t="s">
        <v>791</v>
      </c>
      <c r="C21" s="367" t="s">
        <v>792</v>
      </c>
      <c r="D21" s="367" t="s">
        <v>793</v>
      </c>
      <c r="E21" s="367" t="s">
        <v>757</v>
      </c>
      <c r="F21" s="375" t="s">
        <v>794</v>
      </c>
      <c r="G21" s="369">
        <v>2</v>
      </c>
      <c r="H21" s="368" t="s">
        <v>795</v>
      </c>
      <c r="I21" s="368" t="s">
        <v>760</v>
      </c>
      <c r="J21" s="375"/>
      <c r="K21" s="370"/>
      <c r="L21" s="378"/>
      <c r="M21" s="368" t="s">
        <v>761</v>
      </c>
      <c r="N21" s="372" t="s">
        <v>796</v>
      </c>
      <c r="O21" s="373" t="s">
        <v>797</v>
      </c>
      <c r="P21" s="374" t="s">
        <v>665</v>
      </c>
      <c r="Q21" s="471" t="s">
        <v>798</v>
      </c>
      <c r="R21" s="481" t="s">
        <v>799</v>
      </c>
      <c r="S21" s="481" t="s">
        <v>1607</v>
      </c>
      <c r="T21" s="481" t="s">
        <v>800</v>
      </c>
      <c r="U21" s="481" t="s">
        <v>767</v>
      </c>
      <c r="V21" s="481" t="s">
        <v>635</v>
      </c>
      <c r="W21" s="477">
        <v>0.5</v>
      </c>
      <c r="X21" s="477">
        <v>0.5</v>
      </c>
      <c r="Y21" s="477">
        <v>0</v>
      </c>
      <c r="Z21" s="474">
        <f t="shared" si="0"/>
        <v>1</v>
      </c>
    </row>
    <row r="22" spans="1:26" ht="207" customHeight="1">
      <c r="A22" s="365"/>
      <c r="B22" s="366" t="s">
        <v>801</v>
      </c>
      <c r="C22" s="367" t="s">
        <v>802</v>
      </c>
      <c r="D22" s="367" t="s">
        <v>803</v>
      </c>
      <c r="E22" s="367" t="s">
        <v>757</v>
      </c>
      <c r="F22" s="375" t="s">
        <v>804</v>
      </c>
      <c r="G22" s="369">
        <v>1</v>
      </c>
      <c r="H22" s="368" t="s">
        <v>795</v>
      </c>
      <c r="I22" s="368" t="s">
        <v>760</v>
      </c>
      <c r="J22" s="375"/>
      <c r="K22" s="370"/>
      <c r="L22" s="378"/>
      <c r="M22" s="368" t="s">
        <v>805</v>
      </c>
      <c r="N22" s="372" t="s">
        <v>806</v>
      </c>
      <c r="O22" s="373" t="s">
        <v>807</v>
      </c>
      <c r="P22" s="374" t="s">
        <v>665</v>
      </c>
      <c r="Q22" s="478" t="s">
        <v>808</v>
      </c>
      <c r="R22" s="482" t="s">
        <v>799</v>
      </c>
      <c r="S22" s="481" t="s">
        <v>809</v>
      </c>
      <c r="T22" s="482" t="s">
        <v>635</v>
      </c>
      <c r="U22" s="481" t="s">
        <v>809</v>
      </c>
      <c r="V22" s="482" t="s">
        <v>635</v>
      </c>
      <c r="W22" s="477">
        <v>1</v>
      </c>
      <c r="X22" s="477">
        <v>0</v>
      </c>
      <c r="Y22" s="477">
        <v>0</v>
      </c>
      <c r="Z22" s="474">
        <f t="shared" si="0"/>
        <v>1</v>
      </c>
    </row>
    <row r="23" spans="1:26" ht="209.25" customHeight="1">
      <c r="A23" s="365"/>
      <c r="B23" s="366" t="s">
        <v>810</v>
      </c>
      <c r="C23" s="367" t="s">
        <v>811</v>
      </c>
      <c r="D23" s="367" t="s">
        <v>793</v>
      </c>
      <c r="E23" s="367" t="s">
        <v>757</v>
      </c>
      <c r="F23" s="375" t="s">
        <v>812</v>
      </c>
      <c r="G23" s="369">
        <v>1</v>
      </c>
      <c r="H23" s="368" t="s">
        <v>795</v>
      </c>
      <c r="I23" s="368" t="s">
        <v>760</v>
      </c>
      <c r="J23" s="375"/>
      <c r="K23" s="370"/>
      <c r="L23" s="378"/>
      <c r="M23" s="368" t="s">
        <v>805</v>
      </c>
      <c r="N23" s="372" t="s">
        <v>813</v>
      </c>
      <c r="O23" s="373" t="s">
        <v>814</v>
      </c>
      <c r="P23" s="374" t="s">
        <v>665</v>
      </c>
      <c r="Q23" s="478" t="s">
        <v>787</v>
      </c>
      <c r="R23" s="482" t="s">
        <v>635</v>
      </c>
      <c r="S23" s="481" t="s">
        <v>1608</v>
      </c>
      <c r="T23" s="481" t="s">
        <v>1609</v>
      </c>
      <c r="U23" s="481" t="s">
        <v>815</v>
      </c>
      <c r="V23" s="481" t="s">
        <v>816</v>
      </c>
      <c r="W23" s="477">
        <v>0</v>
      </c>
      <c r="X23" s="477">
        <v>0</v>
      </c>
      <c r="Y23" s="477">
        <v>1</v>
      </c>
      <c r="Z23" s="474">
        <f t="shared" si="0"/>
        <v>1</v>
      </c>
    </row>
    <row r="24" spans="1:26" ht="148.5" customHeight="1">
      <c r="A24" s="365"/>
      <c r="B24" s="366" t="s">
        <v>817</v>
      </c>
      <c r="C24" s="379" t="s">
        <v>818</v>
      </c>
      <c r="D24" s="367" t="s">
        <v>793</v>
      </c>
      <c r="E24" s="367" t="s">
        <v>757</v>
      </c>
      <c r="F24" s="375" t="s">
        <v>819</v>
      </c>
      <c r="G24" s="369">
        <v>2</v>
      </c>
      <c r="H24" s="368" t="s">
        <v>795</v>
      </c>
      <c r="I24" s="368" t="s">
        <v>760</v>
      </c>
      <c r="J24" s="375"/>
      <c r="K24" s="370"/>
      <c r="L24" s="378"/>
      <c r="M24" s="368" t="s">
        <v>820</v>
      </c>
      <c r="N24" s="372" t="s">
        <v>821</v>
      </c>
      <c r="O24" s="373" t="s">
        <v>822</v>
      </c>
      <c r="P24" s="374" t="s">
        <v>665</v>
      </c>
      <c r="Q24" s="478" t="s">
        <v>823</v>
      </c>
      <c r="R24" s="481" t="s">
        <v>824</v>
      </c>
      <c r="S24" s="481" t="s">
        <v>825</v>
      </c>
      <c r="T24" s="481" t="s">
        <v>826</v>
      </c>
      <c r="U24" s="481" t="s">
        <v>767</v>
      </c>
      <c r="V24" s="481" t="s">
        <v>635</v>
      </c>
      <c r="W24" s="477">
        <v>0.33</v>
      </c>
      <c r="X24" s="477">
        <v>0.67</v>
      </c>
      <c r="Y24" s="477">
        <v>0</v>
      </c>
      <c r="Z24" s="474">
        <f t="shared" si="0"/>
        <v>1</v>
      </c>
    </row>
    <row r="25" spans="1:26" ht="247.5" customHeight="1">
      <c r="A25" s="365"/>
      <c r="B25" s="366" t="s">
        <v>827</v>
      </c>
      <c r="C25" s="367" t="s">
        <v>828</v>
      </c>
      <c r="D25" s="367" t="s">
        <v>793</v>
      </c>
      <c r="E25" s="367" t="s">
        <v>757</v>
      </c>
      <c r="F25" s="375" t="s">
        <v>829</v>
      </c>
      <c r="G25" s="369">
        <v>1</v>
      </c>
      <c r="H25" s="368" t="s">
        <v>795</v>
      </c>
      <c r="I25" s="368" t="s">
        <v>760</v>
      </c>
      <c r="J25" s="375"/>
      <c r="K25" s="370"/>
      <c r="L25" s="378"/>
      <c r="M25" s="368" t="s">
        <v>805</v>
      </c>
      <c r="N25" s="372" t="s">
        <v>830</v>
      </c>
      <c r="O25" s="373" t="s">
        <v>831</v>
      </c>
      <c r="P25" s="374" t="s">
        <v>665</v>
      </c>
      <c r="Q25" s="483" t="s">
        <v>832</v>
      </c>
      <c r="R25" s="482" t="s">
        <v>833</v>
      </c>
      <c r="S25" s="481" t="s">
        <v>834</v>
      </c>
      <c r="T25" s="481" t="s">
        <v>835</v>
      </c>
      <c r="U25" s="481" t="s">
        <v>767</v>
      </c>
      <c r="V25" s="481" t="s">
        <v>635</v>
      </c>
      <c r="W25" s="477">
        <v>0.1</v>
      </c>
      <c r="X25" s="477">
        <v>0.9</v>
      </c>
      <c r="Y25" s="477">
        <v>0</v>
      </c>
      <c r="Z25" s="474">
        <f t="shared" si="0"/>
        <v>1</v>
      </c>
    </row>
    <row r="26" spans="1:26" ht="123" customHeight="1">
      <c r="A26" s="365"/>
      <c r="B26" s="366" t="s">
        <v>836</v>
      </c>
      <c r="C26" s="367" t="s">
        <v>837</v>
      </c>
      <c r="D26" s="367" t="s">
        <v>838</v>
      </c>
      <c r="E26" s="367" t="s">
        <v>839</v>
      </c>
      <c r="F26" s="375" t="s">
        <v>804</v>
      </c>
      <c r="G26" s="369">
        <v>1</v>
      </c>
      <c r="H26" s="375" t="s">
        <v>840</v>
      </c>
      <c r="I26" s="368" t="s">
        <v>760</v>
      </c>
      <c r="J26" s="375"/>
      <c r="K26" s="370"/>
      <c r="L26" s="371"/>
      <c r="M26" s="368" t="s">
        <v>841</v>
      </c>
      <c r="N26" s="372" t="s">
        <v>842</v>
      </c>
      <c r="O26" s="373" t="s">
        <v>843</v>
      </c>
      <c r="P26" s="374" t="s">
        <v>665</v>
      </c>
      <c r="Q26" s="478" t="s">
        <v>844</v>
      </c>
      <c r="R26" s="482" t="s">
        <v>845</v>
      </c>
      <c r="S26" s="481" t="s">
        <v>809</v>
      </c>
      <c r="T26" s="482" t="s">
        <v>635</v>
      </c>
      <c r="U26" s="481" t="s">
        <v>809</v>
      </c>
      <c r="V26" s="482" t="s">
        <v>635</v>
      </c>
      <c r="W26" s="477">
        <v>1</v>
      </c>
      <c r="X26" s="477">
        <v>0</v>
      </c>
      <c r="Y26" s="477">
        <v>0</v>
      </c>
      <c r="Z26" s="474">
        <f t="shared" si="0"/>
        <v>1</v>
      </c>
    </row>
    <row r="27" spans="1:26" ht="139.5" customHeight="1">
      <c r="A27" s="365"/>
      <c r="B27" s="366" t="s">
        <v>846</v>
      </c>
      <c r="C27" s="367" t="s">
        <v>847</v>
      </c>
      <c r="D27" s="367" t="s">
        <v>838</v>
      </c>
      <c r="E27" s="367" t="s">
        <v>839</v>
      </c>
      <c r="F27" s="375" t="s">
        <v>812</v>
      </c>
      <c r="G27" s="369">
        <v>1</v>
      </c>
      <c r="H27" s="375" t="s">
        <v>840</v>
      </c>
      <c r="I27" s="368" t="s">
        <v>760</v>
      </c>
      <c r="J27" s="375" t="s">
        <v>760</v>
      </c>
      <c r="K27" s="370">
        <v>2945250</v>
      </c>
      <c r="L27" s="371">
        <v>405</v>
      </c>
      <c r="M27" s="368" t="s">
        <v>761</v>
      </c>
      <c r="N27" s="372" t="s">
        <v>848</v>
      </c>
      <c r="O27" s="373" t="s">
        <v>849</v>
      </c>
      <c r="P27" s="374" t="s">
        <v>665</v>
      </c>
      <c r="Q27" s="478" t="s">
        <v>787</v>
      </c>
      <c r="R27" s="482" t="s">
        <v>635</v>
      </c>
      <c r="S27" s="481" t="s">
        <v>788</v>
      </c>
      <c r="T27" s="482" t="s">
        <v>635</v>
      </c>
      <c r="U27" s="481" t="s">
        <v>1610</v>
      </c>
      <c r="V27" s="482" t="s">
        <v>850</v>
      </c>
      <c r="W27" s="477">
        <v>0</v>
      </c>
      <c r="X27" s="477">
        <v>0</v>
      </c>
      <c r="Y27" s="477">
        <v>1</v>
      </c>
      <c r="Z27" s="474">
        <f t="shared" si="0"/>
        <v>1</v>
      </c>
    </row>
    <row r="28" spans="1:26" ht="190.5" customHeight="1">
      <c r="A28" s="365"/>
      <c r="B28" s="366" t="s">
        <v>851</v>
      </c>
      <c r="C28" s="367" t="s">
        <v>852</v>
      </c>
      <c r="D28" s="367" t="s">
        <v>838</v>
      </c>
      <c r="E28" s="367" t="s">
        <v>839</v>
      </c>
      <c r="F28" s="375" t="s">
        <v>853</v>
      </c>
      <c r="G28" s="369">
        <v>2</v>
      </c>
      <c r="H28" s="375" t="s">
        <v>854</v>
      </c>
      <c r="I28" s="368" t="s">
        <v>760</v>
      </c>
      <c r="J28" s="375"/>
      <c r="K28" s="370"/>
      <c r="L28" s="371"/>
      <c r="M28" s="368" t="s">
        <v>761</v>
      </c>
      <c r="N28" s="372" t="s">
        <v>855</v>
      </c>
      <c r="O28" s="373" t="s">
        <v>856</v>
      </c>
      <c r="P28" s="374" t="s">
        <v>665</v>
      </c>
      <c r="Q28" s="478" t="s">
        <v>857</v>
      </c>
      <c r="R28" s="482" t="s">
        <v>845</v>
      </c>
      <c r="S28" s="481" t="s">
        <v>858</v>
      </c>
      <c r="T28" s="481" t="s">
        <v>1611</v>
      </c>
      <c r="U28" s="481" t="s">
        <v>767</v>
      </c>
      <c r="V28" s="481" t="s">
        <v>635</v>
      </c>
      <c r="W28" s="477">
        <v>0.5</v>
      </c>
      <c r="X28" s="477">
        <v>0.5</v>
      </c>
      <c r="Y28" s="477">
        <v>0</v>
      </c>
      <c r="Z28" s="474">
        <f t="shared" si="0"/>
        <v>1</v>
      </c>
    </row>
    <row r="29" spans="1:26" ht="89.25" customHeight="1">
      <c r="A29" s="365"/>
      <c r="B29" s="366" t="s">
        <v>859</v>
      </c>
      <c r="C29" s="367" t="s">
        <v>860</v>
      </c>
      <c r="D29" s="367" t="s">
        <v>838</v>
      </c>
      <c r="E29" s="367" t="s">
        <v>839</v>
      </c>
      <c r="F29" s="375" t="s">
        <v>829</v>
      </c>
      <c r="G29" s="369">
        <v>1</v>
      </c>
      <c r="H29" s="375" t="s">
        <v>840</v>
      </c>
      <c r="I29" s="368" t="s">
        <v>760</v>
      </c>
      <c r="J29" s="375" t="s">
        <v>760</v>
      </c>
      <c r="K29" s="370">
        <v>2945250</v>
      </c>
      <c r="L29" s="371">
        <v>405</v>
      </c>
      <c r="M29" s="368" t="s">
        <v>761</v>
      </c>
      <c r="N29" s="372" t="s">
        <v>861</v>
      </c>
      <c r="O29" s="373" t="s">
        <v>862</v>
      </c>
      <c r="P29" s="374" t="s">
        <v>665</v>
      </c>
      <c r="Q29" s="478" t="s">
        <v>787</v>
      </c>
      <c r="R29" s="482" t="s">
        <v>635</v>
      </c>
      <c r="S29" s="481" t="s">
        <v>863</v>
      </c>
      <c r="T29" s="481" t="s">
        <v>1612</v>
      </c>
      <c r="U29" s="481" t="s">
        <v>864</v>
      </c>
      <c r="V29" s="481" t="s">
        <v>635</v>
      </c>
      <c r="W29" s="477">
        <v>0</v>
      </c>
      <c r="X29" s="477">
        <v>1</v>
      </c>
      <c r="Y29" s="477">
        <v>0</v>
      </c>
      <c r="Z29" s="474">
        <f t="shared" si="0"/>
        <v>1</v>
      </c>
    </row>
    <row r="30" spans="1:26" ht="124.5" customHeight="1">
      <c r="A30" s="365"/>
      <c r="B30" s="380" t="s">
        <v>865</v>
      </c>
      <c r="C30" s="381" t="s">
        <v>866</v>
      </c>
      <c r="D30" s="381" t="s">
        <v>867</v>
      </c>
      <c r="E30" s="381" t="s">
        <v>868</v>
      </c>
      <c r="F30" s="382" t="s">
        <v>869</v>
      </c>
      <c r="G30" s="383">
        <v>1</v>
      </c>
      <c r="H30" s="382" t="s">
        <v>870</v>
      </c>
      <c r="I30" s="384" t="s">
        <v>760</v>
      </c>
      <c r="J30" s="382" t="s">
        <v>760</v>
      </c>
      <c r="K30" s="385">
        <v>2945250</v>
      </c>
      <c r="L30" s="386">
        <v>405</v>
      </c>
      <c r="M30" s="384" t="s">
        <v>761</v>
      </c>
      <c r="N30" s="372" t="s">
        <v>871</v>
      </c>
      <c r="O30" s="373" t="s">
        <v>872</v>
      </c>
      <c r="P30" s="374" t="s">
        <v>665</v>
      </c>
      <c r="Q30" s="478" t="s">
        <v>787</v>
      </c>
      <c r="R30" s="482" t="s">
        <v>635</v>
      </c>
      <c r="S30" s="481" t="s">
        <v>788</v>
      </c>
      <c r="T30" s="482" t="s">
        <v>635</v>
      </c>
      <c r="U30" s="481" t="s">
        <v>1613</v>
      </c>
      <c r="V30" s="482" t="s">
        <v>873</v>
      </c>
      <c r="W30" s="477">
        <v>0</v>
      </c>
      <c r="X30" s="477">
        <v>0</v>
      </c>
      <c r="Y30" s="477">
        <v>1</v>
      </c>
      <c r="Z30" s="474">
        <f t="shared" si="0"/>
        <v>1</v>
      </c>
    </row>
    <row r="31" spans="1:26" ht="98.25" customHeight="1">
      <c r="A31" s="365"/>
      <c r="B31" s="380"/>
      <c r="C31" s="381"/>
      <c r="D31" s="381"/>
      <c r="E31" s="381"/>
      <c r="F31" s="382"/>
      <c r="G31" s="383"/>
      <c r="H31" s="382"/>
      <c r="I31" s="384"/>
      <c r="J31" s="382"/>
      <c r="K31" s="385"/>
      <c r="L31" s="386"/>
      <c r="M31" s="384"/>
      <c r="N31" s="376" t="s">
        <v>874</v>
      </c>
      <c r="O31" s="377" t="s">
        <v>875</v>
      </c>
      <c r="P31" s="374" t="s">
        <v>665</v>
      </c>
      <c r="Q31" s="478" t="s">
        <v>787</v>
      </c>
      <c r="R31" s="482" t="s">
        <v>635</v>
      </c>
      <c r="S31" s="481" t="s">
        <v>788</v>
      </c>
      <c r="T31" s="482" t="s">
        <v>635</v>
      </c>
      <c r="U31" s="481" t="s">
        <v>1614</v>
      </c>
      <c r="V31" s="481" t="s">
        <v>876</v>
      </c>
      <c r="W31" s="477">
        <v>0.33</v>
      </c>
      <c r="X31" s="477">
        <v>0.33300000000000002</v>
      </c>
      <c r="Y31" s="477">
        <v>0.33300000000000002</v>
      </c>
      <c r="Z31" s="474">
        <f t="shared" si="0"/>
        <v>0.996</v>
      </c>
    </row>
    <row r="32" spans="1:26" ht="60.75" customHeight="1">
      <c r="A32" s="365"/>
      <c r="B32" s="366" t="s">
        <v>877</v>
      </c>
      <c r="C32" s="367" t="s">
        <v>878</v>
      </c>
      <c r="D32" s="367" t="s">
        <v>782</v>
      </c>
      <c r="E32" s="367" t="s">
        <v>525</v>
      </c>
      <c r="F32" s="375" t="s">
        <v>879</v>
      </c>
      <c r="G32" s="369">
        <v>10</v>
      </c>
      <c r="H32" s="375" t="s">
        <v>784</v>
      </c>
      <c r="I32" s="368" t="s">
        <v>760</v>
      </c>
      <c r="J32" s="375"/>
      <c r="K32" s="370"/>
      <c r="L32" s="378"/>
      <c r="M32" s="368" t="s">
        <v>761</v>
      </c>
      <c r="N32" s="376" t="s">
        <v>880</v>
      </c>
      <c r="O32" s="377" t="s">
        <v>881</v>
      </c>
      <c r="P32" s="374" t="s">
        <v>665</v>
      </c>
      <c r="Q32" s="478" t="s">
        <v>882</v>
      </c>
      <c r="R32" s="482" t="s">
        <v>883</v>
      </c>
      <c r="S32" s="481" t="s">
        <v>884</v>
      </c>
      <c r="T32" s="481" t="s">
        <v>1615</v>
      </c>
      <c r="U32" s="481" t="s">
        <v>1616</v>
      </c>
      <c r="V32" s="482" t="s">
        <v>885</v>
      </c>
      <c r="W32" s="477">
        <v>0</v>
      </c>
      <c r="X32" s="477">
        <v>0</v>
      </c>
      <c r="Y32" s="477">
        <v>1</v>
      </c>
      <c r="Z32" s="474">
        <f t="shared" si="0"/>
        <v>1</v>
      </c>
    </row>
    <row r="33" spans="1:26" ht="60.75" customHeight="1">
      <c r="A33" s="365"/>
      <c r="B33" s="366" t="s">
        <v>886</v>
      </c>
      <c r="C33" s="367" t="s">
        <v>887</v>
      </c>
      <c r="D33" s="367" t="s">
        <v>888</v>
      </c>
      <c r="E33" s="367" t="s">
        <v>525</v>
      </c>
      <c r="F33" s="375" t="s">
        <v>889</v>
      </c>
      <c r="G33" s="369">
        <v>15</v>
      </c>
      <c r="H33" s="375" t="s">
        <v>890</v>
      </c>
      <c r="I33" s="368" t="s">
        <v>760</v>
      </c>
      <c r="J33" s="375"/>
      <c r="K33" s="370">
        <v>200000000</v>
      </c>
      <c r="L33" s="371">
        <v>414</v>
      </c>
      <c r="M33" s="368" t="s">
        <v>761</v>
      </c>
      <c r="N33" s="376" t="s">
        <v>891</v>
      </c>
      <c r="O33" s="377" t="s">
        <v>892</v>
      </c>
      <c r="P33" s="374" t="s">
        <v>665</v>
      </c>
      <c r="Q33" s="478" t="s">
        <v>787</v>
      </c>
      <c r="R33" s="482" t="s">
        <v>635</v>
      </c>
      <c r="S33" s="481" t="s">
        <v>788</v>
      </c>
      <c r="T33" s="482" t="s">
        <v>635</v>
      </c>
      <c r="U33" s="481" t="s">
        <v>1617</v>
      </c>
      <c r="V33" s="481" t="s">
        <v>635</v>
      </c>
      <c r="W33" s="477">
        <v>0</v>
      </c>
      <c r="X33" s="477">
        <v>0.33</v>
      </c>
      <c r="Y33" s="477">
        <v>0.67</v>
      </c>
      <c r="Z33" s="474">
        <f t="shared" si="0"/>
        <v>1</v>
      </c>
    </row>
    <row r="34" spans="1:26" ht="60.75" customHeight="1">
      <c r="A34" s="365"/>
      <c r="B34" s="366" t="s">
        <v>893</v>
      </c>
      <c r="C34" s="367" t="s">
        <v>894</v>
      </c>
      <c r="D34" s="367" t="s">
        <v>895</v>
      </c>
      <c r="E34" s="367" t="s">
        <v>525</v>
      </c>
      <c r="F34" s="375" t="s">
        <v>879</v>
      </c>
      <c r="G34" s="369" t="s">
        <v>896</v>
      </c>
      <c r="H34" s="375" t="s">
        <v>897</v>
      </c>
      <c r="I34" s="368" t="s">
        <v>760</v>
      </c>
      <c r="J34" s="375"/>
      <c r="K34" s="370">
        <v>780000000</v>
      </c>
      <c r="L34" s="371">
        <v>412</v>
      </c>
      <c r="M34" s="368" t="s">
        <v>761</v>
      </c>
      <c r="N34" s="376" t="s">
        <v>898</v>
      </c>
      <c r="O34" s="377" t="s">
        <v>899</v>
      </c>
      <c r="P34" s="374" t="s">
        <v>665</v>
      </c>
      <c r="Q34" s="478" t="s">
        <v>787</v>
      </c>
      <c r="R34" s="482" t="s">
        <v>635</v>
      </c>
      <c r="S34" s="481" t="s">
        <v>900</v>
      </c>
      <c r="T34" s="481" t="s">
        <v>901</v>
      </c>
      <c r="U34" s="481" t="s">
        <v>902</v>
      </c>
      <c r="V34" s="481" t="s">
        <v>903</v>
      </c>
      <c r="W34" s="477">
        <v>0</v>
      </c>
      <c r="X34" s="477">
        <v>0.67</v>
      </c>
      <c r="Y34" s="477">
        <v>0.33</v>
      </c>
      <c r="Z34" s="474">
        <f t="shared" si="0"/>
        <v>1</v>
      </c>
    </row>
    <row r="35" spans="1:26" ht="60.75" customHeight="1">
      <c r="A35" s="365"/>
      <c r="B35" s="366" t="s">
        <v>904</v>
      </c>
      <c r="C35" s="367" t="s">
        <v>905</v>
      </c>
      <c r="D35" s="367" t="s">
        <v>906</v>
      </c>
      <c r="E35" s="367" t="s">
        <v>525</v>
      </c>
      <c r="F35" s="375" t="s">
        <v>907</v>
      </c>
      <c r="G35" s="369">
        <v>3</v>
      </c>
      <c r="H35" s="375" t="s">
        <v>908</v>
      </c>
      <c r="I35" s="368" t="s">
        <v>760</v>
      </c>
      <c r="J35" s="375"/>
      <c r="K35" s="370">
        <v>1800000</v>
      </c>
      <c r="L35" s="371">
        <v>414</v>
      </c>
      <c r="M35" s="368" t="s">
        <v>761</v>
      </c>
      <c r="N35" s="376" t="s">
        <v>909</v>
      </c>
      <c r="O35" s="377" t="s">
        <v>910</v>
      </c>
      <c r="P35" s="374" t="s">
        <v>665</v>
      </c>
      <c r="Q35" s="478" t="s">
        <v>787</v>
      </c>
      <c r="R35" s="482" t="s">
        <v>635</v>
      </c>
      <c r="S35" s="481" t="s">
        <v>1618</v>
      </c>
      <c r="T35" s="481" t="s">
        <v>911</v>
      </c>
      <c r="U35" s="481" t="s">
        <v>912</v>
      </c>
      <c r="V35" s="481" t="s">
        <v>913</v>
      </c>
      <c r="W35" s="477">
        <v>0.33</v>
      </c>
      <c r="X35" s="477">
        <v>0.33300000000000002</v>
      </c>
      <c r="Y35" s="477">
        <v>0.33300000000000002</v>
      </c>
      <c r="Z35" s="474">
        <f t="shared" si="0"/>
        <v>0.996</v>
      </c>
    </row>
    <row r="36" spans="1:26" ht="101.25" customHeight="1">
      <c r="A36" s="365"/>
      <c r="B36" s="366" t="s">
        <v>914</v>
      </c>
      <c r="C36" s="367" t="s">
        <v>915</v>
      </c>
      <c r="D36" s="367" t="s">
        <v>916</v>
      </c>
      <c r="E36" s="367" t="s">
        <v>917</v>
      </c>
      <c r="F36" s="368" t="s">
        <v>918</v>
      </c>
      <c r="G36" s="369">
        <v>4</v>
      </c>
      <c r="H36" s="375" t="s">
        <v>919</v>
      </c>
      <c r="I36" s="368" t="s">
        <v>760</v>
      </c>
      <c r="J36" s="375"/>
      <c r="K36" s="370">
        <v>6000000</v>
      </c>
      <c r="L36" s="371">
        <v>414</v>
      </c>
      <c r="M36" s="368" t="s">
        <v>761</v>
      </c>
      <c r="N36" s="376" t="s">
        <v>920</v>
      </c>
      <c r="O36" s="377" t="s">
        <v>921</v>
      </c>
      <c r="P36" s="374" t="s">
        <v>665</v>
      </c>
      <c r="Q36" s="483" t="s">
        <v>922</v>
      </c>
      <c r="R36" s="482" t="s">
        <v>923</v>
      </c>
      <c r="S36" s="481" t="s">
        <v>1619</v>
      </c>
      <c r="T36" s="481" t="s">
        <v>924</v>
      </c>
      <c r="U36" s="481" t="s">
        <v>925</v>
      </c>
      <c r="V36" s="481" t="s">
        <v>926</v>
      </c>
      <c r="W36" s="477">
        <v>0</v>
      </c>
      <c r="X36" s="477">
        <v>0.5</v>
      </c>
      <c r="Y36" s="477">
        <v>0.5</v>
      </c>
      <c r="Z36" s="474">
        <f t="shared" si="0"/>
        <v>1</v>
      </c>
    </row>
    <row r="37" spans="1:26" ht="134.5" customHeight="1">
      <c r="A37" s="365"/>
      <c r="B37" s="366" t="s">
        <v>927</v>
      </c>
      <c r="C37" s="367" t="s">
        <v>928</v>
      </c>
      <c r="D37" s="367" t="s">
        <v>929</v>
      </c>
      <c r="E37" s="367" t="s">
        <v>525</v>
      </c>
      <c r="F37" s="368" t="s">
        <v>918</v>
      </c>
      <c r="G37" s="369">
        <v>2</v>
      </c>
      <c r="H37" s="375" t="s">
        <v>919</v>
      </c>
      <c r="I37" s="368" t="s">
        <v>760</v>
      </c>
      <c r="J37" s="375"/>
      <c r="K37" s="370">
        <v>6000000</v>
      </c>
      <c r="L37" s="371">
        <v>414</v>
      </c>
      <c r="M37" s="368" t="s">
        <v>761</v>
      </c>
      <c r="N37" s="376" t="s">
        <v>930</v>
      </c>
      <c r="O37" s="377" t="s">
        <v>931</v>
      </c>
      <c r="P37" s="374" t="s">
        <v>665</v>
      </c>
      <c r="Q37" s="478" t="s">
        <v>787</v>
      </c>
      <c r="R37" s="482" t="s">
        <v>635</v>
      </c>
      <c r="S37" s="481" t="s">
        <v>932</v>
      </c>
      <c r="T37" s="481" t="s">
        <v>924</v>
      </c>
      <c r="U37" s="481" t="s">
        <v>933</v>
      </c>
      <c r="V37" s="484" t="s">
        <v>934</v>
      </c>
      <c r="W37" s="477" t="s">
        <v>666</v>
      </c>
      <c r="X37" s="477">
        <v>0.5</v>
      </c>
      <c r="Y37" s="477">
        <v>0.5</v>
      </c>
      <c r="Z37" s="485">
        <f t="shared" si="0"/>
        <v>1</v>
      </c>
    </row>
    <row r="38" spans="1:26" ht="104.25" customHeight="1">
      <c r="A38" s="387"/>
      <c r="B38" s="366" t="s">
        <v>935</v>
      </c>
      <c r="C38" s="367" t="s">
        <v>936</v>
      </c>
      <c r="D38" s="367" t="s">
        <v>838</v>
      </c>
      <c r="E38" s="367" t="s">
        <v>937</v>
      </c>
      <c r="F38" s="375" t="s">
        <v>938</v>
      </c>
      <c r="G38" s="369">
        <v>2</v>
      </c>
      <c r="H38" s="375" t="s">
        <v>939</v>
      </c>
      <c r="I38" s="368" t="s">
        <v>760</v>
      </c>
      <c r="J38" s="375"/>
      <c r="K38" s="370">
        <v>6000000</v>
      </c>
      <c r="L38" s="388">
        <v>404</v>
      </c>
      <c r="M38" s="368" t="s">
        <v>761</v>
      </c>
      <c r="N38" s="389" t="s">
        <v>940</v>
      </c>
      <c r="O38" s="377" t="s">
        <v>941</v>
      </c>
      <c r="P38" s="374" t="s">
        <v>665</v>
      </c>
      <c r="Q38" s="486" t="s">
        <v>635</v>
      </c>
      <c r="R38" s="482" t="s">
        <v>635</v>
      </c>
      <c r="S38" s="484" t="s">
        <v>942</v>
      </c>
      <c r="T38" s="487" t="s">
        <v>635</v>
      </c>
      <c r="U38" s="481" t="s">
        <v>943</v>
      </c>
      <c r="V38" s="481" t="s">
        <v>944</v>
      </c>
      <c r="W38" s="477" t="s">
        <v>666</v>
      </c>
      <c r="X38" s="477">
        <v>0.5</v>
      </c>
      <c r="Y38" s="477">
        <v>0.5</v>
      </c>
      <c r="Z38" s="474">
        <f t="shared" si="0"/>
        <v>1</v>
      </c>
    </row>
    <row r="39" spans="1:26" ht="141" customHeight="1">
      <c r="A39" s="387"/>
      <c r="B39" s="366" t="s">
        <v>945</v>
      </c>
      <c r="C39" s="367" t="s">
        <v>946</v>
      </c>
      <c r="D39" s="367" t="s">
        <v>867</v>
      </c>
      <c r="E39" s="367" t="s">
        <v>937</v>
      </c>
      <c r="F39" s="375" t="s">
        <v>829</v>
      </c>
      <c r="G39" s="369">
        <v>1</v>
      </c>
      <c r="H39" s="375" t="s">
        <v>870</v>
      </c>
      <c r="I39" s="368" t="s">
        <v>760</v>
      </c>
      <c r="J39" s="375"/>
      <c r="K39" s="370">
        <v>4000000</v>
      </c>
      <c r="L39" s="388">
        <v>404</v>
      </c>
      <c r="M39" s="368" t="s">
        <v>761</v>
      </c>
      <c r="N39" s="389" t="s">
        <v>947</v>
      </c>
      <c r="O39" s="377" t="s">
        <v>941</v>
      </c>
      <c r="P39" s="374" t="s">
        <v>948</v>
      </c>
      <c r="Q39" s="486" t="s">
        <v>635</v>
      </c>
      <c r="R39" s="482" t="s">
        <v>635</v>
      </c>
      <c r="S39" s="481" t="s">
        <v>949</v>
      </c>
      <c r="T39" s="482" t="s">
        <v>635</v>
      </c>
      <c r="U39" s="481" t="s">
        <v>1620</v>
      </c>
      <c r="V39" s="481" t="s">
        <v>950</v>
      </c>
      <c r="W39" s="477" t="s">
        <v>666</v>
      </c>
      <c r="X39" s="477">
        <v>0.9</v>
      </c>
      <c r="Y39" s="477">
        <v>0.1</v>
      </c>
      <c r="Z39" s="474">
        <f t="shared" si="0"/>
        <v>1</v>
      </c>
    </row>
    <row r="40" spans="1:26" ht="104.25" customHeight="1">
      <c r="A40" s="387"/>
      <c r="B40" s="366" t="s">
        <v>951</v>
      </c>
      <c r="C40" s="367" t="s">
        <v>952</v>
      </c>
      <c r="D40" s="367" t="s">
        <v>953</v>
      </c>
      <c r="E40" s="367" t="s">
        <v>525</v>
      </c>
      <c r="F40" s="368" t="s">
        <v>954</v>
      </c>
      <c r="G40" s="369">
        <v>1</v>
      </c>
      <c r="H40" s="375" t="s">
        <v>784</v>
      </c>
      <c r="I40" s="368" t="s">
        <v>760</v>
      </c>
      <c r="J40" s="375"/>
      <c r="K40" s="370">
        <v>1800000</v>
      </c>
      <c r="L40" s="371">
        <v>412</v>
      </c>
      <c r="M40" s="368"/>
      <c r="N40" s="376" t="s">
        <v>955</v>
      </c>
      <c r="O40" s="390" t="s">
        <v>956</v>
      </c>
      <c r="P40" s="374" t="s">
        <v>665</v>
      </c>
      <c r="Q40" s="486" t="s">
        <v>635</v>
      </c>
      <c r="R40" s="482" t="s">
        <v>635</v>
      </c>
      <c r="S40" s="481" t="s">
        <v>957</v>
      </c>
      <c r="T40" s="481" t="s">
        <v>958</v>
      </c>
      <c r="U40" s="481" t="s">
        <v>864</v>
      </c>
      <c r="V40" s="481" t="s">
        <v>635</v>
      </c>
      <c r="W40" s="477" t="s">
        <v>666</v>
      </c>
      <c r="X40" s="477">
        <v>1</v>
      </c>
      <c r="Y40" s="477">
        <v>0</v>
      </c>
      <c r="Z40" s="474">
        <f>SUM(W40:Y40)</f>
        <v>1</v>
      </c>
    </row>
    <row r="41" spans="1:26" ht="104.25" customHeight="1">
      <c r="A41" s="387"/>
      <c r="B41" s="366" t="s">
        <v>959</v>
      </c>
      <c r="C41" s="367" t="s">
        <v>960</v>
      </c>
      <c r="D41" s="367" t="s">
        <v>961</v>
      </c>
      <c r="E41" s="367" t="s">
        <v>525</v>
      </c>
      <c r="F41" s="368" t="s">
        <v>962</v>
      </c>
      <c r="G41" s="369">
        <v>4</v>
      </c>
      <c r="H41" s="375" t="s">
        <v>963</v>
      </c>
      <c r="I41" s="368" t="s">
        <v>760</v>
      </c>
      <c r="J41" s="375"/>
      <c r="K41" s="370">
        <v>3000000</v>
      </c>
      <c r="L41" s="371">
        <v>412</v>
      </c>
      <c r="M41" s="368"/>
      <c r="N41" s="376" t="s">
        <v>964</v>
      </c>
      <c r="O41" s="390" t="s">
        <v>965</v>
      </c>
      <c r="P41" s="374" t="s">
        <v>665</v>
      </c>
      <c r="Q41" s="486" t="s">
        <v>635</v>
      </c>
      <c r="R41" s="482" t="s">
        <v>635</v>
      </c>
      <c r="S41" s="481" t="s">
        <v>1621</v>
      </c>
      <c r="T41" s="481" t="s">
        <v>1622</v>
      </c>
      <c r="U41" s="481" t="s">
        <v>1623</v>
      </c>
      <c r="V41" s="481" t="s">
        <v>1622</v>
      </c>
      <c r="W41" s="477" t="s">
        <v>666</v>
      </c>
      <c r="X41" s="477">
        <v>0.14000000000000001</v>
      </c>
      <c r="Y41" s="477">
        <v>0.86</v>
      </c>
      <c r="Z41" s="474">
        <f t="shared" si="0"/>
        <v>1</v>
      </c>
    </row>
    <row r="42" spans="1:26" ht="104.25" customHeight="1">
      <c r="A42" s="387"/>
      <c r="B42" s="366" t="s">
        <v>966</v>
      </c>
      <c r="C42" s="367" t="s">
        <v>967</v>
      </c>
      <c r="D42" s="367" t="s">
        <v>968</v>
      </c>
      <c r="E42" s="367" t="s">
        <v>525</v>
      </c>
      <c r="F42" s="391" t="s">
        <v>969</v>
      </c>
      <c r="G42" s="369">
        <v>30</v>
      </c>
      <c r="H42" s="375" t="s">
        <v>970</v>
      </c>
      <c r="I42" s="368" t="s">
        <v>760</v>
      </c>
      <c r="J42" s="375"/>
      <c r="K42" s="370">
        <v>35000000</v>
      </c>
      <c r="L42" s="371">
        <v>412</v>
      </c>
      <c r="M42" s="368"/>
      <c r="N42" s="376" t="s">
        <v>971</v>
      </c>
      <c r="O42" s="377" t="s">
        <v>972</v>
      </c>
      <c r="P42" s="374" t="s">
        <v>665</v>
      </c>
      <c r="Q42" s="486" t="s">
        <v>635</v>
      </c>
      <c r="R42" s="482" t="s">
        <v>635</v>
      </c>
      <c r="S42" s="481" t="s">
        <v>973</v>
      </c>
      <c r="T42" s="481" t="s">
        <v>974</v>
      </c>
      <c r="U42" s="481" t="s">
        <v>975</v>
      </c>
      <c r="V42" s="481" t="s">
        <v>976</v>
      </c>
      <c r="W42" s="477" t="s">
        <v>666</v>
      </c>
      <c r="X42" s="477">
        <v>0.5</v>
      </c>
      <c r="Y42" s="477">
        <v>0.5</v>
      </c>
      <c r="Z42" s="474">
        <f t="shared" si="0"/>
        <v>1</v>
      </c>
    </row>
    <row r="43" spans="1:26" ht="104.25" customHeight="1">
      <c r="A43" s="387"/>
      <c r="B43" s="366" t="s">
        <v>977</v>
      </c>
      <c r="C43" s="367" t="s">
        <v>978</v>
      </c>
      <c r="D43" s="367" t="s">
        <v>793</v>
      </c>
      <c r="E43" s="367" t="s">
        <v>937</v>
      </c>
      <c r="F43" s="375" t="s">
        <v>979</v>
      </c>
      <c r="G43" s="369">
        <v>1</v>
      </c>
      <c r="H43" s="375" t="s">
        <v>980</v>
      </c>
      <c r="I43" s="368" t="s">
        <v>760</v>
      </c>
      <c r="J43" s="375"/>
      <c r="K43" s="370">
        <v>4000000</v>
      </c>
      <c r="L43" s="388">
        <v>404</v>
      </c>
      <c r="M43" s="368"/>
      <c r="N43" s="389" t="s">
        <v>981</v>
      </c>
      <c r="O43" s="377" t="s">
        <v>941</v>
      </c>
      <c r="P43" s="374" t="s">
        <v>982</v>
      </c>
      <c r="Q43" s="486" t="s">
        <v>635</v>
      </c>
      <c r="R43" s="482" t="s">
        <v>635</v>
      </c>
      <c r="S43" s="481" t="s">
        <v>983</v>
      </c>
      <c r="T43" s="481" t="s">
        <v>984</v>
      </c>
      <c r="U43" s="481" t="s">
        <v>1624</v>
      </c>
      <c r="V43" s="481" t="s">
        <v>985</v>
      </c>
      <c r="W43" s="477" t="s">
        <v>666</v>
      </c>
      <c r="X43" s="477"/>
      <c r="Y43" s="477">
        <v>1</v>
      </c>
      <c r="Z43" s="474">
        <f t="shared" si="0"/>
        <v>1</v>
      </c>
    </row>
    <row r="44" spans="1:26" s="488" customFormat="1" ht="104.25" customHeight="1">
      <c r="A44" s="392"/>
      <c r="B44" s="393" t="s">
        <v>986</v>
      </c>
      <c r="C44" s="379" t="s">
        <v>987</v>
      </c>
      <c r="D44" s="379" t="s">
        <v>793</v>
      </c>
      <c r="E44" s="379" t="s">
        <v>988</v>
      </c>
      <c r="F44" s="391" t="s">
        <v>889</v>
      </c>
      <c r="G44" s="394">
        <v>7</v>
      </c>
      <c r="H44" s="395" t="s">
        <v>980</v>
      </c>
      <c r="I44" s="391" t="s">
        <v>989</v>
      </c>
      <c r="J44" s="395"/>
      <c r="K44" s="370"/>
      <c r="L44" s="371"/>
      <c r="M44" s="391"/>
      <c r="N44" s="372" t="s">
        <v>990</v>
      </c>
      <c r="O44" s="373" t="s">
        <v>991</v>
      </c>
      <c r="P44" s="374" t="s">
        <v>665</v>
      </c>
      <c r="Q44" s="486" t="s">
        <v>635</v>
      </c>
      <c r="R44" s="482" t="s">
        <v>635</v>
      </c>
      <c r="S44" s="482" t="s">
        <v>635</v>
      </c>
      <c r="T44" s="482" t="s">
        <v>635</v>
      </c>
      <c r="U44" s="481" t="s">
        <v>1625</v>
      </c>
      <c r="V44" s="481" t="s">
        <v>992</v>
      </c>
      <c r="W44" s="477" t="s">
        <v>666</v>
      </c>
      <c r="X44" s="477" t="s">
        <v>666</v>
      </c>
      <c r="Y44" s="477">
        <v>1</v>
      </c>
      <c r="Z44" s="474">
        <f t="shared" si="0"/>
        <v>1</v>
      </c>
    </row>
    <row r="45" spans="1:26" s="488" customFormat="1" ht="104.25" customHeight="1">
      <c r="A45" s="392"/>
      <c r="B45" s="393" t="s">
        <v>993</v>
      </c>
      <c r="C45" s="379" t="s">
        <v>994</v>
      </c>
      <c r="D45" s="379" t="s">
        <v>995</v>
      </c>
      <c r="E45" s="379" t="s">
        <v>988</v>
      </c>
      <c r="F45" s="391" t="s">
        <v>889</v>
      </c>
      <c r="G45" s="394">
        <v>7</v>
      </c>
      <c r="H45" s="395" t="s">
        <v>980</v>
      </c>
      <c r="I45" s="391" t="s">
        <v>760</v>
      </c>
      <c r="J45" s="395"/>
      <c r="K45" s="370"/>
      <c r="L45" s="371"/>
      <c r="M45" s="391"/>
      <c r="N45" s="372" t="s">
        <v>996</v>
      </c>
      <c r="O45" s="373" t="s">
        <v>997</v>
      </c>
      <c r="P45" s="374" t="s">
        <v>665</v>
      </c>
      <c r="Q45" s="486" t="s">
        <v>635</v>
      </c>
      <c r="R45" s="482" t="s">
        <v>635</v>
      </c>
      <c r="S45" s="482" t="s">
        <v>635</v>
      </c>
      <c r="T45" s="482" t="s">
        <v>635</v>
      </c>
      <c r="U45" s="481" t="s">
        <v>998</v>
      </c>
      <c r="V45" s="481" t="s">
        <v>944</v>
      </c>
      <c r="W45" s="477" t="s">
        <v>666</v>
      </c>
      <c r="X45" s="477" t="s">
        <v>666</v>
      </c>
      <c r="Y45" s="477">
        <v>1</v>
      </c>
      <c r="Z45" s="474">
        <f t="shared" si="0"/>
        <v>1</v>
      </c>
    </row>
    <row r="46" spans="1:26" ht="257.25" customHeight="1">
      <c r="A46" s="365" t="s">
        <v>999</v>
      </c>
      <c r="B46" s="366" t="s">
        <v>46</v>
      </c>
      <c r="C46" s="367" t="s">
        <v>1000</v>
      </c>
      <c r="D46" s="367" t="s">
        <v>1001</v>
      </c>
      <c r="E46" s="367" t="s">
        <v>1002</v>
      </c>
      <c r="F46" s="375" t="s">
        <v>1003</v>
      </c>
      <c r="G46" s="369">
        <v>2</v>
      </c>
      <c r="H46" s="375" t="s">
        <v>980</v>
      </c>
      <c r="I46" s="368" t="s">
        <v>760</v>
      </c>
      <c r="J46" s="375" t="s">
        <v>760</v>
      </c>
      <c r="K46" s="370">
        <v>6185024.9999999991</v>
      </c>
      <c r="L46" s="371">
        <v>405</v>
      </c>
      <c r="M46" s="368" t="s">
        <v>1004</v>
      </c>
      <c r="N46" s="372" t="s">
        <v>1005</v>
      </c>
      <c r="O46" s="373" t="s">
        <v>1006</v>
      </c>
      <c r="P46" s="374" t="s">
        <v>665</v>
      </c>
      <c r="Q46" s="478" t="s">
        <v>787</v>
      </c>
      <c r="R46" s="482" t="s">
        <v>635</v>
      </c>
      <c r="S46" s="481" t="s">
        <v>788</v>
      </c>
      <c r="T46" s="482" t="s">
        <v>635</v>
      </c>
      <c r="U46" s="481" t="s">
        <v>1626</v>
      </c>
      <c r="V46" s="481" t="s">
        <v>1627</v>
      </c>
      <c r="W46" s="477" t="s">
        <v>666</v>
      </c>
      <c r="X46" s="477" t="s">
        <v>666</v>
      </c>
      <c r="Y46" s="477">
        <v>1</v>
      </c>
      <c r="Z46" s="474">
        <f t="shared" si="0"/>
        <v>1</v>
      </c>
    </row>
    <row r="47" spans="1:26" ht="151.5" customHeight="1">
      <c r="A47" s="365"/>
      <c r="B47" s="366" t="s">
        <v>52</v>
      </c>
      <c r="C47" s="367" t="s">
        <v>1007</v>
      </c>
      <c r="D47" s="367" t="s">
        <v>1001</v>
      </c>
      <c r="E47" s="367" t="s">
        <v>1008</v>
      </c>
      <c r="F47" s="375" t="s">
        <v>1009</v>
      </c>
      <c r="G47" s="369">
        <v>1</v>
      </c>
      <c r="H47" s="375" t="s">
        <v>980</v>
      </c>
      <c r="I47" s="368" t="s">
        <v>760</v>
      </c>
      <c r="J47" s="375" t="s">
        <v>760</v>
      </c>
      <c r="K47" s="370">
        <v>6185024.9999999991</v>
      </c>
      <c r="L47" s="371">
        <v>405</v>
      </c>
      <c r="M47" s="368" t="s">
        <v>1004</v>
      </c>
      <c r="N47" s="372" t="s">
        <v>1010</v>
      </c>
      <c r="O47" s="373" t="s">
        <v>1011</v>
      </c>
      <c r="P47" s="374" t="s">
        <v>665</v>
      </c>
      <c r="Q47" s="483" t="s">
        <v>1012</v>
      </c>
      <c r="R47" s="481" t="s">
        <v>1013</v>
      </c>
      <c r="S47" s="481" t="s">
        <v>809</v>
      </c>
      <c r="T47" s="482" t="s">
        <v>635</v>
      </c>
      <c r="U47" s="481" t="s">
        <v>809</v>
      </c>
      <c r="V47" s="482" t="s">
        <v>635</v>
      </c>
      <c r="W47" s="477">
        <v>1</v>
      </c>
      <c r="X47" s="477" t="s">
        <v>666</v>
      </c>
      <c r="Y47" s="477">
        <v>0</v>
      </c>
      <c r="Z47" s="474">
        <f t="shared" si="0"/>
        <v>1</v>
      </c>
    </row>
    <row r="48" spans="1:26" ht="87.75" customHeight="1">
      <c r="A48" s="365"/>
      <c r="B48" s="366" t="s">
        <v>1014</v>
      </c>
      <c r="C48" s="367" t="s">
        <v>1015</v>
      </c>
      <c r="D48" s="367" t="s">
        <v>1001</v>
      </c>
      <c r="E48" s="367" t="s">
        <v>1016</v>
      </c>
      <c r="F48" s="375" t="s">
        <v>1017</v>
      </c>
      <c r="G48" s="369">
        <v>1</v>
      </c>
      <c r="H48" s="375" t="s">
        <v>980</v>
      </c>
      <c r="I48" s="368" t="s">
        <v>760</v>
      </c>
      <c r="J48" s="375" t="s">
        <v>760</v>
      </c>
      <c r="K48" s="370">
        <v>6185024.9999999991</v>
      </c>
      <c r="L48" s="371">
        <v>405</v>
      </c>
      <c r="M48" s="368" t="s">
        <v>1004</v>
      </c>
      <c r="N48" s="372" t="s">
        <v>1018</v>
      </c>
      <c r="O48" s="373" t="s">
        <v>1019</v>
      </c>
      <c r="P48" s="374" t="s">
        <v>665</v>
      </c>
      <c r="Q48" s="478" t="s">
        <v>1020</v>
      </c>
      <c r="R48" s="481" t="s">
        <v>1021</v>
      </c>
      <c r="S48" s="481" t="s">
        <v>957</v>
      </c>
      <c r="T48" s="481" t="s">
        <v>958</v>
      </c>
      <c r="U48" s="481" t="s">
        <v>864</v>
      </c>
      <c r="V48" s="482" t="s">
        <v>635</v>
      </c>
      <c r="W48" s="477">
        <v>0.1</v>
      </c>
      <c r="X48" s="477">
        <v>0.9</v>
      </c>
      <c r="Y48" s="477">
        <v>0</v>
      </c>
      <c r="Z48" s="474">
        <f t="shared" si="0"/>
        <v>1</v>
      </c>
    </row>
    <row r="49" spans="1:26" ht="87.75" customHeight="1">
      <c r="A49" s="365"/>
      <c r="B49" s="366" t="s">
        <v>1022</v>
      </c>
      <c r="C49" s="367" t="s">
        <v>1023</v>
      </c>
      <c r="D49" s="367" t="s">
        <v>1001</v>
      </c>
      <c r="E49" s="367" t="s">
        <v>1024</v>
      </c>
      <c r="F49" s="395" t="s">
        <v>1025</v>
      </c>
      <c r="G49" s="369">
        <v>1</v>
      </c>
      <c r="H49" s="375" t="s">
        <v>980</v>
      </c>
      <c r="I49" s="368" t="s">
        <v>760</v>
      </c>
      <c r="J49" s="375" t="s">
        <v>760</v>
      </c>
      <c r="K49" s="370">
        <v>40000000</v>
      </c>
      <c r="L49" s="371">
        <v>405</v>
      </c>
      <c r="M49" s="368" t="s">
        <v>1004</v>
      </c>
      <c r="N49" s="372" t="s">
        <v>1026</v>
      </c>
      <c r="O49" s="373" t="s">
        <v>1027</v>
      </c>
      <c r="P49" s="374" t="s">
        <v>665</v>
      </c>
      <c r="Q49" s="478" t="s">
        <v>787</v>
      </c>
      <c r="R49" s="481" t="s">
        <v>787</v>
      </c>
      <c r="S49" s="481" t="s">
        <v>788</v>
      </c>
      <c r="T49" s="482" t="s">
        <v>635</v>
      </c>
      <c r="U49" s="481" t="s">
        <v>1628</v>
      </c>
      <c r="V49" s="481" t="s">
        <v>1028</v>
      </c>
      <c r="W49" s="477">
        <v>0</v>
      </c>
      <c r="X49" s="477" t="s">
        <v>666</v>
      </c>
      <c r="Y49" s="477">
        <v>1</v>
      </c>
      <c r="Z49" s="474">
        <f t="shared" si="0"/>
        <v>1</v>
      </c>
    </row>
    <row r="50" spans="1:26" ht="131.25" customHeight="1">
      <c r="A50" s="365"/>
      <c r="B50" s="366" t="s">
        <v>1029</v>
      </c>
      <c r="C50" s="367" t="s">
        <v>1030</v>
      </c>
      <c r="D50" s="367" t="s">
        <v>1001</v>
      </c>
      <c r="E50" s="367" t="s">
        <v>937</v>
      </c>
      <c r="F50" s="375" t="s">
        <v>979</v>
      </c>
      <c r="G50" s="369">
        <v>1</v>
      </c>
      <c r="H50" s="375" t="s">
        <v>980</v>
      </c>
      <c r="I50" s="368" t="s">
        <v>760</v>
      </c>
      <c r="J50" s="375" t="s">
        <v>760</v>
      </c>
      <c r="K50" s="370">
        <v>10000000</v>
      </c>
      <c r="L50" s="388">
        <v>404</v>
      </c>
      <c r="M50" s="368" t="s">
        <v>1004</v>
      </c>
      <c r="N50" s="389" t="s">
        <v>1031</v>
      </c>
      <c r="O50" s="377" t="s">
        <v>1032</v>
      </c>
      <c r="P50" s="374" t="s">
        <v>665</v>
      </c>
      <c r="Q50" s="486" t="s">
        <v>635</v>
      </c>
      <c r="R50" s="482" t="s">
        <v>635</v>
      </c>
      <c r="S50" s="481" t="s">
        <v>1033</v>
      </c>
      <c r="T50" s="481" t="s">
        <v>1034</v>
      </c>
      <c r="U50" s="481" t="s">
        <v>864</v>
      </c>
      <c r="V50" s="482" t="s">
        <v>635</v>
      </c>
      <c r="W50" s="477" t="s">
        <v>666</v>
      </c>
      <c r="X50" s="477">
        <v>1</v>
      </c>
      <c r="Y50" s="477">
        <v>0</v>
      </c>
      <c r="Z50" s="474">
        <f t="shared" si="0"/>
        <v>1</v>
      </c>
    </row>
    <row r="51" spans="1:26" ht="131.25" customHeight="1">
      <c r="A51" s="365"/>
      <c r="B51" s="366" t="s">
        <v>1035</v>
      </c>
      <c r="C51" s="367" t="s">
        <v>1036</v>
      </c>
      <c r="D51" s="367" t="s">
        <v>1001</v>
      </c>
      <c r="E51" s="367" t="s">
        <v>937</v>
      </c>
      <c r="F51" s="375" t="s">
        <v>979</v>
      </c>
      <c r="G51" s="369">
        <v>1</v>
      </c>
      <c r="H51" s="375" t="s">
        <v>980</v>
      </c>
      <c r="I51" s="368" t="s">
        <v>760</v>
      </c>
      <c r="J51" s="375" t="s">
        <v>760</v>
      </c>
      <c r="K51" s="370">
        <v>10000000</v>
      </c>
      <c r="L51" s="388">
        <v>404</v>
      </c>
      <c r="M51" s="368" t="s">
        <v>1004</v>
      </c>
      <c r="N51" s="389" t="s">
        <v>1037</v>
      </c>
      <c r="O51" s="377" t="s">
        <v>1038</v>
      </c>
      <c r="P51" s="374" t="s">
        <v>665</v>
      </c>
      <c r="Q51" s="486" t="s">
        <v>635</v>
      </c>
      <c r="R51" s="482" t="s">
        <v>635</v>
      </c>
      <c r="S51" s="481" t="s">
        <v>1629</v>
      </c>
      <c r="T51" s="481" t="s">
        <v>1039</v>
      </c>
      <c r="U51" s="481" t="s">
        <v>864</v>
      </c>
      <c r="V51" s="482" t="s">
        <v>635</v>
      </c>
      <c r="W51" s="477" t="s">
        <v>666</v>
      </c>
      <c r="X51" s="477">
        <v>1</v>
      </c>
      <c r="Y51" s="477">
        <v>0</v>
      </c>
      <c r="Z51" s="474">
        <f t="shared" si="0"/>
        <v>1</v>
      </c>
    </row>
    <row r="52" spans="1:26" ht="87.75" customHeight="1">
      <c r="A52" s="365"/>
      <c r="B52" s="366" t="s">
        <v>1040</v>
      </c>
      <c r="C52" s="367" t="s">
        <v>1041</v>
      </c>
      <c r="D52" s="367" t="s">
        <v>1001</v>
      </c>
      <c r="E52" s="367" t="s">
        <v>937</v>
      </c>
      <c r="F52" s="375" t="s">
        <v>979</v>
      </c>
      <c r="G52" s="369">
        <v>1</v>
      </c>
      <c r="H52" s="375" t="s">
        <v>980</v>
      </c>
      <c r="I52" s="368" t="s">
        <v>760</v>
      </c>
      <c r="J52" s="375" t="s">
        <v>760</v>
      </c>
      <c r="K52" s="370">
        <v>10000000</v>
      </c>
      <c r="L52" s="388">
        <v>404</v>
      </c>
      <c r="M52" s="368" t="s">
        <v>1004</v>
      </c>
      <c r="N52" s="389" t="s">
        <v>1042</v>
      </c>
      <c r="O52" s="373" t="s">
        <v>1043</v>
      </c>
      <c r="P52" s="374" t="s">
        <v>665</v>
      </c>
      <c r="Q52" s="486" t="s">
        <v>635</v>
      </c>
      <c r="R52" s="482" t="s">
        <v>635</v>
      </c>
      <c r="S52" s="470" t="s">
        <v>1630</v>
      </c>
      <c r="T52" s="489" t="s">
        <v>1044</v>
      </c>
      <c r="U52" s="478" t="s">
        <v>864</v>
      </c>
      <c r="V52" s="482" t="s">
        <v>635</v>
      </c>
      <c r="W52" s="477" t="s">
        <v>666</v>
      </c>
      <c r="X52" s="477">
        <v>1</v>
      </c>
      <c r="Y52" s="477">
        <v>0</v>
      </c>
      <c r="Z52" s="474">
        <f t="shared" si="0"/>
        <v>1</v>
      </c>
    </row>
    <row r="53" spans="1:26" ht="87.75" customHeight="1">
      <c r="A53" s="365"/>
      <c r="B53" s="366" t="s">
        <v>1045</v>
      </c>
      <c r="C53" s="367" t="s">
        <v>1046</v>
      </c>
      <c r="D53" s="367" t="s">
        <v>1001</v>
      </c>
      <c r="E53" s="367" t="s">
        <v>937</v>
      </c>
      <c r="F53" s="375" t="s">
        <v>979</v>
      </c>
      <c r="G53" s="369">
        <v>1</v>
      </c>
      <c r="H53" s="375" t="s">
        <v>980</v>
      </c>
      <c r="I53" s="368" t="s">
        <v>760</v>
      </c>
      <c r="J53" s="375" t="s">
        <v>760</v>
      </c>
      <c r="K53" s="370">
        <v>10000000</v>
      </c>
      <c r="L53" s="388">
        <v>404</v>
      </c>
      <c r="M53" s="368" t="s">
        <v>1004</v>
      </c>
      <c r="N53" s="389" t="s">
        <v>1047</v>
      </c>
      <c r="O53" s="373" t="s">
        <v>1048</v>
      </c>
      <c r="P53" s="374" t="s">
        <v>665</v>
      </c>
      <c r="Q53" s="486" t="s">
        <v>635</v>
      </c>
      <c r="R53" s="482" t="s">
        <v>635</v>
      </c>
      <c r="S53" s="159" t="s">
        <v>1631</v>
      </c>
      <c r="T53" s="160" t="s">
        <v>1632</v>
      </c>
      <c r="U53" s="478" t="s">
        <v>864</v>
      </c>
      <c r="V53" s="482" t="s">
        <v>635</v>
      </c>
      <c r="W53" s="477" t="s">
        <v>666</v>
      </c>
      <c r="X53" s="477">
        <v>1</v>
      </c>
      <c r="Y53" s="477">
        <v>0</v>
      </c>
      <c r="Z53" s="474">
        <f t="shared" si="0"/>
        <v>1</v>
      </c>
    </row>
    <row r="54" spans="1:26" ht="87.75" customHeight="1">
      <c r="A54" s="365"/>
      <c r="B54" s="366" t="s">
        <v>1049</v>
      </c>
      <c r="C54" s="367" t="s">
        <v>1050</v>
      </c>
      <c r="D54" s="367" t="s">
        <v>1001</v>
      </c>
      <c r="E54" s="367" t="s">
        <v>937</v>
      </c>
      <c r="F54" s="396" t="s">
        <v>1051</v>
      </c>
      <c r="G54" s="369">
        <v>1</v>
      </c>
      <c r="H54" s="375" t="s">
        <v>980</v>
      </c>
      <c r="I54" s="368" t="s">
        <v>760</v>
      </c>
      <c r="J54" s="375" t="s">
        <v>760</v>
      </c>
      <c r="K54" s="370">
        <v>50000000</v>
      </c>
      <c r="L54" s="388">
        <v>404</v>
      </c>
      <c r="M54" s="368" t="s">
        <v>1004</v>
      </c>
      <c r="N54" s="389" t="s">
        <v>1052</v>
      </c>
      <c r="O54" s="373" t="s">
        <v>1053</v>
      </c>
      <c r="P54" s="374" t="s">
        <v>665</v>
      </c>
      <c r="Q54" s="478" t="s">
        <v>787</v>
      </c>
      <c r="R54" s="481" t="s">
        <v>787</v>
      </c>
      <c r="S54" s="162" t="s">
        <v>1644</v>
      </c>
      <c r="T54" s="163" t="s">
        <v>1054</v>
      </c>
      <c r="U54" s="478" t="s">
        <v>1055</v>
      </c>
      <c r="V54" s="481" t="s">
        <v>1028</v>
      </c>
      <c r="W54" s="477">
        <v>0</v>
      </c>
      <c r="X54" s="477">
        <v>0</v>
      </c>
      <c r="Y54" s="477">
        <v>1</v>
      </c>
      <c r="Z54" s="474">
        <f t="shared" si="0"/>
        <v>1</v>
      </c>
    </row>
    <row r="55" spans="1:26" ht="126" customHeight="1">
      <c r="A55" s="397"/>
      <c r="B55" s="393" t="s">
        <v>1056</v>
      </c>
      <c r="C55" s="379" t="s">
        <v>1057</v>
      </c>
      <c r="D55" s="379" t="s">
        <v>1001</v>
      </c>
      <c r="E55" s="379" t="s">
        <v>1058</v>
      </c>
      <c r="F55" s="395" t="s">
        <v>812</v>
      </c>
      <c r="G55" s="394">
        <v>1</v>
      </c>
      <c r="H55" s="395" t="s">
        <v>980</v>
      </c>
      <c r="I55" s="391" t="s">
        <v>760</v>
      </c>
      <c r="J55" s="395" t="s">
        <v>760</v>
      </c>
      <c r="K55" s="398">
        <v>15449562.5</v>
      </c>
      <c r="L55" s="399">
        <v>405</v>
      </c>
      <c r="M55" s="391" t="s">
        <v>1004</v>
      </c>
      <c r="N55" s="372" t="s">
        <v>1059</v>
      </c>
      <c r="O55" s="373" t="s">
        <v>1060</v>
      </c>
      <c r="P55" s="374" t="s">
        <v>665</v>
      </c>
      <c r="Q55" s="486" t="s">
        <v>635</v>
      </c>
      <c r="R55" s="482" t="s">
        <v>635</v>
      </c>
      <c r="S55" s="480" t="s">
        <v>635</v>
      </c>
      <c r="T55" s="480" t="s">
        <v>635</v>
      </c>
      <c r="U55" s="481" t="s">
        <v>1633</v>
      </c>
      <c r="V55" s="481" t="s">
        <v>1061</v>
      </c>
      <c r="W55" s="477" t="s">
        <v>666</v>
      </c>
      <c r="X55" s="477" t="s">
        <v>666</v>
      </c>
      <c r="Y55" s="477">
        <v>1</v>
      </c>
      <c r="Z55" s="474">
        <f t="shared" si="0"/>
        <v>1</v>
      </c>
    </row>
    <row r="56" spans="1:26" ht="141" customHeight="1">
      <c r="A56" s="397"/>
      <c r="B56" s="393" t="s">
        <v>1062</v>
      </c>
      <c r="C56" s="379" t="s">
        <v>1063</v>
      </c>
      <c r="D56" s="379" t="s">
        <v>1001</v>
      </c>
      <c r="E56" s="379" t="s">
        <v>1058</v>
      </c>
      <c r="F56" s="395" t="s">
        <v>812</v>
      </c>
      <c r="G56" s="394">
        <v>1</v>
      </c>
      <c r="H56" s="395" t="s">
        <v>980</v>
      </c>
      <c r="I56" s="391" t="s">
        <v>760</v>
      </c>
      <c r="J56" s="395" t="s">
        <v>760</v>
      </c>
      <c r="K56" s="398">
        <v>15449562.5</v>
      </c>
      <c r="L56" s="399">
        <v>405</v>
      </c>
      <c r="M56" s="391" t="s">
        <v>1004</v>
      </c>
      <c r="N56" s="372" t="s">
        <v>1064</v>
      </c>
      <c r="O56" s="373" t="s">
        <v>1060</v>
      </c>
      <c r="P56" s="374" t="s">
        <v>665</v>
      </c>
      <c r="Q56" s="486" t="s">
        <v>635</v>
      </c>
      <c r="R56" s="482" t="s">
        <v>635</v>
      </c>
      <c r="S56" s="482" t="s">
        <v>635</v>
      </c>
      <c r="T56" s="482" t="s">
        <v>635</v>
      </c>
      <c r="U56" s="490" t="s">
        <v>1065</v>
      </c>
      <c r="V56" s="478" t="s">
        <v>1061</v>
      </c>
      <c r="W56" s="477" t="s">
        <v>666</v>
      </c>
      <c r="X56" s="477" t="s">
        <v>666</v>
      </c>
      <c r="Y56" s="477">
        <v>1</v>
      </c>
      <c r="Z56" s="474">
        <f t="shared" si="0"/>
        <v>1</v>
      </c>
    </row>
    <row r="57" spans="1:26" ht="153.75" customHeight="1">
      <c r="A57" s="397"/>
      <c r="B57" s="393" t="s">
        <v>1066</v>
      </c>
      <c r="C57" s="379" t="s">
        <v>1067</v>
      </c>
      <c r="D57" s="379" t="s">
        <v>1001</v>
      </c>
      <c r="E57" s="379" t="s">
        <v>1058</v>
      </c>
      <c r="F57" s="395" t="s">
        <v>812</v>
      </c>
      <c r="G57" s="394">
        <v>1</v>
      </c>
      <c r="H57" s="395" t="s">
        <v>980</v>
      </c>
      <c r="I57" s="391" t="s">
        <v>760</v>
      </c>
      <c r="J57" s="395" t="s">
        <v>760</v>
      </c>
      <c r="K57" s="398">
        <v>15449562.5</v>
      </c>
      <c r="L57" s="399">
        <v>405</v>
      </c>
      <c r="M57" s="391" t="s">
        <v>1004</v>
      </c>
      <c r="N57" s="372" t="s">
        <v>1068</v>
      </c>
      <c r="O57" s="373" t="s">
        <v>1060</v>
      </c>
      <c r="P57" s="374" t="s">
        <v>665</v>
      </c>
      <c r="Q57" s="486" t="s">
        <v>635</v>
      </c>
      <c r="R57" s="482" t="s">
        <v>635</v>
      </c>
      <c r="S57" s="482" t="s">
        <v>635</v>
      </c>
      <c r="T57" s="482" t="s">
        <v>635</v>
      </c>
      <c r="U57" s="491" t="s">
        <v>1069</v>
      </c>
      <c r="V57" s="478" t="s">
        <v>1061</v>
      </c>
      <c r="W57" s="477" t="s">
        <v>666</v>
      </c>
      <c r="X57" s="477" t="s">
        <v>666</v>
      </c>
      <c r="Y57" s="477">
        <v>1</v>
      </c>
      <c r="Z57" s="474">
        <f t="shared" si="0"/>
        <v>1</v>
      </c>
    </row>
    <row r="58" spans="1:26" ht="118.5" customHeight="1">
      <c r="A58" s="397"/>
      <c r="B58" s="393" t="s">
        <v>1070</v>
      </c>
      <c r="C58" s="379" t="s">
        <v>1071</v>
      </c>
      <c r="D58" s="379" t="s">
        <v>1001</v>
      </c>
      <c r="E58" s="379" t="s">
        <v>1058</v>
      </c>
      <c r="F58" s="395" t="s">
        <v>812</v>
      </c>
      <c r="G58" s="394">
        <v>1</v>
      </c>
      <c r="H58" s="395" t="s">
        <v>980</v>
      </c>
      <c r="I58" s="391" t="s">
        <v>760</v>
      </c>
      <c r="J58" s="395" t="s">
        <v>760</v>
      </c>
      <c r="K58" s="398">
        <v>15449562.5</v>
      </c>
      <c r="L58" s="399">
        <v>405</v>
      </c>
      <c r="M58" s="391" t="s">
        <v>1004</v>
      </c>
      <c r="N58" s="372" t="s">
        <v>1072</v>
      </c>
      <c r="O58" s="373" t="s">
        <v>1060</v>
      </c>
      <c r="P58" s="374" t="s">
        <v>665</v>
      </c>
      <c r="Q58" s="486" t="s">
        <v>635</v>
      </c>
      <c r="R58" s="482" t="s">
        <v>635</v>
      </c>
      <c r="S58" s="482" t="s">
        <v>635</v>
      </c>
      <c r="T58" s="482" t="s">
        <v>635</v>
      </c>
      <c r="U58" s="491" t="s">
        <v>1073</v>
      </c>
      <c r="V58" s="478" t="s">
        <v>1061</v>
      </c>
      <c r="W58" s="477" t="s">
        <v>666</v>
      </c>
      <c r="X58" s="477" t="s">
        <v>666</v>
      </c>
      <c r="Y58" s="477">
        <v>1</v>
      </c>
      <c r="Z58" s="474">
        <f t="shared" si="0"/>
        <v>1</v>
      </c>
    </row>
    <row r="59" spans="1:26" ht="105" customHeight="1">
      <c r="A59" s="397"/>
      <c r="B59" s="393" t="s">
        <v>1074</v>
      </c>
      <c r="C59" s="379" t="s">
        <v>1075</v>
      </c>
      <c r="D59" s="379" t="s">
        <v>1001</v>
      </c>
      <c r="E59" s="379" t="s">
        <v>1058</v>
      </c>
      <c r="F59" s="395" t="s">
        <v>812</v>
      </c>
      <c r="G59" s="394">
        <v>1</v>
      </c>
      <c r="H59" s="395" t="s">
        <v>980</v>
      </c>
      <c r="I59" s="391" t="s">
        <v>760</v>
      </c>
      <c r="J59" s="395" t="s">
        <v>760</v>
      </c>
      <c r="K59" s="398">
        <v>15449562.5</v>
      </c>
      <c r="L59" s="399">
        <v>405</v>
      </c>
      <c r="M59" s="391" t="s">
        <v>1004</v>
      </c>
      <c r="N59" s="372" t="s">
        <v>1076</v>
      </c>
      <c r="O59" s="373" t="s">
        <v>1060</v>
      </c>
      <c r="P59" s="374" t="s">
        <v>665</v>
      </c>
      <c r="Q59" s="486" t="s">
        <v>635</v>
      </c>
      <c r="R59" s="482" t="s">
        <v>635</v>
      </c>
      <c r="S59" s="482" t="s">
        <v>635</v>
      </c>
      <c r="T59" s="482" t="s">
        <v>635</v>
      </c>
      <c r="U59" s="491" t="s">
        <v>1634</v>
      </c>
      <c r="V59" s="478" t="s">
        <v>1061</v>
      </c>
      <c r="W59" s="477" t="s">
        <v>666</v>
      </c>
      <c r="X59" s="477" t="s">
        <v>666</v>
      </c>
      <c r="Y59" s="477">
        <v>1</v>
      </c>
      <c r="Z59" s="474">
        <f t="shared" si="0"/>
        <v>1</v>
      </c>
    </row>
    <row r="60" spans="1:26" ht="128.25" customHeight="1">
      <c r="A60" s="397"/>
      <c r="B60" s="393" t="s">
        <v>1077</v>
      </c>
      <c r="C60" s="379" t="s">
        <v>1078</v>
      </c>
      <c r="D60" s="379" t="s">
        <v>1001</v>
      </c>
      <c r="E60" s="379" t="s">
        <v>1058</v>
      </c>
      <c r="F60" s="395" t="s">
        <v>812</v>
      </c>
      <c r="G60" s="394">
        <v>1</v>
      </c>
      <c r="H60" s="395" t="s">
        <v>980</v>
      </c>
      <c r="I60" s="391" t="s">
        <v>760</v>
      </c>
      <c r="J60" s="395" t="s">
        <v>760</v>
      </c>
      <c r="K60" s="398">
        <v>15449562.5</v>
      </c>
      <c r="L60" s="399">
        <v>405</v>
      </c>
      <c r="M60" s="391" t="s">
        <v>1004</v>
      </c>
      <c r="N60" s="372" t="s">
        <v>1079</v>
      </c>
      <c r="O60" s="373" t="s">
        <v>1060</v>
      </c>
      <c r="P60" s="374" t="s">
        <v>665</v>
      </c>
      <c r="Q60" s="486" t="s">
        <v>635</v>
      </c>
      <c r="R60" s="482" t="s">
        <v>635</v>
      </c>
      <c r="S60" s="482" t="s">
        <v>635</v>
      </c>
      <c r="T60" s="482" t="s">
        <v>635</v>
      </c>
      <c r="U60" s="491" t="s">
        <v>1080</v>
      </c>
      <c r="V60" s="478" t="s">
        <v>1061</v>
      </c>
      <c r="W60" s="477" t="s">
        <v>666</v>
      </c>
      <c r="X60" s="477" t="s">
        <v>666</v>
      </c>
      <c r="Y60" s="477">
        <v>1</v>
      </c>
      <c r="Z60" s="474">
        <f t="shared" si="0"/>
        <v>1</v>
      </c>
    </row>
    <row r="61" spans="1:26" ht="283.5" customHeight="1">
      <c r="A61" s="365" t="s">
        <v>1081</v>
      </c>
      <c r="B61" s="400" t="s">
        <v>58</v>
      </c>
      <c r="C61" s="379" t="s">
        <v>1082</v>
      </c>
      <c r="D61" s="379" t="s">
        <v>1083</v>
      </c>
      <c r="E61" s="379" t="s">
        <v>1084</v>
      </c>
      <c r="F61" s="391" t="s">
        <v>879</v>
      </c>
      <c r="G61" s="394" t="s">
        <v>772</v>
      </c>
      <c r="H61" s="401" t="s">
        <v>1085</v>
      </c>
      <c r="I61" s="391" t="s">
        <v>760</v>
      </c>
      <c r="J61" s="402"/>
      <c r="K61" s="370"/>
      <c r="L61" s="378"/>
      <c r="M61" s="391" t="s">
        <v>1086</v>
      </c>
      <c r="N61" s="403" t="s">
        <v>1087</v>
      </c>
      <c r="O61" s="403" t="s">
        <v>1088</v>
      </c>
      <c r="P61" s="374" t="s">
        <v>665</v>
      </c>
      <c r="Q61" s="483" t="s">
        <v>1012</v>
      </c>
      <c r="R61" s="481" t="s">
        <v>1013</v>
      </c>
      <c r="S61" s="481" t="s">
        <v>1635</v>
      </c>
      <c r="T61" s="481" t="s">
        <v>1089</v>
      </c>
      <c r="U61" s="472" t="s">
        <v>1090</v>
      </c>
      <c r="V61" s="481" t="s">
        <v>1089</v>
      </c>
      <c r="W61" s="477">
        <v>0.33329999999999999</v>
      </c>
      <c r="X61" s="477">
        <v>0.33329999999999999</v>
      </c>
      <c r="Y61" s="477">
        <v>0.33329999999999999</v>
      </c>
      <c r="Z61" s="474">
        <f t="shared" si="0"/>
        <v>0.99990000000000001</v>
      </c>
    </row>
    <row r="62" spans="1:26" ht="324" customHeight="1">
      <c r="A62" s="365"/>
      <c r="B62" s="400" t="s">
        <v>62</v>
      </c>
      <c r="C62" s="379" t="s">
        <v>1091</v>
      </c>
      <c r="D62" s="379" t="s">
        <v>1092</v>
      </c>
      <c r="E62" s="379" t="s">
        <v>757</v>
      </c>
      <c r="F62" s="391" t="s">
        <v>879</v>
      </c>
      <c r="G62" s="394">
        <v>16</v>
      </c>
      <c r="H62" s="401" t="s">
        <v>1093</v>
      </c>
      <c r="I62" s="391" t="s">
        <v>760</v>
      </c>
      <c r="J62" s="402"/>
      <c r="K62" s="370"/>
      <c r="L62" s="378"/>
      <c r="M62" s="391"/>
      <c r="N62" s="372" t="s">
        <v>1094</v>
      </c>
      <c r="O62" s="373" t="s">
        <v>1095</v>
      </c>
      <c r="P62" s="374" t="s">
        <v>665</v>
      </c>
      <c r="Q62" s="478" t="s">
        <v>1020</v>
      </c>
      <c r="R62" s="481" t="s">
        <v>1021</v>
      </c>
      <c r="S62" s="470" t="s">
        <v>1636</v>
      </c>
      <c r="T62" s="489" t="s">
        <v>1021</v>
      </c>
      <c r="U62" s="478" t="s">
        <v>1637</v>
      </c>
      <c r="V62" s="481" t="s">
        <v>1096</v>
      </c>
      <c r="W62" s="477">
        <v>0.17330000000000001</v>
      </c>
      <c r="X62" s="477">
        <v>0.33329999999999999</v>
      </c>
      <c r="Y62" s="477">
        <v>0.49</v>
      </c>
      <c r="Z62" s="474">
        <f t="shared" si="0"/>
        <v>0.99659999999999993</v>
      </c>
    </row>
    <row r="63" spans="1:26" ht="168" customHeight="1">
      <c r="A63" s="365"/>
      <c r="B63" s="400" t="s">
        <v>1097</v>
      </c>
      <c r="C63" s="379" t="s">
        <v>1098</v>
      </c>
      <c r="D63" s="379" t="s">
        <v>1099</v>
      </c>
      <c r="E63" s="379" t="s">
        <v>1100</v>
      </c>
      <c r="F63" s="391" t="s">
        <v>879</v>
      </c>
      <c r="G63" s="394">
        <v>16</v>
      </c>
      <c r="H63" s="401" t="s">
        <v>1101</v>
      </c>
      <c r="I63" s="391" t="s">
        <v>760</v>
      </c>
      <c r="J63" s="379" t="s">
        <v>760</v>
      </c>
      <c r="K63" s="370">
        <v>5000000</v>
      </c>
      <c r="L63" s="388">
        <v>404</v>
      </c>
      <c r="M63" s="391"/>
      <c r="N63" s="372" t="s">
        <v>1102</v>
      </c>
      <c r="O63" s="373" t="s">
        <v>1103</v>
      </c>
      <c r="P63" s="374" t="s">
        <v>665</v>
      </c>
      <c r="Q63" s="478" t="s">
        <v>1104</v>
      </c>
      <c r="R63" s="481" t="s">
        <v>1105</v>
      </c>
      <c r="S63" s="159" t="s">
        <v>1638</v>
      </c>
      <c r="T63" s="160" t="s">
        <v>1639</v>
      </c>
      <c r="U63" s="478" t="s">
        <v>1640</v>
      </c>
      <c r="V63" s="481" t="s">
        <v>1096</v>
      </c>
      <c r="W63" s="477">
        <v>0.33329999999999999</v>
      </c>
      <c r="X63" s="477">
        <v>0.33329999999999999</v>
      </c>
      <c r="Y63" s="477">
        <v>0.33329999999999999</v>
      </c>
      <c r="Z63" s="474">
        <f t="shared" si="0"/>
        <v>0.99990000000000001</v>
      </c>
    </row>
    <row r="64" spans="1:26" ht="111.75" customHeight="1">
      <c r="A64" s="365"/>
      <c r="B64" s="400" t="s">
        <v>1106</v>
      </c>
      <c r="C64" s="379" t="s">
        <v>1107</v>
      </c>
      <c r="D64" s="379" t="s">
        <v>1108</v>
      </c>
      <c r="E64" s="379" t="s">
        <v>1109</v>
      </c>
      <c r="F64" s="391" t="s">
        <v>1110</v>
      </c>
      <c r="G64" s="394">
        <v>2</v>
      </c>
      <c r="H64" s="401" t="s">
        <v>1111</v>
      </c>
      <c r="I64" s="391" t="s">
        <v>760</v>
      </c>
      <c r="J64" s="402"/>
      <c r="K64" s="370"/>
      <c r="L64" s="371"/>
      <c r="M64" s="391"/>
      <c r="N64" s="372" t="s">
        <v>1112</v>
      </c>
      <c r="O64" s="372" t="s">
        <v>1113</v>
      </c>
      <c r="P64" s="374" t="s">
        <v>665</v>
      </c>
      <c r="Q64" s="478" t="s">
        <v>1114</v>
      </c>
      <c r="R64" s="482" t="s">
        <v>1115</v>
      </c>
      <c r="S64" s="492" t="s">
        <v>1641</v>
      </c>
      <c r="T64" s="471" t="s">
        <v>1115</v>
      </c>
      <c r="U64" s="481" t="s">
        <v>1642</v>
      </c>
      <c r="V64" s="481" t="s">
        <v>1115</v>
      </c>
      <c r="W64" s="477">
        <v>0.50329999999999997</v>
      </c>
      <c r="X64" s="477">
        <v>0.33329999999999999</v>
      </c>
      <c r="Y64" s="477">
        <v>0.17</v>
      </c>
      <c r="Z64" s="474">
        <f t="shared" si="0"/>
        <v>1.0065999999999999</v>
      </c>
    </row>
    <row r="65" spans="1:26" ht="134.25" customHeight="1">
      <c r="A65" s="365"/>
      <c r="B65" s="400" t="s">
        <v>1116</v>
      </c>
      <c r="C65" s="379" t="s">
        <v>1117</v>
      </c>
      <c r="D65" s="379" t="s">
        <v>1118</v>
      </c>
      <c r="E65" s="379" t="s">
        <v>757</v>
      </c>
      <c r="F65" s="391" t="s">
        <v>1119</v>
      </c>
      <c r="G65" s="394">
        <v>1</v>
      </c>
      <c r="H65" s="401" t="s">
        <v>1120</v>
      </c>
      <c r="I65" s="391" t="s">
        <v>760</v>
      </c>
      <c r="J65" s="402"/>
      <c r="K65" s="370"/>
      <c r="L65" s="378"/>
      <c r="M65" s="391"/>
      <c r="N65" s="372" t="s">
        <v>1121</v>
      </c>
      <c r="O65" s="372" t="s">
        <v>1122</v>
      </c>
      <c r="P65" s="374" t="s">
        <v>665</v>
      </c>
      <c r="Q65" s="483" t="s">
        <v>1123</v>
      </c>
      <c r="R65" s="482" t="s">
        <v>1115</v>
      </c>
      <c r="S65" s="472" t="s">
        <v>788</v>
      </c>
      <c r="T65" s="482" t="s">
        <v>635</v>
      </c>
      <c r="U65" s="481" t="s">
        <v>1124</v>
      </c>
      <c r="V65" s="481" t="s">
        <v>1125</v>
      </c>
      <c r="W65" s="477">
        <v>0.33329999999999999</v>
      </c>
      <c r="X65" s="477">
        <v>0</v>
      </c>
      <c r="Y65" s="477">
        <v>0.67</v>
      </c>
      <c r="Z65" s="474">
        <f t="shared" si="0"/>
        <v>1.0033000000000001</v>
      </c>
    </row>
    <row r="66" spans="1:26" ht="77.25" customHeight="1">
      <c r="A66" s="365"/>
      <c r="B66" s="400" t="s">
        <v>1126</v>
      </c>
      <c r="C66" s="379" t="s">
        <v>1127</v>
      </c>
      <c r="D66" s="379" t="s">
        <v>1128</v>
      </c>
      <c r="E66" s="379" t="s">
        <v>1129</v>
      </c>
      <c r="F66" s="391" t="s">
        <v>1130</v>
      </c>
      <c r="G66" s="394">
        <v>1</v>
      </c>
      <c r="H66" s="401" t="s">
        <v>1120</v>
      </c>
      <c r="I66" s="391" t="s">
        <v>760</v>
      </c>
      <c r="J66" s="379"/>
      <c r="K66" s="370"/>
      <c r="L66" s="378"/>
      <c r="M66" s="391"/>
      <c r="N66" s="183" t="s">
        <v>112</v>
      </c>
      <c r="O66" s="184"/>
      <c r="P66" s="374" t="s">
        <v>665</v>
      </c>
      <c r="Q66" s="478" t="s">
        <v>787</v>
      </c>
      <c r="R66" s="481" t="s">
        <v>787</v>
      </c>
      <c r="S66" s="481" t="s">
        <v>788</v>
      </c>
      <c r="T66" s="493" t="s">
        <v>635</v>
      </c>
      <c r="U66" s="478" t="s">
        <v>1643</v>
      </c>
      <c r="V66" s="481" t="s">
        <v>1125</v>
      </c>
      <c r="W66" s="477">
        <v>0</v>
      </c>
      <c r="X66" s="477">
        <v>0</v>
      </c>
      <c r="Y66" s="477">
        <v>1</v>
      </c>
      <c r="Z66" s="474">
        <f t="shared" si="0"/>
        <v>1</v>
      </c>
    </row>
    <row r="67" spans="1:26" ht="15.75" customHeight="1">
      <c r="B67" s="494"/>
      <c r="C67" s="494"/>
      <c r="D67" s="494"/>
      <c r="E67" s="494"/>
      <c r="F67" s="494"/>
      <c r="G67" s="494"/>
      <c r="H67" s="494"/>
      <c r="I67" s="494"/>
      <c r="J67" s="494"/>
      <c r="K67" s="495"/>
      <c r="L67" s="494"/>
      <c r="M67" s="494"/>
      <c r="V67" s="496" t="s">
        <v>113</v>
      </c>
      <c r="W67" s="496">
        <v>0.26</v>
      </c>
      <c r="X67" s="496">
        <v>0.42</v>
      </c>
      <c r="Y67" s="496">
        <v>0.31</v>
      </c>
      <c r="Z67" s="496">
        <f>AVERAGE(Z18:Z66)</f>
        <v>0.99988367346938767</v>
      </c>
    </row>
    <row r="68" spans="1:26" ht="15.75" customHeight="1"/>
    <row r="69" spans="1:26" ht="15.75" customHeight="1"/>
    <row r="70" spans="1:26" ht="15.75" customHeight="1"/>
    <row r="71" spans="1:26" ht="15.75" customHeight="1"/>
    <row r="72" spans="1:26" ht="15.75" customHeight="1"/>
    <row r="73" spans="1:26" ht="15.75" customHeight="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38">
    <mergeCell ref="M11:M14"/>
    <mergeCell ref="I16:K16"/>
    <mergeCell ref="B17:C17"/>
    <mergeCell ref="A18:A37"/>
    <mergeCell ref="A46:A54"/>
    <mergeCell ref="J11:J14"/>
    <mergeCell ref="K11:L14"/>
    <mergeCell ref="A10:C10"/>
    <mergeCell ref="D10:F10"/>
    <mergeCell ref="G10:H10"/>
    <mergeCell ref="K10:L10"/>
    <mergeCell ref="A61:A66"/>
    <mergeCell ref="A11:C14"/>
    <mergeCell ref="D11:F14"/>
    <mergeCell ref="G11:H14"/>
    <mergeCell ref="I11:I14"/>
    <mergeCell ref="K9:M9"/>
    <mergeCell ref="B2:H3"/>
    <mergeCell ref="I2:M2"/>
    <mergeCell ref="I3:M3"/>
    <mergeCell ref="B4:H5"/>
    <mergeCell ref="I4:M5"/>
    <mergeCell ref="N66:O66"/>
    <mergeCell ref="A7:M7"/>
    <mergeCell ref="B30:B31"/>
    <mergeCell ref="C30:C31"/>
    <mergeCell ref="D30:D31"/>
    <mergeCell ref="E30:E31"/>
    <mergeCell ref="F30:F31"/>
    <mergeCell ref="G30:G31"/>
    <mergeCell ref="H30:H31"/>
    <mergeCell ref="I30:I31"/>
    <mergeCell ref="J30:J31"/>
    <mergeCell ref="K30:K31"/>
    <mergeCell ref="L30:L31"/>
    <mergeCell ref="M30:M31"/>
    <mergeCell ref="A8:M8"/>
    <mergeCell ref="A9:J9"/>
  </mergeCells>
  <hyperlinks>
    <hyperlink ref="O20" r:id="rId1" xr:uid="{00000000-0004-0000-0300-000000000000}"/>
    <hyperlink ref="O19" r:id="rId2" xr:uid="{00000000-0004-0000-0300-000001000000}"/>
    <hyperlink ref="O32" r:id="rId3" xr:uid="{00000000-0004-0000-0300-000002000000}"/>
    <hyperlink ref="O33" r:id="rId4" xr:uid="{00000000-0004-0000-0300-000003000000}"/>
    <hyperlink ref="O34" r:id="rId5" xr:uid="{00000000-0004-0000-0300-000004000000}"/>
    <hyperlink ref="O35" r:id="rId6" xr:uid="{00000000-0004-0000-0300-000005000000}"/>
    <hyperlink ref="O37" r:id="rId7" xr:uid="{00000000-0004-0000-0300-000006000000}"/>
    <hyperlink ref="O36" r:id="rId8" xr:uid="{00000000-0004-0000-0300-000007000000}"/>
    <hyperlink ref="O31" r:id="rId9" xr:uid="{00000000-0004-0000-0300-000008000000}"/>
    <hyperlink ref="O41" r:id="rId10" xr:uid="{00000000-0004-0000-0300-000009000000}"/>
    <hyperlink ref="O40" r:id="rId11" xr:uid="{00000000-0004-0000-0300-00000A000000}"/>
    <hyperlink ref="O42" r:id="rId12" xr:uid="{00000000-0004-0000-0300-00000B000000}"/>
    <hyperlink ref="O50" r:id="rId13" xr:uid="{00000000-0004-0000-0300-00000C000000}"/>
    <hyperlink ref="O51" r:id="rId14" xr:uid="{00000000-0004-0000-0300-00000D000000}"/>
    <hyperlink ref="O39" r:id="rId15" xr:uid="{00000000-0004-0000-0300-00000E000000}"/>
    <hyperlink ref="O38" r:id="rId16" xr:uid="{00000000-0004-0000-0300-00000F000000}"/>
    <hyperlink ref="O43" r:id="rId17" xr:uid="{00000000-0004-0000-0300-000010000000}"/>
  </hyperlinks>
  <pageMargins left="0.7" right="0.7" top="0.75" bottom="0.75" header="0.3" footer="0.3"/>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S20"/>
  <sheetViews>
    <sheetView showGridLines="0" zoomScale="70" zoomScaleNormal="70" workbookViewId="0">
      <selection activeCell="C7" sqref="C7"/>
    </sheetView>
  </sheetViews>
  <sheetFormatPr baseColWidth="10" defaultColWidth="11.5" defaultRowHeight="18"/>
  <cols>
    <col min="1" max="1" width="31" style="488" customWidth="1"/>
    <col min="2" max="2" width="5.5" style="488" customWidth="1"/>
    <col min="3" max="3" width="73" style="488" customWidth="1"/>
    <col min="4" max="4" width="66.6640625" style="521" customWidth="1"/>
    <col min="5" max="5" width="20.83203125" style="488" customWidth="1"/>
    <col min="6" max="6" width="44.6640625" style="488" customWidth="1"/>
    <col min="7" max="7" width="67" style="488" customWidth="1"/>
    <col min="8" max="8" width="64.5" style="488" customWidth="1"/>
    <col min="9" max="9" width="34.5" style="488" customWidth="1"/>
    <col min="10" max="10" width="43" style="488" customWidth="1"/>
    <col min="11" max="11" width="25.33203125" style="488" customWidth="1"/>
    <col min="12" max="12" width="37" style="488" customWidth="1"/>
    <col min="13" max="13" width="25.33203125" style="488" customWidth="1"/>
    <col min="14" max="14" width="37" style="488" customWidth="1"/>
    <col min="15" max="15" width="25.33203125" style="488" customWidth="1"/>
    <col min="16" max="17" width="23.1640625" style="488" customWidth="1"/>
    <col min="18" max="18" width="23.1640625" style="521" customWidth="1"/>
    <col min="19" max="19" width="23.1640625" style="488" customWidth="1"/>
    <col min="20" max="260" width="11.5" style="488"/>
    <col min="261" max="261" width="31" style="488" customWidth="1"/>
    <col min="262" max="262" width="5.1640625" style="488" bestFit="1" customWidth="1"/>
    <col min="263" max="263" width="51.6640625" style="488" customWidth="1"/>
    <col min="264" max="264" width="31.5" style="488" customWidth="1"/>
    <col min="265" max="265" width="20.83203125" style="488" customWidth="1"/>
    <col min="266" max="266" width="41.1640625" style="488" customWidth="1"/>
    <col min="267" max="267" width="19.1640625" style="488" customWidth="1"/>
    <col min="268" max="268" width="26" style="488" customWidth="1"/>
    <col min="269" max="516" width="11.5" style="488"/>
    <col min="517" max="517" width="31" style="488" customWidth="1"/>
    <col min="518" max="518" width="5.1640625" style="488" bestFit="1" customWidth="1"/>
    <col min="519" max="519" width="51.6640625" style="488" customWidth="1"/>
    <col min="520" max="520" width="31.5" style="488" customWidth="1"/>
    <col min="521" max="521" width="20.83203125" style="488" customWidth="1"/>
    <col min="522" max="522" width="41.1640625" style="488" customWidth="1"/>
    <col min="523" max="523" width="19.1640625" style="488" customWidth="1"/>
    <col min="524" max="524" width="26" style="488" customWidth="1"/>
    <col min="525" max="772" width="11.5" style="488"/>
    <col min="773" max="773" width="31" style="488" customWidth="1"/>
    <col min="774" max="774" width="5.1640625" style="488" bestFit="1" customWidth="1"/>
    <col min="775" max="775" width="51.6640625" style="488" customWidth="1"/>
    <col min="776" max="776" width="31.5" style="488" customWidth="1"/>
    <col min="777" max="777" width="20.83203125" style="488" customWidth="1"/>
    <col min="778" max="778" width="41.1640625" style="488" customWidth="1"/>
    <col min="779" max="779" width="19.1640625" style="488" customWidth="1"/>
    <col min="780" max="780" width="26" style="488" customWidth="1"/>
    <col min="781" max="1028" width="11.5" style="488"/>
    <col min="1029" max="1029" width="31" style="488" customWidth="1"/>
    <col min="1030" max="1030" width="5.1640625" style="488" bestFit="1" customWidth="1"/>
    <col min="1031" max="1031" width="51.6640625" style="488" customWidth="1"/>
    <col min="1032" max="1032" width="31.5" style="488" customWidth="1"/>
    <col min="1033" max="1033" width="20.83203125" style="488" customWidth="1"/>
    <col min="1034" max="1034" width="41.1640625" style="488" customWidth="1"/>
    <col min="1035" max="1035" width="19.1640625" style="488" customWidth="1"/>
    <col min="1036" max="1036" width="26" style="488" customWidth="1"/>
    <col min="1037" max="1284" width="11.5" style="488"/>
    <col min="1285" max="1285" width="31" style="488" customWidth="1"/>
    <col min="1286" max="1286" width="5.1640625" style="488" bestFit="1" customWidth="1"/>
    <col min="1287" max="1287" width="51.6640625" style="488" customWidth="1"/>
    <col min="1288" max="1288" width="31.5" style="488" customWidth="1"/>
    <col min="1289" max="1289" width="20.83203125" style="488" customWidth="1"/>
    <col min="1290" max="1290" width="41.1640625" style="488" customWidth="1"/>
    <col min="1291" max="1291" width="19.1640625" style="488" customWidth="1"/>
    <col min="1292" max="1292" width="26" style="488" customWidth="1"/>
    <col min="1293" max="1540" width="11.5" style="488"/>
    <col min="1541" max="1541" width="31" style="488" customWidth="1"/>
    <col min="1542" max="1542" width="5.1640625" style="488" bestFit="1" customWidth="1"/>
    <col min="1543" max="1543" width="51.6640625" style="488" customWidth="1"/>
    <col min="1544" max="1544" width="31.5" style="488" customWidth="1"/>
    <col min="1545" max="1545" width="20.83203125" style="488" customWidth="1"/>
    <col min="1546" max="1546" width="41.1640625" style="488" customWidth="1"/>
    <col min="1547" max="1547" width="19.1640625" style="488" customWidth="1"/>
    <col min="1548" max="1548" width="26" style="488" customWidth="1"/>
    <col min="1549" max="1796" width="11.5" style="488"/>
    <col min="1797" max="1797" width="31" style="488" customWidth="1"/>
    <col min="1798" max="1798" width="5.1640625" style="488" bestFit="1" customWidth="1"/>
    <col min="1799" max="1799" width="51.6640625" style="488" customWidth="1"/>
    <col min="1800" max="1800" width="31.5" style="488" customWidth="1"/>
    <col min="1801" max="1801" width="20.83203125" style="488" customWidth="1"/>
    <col min="1802" max="1802" width="41.1640625" style="488" customWidth="1"/>
    <col min="1803" max="1803" width="19.1640625" style="488" customWidth="1"/>
    <col min="1804" max="1804" width="26" style="488" customWidth="1"/>
    <col min="1805" max="2052" width="11.5" style="488"/>
    <col min="2053" max="2053" width="31" style="488" customWidth="1"/>
    <col min="2054" max="2054" width="5.1640625" style="488" bestFit="1" customWidth="1"/>
    <col min="2055" max="2055" width="51.6640625" style="488" customWidth="1"/>
    <col min="2056" max="2056" width="31.5" style="488" customWidth="1"/>
    <col min="2057" max="2057" width="20.83203125" style="488" customWidth="1"/>
    <col min="2058" max="2058" width="41.1640625" style="488" customWidth="1"/>
    <col min="2059" max="2059" width="19.1640625" style="488" customWidth="1"/>
    <col min="2060" max="2060" width="26" style="488" customWidth="1"/>
    <col min="2061" max="2308" width="11.5" style="488"/>
    <col min="2309" max="2309" width="31" style="488" customWidth="1"/>
    <col min="2310" max="2310" width="5.1640625" style="488" bestFit="1" customWidth="1"/>
    <col min="2311" max="2311" width="51.6640625" style="488" customWidth="1"/>
    <col min="2312" max="2312" width="31.5" style="488" customWidth="1"/>
    <col min="2313" max="2313" width="20.83203125" style="488" customWidth="1"/>
    <col min="2314" max="2314" width="41.1640625" style="488" customWidth="1"/>
    <col min="2315" max="2315" width="19.1640625" style="488" customWidth="1"/>
    <col min="2316" max="2316" width="26" style="488" customWidth="1"/>
    <col min="2317" max="2564" width="11.5" style="488"/>
    <col min="2565" max="2565" width="31" style="488" customWidth="1"/>
    <col min="2566" max="2566" width="5.1640625" style="488" bestFit="1" customWidth="1"/>
    <col min="2567" max="2567" width="51.6640625" style="488" customWidth="1"/>
    <col min="2568" max="2568" width="31.5" style="488" customWidth="1"/>
    <col min="2569" max="2569" width="20.83203125" style="488" customWidth="1"/>
    <col min="2570" max="2570" width="41.1640625" style="488" customWidth="1"/>
    <col min="2571" max="2571" width="19.1640625" style="488" customWidth="1"/>
    <col min="2572" max="2572" width="26" style="488" customWidth="1"/>
    <col min="2573" max="2820" width="11.5" style="488"/>
    <col min="2821" max="2821" width="31" style="488" customWidth="1"/>
    <col min="2822" max="2822" width="5.1640625" style="488" bestFit="1" customWidth="1"/>
    <col min="2823" max="2823" width="51.6640625" style="488" customWidth="1"/>
    <col min="2824" max="2824" width="31.5" style="488" customWidth="1"/>
    <col min="2825" max="2825" width="20.83203125" style="488" customWidth="1"/>
    <col min="2826" max="2826" width="41.1640625" style="488" customWidth="1"/>
    <col min="2827" max="2827" width="19.1640625" style="488" customWidth="1"/>
    <col min="2828" max="2828" width="26" style="488" customWidth="1"/>
    <col min="2829" max="3076" width="11.5" style="488"/>
    <col min="3077" max="3077" width="31" style="488" customWidth="1"/>
    <col min="3078" max="3078" width="5.1640625" style="488" bestFit="1" customWidth="1"/>
    <col min="3079" max="3079" width="51.6640625" style="488" customWidth="1"/>
    <col min="3080" max="3080" width="31.5" style="488" customWidth="1"/>
    <col min="3081" max="3081" width="20.83203125" style="488" customWidth="1"/>
    <col min="3082" max="3082" width="41.1640625" style="488" customWidth="1"/>
    <col min="3083" max="3083" width="19.1640625" style="488" customWidth="1"/>
    <col min="3084" max="3084" width="26" style="488" customWidth="1"/>
    <col min="3085" max="3332" width="11.5" style="488"/>
    <col min="3333" max="3333" width="31" style="488" customWidth="1"/>
    <col min="3334" max="3334" width="5.1640625" style="488" bestFit="1" customWidth="1"/>
    <col min="3335" max="3335" width="51.6640625" style="488" customWidth="1"/>
    <col min="3336" max="3336" width="31.5" style="488" customWidth="1"/>
    <col min="3337" max="3337" width="20.83203125" style="488" customWidth="1"/>
    <col min="3338" max="3338" width="41.1640625" style="488" customWidth="1"/>
    <col min="3339" max="3339" width="19.1640625" style="488" customWidth="1"/>
    <col min="3340" max="3340" width="26" style="488" customWidth="1"/>
    <col min="3341" max="3588" width="11.5" style="488"/>
    <col min="3589" max="3589" width="31" style="488" customWidth="1"/>
    <col min="3590" max="3590" width="5.1640625" style="488" bestFit="1" customWidth="1"/>
    <col min="3591" max="3591" width="51.6640625" style="488" customWidth="1"/>
    <col min="3592" max="3592" width="31.5" style="488" customWidth="1"/>
    <col min="3593" max="3593" width="20.83203125" style="488" customWidth="1"/>
    <col min="3594" max="3594" width="41.1640625" style="488" customWidth="1"/>
    <col min="3595" max="3595" width="19.1640625" style="488" customWidth="1"/>
    <col min="3596" max="3596" width="26" style="488" customWidth="1"/>
    <col min="3597" max="3844" width="11.5" style="488"/>
    <col min="3845" max="3845" width="31" style="488" customWidth="1"/>
    <col min="3846" max="3846" width="5.1640625" style="488" bestFit="1" customWidth="1"/>
    <col min="3847" max="3847" width="51.6640625" style="488" customWidth="1"/>
    <col min="3848" max="3848" width="31.5" style="488" customWidth="1"/>
    <col min="3849" max="3849" width="20.83203125" style="488" customWidth="1"/>
    <col min="3850" max="3850" width="41.1640625" style="488" customWidth="1"/>
    <col min="3851" max="3851" width="19.1640625" style="488" customWidth="1"/>
    <col min="3852" max="3852" width="26" style="488" customWidth="1"/>
    <col min="3853" max="4100" width="11.5" style="488"/>
    <col min="4101" max="4101" width="31" style="488" customWidth="1"/>
    <col min="4102" max="4102" width="5.1640625" style="488" bestFit="1" customWidth="1"/>
    <col min="4103" max="4103" width="51.6640625" style="488" customWidth="1"/>
    <col min="4104" max="4104" width="31.5" style="488" customWidth="1"/>
    <col min="4105" max="4105" width="20.83203125" style="488" customWidth="1"/>
    <col min="4106" max="4106" width="41.1640625" style="488" customWidth="1"/>
    <col min="4107" max="4107" width="19.1640625" style="488" customWidth="1"/>
    <col min="4108" max="4108" width="26" style="488" customWidth="1"/>
    <col min="4109" max="4356" width="11.5" style="488"/>
    <col min="4357" max="4357" width="31" style="488" customWidth="1"/>
    <col min="4358" max="4358" width="5.1640625" style="488" bestFit="1" customWidth="1"/>
    <col min="4359" max="4359" width="51.6640625" style="488" customWidth="1"/>
    <col min="4360" max="4360" width="31.5" style="488" customWidth="1"/>
    <col min="4361" max="4361" width="20.83203125" style="488" customWidth="1"/>
    <col min="4362" max="4362" width="41.1640625" style="488" customWidth="1"/>
    <col min="4363" max="4363" width="19.1640625" style="488" customWidth="1"/>
    <col min="4364" max="4364" width="26" style="488" customWidth="1"/>
    <col min="4365" max="4612" width="11.5" style="488"/>
    <col min="4613" max="4613" width="31" style="488" customWidth="1"/>
    <col min="4614" max="4614" width="5.1640625" style="488" bestFit="1" customWidth="1"/>
    <col min="4615" max="4615" width="51.6640625" style="488" customWidth="1"/>
    <col min="4616" max="4616" width="31.5" style="488" customWidth="1"/>
    <col min="4617" max="4617" width="20.83203125" style="488" customWidth="1"/>
    <col min="4618" max="4618" width="41.1640625" style="488" customWidth="1"/>
    <col min="4619" max="4619" width="19.1640625" style="488" customWidth="1"/>
    <col min="4620" max="4620" width="26" style="488" customWidth="1"/>
    <col min="4621" max="4868" width="11.5" style="488"/>
    <col min="4869" max="4869" width="31" style="488" customWidth="1"/>
    <col min="4870" max="4870" width="5.1640625" style="488" bestFit="1" customWidth="1"/>
    <col min="4871" max="4871" width="51.6640625" style="488" customWidth="1"/>
    <col min="4872" max="4872" width="31.5" style="488" customWidth="1"/>
    <col min="4873" max="4873" width="20.83203125" style="488" customWidth="1"/>
    <col min="4874" max="4874" width="41.1640625" style="488" customWidth="1"/>
    <col min="4875" max="4875" width="19.1640625" style="488" customWidth="1"/>
    <col min="4876" max="4876" width="26" style="488" customWidth="1"/>
    <col min="4877" max="5124" width="11.5" style="488"/>
    <col min="5125" max="5125" width="31" style="488" customWidth="1"/>
    <col min="5126" max="5126" width="5.1640625" style="488" bestFit="1" customWidth="1"/>
    <col min="5127" max="5127" width="51.6640625" style="488" customWidth="1"/>
    <col min="5128" max="5128" width="31.5" style="488" customWidth="1"/>
    <col min="5129" max="5129" width="20.83203125" style="488" customWidth="1"/>
    <col min="5130" max="5130" width="41.1640625" style="488" customWidth="1"/>
    <col min="5131" max="5131" width="19.1640625" style="488" customWidth="1"/>
    <col min="5132" max="5132" width="26" style="488" customWidth="1"/>
    <col min="5133" max="5380" width="11.5" style="488"/>
    <col min="5381" max="5381" width="31" style="488" customWidth="1"/>
    <col min="5382" max="5382" width="5.1640625" style="488" bestFit="1" customWidth="1"/>
    <col min="5383" max="5383" width="51.6640625" style="488" customWidth="1"/>
    <col min="5384" max="5384" width="31.5" style="488" customWidth="1"/>
    <col min="5385" max="5385" width="20.83203125" style="488" customWidth="1"/>
    <col min="5386" max="5386" width="41.1640625" style="488" customWidth="1"/>
    <col min="5387" max="5387" width="19.1640625" style="488" customWidth="1"/>
    <col min="5388" max="5388" width="26" style="488" customWidth="1"/>
    <col min="5389" max="5636" width="11.5" style="488"/>
    <col min="5637" max="5637" width="31" style="488" customWidth="1"/>
    <col min="5638" max="5638" width="5.1640625" style="488" bestFit="1" customWidth="1"/>
    <col min="5639" max="5639" width="51.6640625" style="488" customWidth="1"/>
    <col min="5640" max="5640" width="31.5" style="488" customWidth="1"/>
    <col min="5641" max="5641" width="20.83203125" style="488" customWidth="1"/>
    <col min="5642" max="5642" width="41.1640625" style="488" customWidth="1"/>
    <col min="5643" max="5643" width="19.1640625" style="488" customWidth="1"/>
    <col min="5644" max="5644" width="26" style="488" customWidth="1"/>
    <col min="5645" max="5892" width="11.5" style="488"/>
    <col min="5893" max="5893" width="31" style="488" customWidth="1"/>
    <col min="5894" max="5894" width="5.1640625" style="488" bestFit="1" customWidth="1"/>
    <col min="5895" max="5895" width="51.6640625" style="488" customWidth="1"/>
    <col min="5896" max="5896" width="31.5" style="488" customWidth="1"/>
    <col min="5897" max="5897" width="20.83203125" style="488" customWidth="1"/>
    <col min="5898" max="5898" width="41.1640625" style="488" customWidth="1"/>
    <col min="5899" max="5899" width="19.1640625" style="488" customWidth="1"/>
    <col min="5900" max="5900" width="26" style="488" customWidth="1"/>
    <col min="5901" max="6148" width="11.5" style="488"/>
    <col min="6149" max="6149" width="31" style="488" customWidth="1"/>
    <col min="6150" max="6150" width="5.1640625" style="488" bestFit="1" customWidth="1"/>
    <col min="6151" max="6151" width="51.6640625" style="488" customWidth="1"/>
    <col min="6152" max="6152" width="31.5" style="488" customWidth="1"/>
    <col min="6153" max="6153" width="20.83203125" style="488" customWidth="1"/>
    <col min="6154" max="6154" width="41.1640625" style="488" customWidth="1"/>
    <col min="6155" max="6155" width="19.1640625" style="488" customWidth="1"/>
    <col min="6156" max="6156" width="26" style="488" customWidth="1"/>
    <col min="6157" max="6404" width="11.5" style="488"/>
    <col min="6405" max="6405" width="31" style="488" customWidth="1"/>
    <col min="6406" max="6406" width="5.1640625" style="488" bestFit="1" customWidth="1"/>
    <col min="6407" max="6407" width="51.6640625" style="488" customWidth="1"/>
    <col min="6408" max="6408" width="31.5" style="488" customWidth="1"/>
    <col min="6409" max="6409" width="20.83203125" style="488" customWidth="1"/>
    <col min="6410" max="6410" width="41.1640625" style="488" customWidth="1"/>
    <col min="6411" max="6411" width="19.1640625" style="488" customWidth="1"/>
    <col min="6412" max="6412" width="26" style="488" customWidth="1"/>
    <col min="6413" max="6660" width="11.5" style="488"/>
    <col min="6661" max="6661" width="31" style="488" customWidth="1"/>
    <col min="6662" max="6662" width="5.1640625" style="488" bestFit="1" customWidth="1"/>
    <col min="6663" max="6663" width="51.6640625" style="488" customWidth="1"/>
    <col min="6664" max="6664" width="31.5" style="488" customWidth="1"/>
    <col min="6665" max="6665" width="20.83203125" style="488" customWidth="1"/>
    <col min="6666" max="6666" width="41.1640625" style="488" customWidth="1"/>
    <col min="6667" max="6667" width="19.1640625" style="488" customWidth="1"/>
    <col min="6668" max="6668" width="26" style="488" customWidth="1"/>
    <col min="6669" max="6916" width="11.5" style="488"/>
    <col min="6917" max="6917" width="31" style="488" customWidth="1"/>
    <col min="6918" max="6918" width="5.1640625" style="488" bestFit="1" customWidth="1"/>
    <col min="6919" max="6919" width="51.6640625" style="488" customWidth="1"/>
    <col min="6920" max="6920" width="31.5" style="488" customWidth="1"/>
    <col min="6921" max="6921" width="20.83203125" style="488" customWidth="1"/>
    <col min="6922" max="6922" width="41.1640625" style="488" customWidth="1"/>
    <col min="6923" max="6923" width="19.1640625" style="488" customWidth="1"/>
    <col min="6924" max="6924" width="26" style="488" customWidth="1"/>
    <col min="6925" max="7172" width="11.5" style="488"/>
    <col min="7173" max="7173" width="31" style="488" customWidth="1"/>
    <col min="7174" max="7174" width="5.1640625" style="488" bestFit="1" customWidth="1"/>
    <col min="7175" max="7175" width="51.6640625" style="488" customWidth="1"/>
    <col min="7176" max="7176" width="31.5" style="488" customWidth="1"/>
    <col min="7177" max="7177" width="20.83203125" style="488" customWidth="1"/>
    <col min="7178" max="7178" width="41.1640625" style="488" customWidth="1"/>
    <col min="7179" max="7179" width="19.1640625" style="488" customWidth="1"/>
    <col min="7180" max="7180" width="26" style="488" customWidth="1"/>
    <col min="7181" max="7428" width="11.5" style="488"/>
    <col min="7429" max="7429" width="31" style="488" customWidth="1"/>
    <col min="7430" max="7430" width="5.1640625" style="488" bestFit="1" customWidth="1"/>
    <col min="7431" max="7431" width="51.6640625" style="488" customWidth="1"/>
    <col min="7432" max="7432" width="31.5" style="488" customWidth="1"/>
    <col min="7433" max="7433" width="20.83203125" style="488" customWidth="1"/>
    <col min="7434" max="7434" width="41.1640625" style="488" customWidth="1"/>
    <col min="7435" max="7435" width="19.1640625" style="488" customWidth="1"/>
    <col min="7436" max="7436" width="26" style="488" customWidth="1"/>
    <col min="7437" max="7684" width="11.5" style="488"/>
    <col min="7685" max="7685" width="31" style="488" customWidth="1"/>
    <col min="7686" max="7686" width="5.1640625" style="488" bestFit="1" customWidth="1"/>
    <col min="7687" max="7687" width="51.6640625" style="488" customWidth="1"/>
    <col min="7688" max="7688" width="31.5" style="488" customWidth="1"/>
    <col min="7689" max="7689" width="20.83203125" style="488" customWidth="1"/>
    <col min="7690" max="7690" width="41.1640625" style="488" customWidth="1"/>
    <col min="7691" max="7691" width="19.1640625" style="488" customWidth="1"/>
    <col min="7692" max="7692" width="26" style="488" customWidth="1"/>
    <col min="7693" max="7940" width="11.5" style="488"/>
    <col min="7941" max="7941" width="31" style="488" customWidth="1"/>
    <col min="7942" max="7942" width="5.1640625" style="488" bestFit="1" customWidth="1"/>
    <col min="7943" max="7943" width="51.6640625" style="488" customWidth="1"/>
    <col min="7944" max="7944" width="31.5" style="488" customWidth="1"/>
    <col min="7945" max="7945" width="20.83203125" style="488" customWidth="1"/>
    <col min="7946" max="7946" width="41.1640625" style="488" customWidth="1"/>
    <col min="7947" max="7947" width="19.1640625" style="488" customWidth="1"/>
    <col min="7948" max="7948" width="26" style="488" customWidth="1"/>
    <col min="7949" max="8196" width="11.5" style="488"/>
    <col min="8197" max="8197" width="31" style="488" customWidth="1"/>
    <col min="8198" max="8198" width="5.1640625" style="488" bestFit="1" customWidth="1"/>
    <col min="8199" max="8199" width="51.6640625" style="488" customWidth="1"/>
    <col min="8200" max="8200" width="31.5" style="488" customWidth="1"/>
    <col min="8201" max="8201" width="20.83203125" style="488" customWidth="1"/>
    <col min="8202" max="8202" width="41.1640625" style="488" customWidth="1"/>
    <col min="8203" max="8203" width="19.1640625" style="488" customWidth="1"/>
    <col min="8204" max="8204" width="26" style="488" customWidth="1"/>
    <col min="8205" max="8452" width="11.5" style="488"/>
    <col min="8453" max="8453" width="31" style="488" customWidth="1"/>
    <col min="8454" max="8454" width="5.1640625" style="488" bestFit="1" customWidth="1"/>
    <col min="8455" max="8455" width="51.6640625" style="488" customWidth="1"/>
    <col min="8456" max="8456" width="31.5" style="488" customWidth="1"/>
    <col min="8457" max="8457" width="20.83203125" style="488" customWidth="1"/>
    <col min="8458" max="8458" width="41.1640625" style="488" customWidth="1"/>
    <col min="8459" max="8459" width="19.1640625" style="488" customWidth="1"/>
    <col min="8460" max="8460" width="26" style="488" customWidth="1"/>
    <col min="8461" max="8708" width="11.5" style="488"/>
    <col min="8709" max="8709" width="31" style="488" customWidth="1"/>
    <col min="8710" max="8710" width="5.1640625" style="488" bestFit="1" customWidth="1"/>
    <col min="8711" max="8711" width="51.6640625" style="488" customWidth="1"/>
    <col min="8712" max="8712" width="31.5" style="488" customWidth="1"/>
    <col min="8713" max="8713" width="20.83203125" style="488" customWidth="1"/>
    <col min="8714" max="8714" width="41.1640625" style="488" customWidth="1"/>
    <col min="8715" max="8715" width="19.1640625" style="488" customWidth="1"/>
    <col min="8716" max="8716" width="26" style="488" customWidth="1"/>
    <col min="8717" max="8964" width="11.5" style="488"/>
    <col min="8965" max="8965" width="31" style="488" customWidth="1"/>
    <col min="8966" max="8966" width="5.1640625" style="488" bestFit="1" customWidth="1"/>
    <col min="8967" max="8967" width="51.6640625" style="488" customWidth="1"/>
    <col min="8968" max="8968" width="31.5" style="488" customWidth="1"/>
    <col min="8969" max="8969" width="20.83203125" style="488" customWidth="1"/>
    <col min="8970" max="8970" width="41.1640625" style="488" customWidth="1"/>
    <col min="8971" max="8971" width="19.1640625" style="488" customWidth="1"/>
    <col min="8972" max="8972" width="26" style="488" customWidth="1"/>
    <col min="8973" max="9220" width="11.5" style="488"/>
    <col min="9221" max="9221" width="31" style="488" customWidth="1"/>
    <col min="9222" max="9222" width="5.1640625" style="488" bestFit="1" customWidth="1"/>
    <col min="9223" max="9223" width="51.6640625" style="488" customWidth="1"/>
    <col min="9224" max="9224" width="31.5" style="488" customWidth="1"/>
    <col min="9225" max="9225" width="20.83203125" style="488" customWidth="1"/>
    <col min="9226" max="9226" width="41.1640625" style="488" customWidth="1"/>
    <col min="9227" max="9227" width="19.1640625" style="488" customWidth="1"/>
    <col min="9228" max="9228" width="26" style="488" customWidth="1"/>
    <col min="9229" max="9476" width="11.5" style="488"/>
    <col min="9477" max="9477" width="31" style="488" customWidth="1"/>
    <col min="9478" max="9478" width="5.1640625" style="488" bestFit="1" customWidth="1"/>
    <col min="9479" max="9479" width="51.6640625" style="488" customWidth="1"/>
    <col min="9480" max="9480" width="31.5" style="488" customWidth="1"/>
    <col min="9481" max="9481" width="20.83203125" style="488" customWidth="1"/>
    <col min="9482" max="9482" width="41.1640625" style="488" customWidth="1"/>
    <col min="9483" max="9483" width="19.1640625" style="488" customWidth="1"/>
    <col min="9484" max="9484" width="26" style="488" customWidth="1"/>
    <col min="9485" max="9732" width="11.5" style="488"/>
    <col min="9733" max="9733" width="31" style="488" customWidth="1"/>
    <col min="9734" max="9734" width="5.1640625" style="488" bestFit="1" customWidth="1"/>
    <col min="9735" max="9735" width="51.6640625" style="488" customWidth="1"/>
    <col min="9736" max="9736" width="31.5" style="488" customWidth="1"/>
    <col min="9737" max="9737" width="20.83203125" style="488" customWidth="1"/>
    <col min="9738" max="9738" width="41.1640625" style="488" customWidth="1"/>
    <col min="9739" max="9739" width="19.1640625" style="488" customWidth="1"/>
    <col min="9740" max="9740" width="26" style="488" customWidth="1"/>
    <col min="9741" max="9988" width="11.5" style="488"/>
    <col min="9989" max="9989" width="31" style="488" customWidth="1"/>
    <col min="9990" max="9990" width="5.1640625" style="488" bestFit="1" customWidth="1"/>
    <col min="9991" max="9991" width="51.6640625" style="488" customWidth="1"/>
    <col min="9992" max="9992" width="31.5" style="488" customWidth="1"/>
    <col min="9993" max="9993" width="20.83203125" style="488" customWidth="1"/>
    <col min="9994" max="9994" width="41.1640625" style="488" customWidth="1"/>
    <col min="9995" max="9995" width="19.1640625" style="488" customWidth="1"/>
    <col min="9996" max="9996" width="26" style="488" customWidth="1"/>
    <col min="9997" max="10244" width="11.5" style="488"/>
    <col min="10245" max="10245" width="31" style="488" customWidth="1"/>
    <col min="10246" max="10246" width="5.1640625" style="488" bestFit="1" customWidth="1"/>
    <col min="10247" max="10247" width="51.6640625" style="488" customWidth="1"/>
    <col min="10248" max="10248" width="31.5" style="488" customWidth="1"/>
    <col min="10249" max="10249" width="20.83203125" style="488" customWidth="1"/>
    <col min="10250" max="10250" width="41.1640625" style="488" customWidth="1"/>
    <col min="10251" max="10251" width="19.1640625" style="488" customWidth="1"/>
    <col min="10252" max="10252" width="26" style="488" customWidth="1"/>
    <col min="10253" max="10500" width="11.5" style="488"/>
    <col min="10501" max="10501" width="31" style="488" customWidth="1"/>
    <col min="10502" max="10502" width="5.1640625" style="488" bestFit="1" customWidth="1"/>
    <col min="10503" max="10503" width="51.6640625" style="488" customWidth="1"/>
    <col min="10504" max="10504" width="31.5" style="488" customWidth="1"/>
    <col min="10505" max="10505" width="20.83203125" style="488" customWidth="1"/>
    <col min="10506" max="10506" width="41.1640625" style="488" customWidth="1"/>
    <col min="10507" max="10507" width="19.1640625" style="488" customWidth="1"/>
    <col min="10508" max="10508" width="26" style="488" customWidth="1"/>
    <col min="10509" max="10756" width="11.5" style="488"/>
    <col min="10757" max="10757" width="31" style="488" customWidth="1"/>
    <col min="10758" max="10758" width="5.1640625" style="488" bestFit="1" customWidth="1"/>
    <col min="10759" max="10759" width="51.6640625" style="488" customWidth="1"/>
    <col min="10760" max="10760" width="31.5" style="488" customWidth="1"/>
    <col min="10761" max="10761" width="20.83203125" style="488" customWidth="1"/>
    <col min="10762" max="10762" width="41.1640625" style="488" customWidth="1"/>
    <col min="10763" max="10763" width="19.1640625" style="488" customWidth="1"/>
    <col min="10764" max="10764" width="26" style="488" customWidth="1"/>
    <col min="10765" max="11012" width="11.5" style="488"/>
    <col min="11013" max="11013" width="31" style="488" customWidth="1"/>
    <col min="11014" max="11014" width="5.1640625" style="488" bestFit="1" customWidth="1"/>
    <col min="11015" max="11015" width="51.6640625" style="488" customWidth="1"/>
    <col min="11016" max="11016" width="31.5" style="488" customWidth="1"/>
    <col min="11017" max="11017" width="20.83203125" style="488" customWidth="1"/>
    <col min="11018" max="11018" width="41.1640625" style="488" customWidth="1"/>
    <col min="11019" max="11019" width="19.1640625" style="488" customWidth="1"/>
    <col min="11020" max="11020" width="26" style="488" customWidth="1"/>
    <col min="11021" max="11268" width="11.5" style="488"/>
    <col min="11269" max="11269" width="31" style="488" customWidth="1"/>
    <col min="11270" max="11270" width="5.1640625" style="488" bestFit="1" customWidth="1"/>
    <col min="11271" max="11271" width="51.6640625" style="488" customWidth="1"/>
    <col min="11272" max="11272" width="31.5" style="488" customWidth="1"/>
    <col min="11273" max="11273" width="20.83203125" style="488" customWidth="1"/>
    <col min="11274" max="11274" width="41.1640625" style="488" customWidth="1"/>
    <col min="11275" max="11275" width="19.1640625" style="488" customWidth="1"/>
    <col min="11276" max="11276" width="26" style="488" customWidth="1"/>
    <col min="11277" max="11524" width="11.5" style="488"/>
    <col min="11525" max="11525" width="31" style="488" customWidth="1"/>
    <col min="11526" max="11526" width="5.1640625" style="488" bestFit="1" customWidth="1"/>
    <col min="11527" max="11527" width="51.6640625" style="488" customWidth="1"/>
    <col min="11528" max="11528" width="31.5" style="488" customWidth="1"/>
    <col min="11529" max="11529" width="20.83203125" style="488" customWidth="1"/>
    <col min="11530" max="11530" width="41.1640625" style="488" customWidth="1"/>
    <col min="11531" max="11531" width="19.1640625" style="488" customWidth="1"/>
    <col min="11532" max="11532" width="26" style="488" customWidth="1"/>
    <col min="11533" max="11780" width="11.5" style="488"/>
    <col min="11781" max="11781" width="31" style="488" customWidth="1"/>
    <col min="11782" max="11782" width="5.1640625" style="488" bestFit="1" customWidth="1"/>
    <col min="11783" max="11783" width="51.6640625" style="488" customWidth="1"/>
    <col min="11784" max="11784" width="31.5" style="488" customWidth="1"/>
    <col min="11785" max="11785" width="20.83203125" style="488" customWidth="1"/>
    <col min="11786" max="11786" width="41.1640625" style="488" customWidth="1"/>
    <col min="11787" max="11787" width="19.1640625" style="488" customWidth="1"/>
    <col min="11788" max="11788" width="26" style="488" customWidth="1"/>
    <col min="11789" max="12036" width="11.5" style="488"/>
    <col min="12037" max="12037" width="31" style="488" customWidth="1"/>
    <col min="12038" max="12038" width="5.1640625" style="488" bestFit="1" customWidth="1"/>
    <col min="12039" max="12039" width="51.6640625" style="488" customWidth="1"/>
    <col min="12040" max="12040" width="31.5" style="488" customWidth="1"/>
    <col min="12041" max="12041" width="20.83203125" style="488" customWidth="1"/>
    <col min="12042" max="12042" width="41.1640625" style="488" customWidth="1"/>
    <col min="12043" max="12043" width="19.1640625" style="488" customWidth="1"/>
    <col min="12044" max="12044" width="26" style="488" customWidth="1"/>
    <col min="12045" max="12292" width="11.5" style="488"/>
    <col min="12293" max="12293" width="31" style="488" customWidth="1"/>
    <col min="12294" max="12294" width="5.1640625" style="488" bestFit="1" customWidth="1"/>
    <col min="12295" max="12295" width="51.6640625" style="488" customWidth="1"/>
    <col min="12296" max="12296" width="31.5" style="488" customWidth="1"/>
    <col min="12297" max="12297" width="20.83203125" style="488" customWidth="1"/>
    <col min="12298" max="12298" width="41.1640625" style="488" customWidth="1"/>
    <col min="12299" max="12299" width="19.1640625" style="488" customWidth="1"/>
    <col min="12300" max="12300" width="26" style="488" customWidth="1"/>
    <col min="12301" max="12548" width="11.5" style="488"/>
    <col min="12549" max="12549" width="31" style="488" customWidth="1"/>
    <col min="12550" max="12550" width="5.1640625" style="488" bestFit="1" customWidth="1"/>
    <col min="12551" max="12551" width="51.6640625" style="488" customWidth="1"/>
    <col min="12552" max="12552" width="31.5" style="488" customWidth="1"/>
    <col min="12553" max="12553" width="20.83203125" style="488" customWidth="1"/>
    <col min="12554" max="12554" width="41.1640625" style="488" customWidth="1"/>
    <col min="12555" max="12555" width="19.1640625" style="488" customWidth="1"/>
    <col min="12556" max="12556" width="26" style="488" customWidth="1"/>
    <col min="12557" max="12804" width="11.5" style="488"/>
    <col min="12805" max="12805" width="31" style="488" customWidth="1"/>
    <col min="12806" max="12806" width="5.1640625" style="488" bestFit="1" customWidth="1"/>
    <col min="12807" max="12807" width="51.6640625" style="488" customWidth="1"/>
    <col min="12808" max="12808" width="31.5" style="488" customWidth="1"/>
    <col min="12809" max="12809" width="20.83203125" style="488" customWidth="1"/>
    <col min="12810" max="12810" width="41.1640625" style="488" customWidth="1"/>
    <col min="12811" max="12811" width="19.1640625" style="488" customWidth="1"/>
    <col min="12812" max="12812" width="26" style="488" customWidth="1"/>
    <col min="12813" max="13060" width="11.5" style="488"/>
    <col min="13061" max="13061" width="31" style="488" customWidth="1"/>
    <col min="13062" max="13062" width="5.1640625" style="488" bestFit="1" customWidth="1"/>
    <col min="13063" max="13063" width="51.6640625" style="488" customWidth="1"/>
    <col min="13064" max="13064" width="31.5" style="488" customWidth="1"/>
    <col min="13065" max="13065" width="20.83203125" style="488" customWidth="1"/>
    <col min="13066" max="13066" width="41.1640625" style="488" customWidth="1"/>
    <col min="13067" max="13067" width="19.1640625" style="488" customWidth="1"/>
    <col min="13068" max="13068" width="26" style="488" customWidth="1"/>
    <col min="13069" max="13316" width="11.5" style="488"/>
    <col min="13317" max="13317" width="31" style="488" customWidth="1"/>
    <col min="13318" max="13318" width="5.1640625" style="488" bestFit="1" customWidth="1"/>
    <col min="13319" max="13319" width="51.6640625" style="488" customWidth="1"/>
    <col min="13320" max="13320" width="31.5" style="488" customWidth="1"/>
    <col min="13321" max="13321" width="20.83203125" style="488" customWidth="1"/>
    <col min="13322" max="13322" width="41.1640625" style="488" customWidth="1"/>
    <col min="13323" max="13323" width="19.1640625" style="488" customWidth="1"/>
    <col min="13324" max="13324" width="26" style="488" customWidth="1"/>
    <col min="13325" max="13572" width="11.5" style="488"/>
    <col min="13573" max="13573" width="31" style="488" customWidth="1"/>
    <col min="13574" max="13574" width="5.1640625" style="488" bestFit="1" customWidth="1"/>
    <col min="13575" max="13575" width="51.6640625" style="488" customWidth="1"/>
    <col min="13576" max="13576" width="31.5" style="488" customWidth="1"/>
    <col min="13577" max="13577" width="20.83203125" style="488" customWidth="1"/>
    <col min="13578" max="13578" width="41.1640625" style="488" customWidth="1"/>
    <col min="13579" max="13579" width="19.1640625" style="488" customWidth="1"/>
    <col min="13580" max="13580" width="26" style="488" customWidth="1"/>
    <col min="13581" max="13828" width="11.5" style="488"/>
    <col min="13829" max="13829" width="31" style="488" customWidth="1"/>
    <col min="13830" max="13830" width="5.1640625" style="488" bestFit="1" customWidth="1"/>
    <col min="13831" max="13831" width="51.6640625" style="488" customWidth="1"/>
    <col min="13832" max="13832" width="31.5" style="488" customWidth="1"/>
    <col min="13833" max="13833" width="20.83203125" style="488" customWidth="1"/>
    <col min="13834" max="13834" width="41.1640625" style="488" customWidth="1"/>
    <col min="13835" max="13835" width="19.1640625" style="488" customWidth="1"/>
    <col min="13836" max="13836" width="26" style="488" customWidth="1"/>
    <col min="13837" max="14084" width="11.5" style="488"/>
    <col min="14085" max="14085" width="31" style="488" customWidth="1"/>
    <col min="14086" max="14086" width="5.1640625" style="488" bestFit="1" customWidth="1"/>
    <col min="14087" max="14087" width="51.6640625" style="488" customWidth="1"/>
    <col min="14088" max="14088" width="31.5" style="488" customWidth="1"/>
    <col min="14089" max="14089" width="20.83203125" style="488" customWidth="1"/>
    <col min="14090" max="14090" width="41.1640625" style="488" customWidth="1"/>
    <col min="14091" max="14091" width="19.1640625" style="488" customWidth="1"/>
    <col min="14092" max="14092" width="26" style="488" customWidth="1"/>
    <col min="14093" max="14340" width="11.5" style="488"/>
    <col min="14341" max="14341" width="31" style="488" customWidth="1"/>
    <col min="14342" max="14342" width="5.1640625" style="488" bestFit="1" customWidth="1"/>
    <col min="14343" max="14343" width="51.6640625" style="488" customWidth="1"/>
    <col min="14344" max="14344" width="31.5" style="488" customWidth="1"/>
    <col min="14345" max="14345" width="20.83203125" style="488" customWidth="1"/>
    <col min="14346" max="14346" width="41.1640625" style="488" customWidth="1"/>
    <col min="14347" max="14347" width="19.1640625" style="488" customWidth="1"/>
    <col min="14348" max="14348" width="26" style="488" customWidth="1"/>
    <col min="14349" max="14596" width="11.5" style="488"/>
    <col min="14597" max="14597" width="31" style="488" customWidth="1"/>
    <col min="14598" max="14598" width="5.1640625" style="488" bestFit="1" customWidth="1"/>
    <col min="14599" max="14599" width="51.6640625" style="488" customWidth="1"/>
    <col min="14600" max="14600" width="31.5" style="488" customWidth="1"/>
    <col min="14601" max="14601" width="20.83203125" style="488" customWidth="1"/>
    <col min="14602" max="14602" width="41.1640625" style="488" customWidth="1"/>
    <col min="14603" max="14603" width="19.1640625" style="488" customWidth="1"/>
    <col min="14604" max="14604" width="26" style="488" customWidth="1"/>
    <col min="14605" max="14852" width="11.5" style="488"/>
    <col min="14853" max="14853" width="31" style="488" customWidth="1"/>
    <col min="14854" max="14854" width="5.1640625" style="488" bestFit="1" customWidth="1"/>
    <col min="14855" max="14855" width="51.6640625" style="488" customWidth="1"/>
    <col min="14856" max="14856" width="31.5" style="488" customWidth="1"/>
    <col min="14857" max="14857" width="20.83203125" style="488" customWidth="1"/>
    <col min="14858" max="14858" width="41.1640625" style="488" customWidth="1"/>
    <col min="14859" max="14859" width="19.1640625" style="488" customWidth="1"/>
    <col min="14860" max="14860" width="26" style="488" customWidth="1"/>
    <col min="14861" max="15108" width="11.5" style="488"/>
    <col min="15109" max="15109" width="31" style="488" customWidth="1"/>
    <col min="15110" max="15110" width="5.1640625" style="488" bestFit="1" customWidth="1"/>
    <col min="15111" max="15111" width="51.6640625" style="488" customWidth="1"/>
    <col min="15112" max="15112" width="31.5" style="488" customWidth="1"/>
    <col min="15113" max="15113" width="20.83203125" style="488" customWidth="1"/>
    <col min="15114" max="15114" width="41.1640625" style="488" customWidth="1"/>
    <col min="15115" max="15115" width="19.1640625" style="488" customWidth="1"/>
    <col min="15116" max="15116" width="26" style="488" customWidth="1"/>
    <col min="15117" max="15364" width="11.5" style="488"/>
    <col min="15365" max="15365" width="31" style="488" customWidth="1"/>
    <col min="15366" max="15366" width="5.1640625" style="488" bestFit="1" customWidth="1"/>
    <col min="15367" max="15367" width="51.6640625" style="488" customWidth="1"/>
    <col min="15368" max="15368" width="31.5" style="488" customWidth="1"/>
    <col min="15369" max="15369" width="20.83203125" style="488" customWidth="1"/>
    <col min="15370" max="15370" width="41.1640625" style="488" customWidth="1"/>
    <col min="15371" max="15371" width="19.1640625" style="488" customWidth="1"/>
    <col min="15372" max="15372" width="26" style="488" customWidth="1"/>
    <col min="15373" max="15620" width="11.5" style="488"/>
    <col min="15621" max="15621" width="31" style="488" customWidth="1"/>
    <col min="15622" max="15622" width="5.1640625" style="488" bestFit="1" customWidth="1"/>
    <col min="15623" max="15623" width="51.6640625" style="488" customWidth="1"/>
    <col min="15624" max="15624" width="31.5" style="488" customWidth="1"/>
    <col min="15625" max="15625" width="20.83203125" style="488" customWidth="1"/>
    <col min="15626" max="15626" width="41.1640625" style="488" customWidth="1"/>
    <col min="15627" max="15627" width="19.1640625" style="488" customWidth="1"/>
    <col min="15628" max="15628" width="26" style="488" customWidth="1"/>
    <col min="15629" max="15876" width="11.5" style="488"/>
    <col min="15877" max="15877" width="31" style="488" customWidth="1"/>
    <col min="15878" max="15878" width="5.1640625" style="488" bestFit="1" customWidth="1"/>
    <col min="15879" max="15879" width="51.6640625" style="488" customWidth="1"/>
    <col min="15880" max="15880" width="31.5" style="488" customWidth="1"/>
    <col min="15881" max="15881" width="20.83203125" style="488" customWidth="1"/>
    <col min="15882" max="15882" width="41.1640625" style="488" customWidth="1"/>
    <col min="15883" max="15883" width="19.1640625" style="488" customWidth="1"/>
    <col min="15884" max="15884" width="26" style="488" customWidth="1"/>
    <col min="15885" max="16132" width="11.5" style="488"/>
    <col min="16133" max="16133" width="31" style="488" customWidth="1"/>
    <col min="16134" max="16134" width="5.1640625" style="488" bestFit="1" customWidth="1"/>
    <col min="16135" max="16135" width="51.6640625" style="488" customWidth="1"/>
    <col min="16136" max="16136" width="31.5" style="488" customWidth="1"/>
    <col min="16137" max="16137" width="20.83203125" style="488" customWidth="1"/>
    <col min="16138" max="16138" width="41.1640625" style="488" customWidth="1"/>
    <col min="16139" max="16139" width="19.1640625" style="488" customWidth="1"/>
    <col min="16140" max="16140" width="26" style="488" customWidth="1"/>
    <col min="16141" max="16384" width="11.5" style="488"/>
  </cols>
  <sheetData>
    <row r="2" spans="1:19">
      <c r="A2" s="517"/>
      <c r="B2" s="518" t="s">
        <v>0</v>
      </c>
      <c r="C2" s="208"/>
      <c r="D2" s="208"/>
      <c r="E2" s="208"/>
      <c r="F2" s="208"/>
      <c r="G2" s="209"/>
      <c r="H2" s="519" t="s">
        <v>1131</v>
      </c>
      <c r="I2" s="520"/>
    </row>
    <row r="3" spans="1:19">
      <c r="A3" s="517"/>
      <c r="B3" s="522"/>
      <c r="C3" s="210"/>
      <c r="D3" s="210"/>
      <c r="E3" s="210"/>
      <c r="F3" s="210"/>
      <c r="G3" s="211"/>
      <c r="H3" s="519" t="s">
        <v>115</v>
      </c>
      <c r="I3" s="520"/>
    </row>
    <row r="4" spans="1:19" ht="19" thickBot="1">
      <c r="A4" s="517"/>
      <c r="B4" s="518" t="s">
        <v>3</v>
      </c>
      <c r="C4" s="208"/>
      <c r="D4" s="208"/>
      <c r="E4" s="208"/>
      <c r="F4" s="208"/>
      <c r="G4" s="209"/>
      <c r="H4" s="523" t="s">
        <v>1132</v>
      </c>
      <c r="I4" s="524"/>
    </row>
    <row r="5" spans="1:19">
      <c r="A5" s="525" t="s">
        <v>1133</v>
      </c>
      <c r="B5" s="526"/>
      <c r="C5" s="526"/>
      <c r="D5" s="526"/>
      <c r="E5" s="526"/>
      <c r="F5" s="526"/>
      <c r="G5" s="526"/>
      <c r="H5" s="526"/>
      <c r="I5" s="526"/>
    </row>
    <row r="6" spans="1:19" ht="95">
      <c r="A6" s="36" t="s">
        <v>7</v>
      </c>
      <c r="B6" s="338" t="s">
        <v>745</v>
      </c>
      <c r="C6" s="527"/>
      <c r="D6" s="37" t="s">
        <v>9</v>
      </c>
      <c r="E6" s="36" t="s">
        <v>10</v>
      </c>
      <c r="F6" s="37" t="s">
        <v>11</v>
      </c>
      <c r="G6" s="497" t="s">
        <v>652</v>
      </c>
      <c r="H6" s="498" t="s">
        <v>13</v>
      </c>
      <c r="I6" s="498" t="s">
        <v>753</v>
      </c>
      <c r="J6" s="468" t="s">
        <v>15</v>
      </c>
      <c r="K6" s="468" t="s">
        <v>13</v>
      </c>
      <c r="L6" s="468" t="s">
        <v>16</v>
      </c>
      <c r="M6" s="468" t="s">
        <v>13</v>
      </c>
      <c r="N6" s="468" t="s">
        <v>17</v>
      </c>
      <c r="O6" s="468" t="s">
        <v>13</v>
      </c>
      <c r="P6" s="469" t="s">
        <v>18</v>
      </c>
      <c r="Q6" s="469" t="s">
        <v>19</v>
      </c>
      <c r="R6" s="469" t="s">
        <v>20</v>
      </c>
      <c r="S6" s="469" t="s">
        <v>21</v>
      </c>
    </row>
    <row r="7" spans="1:19" ht="409.6">
      <c r="A7" s="528" t="s">
        <v>1645</v>
      </c>
      <c r="B7" s="400" t="s">
        <v>22</v>
      </c>
      <c r="C7" s="529" t="s">
        <v>1134</v>
      </c>
      <c r="D7" s="379" t="s">
        <v>1135</v>
      </c>
      <c r="E7" s="379" t="s">
        <v>1136</v>
      </c>
      <c r="F7" s="529" t="s">
        <v>1137</v>
      </c>
      <c r="G7" s="389" t="s">
        <v>1138</v>
      </c>
      <c r="H7" s="373" t="s">
        <v>1139</v>
      </c>
      <c r="I7" s="374" t="s">
        <v>665</v>
      </c>
      <c r="J7" s="499" t="s">
        <v>1140</v>
      </c>
      <c r="K7" s="499" t="s">
        <v>1141</v>
      </c>
      <c r="L7" s="499" t="s">
        <v>1142</v>
      </c>
      <c r="M7" s="499" t="s">
        <v>1143</v>
      </c>
      <c r="N7" s="500" t="s">
        <v>1649</v>
      </c>
      <c r="O7" s="501" t="s">
        <v>1650</v>
      </c>
      <c r="P7" s="502">
        <v>0.25490000000000002</v>
      </c>
      <c r="Q7" s="502">
        <v>0.41489999999999999</v>
      </c>
      <c r="R7" s="503">
        <v>0.33</v>
      </c>
      <c r="S7" s="504">
        <f>+SUM(P7:R7)</f>
        <v>0.99980000000000002</v>
      </c>
    </row>
    <row r="8" spans="1:19" ht="409.6">
      <c r="A8" s="530"/>
      <c r="B8" s="400" t="s">
        <v>32</v>
      </c>
      <c r="C8" s="529" t="s">
        <v>1144</v>
      </c>
      <c r="D8" s="379" t="s">
        <v>1145</v>
      </c>
      <c r="E8" s="379" t="s">
        <v>1136</v>
      </c>
      <c r="F8" s="391" t="s">
        <v>1146</v>
      </c>
      <c r="G8" s="389" t="s">
        <v>1147</v>
      </c>
      <c r="H8" s="373" t="s">
        <v>1148</v>
      </c>
      <c r="I8" s="374" t="s">
        <v>665</v>
      </c>
      <c r="J8" s="505" t="s">
        <v>1149</v>
      </c>
      <c r="K8" s="506" t="s">
        <v>1150</v>
      </c>
      <c r="L8" s="507" t="s">
        <v>1651</v>
      </c>
      <c r="M8" s="506" t="s">
        <v>1151</v>
      </c>
      <c r="N8" s="508" t="s">
        <v>1652</v>
      </c>
      <c r="O8" s="509" t="s">
        <v>1152</v>
      </c>
      <c r="P8" s="502">
        <v>0.25490000000000002</v>
      </c>
      <c r="Q8" s="502">
        <v>0.41489999999999999</v>
      </c>
      <c r="R8" s="510">
        <v>0.33</v>
      </c>
      <c r="S8" s="511">
        <f t="shared" ref="S8:S19" si="0">+SUM(P8:R8)</f>
        <v>0.99980000000000002</v>
      </c>
    </row>
    <row r="9" spans="1:19" ht="409.6">
      <c r="A9" s="528" t="s">
        <v>1646</v>
      </c>
      <c r="B9" s="400" t="s">
        <v>46</v>
      </c>
      <c r="C9" s="529" t="s">
        <v>1153</v>
      </c>
      <c r="D9" s="379" t="s">
        <v>1154</v>
      </c>
      <c r="E9" s="379" t="s">
        <v>1136</v>
      </c>
      <c r="F9" s="391" t="s">
        <v>1146</v>
      </c>
      <c r="G9" s="389" t="s">
        <v>1155</v>
      </c>
      <c r="H9" s="373" t="s">
        <v>1156</v>
      </c>
      <c r="I9" s="374" t="s">
        <v>665</v>
      </c>
      <c r="J9" s="505" t="s">
        <v>1157</v>
      </c>
      <c r="K9" s="506" t="s">
        <v>1158</v>
      </c>
      <c r="L9" s="506" t="s">
        <v>1159</v>
      </c>
      <c r="M9" s="506" t="s">
        <v>1160</v>
      </c>
      <c r="N9" s="483" t="s">
        <v>1653</v>
      </c>
      <c r="O9" s="509" t="s">
        <v>1161</v>
      </c>
      <c r="P9" s="502">
        <v>0.33329999999999999</v>
      </c>
      <c r="Q9" s="502">
        <v>0.33329999999999999</v>
      </c>
      <c r="R9" s="510">
        <v>0.33</v>
      </c>
      <c r="S9" s="511">
        <f t="shared" si="0"/>
        <v>0.99659999999999993</v>
      </c>
    </row>
    <row r="10" spans="1:19" ht="304">
      <c r="A10" s="531"/>
      <c r="B10" s="400" t="s">
        <v>52</v>
      </c>
      <c r="C10" s="529" t="s">
        <v>1162</v>
      </c>
      <c r="D10" s="379" t="s">
        <v>1163</v>
      </c>
      <c r="E10" s="379" t="s">
        <v>1136</v>
      </c>
      <c r="F10" s="379" t="s">
        <v>1164</v>
      </c>
      <c r="G10" s="389" t="s">
        <v>1165</v>
      </c>
      <c r="H10" s="373" t="s">
        <v>1166</v>
      </c>
      <c r="I10" s="374" t="s">
        <v>665</v>
      </c>
      <c r="J10" s="505" t="s">
        <v>1167</v>
      </c>
      <c r="K10" s="506" t="s">
        <v>1168</v>
      </c>
      <c r="L10" s="506" t="s">
        <v>1654</v>
      </c>
      <c r="M10" s="506" t="s">
        <v>1169</v>
      </c>
      <c r="N10" s="483" t="s">
        <v>1170</v>
      </c>
      <c r="O10" s="509" t="s">
        <v>1655</v>
      </c>
      <c r="P10" s="502">
        <v>0.33329999999999999</v>
      </c>
      <c r="Q10" s="502">
        <v>0.33329999999999999</v>
      </c>
      <c r="R10" s="510">
        <v>0.33</v>
      </c>
      <c r="S10" s="511">
        <f t="shared" si="0"/>
        <v>0.99659999999999993</v>
      </c>
    </row>
    <row r="11" spans="1:19" ht="409.6">
      <c r="A11" s="530"/>
      <c r="B11" s="400">
        <v>2.2999999999999998</v>
      </c>
      <c r="C11" s="529" t="s">
        <v>1171</v>
      </c>
      <c r="D11" s="379" t="s">
        <v>1172</v>
      </c>
      <c r="E11" s="379" t="s">
        <v>1136</v>
      </c>
      <c r="F11" s="379" t="s">
        <v>1173</v>
      </c>
      <c r="G11" s="389" t="s">
        <v>1174</v>
      </c>
      <c r="H11" s="373" t="s">
        <v>1175</v>
      </c>
      <c r="I11" s="374" t="s">
        <v>665</v>
      </c>
      <c r="J11" s="506" t="s">
        <v>1176</v>
      </c>
      <c r="K11" s="506" t="s">
        <v>1177</v>
      </c>
      <c r="L11" s="506" t="s">
        <v>1656</v>
      </c>
      <c r="M11" s="506" t="s">
        <v>1178</v>
      </c>
      <c r="N11" s="483" t="s">
        <v>1657</v>
      </c>
      <c r="O11" s="509" t="s">
        <v>1658</v>
      </c>
      <c r="P11" s="502">
        <v>0.33329999999999999</v>
      </c>
      <c r="Q11" s="502">
        <v>0.33329999999999999</v>
      </c>
      <c r="R11" s="510">
        <v>0.33</v>
      </c>
      <c r="S11" s="511">
        <f t="shared" si="0"/>
        <v>0.99659999999999993</v>
      </c>
    </row>
    <row r="12" spans="1:19" ht="409.6">
      <c r="A12" s="528" t="s">
        <v>1179</v>
      </c>
      <c r="B12" s="400" t="s">
        <v>58</v>
      </c>
      <c r="C12" s="529" t="s">
        <v>1180</v>
      </c>
      <c r="D12" s="379" t="s">
        <v>1181</v>
      </c>
      <c r="E12" s="379" t="s">
        <v>1182</v>
      </c>
      <c r="F12" s="391" t="s">
        <v>1146</v>
      </c>
      <c r="G12" s="389" t="s">
        <v>1183</v>
      </c>
      <c r="H12" s="373" t="s">
        <v>1184</v>
      </c>
      <c r="I12" s="374" t="s">
        <v>665</v>
      </c>
      <c r="J12" s="506" t="s">
        <v>1185</v>
      </c>
      <c r="K12" s="506" t="s">
        <v>1186</v>
      </c>
      <c r="L12" s="506" t="s">
        <v>1651</v>
      </c>
      <c r="M12" s="506" t="s">
        <v>1151</v>
      </c>
      <c r="N12" s="483" t="s">
        <v>1659</v>
      </c>
      <c r="O12" s="509" t="s">
        <v>1660</v>
      </c>
      <c r="P12" s="502">
        <v>0.33329999999999999</v>
      </c>
      <c r="Q12" s="502">
        <v>0.33329999999999999</v>
      </c>
      <c r="R12" s="510">
        <v>0.33</v>
      </c>
      <c r="S12" s="511">
        <f t="shared" si="0"/>
        <v>0.99659999999999993</v>
      </c>
    </row>
    <row r="13" spans="1:19" ht="323">
      <c r="A13" s="530"/>
      <c r="B13" s="400" t="s">
        <v>62</v>
      </c>
      <c r="C13" s="529" t="s">
        <v>1187</v>
      </c>
      <c r="D13" s="379" t="s">
        <v>1188</v>
      </c>
      <c r="E13" s="379" t="s">
        <v>1182</v>
      </c>
      <c r="F13" s="379" t="s">
        <v>382</v>
      </c>
      <c r="G13" s="389" t="s">
        <v>1189</v>
      </c>
      <c r="H13" s="373" t="s">
        <v>1190</v>
      </c>
      <c r="I13" s="374" t="s">
        <v>665</v>
      </c>
      <c r="J13" s="506" t="s">
        <v>1191</v>
      </c>
      <c r="K13" s="506" t="s">
        <v>1192</v>
      </c>
      <c r="L13" s="506" t="s">
        <v>1661</v>
      </c>
      <c r="M13" s="506" t="s">
        <v>1193</v>
      </c>
      <c r="N13" s="483" t="s">
        <v>1662</v>
      </c>
      <c r="O13" s="509" t="s">
        <v>1663</v>
      </c>
      <c r="P13" s="502">
        <v>0.33489999999999998</v>
      </c>
      <c r="Q13" s="502">
        <v>0.25490000000000002</v>
      </c>
      <c r="R13" s="510">
        <v>0.41</v>
      </c>
      <c r="S13" s="511">
        <f t="shared" si="0"/>
        <v>0.99980000000000002</v>
      </c>
    </row>
    <row r="14" spans="1:19" ht="409.6">
      <c r="A14" s="528" t="s">
        <v>1647</v>
      </c>
      <c r="B14" s="400" t="s">
        <v>70</v>
      </c>
      <c r="C14" s="529" t="s">
        <v>1194</v>
      </c>
      <c r="D14" s="379" t="s">
        <v>1195</v>
      </c>
      <c r="E14" s="379" t="s">
        <v>1136</v>
      </c>
      <c r="F14" s="379" t="s">
        <v>382</v>
      </c>
      <c r="G14" s="389" t="s">
        <v>1196</v>
      </c>
      <c r="H14" s="377" t="s">
        <v>1197</v>
      </c>
      <c r="I14" s="374" t="s">
        <v>665</v>
      </c>
      <c r="J14" s="506" t="s">
        <v>1198</v>
      </c>
      <c r="K14" s="506" t="s">
        <v>1199</v>
      </c>
      <c r="L14" s="506" t="s">
        <v>1664</v>
      </c>
      <c r="M14" s="506" t="s">
        <v>1665</v>
      </c>
      <c r="N14" s="483" t="s">
        <v>1666</v>
      </c>
      <c r="O14" s="509" t="s">
        <v>1667</v>
      </c>
      <c r="P14" s="502">
        <v>0.33329999999999999</v>
      </c>
      <c r="Q14" s="502">
        <v>0.33329999999999999</v>
      </c>
      <c r="R14" s="510">
        <v>0.33</v>
      </c>
      <c r="S14" s="511">
        <f t="shared" si="0"/>
        <v>0.99659999999999993</v>
      </c>
    </row>
    <row r="15" spans="1:19" ht="247">
      <c r="A15" s="532"/>
      <c r="B15" s="400">
        <v>4.2</v>
      </c>
      <c r="C15" s="529" t="s">
        <v>1200</v>
      </c>
      <c r="D15" s="379" t="s">
        <v>1201</v>
      </c>
      <c r="E15" s="379" t="s">
        <v>1136</v>
      </c>
      <c r="F15" s="379" t="s">
        <v>1202</v>
      </c>
      <c r="G15" s="389" t="s">
        <v>1203</v>
      </c>
      <c r="H15" s="373" t="s">
        <v>1204</v>
      </c>
      <c r="I15" s="374" t="s">
        <v>665</v>
      </c>
      <c r="J15" s="506" t="s">
        <v>1205</v>
      </c>
      <c r="K15" s="506" t="s">
        <v>1206</v>
      </c>
      <c r="L15" s="506" t="s">
        <v>1207</v>
      </c>
      <c r="M15" s="506" t="s">
        <v>1208</v>
      </c>
      <c r="N15" s="483" t="s">
        <v>1668</v>
      </c>
      <c r="O15" s="509" t="s">
        <v>1669</v>
      </c>
      <c r="P15" s="502">
        <v>0.33529999999999999</v>
      </c>
      <c r="Q15" s="502">
        <v>0</v>
      </c>
      <c r="R15" s="510">
        <v>0.66</v>
      </c>
      <c r="S15" s="511">
        <f t="shared" si="0"/>
        <v>0.99530000000000007</v>
      </c>
    </row>
    <row r="16" spans="1:19" ht="228">
      <c r="A16" s="531"/>
      <c r="B16" s="533" t="s">
        <v>82</v>
      </c>
      <c r="C16" s="534" t="s">
        <v>1209</v>
      </c>
      <c r="D16" s="534" t="s">
        <v>1210</v>
      </c>
      <c r="E16" s="534" t="s">
        <v>1211</v>
      </c>
      <c r="F16" s="534" t="s">
        <v>1212</v>
      </c>
      <c r="G16" s="389" t="s">
        <v>1213</v>
      </c>
      <c r="H16" s="535" t="s">
        <v>1214</v>
      </c>
      <c r="I16" s="374" t="s">
        <v>665</v>
      </c>
      <c r="J16" s="506" t="s">
        <v>1215</v>
      </c>
      <c r="K16" s="512" t="s">
        <v>635</v>
      </c>
      <c r="L16" s="506" t="s">
        <v>1216</v>
      </c>
      <c r="M16" s="506" t="s">
        <v>1217</v>
      </c>
      <c r="N16" s="483" t="s">
        <v>1218</v>
      </c>
      <c r="O16" s="509" t="s">
        <v>1219</v>
      </c>
      <c r="P16" s="502">
        <v>0</v>
      </c>
      <c r="Q16" s="502">
        <v>0.5</v>
      </c>
      <c r="R16" s="510">
        <v>0.5</v>
      </c>
      <c r="S16" s="511">
        <f t="shared" si="0"/>
        <v>1</v>
      </c>
    </row>
    <row r="17" spans="1:19" ht="285">
      <c r="A17" s="528" t="s">
        <v>1648</v>
      </c>
      <c r="B17" s="400" t="s">
        <v>107</v>
      </c>
      <c r="C17" s="529" t="s">
        <v>1220</v>
      </c>
      <c r="D17" s="379" t="s">
        <v>1221</v>
      </c>
      <c r="E17" s="379" t="s">
        <v>1136</v>
      </c>
      <c r="F17" s="391" t="s">
        <v>1146</v>
      </c>
      <c r="G17" s="389" t="s">
        <v>1222</v>
      </c>
      <c r="H17" s="373" t="s">
        <v>1223</v>
      </c>
      <c r="I17" s="374" t="s">
        <v>665</v>
      </c>
      <c r="J17" s="506" t="s">
        <v>1224</v>
      </c>
      <c r="K17" s="506" t="s">
        <v>1225</v>
      </c>
      <c r="L17" s="506" t="s">
        <v>1670</v>
      </c>
      <c r="M17" s="506" t="s">
        <v>1671</v>
      </c>
      <c r="N17" s="483" t="s">
        <v>1672</v>
      </c>
      <c r="O17" s="509" t="s">
        <v>1673</v>
      </c>
      <c r="P17" s="502">
        <v>0.33329999999999999</v>
      </c>
      <c r="Q17" s="502">
        <v>0.33329999999999999</v>
      </c>
      <c r="R17" s="510">
        <v>0.33</v>
      </c>
      <c r="S17" s="511">
        <f t="shared" si="0"/>
        <v>0.99659999999999993</v>
      </c>
    </row>
    <row r="18" spans="1:19" ht="171">
      <c r="A18" s="531"/>
      <c r="B18" s="400" t="s">
        <v>1226</v>
      </c>
      <c r="C18" s="379" t="s">
        <v>1227</v>
      </c>
      <c r="D18" s="379" t="s">
        <v>1228</v>
      </c>
      <c r="E18" s="379" t="s">
        <v>1136</v>
      </c>
      <c r="F18" s="391" t="s">
        <v>1229</v>
      </c>
      <c r="G18" s="389" t="s">
        <v>1230</v>
      </c>
      <c r="H18" s="373" t="s">
        <v>1231</v>
      </c>
      <c r="I18" s="374" t="s">
        <v>665</v>
      </c>
      <c r="J18" s="506" t="s">
        <v>1232</v>
      </c>
      <c r="K18" s="506" t="s">
        <v>1233</v>
      </c>
      <c r="L18" s="506" t="s">
        <v>1234</v>
      </c>
      <c r="M18" s="506" t="s">
        <v>1233</v>
      </c>
      <c r="N18" s="483" t="s">
        <v>1674</v>
      </c>
      <c r="O18" s="509" t="s">
        <v>1235</v>
      </c>
      <c r="P18" s="502">
        <v>0.33329999999999999</v>
      </c>
      <c r="Q18" s="502">
        <v>0.33329999999999999</v>
      </c>
      <c r="R18" s="510">
        <v>0.33</v>
      </c>
      <c r="S18" s="511">
        <f t="shared" si="0"/>
        <v>0.99659999999999993</v>
      </c>
    </row>
    <row r="19" spans="1:19" ht="114">
      <c r="A19" s="530"/>
      <c r="B19" s="400" t="s">
        <v>1236</v>
      </c>
      <c r="C19" s="379" t="s">
        <v>1237</v>
      </c>
      <c r="D19" s="379" t="s">
        <v>1238</v>
      </c>
      <c r="E19" s="379" t="s">
        <v>1136</v>
      </c>
      <c r="F19" s="391" t="s">
        <v>382</v>
      </c>
      <c r="G19" s="389" t="s">
        <v>1239</v>
      </c>
      <c r="H19" s="373" t="s">
        <v>1240</v>
      </c>
      <c r="I19" s="374" t="s">
        <v>665</v>
      </c>
      <c r="J19" s="506" t="s">
        <v>1241</v>
      </c>
      <c r="K19" s="506" t="s">
        <v>1242</v>
      </c>
      <c r="L19" s="506" t="s">
        <v>1243</v>
      </c>
      <c r="M19" s="506" t="s">
        <v>1244</v>
      </c>
      <c r="N19" s="483" t="s">
        <v>1675</v>
      </c>
      <c r="O19" s="513" t="s">
        <v>1676</v>
      </c>
      <c r="P19" s="514">
        <v>0</v>
      </c>
      <c r="Q19" s="514">
        <v>0.5</v>
      </c>
      <c r="R19" s="515">
        <v>0.5</v>
      </c>
      <c r="S19" s="516">
        <f t="shared" si="0"/>
        <v>1</v>
      </c>
    </row>
    <row r="20" spans="1:19">
      <c r="O20" s="496" t="s">
        <v>113</v>
      </c>
      <c r="P20" s="496">
        <v>0.28999999999999998</v>
      </c>
      <c r="Q20" s="496">
        <f>AVERAGE(Q7:Q19)</f>
        <v>0.33983076923076921</v>
      </c>
      <c r="R20" s="496">
        <v>0.37</v>
      </c>
      <c r="S20" s="496">
        <f>SUM(P20:R20)</f>
        <v>0.99983076923076919</v>
      </c>
    </row>
  </sheetData>
  <mergeCells count="13">
    <mergeCell ref="A14:A16"/>
    <mergeCell ref="A17:A19"/>
    <mergeCell ref="B4:G4"/>
    <mergeCell ref="A12:A13"/>
    <mergeCell ref="A2:A4"/>
    <mergeCell ref="A5:I5"/>
    <mergeCell ref="B6:C6"/>
    <mergeCell ref="A7:A8"/>
    <mergeCell ref="H2:I2"/>
    <mergeCell ref="H3:I3"/>
    <mergeCell ref="H4:I4"/>
    <mergeCell ref="B2:G3"/>
    <mergeCell ref="A9:A11"/>
  </mergeCells>
  <hyperlinks>
    <hyperlink ref="H14" r:id="rId1" display="https://isolucion.cundinamarca.gov.co/Isolucion/Administracion/frmFrameSet.aspx?Ruta=Li4vRnJhbWVTZXRBcnRpY3Vsby5hc3A/UGFnaW5hPUJhbmNvY29ub2NpbWllbnRvNEN1bmRpbmFtYXJjYS8yLzI1MjExQjEzLTU4OTEtNDAzRi1BNjAwLUI3MkIzNTMyQzU2My8yNTIxMUIxMy01ODkxLTQwM0YtQTYwMC1CNzJCMzUzMkM1NjMuYXNwJklEQVJUSUNVTE89MTIyNw==" xr:uid="{76479B64-57D9-2C4A-90D2-BCEC35F8504B}"/>
    <hyperlink ref="H16" r:id="rId2" xr:uid="{8E0E455B-A545-4BA8-AB08-16C3D47C08CE}"/>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2:T23"/>
  <sheetViews>
    <sheetView showGridLines="0" zoomScale="60" zoomScaleNormal="60" workbookViewId="0">
      <selection activeCell="A7" sqref="A7"/>
    </sheetView>
  </sheetViews>
  <sheetFormatPr baseColWidth="10" defaultColWidth="11.5" defaultRowHeight="18"/>
  <cols>
    <col min="1" max="1" width="31" style="565" customWidth="1"/>
    <col min="2" max="2" width="7.33203125" style="565" customWidth="1"/>
    <col min="3" max="3" width="62.33203125" style="565" customWidth="1"/>
    <col min="4" max="4" width="59.33203125" style="565" customWidth="1"/>
    <col min="5" max="5" width="41.83203125" style="565" customWidth="1"/>
    <col min="6" max="7" width="35.6640625" style="565" customWidth="1"/>
    <col min="8" max="8" width="91.5" style="565" customWidth="1"/>
    <col min="9" max="9" width="49.33203125" style="565" customWidth="1"/>
    <col min="10" max="10" width="61.5" style="565" customWidth="1"/>
    <col min="11" max="11" width="44.5" style="565" customWidth="1"/>
    <col min="12" max="12" width="27.83203125" style="565" customWidth="1"/>
    <col min="13" max="13" width="43.6640625" style="565" customWidth="1"/>
    <col min="14" max="14" width="27.83203125" style="565" customWidth="1"/>
    <col min="15" max="15" width="43.6640625" style="565" customWidth="1"/>
    <col min="16" max="16" width="27.83203125" style="565" customWidth="1"/>
    <col min="17" max="20" width="27.83203125" style="566" customWidth="1"/>
    <col min="21" max="259" width="10.83203125" style="565"/>
    <col min="260" max="260" width="27" style="565" customWidth="1"/>
    <col min="261" max="261" width="7.33203125" style="565" customWidth="1"/>
    <col min="262" max="262" width="34.5" style="565" customWidth="1"/>
    <col min="263" max="263" width="28" style="565" customWidth="1"/>
    <col min="264" max="264" width="37.33203125" style="565" customWidth="1"/>
    <col min="265" max="265" width="20.83203125" style="565" customWidth="1"/>
    <col min="266" max="266" width="35.6640625" style="565" customWidth="1"/>
    <col min="267" max="267" width="26.5" style="565" customWidth="1"/>
    <col min="268" max="268" width="32.33203125" style="565" customWidth="1"/>
    <col min="269" max="515" width="10.83203125" style="565"/>
    <col min="516" max="516" width="27" style="565" customWidth="1"/>
    <col min="517" max="517" width="7.33203125" style="565" customWidth="1"/>
    <col min="518" max="518" width="34.5" style="565" customWidth="1"/>
    <col min="519" max="519" width="28" style="565" customWidth="1"/>
    <col min="520" max="520" width="37.33203125" style="565" customWidth="1"/>
    <col min="521" max="521" width="20.83203125" style="565" customWidth="1"/>
    <col min="522" max="522" width="35.6640625" style="565" customWidth="1"/>
    <col min="523" max="523" width="26.5" style="565" customWidth="1"/>
    <col min="524" max="524" width="32.33203125" style="565" customWidth="1"/>
    <col min="525" max="771" width="10.83203125" style="565"/>
    <col min="772" max="772" width="27" style="565" customWidth="1"/>
    <col min="773" max="773" width="7.33203125" style="565" customWidth="1"/>
    <col min="774" max="774" width="34.5" style="565" customWidth="1"/>
    <col min="775" max="775" width="28" style="565" customWidth="1"/>
    <col min="776" max="776" width="37.33203125" style="565" customWidth="1"/>
    <col min="777" max="777" width="20.83203125" style="565" customWidth="1"/>
    <col min="778" max="778" width="35.6640625" style="565" customWidth="1"/>
    <col min="779" max="779" width="26.5" style="565" customWidth="1"/>
    <col min="780" max="780" width="32.33203125" style="565" customWidth="1"/>
    <col min="781" max="1027" width="10.83203125" style="565"/>
    <col min="1028" max="1028" width="27" style="565" customWidth="1"/>
    <col min="1029" max="1029" width="7.33203125" style="565" customWidth="1"/>
    <col min="1030" max="1030" width="34.5" style="565" customWidth="1"/>
    <col min="1031" max="1031" width="28" style="565" customWidth="1"/>
    <col min="1032" max="1032" width="37.33203125" style="565" customWidth="1"/>
    <col min="1033" max="1033" width="20.83203125" style="565" customWidth="1"/>
    <col min="1034" max="1034" width="35.6640625" style="565" customWidth="1"/>
    <col min="1035" max="1035" width="26.5" style="565" customWidth="1"/>
    <col min="1036" max="1036" width="32.33203125" style="565" customWidth="1"/>
    <col min="1037" max="1283" width="10.83203125" style="565"/>
    <col min="1284" max="1284" width="27" style="565" customWidth="1"/>
    <col min="1285" max="1285" width="7.33203125" style="565" customWidth="1"/>
    <col min="1286" max="1286" width="34.5" style="565" customWidth="1"/>
    <col min="1287" max="1287" width="28" style="565" customWidth="1"/>
    <col min="1288" max="1288" width="37.33203125" style="565" customWidth="1"/>
    <col min="1289" max="1289" width="20.83203125" style="565" customWidth="1"/>
    <col min="1290" max="1290" width="35.6640625" style="565" customWidth="1"/>
    <col min="1291" max="1291" width="26.5" style="565" customWidth="1"/>
    <col min="1292" max="1292" width="32.33203125" style="565" customWidth="1"/>
    <col min="1293" max="1539" width="10.83203125" style="565"/>
    <col min="1540" max="1540" width="27" style="565" customWidth="1"/>
    <col min="1541" max="1541" width="7.33203125" style="565" customWidth="1"/>
    <col min="1542" max="1542" width="34.5" style="565" customWidth="1"/>
    <col min="1543" max="1543" width="28" style="565" customWidth="1"/>
    <col min="1544" max="1544" width="37.33203125" style="565" customWidth="1"/>
    <col min="1545" max="1545" width="20.83203125" style="565" customWidth="1"/>
    <col min="1546" max="1546" width="35.6640625" style="565" customWidth="1"/>
    <col min="1547" max="1547" width="26.5" style="565" customWidth="1"/>
    <col min="1548" max="1548" width="32.33203125" style="565" customWidth="1"/>
    <col min="1549" max="1795" width="10.83203125" style="565"/>
    <col min="1796" max="1796" width="27" style="565" customWidth="1"/>
    <col min="1797" max="1797" width="7.33203125" style="565" customWidth="1"/>
    <col min="1798" max="1798" width="34.5" style="565" customWidth="1"/>
    <col min="1799" max="1799" width="28" style="565" customWidth="1"/>
    <col min="1800" max="1800" width="37.33203125" style="565" customWidth="1"/>
    <col min="1801" max="1801" width="20.83203125" style="565" customWidth="1"/>
    <col min="1802" max="1802" width="35.6640625" style="565" customWidth="1"/>
    <col min="1803" max="1803" width="26.5" style="565" customWidth="1"/>
    <col min="1804" max="1804" width="32.33203125" style="565" customWidth="1"/>
    <col min="1805" max="2051" width="10.83203125" style="565"/>
    <col min="2052" max="2052" width="27" style="565" customWidth="1"/>
    <col min="2053" max="2053" width="7.33203125" style="565" customWidth="1"/>
    <col min="2054" max="2054" width="34.5" style="565" customWidth="1"/>
    <col min="2055" max="2055" width="28" style="565" customWidth="1"/>
    <col min="2056" max="2056" width="37.33203125" style="565" customWidth="1"/>
    <col min="2057" max="2057" width="20.83203125" style="565" customWidth="1"/>
    <col min="2058" max="2058" width="35.6640625" style="565" customWidth="1"/>
    <col min="2059" max="2059" width="26.5" style="565" customWidth="1"/>
    <col min="2060" max="2060" width="32.33203125" style="565" customWidth="1"/>
    <col min="2061" max="2307" width="10.83203125" style="565"/>
    <col min="2308" max="2308" width="27" style="565" customWidth="1"/>
    <col min="2309" max="2309" width="7.33203125" style="565" customWidth="1"/>
    <col min="2310" max="2310" width="34.5" style="565" customWidth="1"/>
    <col min="2311" max="2311" width="28" style="565" customWidth="1"/>
    <col min="2312" max="2312" width="37.33203125" style="565" customWidth="1"/>
    <col min="2313" max="2313" width="20.83203125" style="565" customWidth="1"/>
    <col min="2314" max="2314" width="35.6640625" style="565" customWidth="1"/>
    <col min="2315" max="2315" width="26.5" style="565" customWidth="1"/>
    <col min="2316" max="2316" width="32.33203125" style="565" customWidth="1"/>
    <col min="2317" max="2563" width="10.83203125" style="565"/>
    <col min="2564" max="2564" width="27" style="565" customWidth="1"/>
    <col min="2565" max="2565" width="7.33203125" style="565" customWidth="1"/>
    <col min="2566" max="2566" width="34.5" style="565" customWidth="1"/>
    <col min="2567" max="2567" width="28" style="565" customWidth="1"/>
    <col min="2568" max="2568" width="37.33203125" style="565" customWidth="1"/>
    <col min="2569" max="2569" width="20.83203125" style="565" customWidth="1"/>
    <col min="2570" max="2570" width="35.6640625" style="565" customWidth="1"/>
    <col min="2571" max="2571" width="26.5" style="565" customWidth="1"/>
    <col min="2572" max="2572" width="32.33203125" style="565" customWidth="1"/>
    <col min="2573" max="2819" width="10.83203125" style="565"/>
    <col min="2820" max="2820" width="27" style="565" customWidth="1"/>
    <col min="2821" max="2821" width="7.33203125" style="565" customWidth="1"/>
    <col min="2822" max="2822" width="34.5" style="565" customWidth="1"/>
    <col min="2823" max="2823" width="28" style="565" customWidth="1"/>
    <col min="2824" max="2824" width="37.33203125" style="565" customWidth="1"/>
    <col min="2825" max="2825" width="20.83203125" style="565" customWidth="1"/>
    <col min="2826" max="2826" width="35.6640625" style="565" customWidth="1"/>
    <col min="2827" max="2827" width="26.5" style="565" customWidth="1"/>
    <col min="2828" max="2828" width="32.33203125" style="565" customWidth="1"/>
    <col min="2829" max="3075" width="10.83203125" style="565"/>
    <col min="3076" max="3076" width="27" style="565" customWidth="1"/>
    <col min="3077" max="3077" width="7.33203125" style="565" customWidth="1"/>
    <col min="3078" max="3078" width="34.5" style="565" customWidth="1"/>
    <col min="3079" max="3079" width="28" style="565" customWidth="1"/>
    <col min="3080" max="3080" width="37.33203125" style="565" customWidth="1"/>
    <col min="3081" max="3081" width="20.83203125" style="565" customWidth="1"/>
    <col min="3082" max="3082" width="35.6640625" style="565" customWidth="1"/>
    <col min="3083" max="3083" width="26.5" style="565" customWidth="1"/>
    <col min="3084" max="3084" width="32.33203125" style="565" customWidth="1"/>
    <col min="3085" max="3331" width="10.83203125" style="565"/>
    <col min="3332" max="3332" width="27" style="565" customWidth="1"/>
    <col min="3333" max="3333" width="7.33203125" style="565" customWidth="1"/>
    <col min="3334" max="3334" width="34.5" style="565" customWidth="1"/>
    <col min="3335" max="3335" width="28" style="565" customWidth="1"/>
    <col min="3336" max="3336" width="37.33203125" style="565" customWidth="1"/>
    <col min="3337" max="3337" width="20.83203125" style="565" customWidth="1"/>
    <col min="3338" max="3338" width="35.6640625" style="565" customWidth="1"/>
    <col min="3339" max="3339" width="26.5" style="565" customWidth="1"/>
    <col min="3340" max="3340" width="32.33203125" style="565" customWidth="1"/>
    <col min="3341" max="3587" width="10.83203125" style="565"/>
    <col min="3588" max="3588" width="27" style="565" customWidth="1"/>
    <col min="3589" max="3589" width="7.33203125" style="565" customWidth="1"/>
    <col min="3590" max="3590" width="34.5" style="565" customWidth="1"/>
    <col min="3591" max="3591" width="28" style="565" customWidth="1"/>
    <col min="3592" max="3592" width="37.33203125" style="565" customWidth="1"/>
    <col min="3593" max="3593" width="20.83203125" style="565" customWidth="1"/>
    <col min="3594" max="3594" width="35.6640625" style="565" customWidth="1"/>
    <col min="3595" max="3595" width="26.5" style="565" customWidth="1"/>
    <col min="3596" max="3596" width="32.33203125" style="565" customWidth="1"/>
    <col min="3597" max="3843" width="10.83203125" style="565"/>
    <col min="3844" max="3844" width="27" style="565" customWidth="1"/>
    <col min="3845" max="3845" width="7.33203125" style="565" customWidth="1"/>
    <col min="3846" max="3846" width="34.5" style="565" customWidth="1"/>
    <col min="3847" max="3847" width="28" style="565" customWidth="1"/>
    <col min="3848" max="3848" width="37.33203125" style="565" customWidth="1"/>
    <col min="3849" max="3849" width="20.83203125" style="565" customWidth="1"/>
    <col min="3850" max="3850" width="35.6640625" style="565" customWidth="1"/>
    <col min="3851" max="3851" width="26.5" style="565" customWidth="1"/>
    <col min="3852" max="3852" width="32.33203125" style="565" customWidth="1"/>
    <col min="3853" max="4099" width="10.83203125" style="565"/>
    <col min="4100" max="4100" width="27" style="565" customWidth="1"/>
    <col min="4101" max="4101" width="7.33203125" style="565" customWidth="1"/>
    <col min="4102" max="4102" width="34.5" style="565" customWidth="1"/>
    <col min="4103" max="4103" width="28" style="565" customWidth="1"/>
    <col min="4104" max="4104" width="37.33203125" style="565" customWidth="1"/>
    <col min="4105" max="4105" width="20.83203125" style="565" customWidth="1"/>
    <col min="4106" max="4106" width="35.6640625" style="565" customWidth="1"/>
    <col min="4107" max="4107" width="26.5" style="565" customWidth="1"/>
    <col min="4108" max="4108" width="32.33203125" style="565" customWidth="1"/>
    <col min="4109" max="4355" width="10.83203125" style="565"/>
    <col min="4356" max="4356" width="27" style="565" customWidth="1"/>
    <col min="4357" max="4357" width="7.33203125" style="565" customWidth="1"/>
    <col min="4358" max="4358" width="34.5" style="565" customWidth="1"/>
    <col min="4359" max="4359" width="28" style="565" customWidth="1"/>
    <col min="4360" max="4360" width="37.33203125" style="565" customWidth="1"/>
    <col min="4361" max="4361" width="20.83203125" style="565" customWidth="1"/>
    <col min="4362" max="4362" width="35.6640625" style="565" customWidth="1"/>
    <col min="4363" max="4363" width="26.5" style="565" customWidth="1"/>
    <col min="4364" max="4364" width="32.33203125" style="565" customWidth="1"/>
    <col min="4365" max="4611" width="10.83203125" style="565"/>
    <col min="4612" max="4612" width="27" style="565" customWidth="1"/>
    <col min="4613" max="4613" width="7.33203125" style="565" customWidth="1"/>
    <col min="4614" max="4614" width="34.5" style="565" customWidth="1"/>
    <col min="4615" max="4615" width="28" style="565" customWidth="1"/>
    <col min="4616" max="4616" width="37.33203125" style="565" customWidth="1"/>
    <col min="4617" max="4617" width="20.83203125" style="565" customWidth="1"/>
    <col min="4618" max="4618" width="35.6640625" style="565" customWidth="1"/>
    <col min="4619" max="4619" width="26.5" style="565" customWidth="1"/>
    <col min="4620" max="4620" width="32.33203125" style="565" customWidth="1"/>
    <col min="4621" max="4867" width="10.83203125" style="565"/>
    <col min="4868" max="4868" width="27" style="565" customWidth="1"/>
    <col min="4869" max="4869" width="7.33203125" style="565" customWidth="1"/>
    <col min="4870" max="4870" width="34.5" style="565" customWidth="1"/>
    <col min="4871" max="4871" width="28" style="565" customWidth="1"/>
    <col min="4872" max="4872" width="37.33203125" style="565" customWidth="1"/>
    <col min="4873" max="4873" width="20.83203125" style="565" customWidth="1"/>
    <col min="4874" max="4874" width="35.6640625" style="565" customWidth="1"/>
    <col min="4875" max="4875" width="26.5" style="565" customWidth="1"/>
    <col min="4876" max="4876" width="32.33203125" style="565" customWidth="1"/>
    <col min="4877" max="5123" width="10.83203125" style="565"/>
    <col min="5124" max="5124" width="27" style="565" customWidth="1"/>
    <col min="5125" max="5125" width="7.33203125" style="565" customWidth="1"/>
    <col min="5126" max="5126" width="34.5" style="565" customWidth="1"/>
    <col min="5127" max="5127" width="28" style="565" customWidth="1"/>
    <col min="5128" max="5128" width="37.33203125" style="565" customWidth="1"/>
    <col min="5129" max="5129" width="20.83203125" style="565" customWidth="1"/>
    <col min="5130" max="5130" width="35.6640625" style="565" customWidth="1"/>
    <col min="5131" max="5131" width="26.5" style="565" customWidth="1"/>
    <col min="5132" max="5132" width="32.33203125" style="565" customWidth="1"/>
    <col min="5133" max="5379" width="10.83203125" style="565"/>
    <col min="5380" max="5380" width="27" style="565" customWidth="1"/>
    <col min="5381" max="5381" width="7.33203125" style="565" customWidth="1"/>
    <col min="5382" max="5382" width="34.5" style="565" customWidth="1"/>
    <col min="5383" max="5383" width="28" style="565" customWidth="1"/>
    <col min="5384" max="5384" width="37.33203125" style="565" customWidth="1"/>
    <col min="5385" max="5385" width="20.83203125" style="565" customWidth="1"/>
    <col min="5386" max="5386" width="35.6640625" style="565" customWidth="1"/>
    <col min="5387" max="5387" width="26.5" style="565" customWidth="1"/>
    <col min="5388" max="5388" width="32.33203125" style="565" customWidth="1"/>
    <col min="5389" max="5635" width="10.83203125" style="565"/>
    <col min="5636" max="5636" width="27" style="565" customWidth="1"/>
    <col min="5637" max="5637" width="7.33203125" style="565" customWidth="1"/>
    <col min="5638" max="5638" width="34.5" style="565" customWidth="1"/>
    <col min="5639" max="5639" width="28" style="565" customWidth="1"/>
    <col min="5640" max="5640" width="37.33203125" style="565" customWidth="1"/>
    <col min="5641" max="5641" width="20.83203125" style="565" customWidth="1"/>
    <col min="5642" max="5642" width="35.6640625" style="565" customWidth="1"/>
    <col min="5643" max="5643" width="26.5" style="565" customWidth="1"/>
    <col min="5644" max="5644" width="32.33203125" style="565" customWidth="1"/>
    <col min="5645" max="5891" width="10.83203125" style="565"/>
    <col min="5892" max="5892" width="27" style="565" customWidth="1"/>
    <col min="5893" max="5893" width="7.33203125" style="565" customWidth="1"/>
    <col min="5894" max="5894" width="34.5" style="565" customWidth="1"/>
    <col min="5895" max="5895" width="28" style="565" customWidth="1"/>
    <col min="5896" max="5896" width="37.33203125" style="565" customWidth="1"/>
    <col min="5897" max="5897" width="20.83203125" style="565" customWidth="1"/>
    <col min="5898" max="5898" width="35.6640625" style="565" customWidth="1"/>
    <col min="5899" max="5899" width="26.5" style="565" customWidth="1"/>
    <col min="5900" max="5900" width="32.33203125" style="565" customWidth="1"/>
    <col min="5901" max="6147" width="10.83203125" style="565"/>
    <col min="6148" max="6148" width="27" style="565" customWidth="1"/>
    <col min="6149" max="6149" width="7.33203125" style="565" customWidth="1"/>
    <col min="6150" max="6150" width="34.5" style="565" customWidth="1"/>
    <col min="6151" max="6151" width="28" style="565" customWidth="1"/>
    <col min="6152" max="6152" width="37.33203125" style="565" customWidth="1"/>
    <col min="6153" max="6153" width="20.83203125" style="565" customWidth="1"/>
    <col min="6154" max="6154" width="35.6640625" style="565" customWidth="1"/>
    <col min="6155" max="6155" width="26.5" style="565" customWidth="1"/>
    <col min="6156" max="6156" width="32.33203125" style="565" customWidth="1"/>
    <col min="6157" max="6403" width="10.83203125" style="565"/>
    <col min="6404" max="6404" width="27" style="565" customWidth="1"/>
    <col min="6405" max="6405" width="7.33203125" style="565" customWidth="1"/>
    <col min="6406" max="6406" width="34.5" style="565" customWidth="1"/>
    <col min="6407" max="6407" width="28" style="565" customWidth="1"/>
    <col min="6408" max="6408" width="37.33203125" style="565" customWidth="1"/>
    <col min="6409" max="6409" width="20.83203125" style="565" customWidth="1"/>
    <col min="6410" max="6410" width="35.6640625" style="565" customWidth="1"/>
    <col min="6411" max="6411" width="26.5" style="565" customWidth="1"/>
    <col min="6412" max="6412" width="32.33203125" style="565" customWidth="1"/>
    <col min="6413" max="6659" width="10.83203125" style="565"/>
    <col min="6660" max="6660" width="27" style="565" customWidth="1"/>
    <col min="6661" max="6661" width="7.33203125" style="565" customWidth="1"/>
    <col min="6662" max="6662" width="34.5" style="565" customWidth="1"/>
    <col min="6663" max="6663" width="28" style="565" customWidth="1"/>
    <col min="6664" max="6664" width="37.33203125" style="565" customWidth="1"/>
    <col min="6665" max="6665" width="20.83203125" style="565" customWidth="1"/>
    <col min="6666" max="6666" width="35.6640625" style="565" customWidth="1"/>
    <col min="6667" max="6667" width="26.5" style="565" customWidth="1"/>
    <col min="6668" max="6668" width="32.33203125" style="565" customWidth="1"/>
    <col min="6669" max="6915" width="10.83203125" style="565"/>
    <col min="6916" max="6916" width="27" style="565" customWidth="1"/>
    <col min="6917" max="6917" width="7.33203125" style="565" customWidth="1"/>
    <col min="6918" max="6918" width="34.5" style="565" customWidth="1"/>
    <col min="6919" max="6919" width="28" style="565" customWidth="1"/>
    <col min="6920" max="6920" width="37.33203125" style="565" customWidth="1"/>
    <col min="6921" max="6921" width="20.83203125" style="565" customWidth="1"/>
    <col min="6922" max="6922" width="35.6640625" style="565" customWidth="1"/>
    <col min="6923" max="6923" width="26.5" style="565" customWidth="1"/>
    <col min="6924" max="6924" width="32.33203125" style="565" customWidth="1"/>
    <col min="6925" max="7171" width="10.83203125" style="565"/>
    <col min="7172" max="7172" width="27" style="565" customWidth="1"/>
    <col min="7173" max="7173" width="7.33203125" style="565" customWidth="1"/>
    <col min="7174" max="7174" width="34.5" style="565" customWidth="1"/>
    <col min="7175" max="7175" width="28" style="565" customWidth="1"/>
    <col min="7176" max="7176" width="37.33203125" style="565" customWidth="1"/>
    <col min="7177" max="7177" width="20.83203125" style="565" customWidth="1"/>
    <col min="7178" max="7178" width="35.6640625" style="565" customWidth="1"/>
    <col min="7179" max="7179" width="26.5" style="565" customWidth="1"/>
    <col min="7180" max="7180" width="32.33203125" style="565" customWidth="1"/>
    <col min="7181" max="7427" width="10.83203125" style="565"/>
    <col min="7428" max="7428" width="27" style="565" customWidth="1"/>
    <col min="7429" max="7429" width="7.33203125" style="565" customWidth="1"/>
    <col min="7430" max="7430" width="34.5" style="565" customWidth="1"/>
    <col min="7431" max="7431" width="28" style="565" customWidth="1"/>
    <col min="7432" max="7432" width="37.33203125" style="565" customWidth="1"/>
    <col min="7433" max="7433" width="20.83203125" style="565" customWidth="1"/>
    <col min="7434" max="7434" width="35.6640625" style="565" customWidth="1"/>
    <col min="7435" max="7435" width="26.5" style="565" customWidth="1"/>
    <col min="7436" max="7436" width="32.33203125" style="565" customWidth="1"/>
    <col min="7437" max="7683" width="10.83203125" style="565"/>
    <col min="7684" max="7684" width="27" style="565" customWidth="1"/>
    <col min="7685" max="7685" width="7.33203125" style="565" customWidth="1"/>
    <col min="7686" max="7686" width="34.5" style="565" customWidth="1"/>
    <col min="7687" max="7687" width="28" style="565" customWidth="1"/>
    <col min="7688" max="7688" width="37.33203125" style="565" customWidth="1"/>
    <col min="7689" max="7689" width="20.83203125" style="565" customWidth="1"/>
    <col min="7690" max="7690" width="35.6640625" style="565" customWidth="1"/>
    <col min="7691" max="7691" width="26.5" style="565" customWidth="1"/>
    <col min="7692" max="7692" width="32.33203125" style="565" customWidth="1"/>
    <col min="7693" max="7939" width="10.83203125" style="565"/>
    <col min="7940" max="7940" width="27" style="565" customWidth="1"/>
    <col min="7941" max="7941" width="7.33203125" style="565" customWidth="1"/>
    <col min="7942" max="7942" width="34.5" style="565" customWidth="1"/>
    <col min="7943" max="7943" width="28" style="565" customWidth="1"/>
    <col min="7944" max="7944" width="37.33203125" style="565" customWidth="1"/>
    <col min="7945" max="7945" width="20.83203125" style="565" customWidth="1"/>
    <col min="7946" max="7946" width="35.6640625" style="565" customWidth="1"/>
    <col min="7947" max="7947" width="26.5" style="565" customWidth="1"/>
    <col min="7948" max="7948" width="32.33203125" style="565" customWidth="1"/>
    <col min="7949" max="8195" width="10.83203125" style="565"/>
    <col min="8196" max="8196" width="27" style="565" customWidth="1"/>
    <col min="8197" max="8197" width="7.33203125" style="565" customWidth="1"/>
    <col min="8198" max="8198" width="34.5" style="565" customWidth="1"/>
    <col min="8199" max="8199" width="28" style="565" customWidth="1"/>
    <col min="8200" max="8200" width="37.33203125" style="565" customWidth="1"/>
    <col min="8201" max="8201" width="20.83203125" style="565" customWidth="1"/>
    <col min="8202" max="8202" width="35.6640625" style="565" customWidth="1"/>
    <col min="8203" max="8203" width="26.5" style="565" customWidth="1"/>
    <col min="8204" max="8204" width="32.33203125" style="565" customWidth="1"/>
    <col min="8205" max="8451" width="10.83203125" style="565"/>
    <col min="8452" max="8452" width="27" style="565" customWidth="1"/>
    <col min="8453" max="8453" width="7.33203125" style="565" customWidth="1"/>
    <col min="8454" max="8454" width="34.5" style="565" customWidth="1"/>
    <col min="8455" max="8455" width="28" style="565" customWidth="1"/>
    <col min="8456" max="8456" width="37.33203125" style="565" customWidth="1"/>
    <col min="8457" max="8457" width="20.83203125" style="565" customWidth="1"/>
    <col min="8458" max="8458" width="35.6640625" style="565" customWidth="1"/>
    <col min="8459" max="8459" width="26.5" style="565" customWidth="1"/>
    <col min="8460" max="8460" width="32.33203125" style="565" customWidth="1"/>
    <col min="8461" max="8707" width="10.83203125" style="565"/>
    <col min="8708" max="8708" width="27" style="565" customWidth="1"/>
    <col min="8709" max="8709" width="7.33203125" style="565" customWidth="1"/>
    <col min="8710" max="8710" width="34.5" style="565" customWidth="1"/>
    <col min="8711" max="8711" width="28" style="565" customWidth="1"/>
    <col min="8712" max="8712" width="37.33203125" style="565" customWidth="1"/>
    <col min="8713" max="8713" width="20.83203125" style="565" customWidth="1"/>
    <col min="8714" max="8714" width="35.6640625" style="565" customWidth="1"/>
    <col min="8715" max="8715" width="26.5" style="565" customWidth="1"/>
    <col min="8716" max="8716" width="32.33203125" style="565" customWidth="1"/>
    <col min="8717" max="8963" width="10.83203125" style="565"/>
    <col min="8964" max="8964" width="27" style="565" customWidth="1"/>
    <col min="8965" max="8965" width="7.33203125" style="565" customWidth="1"/>
    <col min="8966" max="8966" width="34.5" style="565" customWidth="1"/>
    <col min="8967" max="8967" width="28" style="565" customWidth="1"/>
    <col min="8968" max="8968" width="37.33203125" style="565" customWidth="1"/>
    <col min="8969" max="8969" width="20.83203125" style="565" customWidth="1"/>
    <col min="8970" max="8970" width="35.6640625" style="565" customWidth="1"/>
    <col min="8971" max="8971" width="26.5" style="565" customWidth="1"/>
    <col min="8972" max="8972" width="32.33203125" style="565" customWidth="1"/>
    <col min="8973" max="9219" width="10.83203125" style="565"/>
    <col min="9220" max="9220" width="27" style="565" customWidth="1"/>
    <col min="9221" max="9221" width="7.33203125" style="565" customWidth="1"/>
    <col min="9222" max="9222" width="34.5" style="565" customWidth="1"/>
    <col min="9223" max="9223" width="28" style="565" customWidth="1"/>
    <col min="9224" max="9224" width="37.33203125" style="565" customWidth="1"/>
    <col min="9225" max="9225" width="20.83203125" style="565" customWidth="1"/>
    <col min="9226" max="9226" width="35.6640625" style="565" customWidth="1"/>
    <col min="9227" max="9227" width="26.5" style="565" customWidth="1"/>
    <col min="9228" max="9228" width="32.33203125" style="565" customWidth="1"/>
    <col min="9229" max="9475" width="10.83203125" style="565"/>
    <col min="9476" max="9476" width="27" style="565" customWidth="1"/>
    <col min="9477" max="9477" width="7.33203125" style="565" customWidth="1"/>
    <col min="9478" max="9478" width="34.5" style="565" customWidth="1"/>
    <col min="9479" max="9479" width="28" style="565" customWidth="1"/>
    <col min="9480" max="9480" width="37.33203125" style="565" customWidth="1"/>
    <col min="9481" max="9481" width="20.83203125" style="565" customWidth="1"/>
    <col min="9482" max="9482" width="35.6640625" style="565" customWidth="1"/>
    <col min="9483" max="9483" width="26.5" style="565" customWidth="1"/>
    <col min="9484" max="9484" width="32.33203125" style="565" customWidth="1"/>
    <col min="9485" max="9731" width="10.83203125" style="565"/>
    <col min="9732" max="9732" width="27" style="565" customWidth="1"/>
    <col min="9733" max="9733" width="7.33203125" style="565" customWidth="1"/>
    <col min="9734" max="9734" width="34.5" style="565" customWidth="1"/>
    <col min="9735" max="9735" width="28" style="565" customWidth="1"/>
    <col min="9736" max="9736" width="37.33203125" style="565" customWidth="1"/>
    <col min="9737" max="9737" width="20.83203125" style="565" customWidth="1"/>
    <col min="9738" max="9738" width="35.6640625" style="565" customWidth="1"/>
    <col min="9739" max="9739" width="26.5" style="565" customWidth="1"/>
    <col min="9740" max="9740" width="32.33203125" style="565" customWidth="1"/>
    <col min="9741" max="9987" width="10.83203125" style="565"/>
    <col min="9988" max="9988" width="27" style="565" customWidth="1"/>
    <col min="9989" max="9989" width="7.33203125" style="565" customWidth="1"/>
    <col min="9990" max="9990" width="34.5" style="565" customWidth="1"/>
    <col min="9991" max="9991" width="28" style="565" customWidth="1"/>
    <col min="9992" max="9992" width="37.33203125" style="565" customWidth="1"/>
    <col min="9993" max="9993" width="20.83203125" style="565" customWidth="1"/>
    <col min="9994" max="9994" width="35.6640625" style="565" customWidth="1"/>
    <col min="9995" max="9995" width="26.5" style="565" customWidth="1"/>
    <col min="9996" max="9996" width="32.33203125" style="565" customWidth="1"/>
    <col min="9997" max="10243" width="10.83203125" style="565"/>
    <col min="10244" max="10244" width="27" style="565" customWidth="1"/>
    <col min="10245" max="10245" width="7.33203125" style="565" customWidth="1"/>
    <col min="10246" max="10246" width="34.5" style="565" customWidth="1"/>
    <col min="10247" max="10247" width="28" style="565" customWidth="1"/>
    <col min="10248" max="10248" width="37.33203125" style="565" customWidth="1"/>
    <col min="10249" max="10249" width="20.83203125" style="565" customWidth="1"/>
    <col min="10250" max="10250" width="35.6640625" style="565" customWidth="1"/>
    <col min="10251" max="10251" width="26.5" style="565" customWidth="1"/>
    <col min="10252" max="10252" width="32.33203125" style="565" customWidth="1"/>
    <col min="10253" max="10499" width="10.83203125" style="565"/>
    <col min="10500" max="10500" width="27" style="565" customWidth="1"/>
    <col min="10501" max="10501" width="7.33203125" style="565" customWidth="1"/>
    <col min="10502" max="10502" width="34.5" style="565" customWidth="1"/>
    <col min="10503" max="10503" width="28" style="565" customWidth="1"/>
    <col min="10504" max="10504" width="37.33203125" style="565" customWidth="1"/>
    <col min="10505" max="10505" width="20.83203125" style="565" customWidth="1"/>
    <col min="10506" max="10506" width="35.6640625" style="565" customWidth="1"/>
    <col min="10507" max="10507" width="26.5" style="565" customWidth="1"/>
    <col min="10508" max="10508" width="32.33203125" style="565" customWidth="1"/>
    <col min="10509" max="10755" width="10.83203125" style="565"/>
    <col min="10756" max="10756" width="27" style="565" customWidth="1"/>
    <col min="10757" max="10757" width="7.33203125" style="565" customWidth="1"/>
    <col min="10758" max="10758" width="34.5" style="565" customWidth="1"/>
    <col min="10759" max="10759" width="28" style="565" customWidth="1"/>
    <col min="10760" max="10760" width="37.33203125" style="565" customWidth="1"/>
    <col min="10761" max="10761" width="20.83203125" style="565" customWidth="1"/>
    <col min="10762" max="10762" width="35.6640625" style="565" customWidth="1"/>
    <col min="10763" max="10763" width="26.5" style="565" customWidth="1"/>
    <col min="10764" max="10764" width="32.33203125" style="565" customWidth="1"/>
    <col min="10765" max="11011" width="10.83203125" style="565"/>
    <col min="11012" max="11012" width="27" style="565" customWidth="1"/>
    <col min="11013" max="11013" width="7.33203125" style="565" customWidth="1"/>
    <col min="11014" max="11014" width="34.5" style="565" customWidth="1"/>
    <col min="11015" max="11015" width="28" style="565" customWidth="1"/>
    <col min="11016" max="11016" width="37.33203125" style="565" customWidth="1"/>
    <col min="11017" max="11017" width="20.83203125" style="565" customWidth="1"/>
    <col min="11018" max="11018" width="35.6640625" style="565" customWidth="1"/>
    <col min="11019" max="11019" width="26.5" style="565" customWidth="1"/>
    <col min="11020" max="11020" width="32.33203125" style="565" customWidth="1"/>
    <col min="11021" max="11267" width="10.83203125" style="565"/>
    <col min="11268" max="11268" width="27" style="565" customWidth="1"/>
    <col min="11269" max="11269" width="7.33203125" style="565" customWidth="1"/>
    <col min="11270" max="11270" width="34.5" style="565" customWidth="1"/>
    <col min="11271" max="11271" width="28" style="565" customWidth="1"/>
    <col min="11272" max="11272" width="37.33203125" style="565" customWidth="1"/>
    <col min="11273" max="11273" width="20.83203125" style="565" customWidth="1"/>
    <col min="11274" max="11274" width="35.6640625" style="565" customWidth="1"/>
    <col min="11275" max="11275" width="26.5" style="565" customWidth="1"/>
    <col min="11276" max="11276" width="32.33203125" style="565" customWidth="1"/>
    <col min="11277" max="11523" width="10.83203125" style="565"/>
    <col min="11524" max="11524" width="27" style="565" customWidth="1"/>
    <col min="11525" max="11525" width="7.33203125" style="565" customWidth="1"/>
    <col min="11526" max="11526" width="34.5" style="565" customWidth="1"/>
    <col min="11527" max="11527" width="28" style="565" customWidth="1"/>
    <col min="11528" max="11528" width="37.33203125" style="565" customWidth="1"/>
    <col min="11529" max="11529" width="20.83203125" style="565" customWidth="1"/>
    <col min="11530" max="11530" width="35.6640625" style="565" customWidth="1"/>
    <col min="11531" max="11531" width="26.5" style="565" customWidth="1"/>
    <col min="11532" max="11532" width="32.33203125" style="565" customWidth="1"/>
    <col min="11533" max="11779" width="10.83203125" style="565"/>
    <col min="11780" max="11780" width="27" style="565" customWidth="1"/>
    <col min="11781" max="11781" width="7.33203125" style="565" customWidth="1"/>
    <col min="11782" max="11782" width="34.5" style="565" customWidth="1"/>
    <col min="11783" max="11783" width="28" style="565" customWidth="1"/>
    <col min="11784" max="11784" width="37.33203125" style="565" customWidth="1"/>
    <col min="11785" max="11785" width="20.83203125" style="565" customWidth="1"/>
    <col min="11786" max="11786" width="35.6640625" style="565" customWidth="1"/>
    <col min="11787" max="11787" width="26.5" style="565" customWidth="1"/>
    <col min="11788" max="11788" width="32.33203125" style="565" customWidth="1"/>
    <col min="11789" max="12035" width="10.83203125" style="565"/>
    <col min="12036" max="12036" width="27" style="565" customWidth="1"/>
    <col min="12037" max="12037" width="7.33203125" style="565" customWidth="1"/>
    <col min="12038" max="12038" width="34.5" style="565" customWidth="1"/>
    <col min="12039" max="12039" width="28" style="565" customWidth="1"/>
    <col min="12040" max="12040" width="37.33203125" style="565" customWidth="1"/>
    <col min="12041" max="12041" width="20.83203125" style="565" customWidth="1"/>
    <col min="12042" max="12042" width="35.6640625" style="565" customWidth="1"/>
    <col min="12043" max="12043" width="26.5" style="565" customWidth="1"/>
    <col min="12044" max="12044" width="32.33203125" style="565" customWidth="1"/>
    <col min="12045" max="12291" width="10.83203125" style="565"/>
    <col min="12292" max="12292" width="27" style="565" customWidth="1"/>
    <col min="12293" max="12293" width="7.33203125" style="565" customWidth="1"/>
    <col min="12294" max="12294" width="34.5" style="565" customWidth="1"/>
    <col min="12295" max="12295" width="28" style="565" customWidth="1"/>
    <col min="12296" max="12296" width="37.33203125" style="565" customWidth="1"/>
    <col min="12297" max="12297" width="20.83203125" style="565" customWidth="1"/>
    <col min="12298" max="12298" width="35.6640625" style="565" customWidth="1"/>
    <col min="12299" max="12299" width="26.5" style="565" customWidth="1"/>
    <col min="12300" max="12300" width="32.33203125" style="565" customWidth="1"/>
    <col min="12301" max="12547" width="10.83203125" style="565"/>
    <col min="12548" max="12548" width="27" style="565" customWidth="1"/>
    <col min="12549" max="12549" width="7.33203125" style="565" customWidth="1"/>
    <col min="12550" max="12550" width="34.5" style="565" customWidth="1"/>
    <col min="12551" max="12551" width="28" style="565" customWidth="1"/>
    <col min="12552" max="12552" width="37.33203125" style="565" customWidth="1"/>
    <col min="12553" max="12553" width="20.83203125" style="565" customWidth="1"/>
    <col min="12554" max="12554" width="35.6640625" style="565" customWidth="1"/>
    <col min="12555" max="12555" width="26.5" style="565" customWidth="1"/>
    <col min="12556" max="12556" width="32.33203125" style="565" customWidth="1"/>
    <col min="12557" max="12803" width="10.83203125" style="565"/>
    <col min="12804" max="12804" width="27" style="565" customWidth="1"/>
    <col min="12805" max="12805" width="7.33203125" style="565" customWidth="1"/>
    <col min="12806" max="12806" width="34.5" style="565" customWidth="1"/>
    <col min="12807" max="12807" width="28" style="565" customWidth="1"/>
    <col min="12808" max="12808" width="37.33203125" style="565" customWidth="1"/>
    <col min="12809" max="12809" width="20.83203125" style="565" customWidth="1"/>
    <col min="12810" max="12810" width="35.6640625" style="565" customWidth="1"/>
    <col min="12811" max="12811" width="26.5" style="565" customWidth="1"/>
    <col min="12812" max="12812" width="32.33203125" style="565" customWidth="1"/>
    <col min="12813" max="13059" width="10.83203125" style="565"/>
    <col min="13060" max="13060" width="27" style="565" customWidth="1"/>
    <col min="13061" max="13061" width="7.33203125" style="565" customWidth="1"/>
    <col min="13062" max="13062" width="34.5" style="565" customWidth="1"/>
    <col min="13063" max="13063" width="28" style="565" customWidth="1"/>
    <col min="13064" max="13064" width="37.33203125" style="565" customWidth="1"/>
    <col min="13065" max="13065" width="20.83203125" style="565" customWidth="1"/>
    <col min="13066" max="13066" width="35.6640625" style="565" customWidth="1"/>
    <col min="13067" max="13067" width="26.5" style="565" customWidth="1"/>
    <col min="13068" max="13068" width="32.33203125" style="565" customWidth="1"/>
    <col min="13069" max="13315" width="10.83203125" style="565"/>
    <col min="13316" max="13316" width="27" style="565" customWidth="1"/>
    <col min="13317" max="13317" width="7.33203125" style="565" customWidth="1"/>
    <col min="13318" max="13318" width="34.5" style="565" customWidth="1"/>
    <col min="13319" max="13319" width="28" style="565" customWidth="1"/>
    <col min="13320" max="13320" width="37.33203125" style="565" customWidth="1"/>
    <col min="13321" max="13321" width="20.83203125" style="565" customWidth="1"/>
    <col min="13322" max="13322" width="35.6640625" style="565" customWidth="1"/>
    <col min="13323" max="13323" width="26.5" style="565" customWidth="1"/>
    <col min="13324" max="13324" width="32.33203125" style="565" customWidth="1"/>
    <col min="13325" max="13571" width="10.83203125" style="565"/>
    <col min="13572" max="13572" width="27" style="565" customWidth="1"/>
    <col min="13573" max="13573" width="7.33203125" style="565" customWidth="1"/>
    <col min="13574" max="13574" width="34.5" style="565" customWidth="1"/>
    <col min="13575" max="13575" width="28" style="565" customWidth="1"/>
    <col min="13576" max="13576" width="37.33203125" style="565" customWidth="1"/>
    <col min="13577" max="13577" width="20.83203125" style="565" customWidth="1"/>
    <col min="13578" max="13578" width="35.6640625" style="565" customWidth="1"/>
    <col min="13579" max="13579" width="26.5" style="565" customWidth="1"/>
    <col min="13580" max="13580" width="32.33203125" style="565" customWidth="1"/>
    <col min="13581" max="13827" width="10.83203125" style="565"/>
    <col min="13828" max="13828" width="27" style="565" customWidth="1"/>
    <col min="13829" max="13829" width="7.33203125" style="565" customWidth="1"/>
    <col min="13830" max="13830" width="34.5" style="565" customWidth="1"/>
    <col min="13831" max="13831" width="28" style="565" customWidth="1"/>
    <col min="13832" max="13832" width="37.33203125" style="565" customWidth="1"/>
    <col min="13833" max="13833" width="20.83203125" style="565" customWidth="1"/>
    <col min="13834" max="13834" width="35.6640625" style="565" customWidth="1"/>
    <col min="13835" max="13835" width="26.5" style="565" customWidth="1"/>
    <col min="13836" max="13836" width="32.33203125" style="565" customWidth="1"/>
    <col min="13837" max="14083" width="10.83203125" style="565"/>
    <col min="14084" max="14084" width="27" style="565" customWidth="1"/>
    <col min="14085" max="14085" width="7.33203125" style="565" customWidth="1"/>
    <col min="14086" max="14086" width="34.5" style="565" customWidth="1"/>
    <col min="14087" max="14087" width="28" style="565" customWidth="1"/>
    <col min="14088" max="14088" width="37.33203125" style="565" customWidth="1"/>
    <col min="14089" max="14089" width="20.83203125" style="565" customWidth="1"/>
    <col min="14090" max="14090" width="35.6640625" style="565" customWidth="1"/>
    <col min="14091" max="14091" width="26.5" style="565" customWidth="1"/>
    <col min="14092" max="14092" width="32.33203125" style="565" customWidth="1"/>
    <col min="14093" max="14339" width="10.83203125" style="565"/>
    <col min="14340" max="14340" width="27" style="565" customWidth="1"/>
    <col min="14341" max="14341" width="7.33203125" style="565" customWidth="1"/>
    <col min="14342" max="14342" width="34.5" style="565" customWidth="1"/>
    <col min="14343" max="14343" width="28" style="565" customWidth="1"/>
    <col min="14344" max="14344" width="37.33203125" style="565" customWidth="1"/>
    <col min="14345" max="14345" width="20.83203125" style="565" customWidth="1"/>
    <col min="14346" max="14346" width="35.6640625" style="565" customWidth="1"/>
    <col min="14347" max="14347" width="26.5" style="565" customWidth="1"/>
    <col min="14348" max="14348" width="32.33203125" style="565" customWidth="1"/>
    <col min="14349" max="14595" width="10.83203125" style="565"/>
    <col min="14596" max="14596" width="27" style="565" customWidth="1"/>
    <col min="14597" max="14597" width="7.33203125" style="565" customWidth="1"/>
    <col min="14598" max="14598" width="34.5" style="565" customWidth="1"/>
    <col min="14599" max="14599" width="28" style="565" customWidth="1"/>
    <col min="14600" max="14600" width="37.33203125" style="565" customWidth="1"/>
    <col min="14601" max="14601" width="20.83203125" style="565" customWidth="1"/>
    <col min="14602" max="14602" width="35.6640625" style="565" customWidth="1"/>
    <col min="14603" max="14603" width="26.5" style="565" customWidth="1"/>
    <col min="14604" max="14604" width="32.33203125" style="565" customWidth="1"/>
    <col min="14605" max="14851" width="10.83203125" style="565"/>
    <col min="14852" max="14852" width="27" style="565" customWidth="1"/>
    <col min="14853" max="14853" width="7.33203125" style="565" customWidth="1"/>
    <col min="14854" max="14854" width="34.5" style="565" customWidth="1"/>
    <col min="14855" max="14855" width="28" style="565" customWidth="1"/>
    <col min="14856" max="14856" width="37.33203125" style="565" customWidth="1"/>
    <col min="14857" max="14857" width="20.83203125" style="565" customWidth="1"/>
    <col min="14858" max="14858" width="35.6640625" style="565" customWidth="1"/>
    <col min="14859" max="14859" width="26.5" style="565" customWidth="1"/>
    <col min="14860" max="14860" width="32.33203125" style="565" customWidth="1"/>
    <col min="14861" max="15107" width="10.83203125" style="565"/>
    <col min="15108" max="15108" width="27" style="565" customWidth="1"/>
    <col min="15109" max="15109" width="7.33203125" style="565" customWidth="1"/>
    <col min="15110" max="15110" width="34.5" style="565" customWidth="1"/>
    <col min="15111" max="15111" width="28" style="565" customWidth="1"/>
    <col min="15112" max="15112" width="37.33203125" style="565" customWidth="1"/>
    <col min="15113" max="15113" width="20.83203125" style="565" customWidth="1"/>
    <col min="15114" max="15114" width="35.6640625" style="565" customWidth="1"/>
    <col min="15115" max="15115" width="26.5" style="565" customWidth="1"/>
    <col min="15116" max="15116" width="32.33203125" style="565" customWidth="1"/>
    <col min="15117" max="15363" width="10.83203125" style="565"/>
    <col min="15364" max="15364" width="27" style="565" customWidth="1"/>
    <col min="15365" max="15365" width="7.33203125" style="565" customWidth="1"/>
    <col min="15366" max="15366" width="34.5" style="565" customWidth="1"/>
    <col min="15367" max="15367" width="28" style="565" customWidth="1"/>
    <col min="15368" max="15368" width="37.33203125" style="565" customWidth="1"/>
    <col min="15369" max="15369" width="20.83203125" style="565" customWidth="1"/>
    <col min="15370" max="15370" width="35.6640625" style="565" customWidth="1"/>
    <col min="15371" max="15371" width="26.5" style="565" customWidth="1"/>
    <col min="15372" max="15372" width="32.33203125" style="565" customWidth="1"/>
    <col min="15373" max="15619" width="10.83203125" style="565"/>
    <col min="15620" max="15620" width="27" style="565" customWidth="1"/>
    <col min="15621" max="15621" width="7.33203125" style="565" customWidth="1"/>
    <col min="15622" max="15622" width="34.5" style="565" customWidth="1"/>
    <col min="15623" max="15623" width="28" style="565" customWidth="1"/>
    <col min="15624" max="15624" width="37.33203125" style="565" customWidth="1"/>
    <col min="15625" max="15625" width="20.83203125" style="565" customWidth="1"/>
    <col min="15626" max="15626" width="35.6640625" style="565" customWidth="1"/>
    <col min="15627" max="15627" width="26.5" style="565" customWidth="1"/>
    <col min="15628" max="15628" width="32.33203125" style="565" customWidth="1"/>
    <col min="15629" max="15875" width="10.83203125" style="565"/>
    <col min="15876" max="15876" width="27" style="565" customWidth="1"/>
    <col min="15877" max="15877" width="7.33203125" style="565" customWidth="1"/>
    <col min="15878" max="15878" width="34.5" style="565" customWidth="1"/>
    <col min="15879" max="15879" width="28" style="565" customWidth="1"/>
    <col min="15880" max="15880" width="37.33203125" style="565" customWidth="1"/>
    <col min="15881" max="15881" width="20.83203125" style="565" customWidth="1"/>
    <col min="15882" max="15882" width="35.6640625" style="565" customWidth="1"/>
    <col min="15883" max="15883" width="26.5" style="565" customWidth="1"/>
    <col min="15884" max="15884" width="32.33203125" style="565" customWidth="1"/>
    <col min="15885" max="16131" width="10.83203125" style="565"/>
    <col min="16132" max="16132" width="27" style="565" customWidth="1"/>
    <col min="16133" max="16133" width="7.33203125" style="565" customWidth="1"/>
    <col min="16134" max="16134" width="34.5" style="565" customWidth="1"/>
    <col min="16135" max="16135" width="28" style="565" customWidth="1"/>
    <col min="16136" max="16136" width="37.33203125" style="565" customWidth="1"/>
    <col min="16137" max="16137" width="20.83203125" style="565" customWidth="1"/>
    <col min="16138" max="16138" width="35.6640625" style="565" customWidth="1"/>
    <col min="16139" max="16139" width="26.5" style="565" customWidth="1"/>
    <col min="16140" max="16140" width="32.33203125" style="565" customWidth="1"/>
    <col min="16141" max="16384" width="10.83203125" style="565"/>
  </cols>
  <sheetData>
    <row r="2" spans="1:20" ht="19" thickBot="1">
      <c r="A2" s="562"/>
      <c r="B2" s="563"/>
      <c r="C2" s="563"/>
      <c r="D2" s="563"/>
      <c r="E2" s="563"/>
      <c r="F2" s="563"/>
      <c r="G2" s="563"/>
      <c r="H2" s="563"/>
      <c r="I2" s="563"/>
      <c r="J2" s="564"/>
    </row>
    <row r="3" spans="1:20" ht="31.5" customHeight="1">
      <c r="A3" s="567"/>
      <c r="B3" s="536" t="s">
        <v>0</v>
      </c>
      <c r="C3" s="537"/>
      <c r="D3" s="537"/>
      <c r="E3" s="537"/>
      <c r="F3" s="537"/>
      <c r="G3" s="537"/>
      <c r="H3" s="537"/>
      <c r="I3" s="538"/>
      <c r="J3" s="539" t="s">
        <v>1131</v>
      </c>
    </row>
    <row r="4" spans="1:20" ht="33" customHeight="1">
      <c r="A4" s="568"/>
      <c r="B4" s="540"/>
      <c r="C4" s="541"/>
      <c r="D4" s="541"/>
      <c r="E4" s="541"/>
      <c r="F4" s="541"/>
      <c r="G4" s="541"/>
      <c r="H4" s="541"/>
      <c r="I4" s="542"/>
      <c r="J4" s="543" t="s">
        <v>115</v>
      </c>
    </row>
    <row r="5" spans="1:20" ht="29.5" customHeight="1">
      <c r="A5" s="569"/>
      <c r="B5" s="536" t="s">
        <v>3</v>
      </c>
      <c r="C5" s="537"/>
      <c r="D5" s="537"/>
      <c r="E5" s="537"/>
      <c r="F5" s="537"/>
      <c r="G5" s="537"/>
      <c r="H5" s="537"/>
      <c r="I5" s="538"/>
      <c r="J5" s="544" t="s">
        <v>4</v>
      </c>
    </row>
    <row r="6" spans="1:20" ht="19" thickBot="1">
      <c r="A6" s="570" t="s">
        <v>1245</v>
      </c>
      <c r="B6" s="571"/>
      <c r="C6" s="571"/>
      <c r="D6" s="571"/>
      <c r="E6" s="571"/>
      <c r="F6" s="571"/>
      <c r="G6" s="571"/>
      <c r="H6" s="571"/>
      <c r="I6" s="571"/>
      <c r="J6" s="572"/>
    </row>
    <row r="7" spans="1:20" s="577" customFormat="1" ht="76">
      <c r="A7" s="36" t="s">
        <v>7</v>
      </c>
      <c r="B7" s="338" t="s">
        <v>745</v>
      </c>
      <c r="C7" s="527"/>
      <c r="D7" s="37" t="s">
        <v>9</v>
      </c>
      <c r="E7" s="37" t="s">
        <v>1246</v>
      </c>
      <c r="F7" s="36" t="s">
        <v>10</v>
      </c>
      <c r="G7" s="37" t="s">
        <v>11</v>
      </c>
      <c r="H7" s="573" t="s">
        <v>652</v>
      </c>
      <c r="I7" s="573" t="s">
        <v>653</v>
      </c>
      <c r="J7" s="573" t="s">
        <v>753</v>
      </c>
      <c r="K7" s="574" t="s">
        <v>15</v>
      </c>
      <c r="L7" s="575" t="s">
        <v>13</v>
      </c>
      <c r="M7" s="574" t="s">
        <v>16</v>
      </c>
      <c r="N7" s="575" t="s">
        <v>13</v>
      </c>
      <c r="O7" s="574" t="s">
        <v>17</v>
      </c>
      <c r="P7" s="575" t="s">
        <v>13</v>
      </c>
      <c r="Q7" s="576" t="s">
        <v>18</v>
      </c>
      <c r="R7" s="576" t="s">
        <v>19</v>
      </c>
      <c r="S7" s="576" t="s">
        <v>20</v>
      </c>
      <c r="T7" s="576" t="s">
        <v>21</v>
      </c>
    </row>
    <row r="8" spans="1:20" s="577" customFormat="1" ht="409.6">
      <c r="A8" s="545" t="s">
        <v>1247</v>
      </c>
      <c r="B8" s="546" t="s">
        <v>22</v>
      </c>
      <c r="C8" s="546" t="s">
        <v>1248</v>
      </c>
      <c r="D8" s="379" t="s">
        <v>1249</v>
      </c>
      <c r="E8" s="546" t="s">
        <v>1250</v>
      </c>
      <c r="F8" s="546" t="s">
        <v>40</v>
      </c>
      <c r="G8" s="546" t="s">
        <v>1251</v>
      </c>
      <c r="H8" s="547" t="s">
        <v>1252</v>
      </c>
      <c r="I8" s="377" t="s">
        <v>1253</v>
      </c>
      <c r="J8" s="547" t="s">
        <v>665</v>
      </c>
      <c r="K8" s="578" t="s">
        <v>1254</v>
      </c>
      <c r="L8" s="579" t="s">
        <v>1255</v>
      </c>
      <c r="M8" s="578" t="s">
        <v>1256</v>
      </c>
      <c r="N8" s="579" t="s">
        <v>1677</v>
      </c>
      <c r="O8" s="490" t="s">
        <v>1257</v>
      </c>
      <c r="P8" s="580" t="s">
        <v>1678</v>
      </c>
      <c r="Q8" s="581">
        <v>0</v>
      </c>
      <c r="R8" s="581">
        <v>0.5</v>
      </c>
      <c r="S8" s="581">
        <v>0.5</v>
      </c>
      <c r="T8" s="582">
        <f>+SUM(Q8:S8)</f>
        <v>1</v>
      </c>
    </row>
    <row r="9" spans="1:20" s="577" customFormat="1" ht="171">
      <c r="A9" s="548"/>
      <c r="B9" s="546" t="s">
        <v>32</v>
      </c>
      <c r="C9" s="546" t="s">
        <v>1258</v>
      </c>
      <c r="D9" s="379" t="s">
        <v>1259</v>
      </c>
      <c r="E9" s="546" t="s">
        <v>1260</v>
      </c>
      <c r="F9" s="546" t="s">
        <v>40</v>
      </c>
      <c r="G9" s="546" t="s">
        <v>41</v>
      </c>
      <c r="H9" s="195" t="s">
        <v>27</v>
      </c>
      <c r="I9" s="196"/>
      <c r="J9" s="547" t="s">
        <v>665</v>
      </c>
      <c r="K9" s="578" t="s">
        <v>44</v>
      </c>
      <c r="L9" s="579" t="s">
        <v>45</v>
      </c>
      <c r="M9" s="578" t="s">
        <v>1261</v>
      </c>
      <c r="N9" s="579" t="s">
        <v>1262</v>
      </c>
      <c r="O9" s="491" t="s">
        <v>666</v>
      </c>
      <c r="P9" s="583" t="s">
        <v>666</v>
      </c>
      <c r="Q9" s="581">
        <v>0</v>
      </c>
      <c r="R9" s="581">
        <v>1</v>
      </c>
      <c r="S9" s="584"/>
      <c r="T9" s="582">
        <f t="shared" ref="T9:T22" si="0">+SUM(Q9:S9)</f>
        <v>1</v>
      </c>
    </row>
    <row r="10" spans="1:20" s="577" customFormat="1" ht="285">
      <c r="A10" s="548"/>
      <c r="B10" s="546" t="s">
        <v>37</v>
      </c>
      <c r="C10" s="546" t="s">
        <v>1263</v>
      </c>
      <c r="D10" s="379" t="s">
        <v>1264</v>
      </c>
      <c r="E10" s="546" t="s">
        <v>1265</v>
      </c>
      <c r="F10" s="546" t="s">
        <v>1211</v>
      </c>
      <c r="G10" s="546" t="s">
        <v>1266</v>
      </c>
      <c r="H10" s="547" t="s">
        <v>1267</v>
      </c>
      <c r="I10" s="535" t="s">
        <v>1214</v>
      </c>
      <c r="J10" s="547" t="s">
        <v>665</v>
      </c>
      <c r="K10" s="578" t="s">
        <v>44</v>
      </c>
      <c r="L10" s="579" t="s">
        <v>45</v>
      </c>
      <c r="M10" s="578" t="s">
        <v>1679</v>
      </c>
      <c r="N10" s="579" t="s">
        <v>1680</v>
      </c>
      <c r="O10" s="491" t="s">
        <v>1681</v>
      </c>
      <c r="P10" s="583" t="s">
        <v>1682</v>
      </c>
      <c r="Q10" s="581">
        <v>0</v>
      </c>
      <c r="R10" s="581">
        <v>0.5</v>
      </c>
      <c r="S10" s="584">
        <v>0.5</v>
      </c>
      <c r="T10" s="582">
        <f t="shared" si="0"/>
        <v>1</v>
      </c>
    </row>
    <row r="11" spans="1:20" ht="286" thickBot="1">
      <c r="A11" s="549"/>
      <c r="B11" s="379" t="s">
        <v>791</v>
      </c>
      <c r="C11" s="550" t="s">
        <v>1268</v>
      </c>
      <c r="D11" s="550" t="s">
        <v>1269</v>
      </c>
      <c r="E11" s="550" t="s">
        <v>1270</v>
      </c>
      <c r="F11" s="550" t="s">
        <v>25</v>
      </c>
      <c r="G11" s="550" t="s">
        <v>1271</v>
      </c>
      <c r="H11" s="373" t="s">
        <v>1272</v>
      </c>
      <c r="I11" s="585" t="s">
        <v>1273</v>
      </c>
      <c r="J11" s="547" t="s">
        <v>665</v>
      </c>
      <c r="K11" s="586" t="s">
        <v>1274</v>
      </c>
      <c r="L11" s="587" t="s">
        <v>1275</v>
      </c>
      <c r="M11" s="586" t="s">
        <v>1683</v>
      </c>
      <c r="N11" s="579" t="s">
        <v>1684</v>
      </c>
      <c r="O11" s="126" t="s">
        <v>1276</v>
      </c>
      <c r="P11" s="583" t="s">
        <v>1685</v>
      </c>
      <c r="Q11" s="581">
        <v>0.33329999999999999</v>
      </c>
      <c r="R11" s="581">
        <v>0.33329999999999999</v>
      </c>
      <c r="S11" s="584">
        <v>0</v>
      </c>
      <c r="T11" s="582">
        <f t="shared" si="0"/>
        <v>0.66659999999999997</v>
      </c>
    </row>
    <row r="12" spans="1:20" ht="180.75" customHeight="1" thickBot="1">
      <c r="A12" s="545" t="s">
        <v>1277</v>
      </c>
      <c r="B12" s="379" t="s">
        <v>46</v>
      </c>
      <c r="C12" s="379" t="s">
        <v>1278</v>
      </c>
      <c r="D12" s="379" t="s">
        <v>1279</v>
      </c>
      <c r="E12" s="379" t="s">
        <v>1280</v>
      </c>
      <c r="F12" s="379" t="s">
        <v>1281</v>
      </c>
      <c r="G12" s="391">
        <v>45260</v>
      </c>
      <c r="H12" s="373" t="s">
        <v>1282</v>
      </c>
      <c r="I12" s="373" t="s">
        <v>1283</v>
      </c>
      <c r="J12" s="547" t="s">
        <v>665</v>
      </c>
      <c r="K12" s="586" t="s">
        <v>1284</v>
      </c>
      <c r="L12" s="587" t="s">
        <v>1285</v>
      </c>
      <c r="M12" s="586" t="s">
        <v>1286</v>
      </c>
      <c r="N12" s="579" t="s">
        <v>1287</v>
      </c>
      <c r="O12" s="126" t="s">
        <v>1686</v>
      </c>
      <c r="P12" s="583" t="s">
        <v>1687</v>
      </c>
      <c r="Q12" s="581">
        <v>0.33329999999999999</v>
      </c>
      <c r="R12" s="581">
        <v>0.33329999999999999</v>
      </c>
      <c r="S12" s="584">
        <v>0.33329999999999999</v>
      </c>
      <c r="T12" s="582">
        <f>+SUM(Q12:S12)</f>
        <v>0.99990000000000001</v>
      </c>
    </row>
    <row r="13" spans="1:20" ht="409.6" thickBot="1">
      <c r="A13" s="548"/>
      <c r="B13" s="379">
        <v>2.2000000000000002</v>
      </c>
      <c r="C13" s="546" t="s">
        <v>1288</v>
      </c>
      <c r="D13" s="379" t="s">
        <v>1259</v>
      </c>
      <c r="E13" s="546" t="s">
        <v>1260</v>
      </c>
      <c r="F13" s="546" t="s">
        <v>40</v>
      </c>
      <c r="G13" s="546" t="s">
        <v>41</v>
      </c>
      <c r="H13" s="551" t="s">
        <v>27</v>
      </c>
      <c r="I13" s="551"/>
      <c r="J13" s="547" t="s">
        <v>665</v>
      </c>
      <c r="K13" s="578" t="s">
        <v>44</v>
      </c>
      <c r="L13" s="579" t="s">
        <v>45</v>
      </c>
      <c r="M13" s="578" t="s">
        <v>1289</v>
      </c>
      <c r="N13" s="579" t="s">
        <v>1688</v>
      </c>
      <c r="O13" s="580" t="s">
        <v>666</v>
      </c>
      <c r="P13" s="583" t="s">
        <v>666</v>
      </c>
      <c r="Q13" s="581">
        <v>0</v>
      </c>
      <c r="R13" s="581">
        <v>1</v>
      </c>
      <c r="S13" s="584">
        <v>0</v>
      </c>
      <c r="T13" s="582">
        <f t="shared" si="0"/>
        <v>1</v>
      </c>
    </row>
    <row r="14" spans="1:20" ht="171">
      <c r="A14" s="548"/>
      <c r="B14" s="379" t="s">
        <v>1014</v>
      </c>
      <c r="C14" s="379" t="s">
        <v>1290</v>
      </c>
      <c r="D14" s="379" t="s">
        <v>1291</v>
      </c>
      <c r="E14" s="379" t="s">
        <v>1292</v>
      </c>
      <c r="F14" s="379" t="s">
        <v>1293</v>
      </c>
      <c r="G14" s="391">
        <v>45260</v>
      </c>
      <c r="H14" s="373" t="s">
        <v>1294</v>
      </c>
      <c r="I14" s="373" t="s">
        <v>1295</v>
      </c>
      <c r="J14" s="547" t="s">
        <v>665</v>
      </c>
      <c r="K14" s="578" t="s">
        <v>44</v>
      </c>
      <c r="L14" s="579" t="s">
        <v>45</v>
      </c>
      <c r="M14" s="588" t="s">
        <v>1296</v>
      </c>
      <c r="N14" s="579" t="s">
        <v>1297</v>
      </c>
      <c r="O14" s="490" t="s">
        <v>1689</v>
      </c>
      <c r="P14" s="583" t="s">
        <v>1690</v>
      </c>
      <c r="Q14" s="581">
        <v>0</v>
      </c>
      <c r="R14" s="581">
        <v>0.5</v>
      </c>
      <c r="S14" s="584">
        <v>0.5</v>
      </c>
      <c r="T14" s="582">
        <f t="shared" si="0"/>
        <v>1</v>
      </c>
    </row>
    <row r="15" spans="1:20" ht="409.6">
      <c r="A15" s="545" t="s">
        <v>1298</v>
      </c>
      <c r="B15" s="379" t="s">
        <v>58</v>
      </c>
      <c r="C15" s="550" t="s">
        <v>1299</v>
      </c>
      <c r="D15" s="550" t="s">
        <v>1300</v>
      </c>
      <c r="E15" s="550" t="s">
        <v>1301</v>
      </c>
      <c r="F15" s="550" t="s">
        <v>1302</v>
      </c>
      <c r="G15" s="552">
        <v>45290</v>
      </c>
      <c r="H15" s="553" t="s">
        <v>1303</v>
      </c>
      <c r="I15" s="554" t="s">
        <v>1304</v>
      </c>
      <c r="J15" s="547" t="s">
        <v>665</v>
      </c>
      <c r="K15" s="578" t="s">
        <v>1305</v>
      </c>
      <c r="L15" s="579" t="s">
        <v>1306</v>
      </c>
      <c r="M15" s="578" t="s">
        <v>1307</v>
      </c>
      <c r="N15" s="579" t="s">
        <v>1308</v>
      </c>
      <c r="O15" s="491" t="s">
        <v>1309</v>
      </c>
      <c r="P15" s="583" t="s">
        <v>1310</v>
      </c>
      <c r="Q15" s="581">
        <v>0.33329999999999999</v>
      </c>
      <c r="R15" s="581">
        <v>0.33329999999999999</v>
      </c>
      <c r="S15" s="584">
        <v>0.33</v>
      </c>
      <c r="T15" s="582">
        <f t="shared" si="0"/>
        <v>0.99659999999999993</v>
      </c>
    </row>
    <row r="16" spans="1:20" ht="247">
      <c r="A16" s="548"/>
      <c r="B16" s="379" t="s">
        <v>62</v>
      </c>
      <c r="C16" s="550" t="s">
        <v>1311</v>
      </c>
      <c r="D16" s="550" t="s">
        <v>1312</v>
      </c>
      <c r="E16" s="550" t="s">
        <v>1313</v>
      </c>
      <c r="F16" s="550" t="s">
        <v>1314</v>
      </c>
      <c r="G16" s="550" t="s">
        <v>1315</v>
      </c>
      <c r="H16" s="555" t="s">
        <v>1316</v>
      </c>
      <c r="I16" s="556" t="s">
        <v>1304</v>
      </c>
      <c r="J16" s="547" t="s">
        <v>665</v>
      </c>
      <c r="K16" s="578" t="s">
        <v>1317</v>
      </c>
      <c r="L16" s="579" t="s">
        <v>1318</v>
      </c>
      <c r="M16" s="578" t="s">
        <v>1319</v>
      </c>
      <c r="N16" s="579" t="s">
        <v>1320</v>
      </c>
      <c r="O16" s="491" t="s">
        <v>1321</v>
      </c>
      <c r="P16" s="583" t="s">
        <v>1691</v>
      </c>
      <c r="Q16" s="581">
        <v>0.33329999999999999</v>
      </c>
      <c r="R16" s="581">
        <v>0.33329999999999999</v>
      </c>
      <c r="S16" s="584">
        <v>0.33</v>
      </c>
      <c r="T16" s="582">
        <f t="shared" si="0"/>
        <v>0.99659999999999993</v>
      </c>
    </row>
    <row r="17" spans="1:20" ht="409.6">
      <c r="A17" s="548"/>
      <c r="B17" s="379" t="s">
        <v>1097</v>
      </c>
      <c r="C17" s="550" t="s">
        <v>1322</v>
      </c>
      <c r="D17" s="550" t="s">
        <v>1323</v>
      </c>
      <c r="E17" s="557" t="s">
        <v>1324</v>
      </c>
      <c r="F17" s="550" t="s">
        <v>1314</v>
      </c>
      <c r="G17" s="552">
        <v>45290</v>
      </c>
      <c r="H17" s="553" t="s">
        <v>1325</v>
      </c>
      <c r="I17" s="554" t="s">
        <v>1304</v>
      </c>
      <c r="J17" s="547" t="s">
        <v>665</v>
      </c>
      <c r="K17" s="586" t="s">
        <v>1326</v>
      </c>
      <c r="L17" s="587" t="s">
        <v>1327</v>
      </c>
      <c r="M17" s="586" t="s">
        <v>1328</v>
      </c>
      <c r="N17" s="579" t="s">
        <v>1329</v>
      </c>
      <c r="O17" s="491" t="s">
        <v>1692</v>
      </c>
      <c r="P17" s="583" t="s">
        <v>1693</v>
      </c>
      <c r="Q17" s="581">
        <v>0.33329999999999999</v>
      </c>
      <c r="R17" s="581">
        <v>0.33329999999999999</v>
      </c>
      <c r="S17" s="584">
        <v>0.33</v>
      </c>
      <c r="T17" s="582">
        <f t="shared" si="0"/>
        <v>0.99659999999999993</v>
      </c>
    </row>
    <row r="18" spans="1:20" ht="209">
      <c r="A18" s="548"/>
      <c r="B18" s="379" t="s">
        <v>1106</v>
      </c>
      <c r="C18" s="550" t="s">
        <v>1330</v>
      </c>
      <c r="D18" s="550" t="s">
        <v>1331</v>
      </c>
      <c r="E18" s="550" t="s">
        <v>1331</v>
      </c>
      <c r="F18" s="550" t="s">
        <v>1314</v>
      </c>
      <c r="G18" s="391">
        <v>45290</v>
      </c>
      <c r="H18" s="553" t="s">
        <v>1332</v>
      </c>
      <c r="I18" s="554" t="s">
        <v>1333</v>
      </c>
      <c r="J18" s="547" t="s">
        <v>665</v>
      </c>
      <c r="K18" s="586" t="s">
        <v>1334</v>
      </c>
      <c r="L18" s="587" t="s">
        <v>1335</v>
      </c>
      <c r="M18" s="586" t="s">
        <v>1336</v>
      </c>
      <c r="N18" s="587" t="s">
        <v>1335</v>
      </c>
      <c r="O18" s="126" t="s">
        <v>1336</v>
      </c>
      <c r="P18" s="128" t="s">
        <v>1335</v>
      </c>
      <c r="Q18" s="581">
        <v>0.33329999999999999</v>
      </c>
      <c r="R18" s="581">
        <v>0.33329999999999999</v>
      </c>
      <c r="S18" s="584">
        <v>0.33</v>
      </c>
      <c r="T18" s="582">
        <f t="shared" si="0"/>
        <v>0.99659999999999993</v>
      </c>
    </row>
    <row r="19" spans="1:20" ht="409.6">
      <c r="A19" s="545" t="s">
        <v>1337</v>
      </c>
      <c r="B19" s="546" t="s">
        <v>70</v>
      </c>
      <c r="C19" s="557" t="s">
        <v>1338</v>
      </c>
      <c r="D19" s="557" t="s">
        <v>1339</v>
      </c>
      <c r="E19" s="557" t="s">
        <v>1340</v>
      </c>
      <c r="F19" s="550" t="s">
        <v>1341</v>
      </c>
      <c r="G19" s="558" t="s">
        <v>1342</v>
      </c>
      <c r="H19" s="547" t="s">
        <v>1343</v>
      </c>
      <c r="I19" s="554" t="s">
        <v>1333</v>
      </c>
      <c r="J19" s="547" t="s">
        <v>665</v>
      </c>
      <c r="K19" s="586" t="s">
        <v>1344</v>
      </c>
      <c r="L19" s="587" t="s">
        <v>1345</v>
      </c>
      <c r="M19" s="586" t="s">
        <v>1346</v>
      </c>
      <c r="N19" s="587" t="s">
        <v>1347</v>
      </c>
      <c r="O19" s="126" t="s">
        <v>1694</v>
      </c>
      <c r="P19" s="128" t="s">
        <v>1348</v>
      </c>
      <c r="Q19" s="581">
        <v>0.33329999999999999</v>
      </c>
      <c r="R19" s="581">
        <v>0.33329999999999999</v>
      </c>
      <c r="S19" s="584">
        <v>0.33</v>
      </c>
      <c r="T19" s="582">
        <f t="shared" si="0"/>
        <v>0.99659999999999993</v>
      </c>
    </row>
    <row r="20" spans="1:20" ht="409.6">
      <c r="A20" s="549"/>
      <c r="B20" s="546" t="s">
        <v>76</v>
      </c>
      <c r="C20" s="557" t="s">
        <v>1349</v>
      </c>
      <c r="D20" s="557" t="s">
        <v>1350</v>
      </c>
      <c r="E20" s="550" t="s">
        <v>1351</v>
      </c>
      <c r="F20" s="550" t="s">
        <v>1314</v>
      </c>
      <c r="G20" s="552">
        <v>45260</v>
      </c>
      <c r="H20" s="559" t="s">
        <v>1352</v>
      </c>
      <c r="I20" s="554" t="s">
        <v>1333</v>
      </c>
      <c r="J20" s="547" t="s">
        <v>665</v>
      </c>
      <c r="K20" s="586" t="s">
        <v>1700</v>
      </c>
      <c r="L20" s="587" t="s">
        <v>1353</v>
      </c>
      <c r="M20" s="586" t="s">
        <v>1695</v>
      </c>
      <c r="N20" s="587" t="s">
        <v>1354</v>
      </c>
      <c r="O20" s="126" t="s">
        <v>1696</v>
      </c>
      <c r="P20" s="128" t="s">
        <v>1697</v>
      </c>
      <c r="Q20" s="581">
        <v>0.33329999999999999</v>
      </c>
      <c r="R20" s="581">
        <v>0.67</v>
      </c>
      <c r="S20" s="584">
        <v>0</v>
      </c>
      <c r="T20" s="582">
        <f t="shared" si="0"/>
        <v>1.0033000000000001</v>
      </c>
    </row>
    <row r="21" spans="1:20" ht="96" thickBot="1">
      <c r="A21" s="560" t="s">
        <v>1355</v>
      </c>
      <c r="B21" s="546" t="s">
        <v>107</v>
      </c>
      <c r="C21" s="546" t="s">
        <v>1356</v>
      </c>
      <c r="D21" s="546" t="s">
        <v>1357</v>
      </c>
      <c r="E21" s="546" t="s">
        <v>1358</v>
      </c>
      <c r="F21" s="546" t="s">
        <v>40</v>
      </c>
      <c r="G21" s="546" t="s">
        <v>1359</v>
      </c>
      <c r="H21" s="195" t="s">
        <v>27</v>
      </c>
      <c r="I21" s="196"/>
      <c r="J21" s="547" t="s">
        <v>665</v>
      </c>
      <c r="K21" s="578" t="s">
        <v>44</v>
      </c>
      <c r="L21" s="579" t="s">
        <v>635</v>
      </c>
      <c r="M21" s="588" t="s">
        <v>1360</v>
      </c>
      <c r="N21" s="587" t="s">
        <v>1361</v>
      </c>
      <c r="O21" s="126" t="s">
        <v>666</v>
      </c>
      <c r="P21" s="128" t="s">
        <v>666</v>
      </c>
      <c r="Q21" s="581"/>
      <c r="R21" s="581">
        <v>1</v>
      </c>
      <c r="S21" s="584">
        <v>0</v>
      </c>
      <c r="T21" s="582">
        <f t="shared" si="0"/>
        <v>1</v>
      </c>
    </row>
    <row r="22" spans="1:20" ht="385.5" customHeight="1" thickBot="1">
      <c r="A22" s="561"/>
      <c r="B22" s="546" t="s">
        <v>1226</v>
      </c>
      <c r="C22" s="546" t="s">
        <v>1362</v>
      </c>
      <c r="D22" s="546" t="s">
        <v>1363</v>
      </c>
      <c r="E22" s="546" t="s">
        <v>1364</v>
      </c>
      <c r="F22" s="546" t="s">
        <v>40</v>
      </c>
      <c r="G22" s="546" t="s">
        <v>1365</v>
      </c>
      <c r="H22" s="547" t="s">
        <v>1366</v>
      </c>
      <c r="I22" s="377" t="s">
        <v>1253</v>
      </c>
      <c r="J22" s="547" t="s">
        <v>665</v>
      </c>
      <c r="K22" s="578" t="s">
        <v>44</v>
      </c>
      <c r="L22" s="579" t="s">
        <v>45</v>
      </c>
      <c r="M22" s="588" t="s">
        <v>1698</v>
      </c>
      <c r="N22" s="587" t="s">
        <v>1367</v>
      </c>
      <c r="O22" s="126" t="s">
        <v>1368</v>
      </c>
      <c r="P22" s="128" t="s">
        <v>1699</v>
      </c>
      <c r="Q22" s="581">
        <v>0</v>
      </c>
      <c r="R22" s="581">
        <v>0</v>
      </c>
      <c r="S22" s="584">
        <v>1</v>
      </c>
      <c r="T22" s="582">
        <f t="shared" si="0"/>
        <v>1</v>
      </c>
    </row>
    <row r="23" spans="1:20" ht="20" thickBot="1">
      <c r="P23" s="589" t="s">
        <v>724</v>
      </c>
      <c r="Q23" s="496">
        <v>0.17</v>
      </c>
      <c r="R23" s="496">
        <f>+AVERAGE(R8:R22)</f>
        <v>0.5002066666666668</v>
      </c>
      <c r="S23" s="496">
        <f>+AVERAGE(S8:S22)</f>
        <v>0.32023571428571429</v>
      </c>
      <c r="T23" s="496">
        <f>+SUM(Q23:S23)</f>
        <v>0.99044238095238113</v>
      </c>
    </row>
  </sheetData>
  <mergeCells count="13">
    <mergeCell ref="H21:I21"/>
    <mergeCell ref="A8:A11"/>
    <mergeCell ref="A12:A14"/>
    <mergeCell ref="A15:A18"/>
    <mergeCell ref="A19:A20"/>
    <mergeCell ref="H9:I9"/>
    <mergeCell ref="H13:I13"/>
    <mergeCell ref="A2:J2"/>
    <mergeCell ref="B3:I4"/>
    <mergeCell ref="A6:J6"/>
    <mergeCell ref="B7:C7"/>
    <mergeCell ref="A3:A5"/>
    <mergeCell ref="B5:I5"/>
  </mergeCells>
  <hyperlinks>
    <hyperlink ref="I18" r:id="rId1" xr:uid="{00000000-0004-0000-0500-000000000000}"/>
    <hyperlink ref="I15" r:id="rId2" xr:uid="{00000000-0004-0000-0500-000001000000}"/>
    <hyperlink ref="I16" r:id="rId3" xr:uid="{00000000-0004-0000-0500-000002000000}"/>
    <hyperlink ref="I17" r:id="rId4" xr:uid="{00000000-0004-0000-0500-000003000000}"/>
    <hyperlink ref="I19:I20" r:id="rId5" display="https://drive.google.com/drive/folders/1E3IO09Am-oX9hoNYm9OpickdmWCrcj9-" xr:uid="{00000000-0004-0000-0500-000004000000}"/>
    <hyperlink ref="I22" r:id="rId6" xr:uid="{00000000-0004-0000-0500-000005000000}"/>
    <hyperlink ref="I8" r:id="rId7" xr:uid="{DA9FF914-F600-400D-BCBF-E6C7E3E6E9F8}"/>
    <hyperlink ref="I10" r:id="rId8" xr:uid="{9033DBBC-0E2E-4E7F-83E4-D1D6EA4BAFAF}"/>
    <hyperlink ref="I11" r:id="rId9" xr:uid="{B8429E3F-8984-4DF9-9E66-7FAA11105532}"/>
  </hyperlinks>
  <pageMargins left="0.7" right="0.7" top="0.75" bottom="0.75" header="0.3" footer="0.3"/>
  <pageSetup paperSize="8" fitToHeight="0" orientation="landscape"/>
  <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G90"/>
  <sheetViews>
    <sheetView showGridLines="0" tabSelected="1" zoomScale="70" zoomScaleNormal="70" workbookViewId="0">
      <selection activeCell="B7" sqref="B7:C7"/>
    </sheetView>
  </sheetViews>
  <sheetFormatPr baseColWidth="10" defaultColWidth="14.5" defaultRowHeight="18"/>
  <cols>
    <col min="1" max="1" width="27.33203125" style="488" customWidth="1"/>
    <col min="2" max="2" width="11.5" style="488" customWidth="1"/>
    <col min="3" max="3" width="48.83203125" style="488" customWidth="1"/>
    <col min="4" max="4" width="36.6640625" style="488" customWidth="1"/>
    <col min="5" max="5" width="30.83203125" style="488" customWidth="1"/>
    <col min="6" max="6" width="34.5" style="488" customWidth="1"/>
    <col min="7" max="8" width="28.1640625" style="488" customWidth="1"/>
    <col min="9" max="9" width="64" style="488" customWidth="1"/>
    <col min="10" max="10" width="37.5" style="488" customWidth="1"/>
    <col min="11" max="11" width="43.83203125" style="488" customWidth="1"/>
    <col min="12" max="12" width="57.33203125" style="488" bestFit="1" customWidth="1"/>
    <col min="13" max="13" width="17.83203125" style="488" bestFit="1" customWidth="1"/>
    <col min="14" max="14" width="78.83203125" style="488" bestFit="1" customWidth="1"/>
    <col min="15" max="15" width="52.1640625" style="488" bestFit="1" customWidth="1"/>
    <col min="16" max="16" width="78.83203125" style="488" bestFit="1" customWidth="1"/>
    <col min="17" max="17" width="52.1640625" style="488" bestFit="1" customWidth="1"/>
    <col min="18" max="21" width="26.1640625" style="521" customWidth="1"/>
    <col min="22" max="33" width="11.5" style="488" customWidth="1"/>
    <col min="34" max="16384" width="14.5" style="488"/>
  </cols>
  <sheetData>
    <row r="1" spans="1:33">
      <c r="A1" s="119"/>
      <c r="B1" s="119"/>
      <c r="C1" s="119"/>
      <c r="D1" s="119"/>
      <c r="E1" s="119"/>
      <c r="F1" s="119"/>
      <c r="G1" s="119"/>
      <c r="H1" s="119"/>
      <c r="I1" s="119"/>
      <c r="J1" s="119"/>
      <c r="K1" s="119"/>
      <c r="L1" s="119"/>
      <c r="M1" s="119"/>
      <c r="N1" s="119"/>
      <c r="O1" s="119"/>
      <c r="P1" s="119"/>
      <c r="Q1" s="119"/>
      <c r="R1" s="134"/>
      <c r="S1" s="134"/>
      <c r="T1" s="134"/>
      <c r="U1" s="134"/>
      <c r="V1" s="119"/>
      <c r="W1" s="119"/>
      <c r="X1" s="119"/>
      <c r="Y1" s="119"/>
      <c r="Z1" s="119"/>
      <c r="AA1" s="119"/>
      <c r="AB1" s="119"/>
      <c r="AC1" s="119"/>
      <c r="AD1" s="119"/>
      <c r="AE1" s="119"/>
      <c r="AF1" s="119"/>
      <c r="AG1" s="119"/>
    </row>
    <row r="2" spans="1:33">
      <c r="A2" s="605"/>
      <c r="B2" s="590" t="s">
        <v>0</v>
      </c>
      <c r="C2" s="606"/>
      <c r="D2" s="606"/>
      <c r="E2" s="606"/>
      <c r="F2" s="606"/>
      <c r="G2" s="606"/>
      <c r="H2" s="606"/>
      <c r="I2" s="606"/>
      <c r="J2" s="606"/>
      <c r="K2" s="607"/>
      <c r="L2" s="119"/>
      <c r="M2" s="119"/>
      <c r="N2" s="119"/>
      <c r="O2" s="119"/>
      <c r="P2" s="119"/>
      <c r="Q2" s="119"/>
      <c r="R2" s="134"/>
      <c r="S2" s="134"/>
      <c r="T2" s="134"/>
      <c r="U2" s="134"/>
      <c r="V2" s="119"/>
      <c r="W2" s="119"/>
      <c r="X2" s="119"/>
      <c r="Y2" s="119"/>
      <c r="Z2" s="119"/>
      <c r="AA2" s="119"/>
      <c r="AB2" s="119"/>
      <c r="AC2" s="119"/>
      <c r="AD2" s="119"/>
      <c r="AE2" s="119"/>
      <c r="AF2" s="119"/>
      <c r="AG2" s="119"/>
    </row>
    <row r="3" spans="1:33">
      <c r="A3" s="608"/>
      <c r="B3" s="591" t="s">
        <v>1369</v>
      </c>
      <c r="C3" s="606"/>
      <c r="D3" s="606"/>
      <c r="E3" s="606"/>
      <c r="F3" s="606"/>
      <c r="G3" s="606"/>
      <c r="H3" s="606"/>
      <c r="I3" s="606"/>
      <c r="J3" s="606"/>
      <c r="K3" s="607"/>
      <c r="L3" s="119"/>
      <c r="M3" s="119"/>
      <c r="N3" s="119"/>
      <c r="O3" s="119"/>
      <c r="P3" s="119"/>
      <c r="Q3" s="119"/>
      <c r="R3" s="134"/>
      <c r="S3" s="134"/>
      <c r="T3" s="134"/>
      <c r="U3" s="134"/>
      <c r="V3" s="119"/>
      <c r="W3" s="119"/>
      <c r="X3" s="119"/>
      <c r="Y3" s="119"/>
      <c r="Z3" s="119"/>
      <c r="AA3" s="119"/>
      <c r="AB3" s="119"/>
      <c r="AC3" s="119"/>
      <c r="AD3" s="119"/>
      <c r="AE3" s="119"/>
      <c r="AF3" s="119"/>
      <c r="AG3" s="119"/>
    </row>
    <row r="4" spans="1:33">
      <c r="A4" s="609"/>
      <c r="B4" s="591" t="s">
        <v>1370</v>
      </c>
      <c r="C4" s="606"/>
      <c r="D4" s="606"/>
      <c r="E4" s="606"/>
      <c r="F4" s="606"/>
      <c r="G4" s="606"/>
      <c r="H4" s="606"/>
      <c r="I4" s="606"/>
      <c r="J4" s="606"/>
      <c r="K4" s="607"/>
      <c r="L4" s="119"/>
      <c r="M4" s="119"/>
      <c r="N4" s="119"/>
      <c r="O4" s="119"/>
      <c r="P4" s="119"/>
      <c r="Q4" s="119"/>
      <c r="R4" s="134"/>
      <c r="S4" s="134"/>
      <c r="T4" s="134"/>
      <c r="U4" s="134"/>
      <c r="V4" s="119"/>
      <c r="W4" s="119"/>
      <c r="X4" s="119"/>
      <c r="Y4" s="119"/>
      <c r="Z4" s="119"/>
      <c r="AA4" s="119"/>
      <c r="AB4" s="119"/>
      <c r="AC4" s="119"/>
      <c r="AD4" s="119"/>
      <c r="AE4" s="119"/>
      <c r="AF4" s="119"/>
      <c r="AG4" s="119"/>
    </row>
    <row r="5" spans="1:33">
      <c r="A5" s="119"/>
      <c r="B5" s="592"/>
      <c r="C5" s="592"/>
      <c r="D5" s="592"/>
      <c r="E5" s="592"/>
      <c r="F5" s="592"/>
      <c r="G5" s="592"/>
      <c r="H5" s="592"/>
      <c r="I5" s="592"/>
      <c r="J5" s="592"/>
      <c r="K5" s="592"/>
      <c r="L5" s="119"/>
      <c r="M5" s="119"/>
      <c r="N5" s="119"/>
      <c r="O5" s="119"/>
      <c r="P5" s="119"/>
      <c r="Q5" s="119"/>
      <c r="R5" s="134"/>
      <c r="S5" s="134"/>
      <c r="T5" s="134"/>
      <c r="U5" s="134"/>
      <c r="V5" s="119"/>
      <c r="W5" s="119"/>
      <c r="X5" s="119"/>
      <c r="Y5" s="119"/>
      <c r="Z5" s="119"/>
      <c r="AA5" s="119"/>
      <c r="AB5" s="119"/>
      <c r="AC5" s="119"/>
      <c r="AD5" s="119"/>
      <c r="AE5" s="119"/>
      <c r="AF5" s="119"/>
      <c r="AG5" s="119"/>
    </row>
    <row r="6" spans="1:33">
      <c r="A6" s="340" t="s">
        <v>1371</v>
      </c>
      <c r="B6" s="610" t="s">
        <v>1372</v>
      </c>
      <c r="C6" s="611"/>
      <c r="D6" s="611"/>
      <c r="E6" s="611"/>
      <c r="F6" s="611"/>
      <c r="G6" s="611"/>
      <c r="H6" s="611"/>
      <c r="I6" s="611"/>
      <c r="J6" s="611"/>
      <c r="K6" s="611"/>
      <c r="L6" s="119"/>
      <c r="M6" s="119"/>
      <c r="N6" s="119"/>
      <c r="O6" s="119"/>
      <c r="P6" s="119"/>
      <c r="Q6" s="119"/>
      <c r="R6" s="134"/>
      <c r="S6" s="134"/>
      <c r="T6" s="134"/>
      <c r="U6" s="134"/>
      <c r="V6" s="119"/>
      <c r="W6" s="119"/>
      <c r="X6" s="119"/>
      <c r="Y6" s="119"/>
      <c r="Z6" s="119"/>
      <c r="AA6" s="119"/>
      <c r="AB6" s="119"/>
      <c r="AC6" s="119"/>
      <c r="AD6" s="119"/>
      <c r="AE6" s="119"/>
      <c r="AF6" s="119"/>
      <c r="AG6" s="119"/>
    </row>
    <row r="7" spans="1:33" ht="95">
      <c r="A7" s="611"/>
      <c r="B7" s="341" t="s">
        <v>745</v>
      </c>
      <c r="C7" s="612"/>
      <c r="D7" s="96" t="s">
        <v>1373</v>
      </c>
      <c r="E7" s="97" t="s">
        <v>1374</v>
      </c>
      <c r="F7" s="96" t="s">
        <v>746</v>
      </c>
      <c r="G7" s="96" t="s">
        <v>1375</v>
      </c>
      <c r="H7" s="613" t="s">
        <v>1376</v>
      </c>
      <c r="I7" s="573" t="s">
        <v>652</v>
      </c>
      <c r="J7" s="573" t="s">
        <v>653</v>
      </c>
      <c r="K7" s="573" t="s">
        <v>753</v>
      </c>
      <c r="L7" s="614" t="s">
        <v>15</v>
      </c>
      <c r="M7" s="614" t="s">
        <v>13</v>
      </c>
      <c r="N7" s="614" t="s">
        <v>16</v>
      </c>
      <c r="O7" s="614" t="s">
        <v>13</v>
      </c>
      <c r="P7" s="614" t="s">
        <v>17</v>
      </c>
      <c r="Q7" s="614" t="s">
        <v>13</v>
      </c>
      <c r="R7" s="576" t="s">
        <v>18</v>
      </c>
      <c r="S7" s="576" t="s">
        <v>19</v>
      </c>
      <c r="T7" s="576" t="s">
        <v>20</v>
      </c>
      <c r="U7" s="576" t="s">
        <v>21</v>
      </c>
      <c r="V7" s="119"/>
      <c r="W7" s="119"/>
      <c r="X7" s="119"/>
      <c r="Y7" s="119"/>
      <c r="Z7" s="119"/>
      <c r="AA7" s="119"/>
      <c r="AB7" s="119"/>
      <c r="AC7" s="119"/>
      <c r="AD7" s="119"/>
      <c r="AE7" s="119"/>
      <c r="AF7" s="119"/>
      <c r="AG7" s="119"/>
    </row>
    <row r="8" spans="1:33" ht="76">
      <c r="A8" s="339" t="s">
        <v>1377</v>
      </c>
      <c r="B8" s="593" t="s">
        <v>22</v>
      </c>
      <c r="C8" s="594" t="s">
        <v>1378</v>
      </c>
      <c r="D8" s="595" t="s">
        <v>1379</v>
      </c>
      <c r="E8" s="594" t="s">
        <v>1380</v>
      </c>
      <c r="F8" s="594" t="s">
        <v>25</v>
      </c>
      <c r="G8" s="595" t="s">
        <v>1381</v>
      </c>
      <c r="H8" s="596"/>
      <c r="I8" s="597" t="s">
        <v>1382</v>
      </c>
      <c r="J8" s="604" t="s">
        <v>1383</v>
      </c>
      <c r="K8" s="598" t="s">
        <v>665</v>
      </c>
      <c r="L8" s="578" t="s">
        <v>44</v>
      </c>
      <c r="M8" s="578" t="s">
        <v>45</v>
      </c>
      <c r="N8" s="578" t="s">
        <v>1384</v>
      </c>
      <c r="O8" s="578" t="s">
        <v>45</v>
      </c>
      <c r="P8" s="490" t="s">
        <v>1701</v>
      </c>
      <c r="Q8" s="615" t="s">
        <v>1385</v>
      </c>
      <c r="R8" s="150">
        <v>0</v>
      </c>
      <c r="S8" s="150">
        <v>0</v>
      </c>
      <c r="T8" s="150">
        <v>0.5</v>
      </c>
      <c r="U8" s="616">
        <v>0</v>
      </c>
      <c r="V8" s="119"/>
      <c r="W8" s="119"/>
      <c r="X8" s="119"/>
      <c r="Y8" s="119"/>
      <c r="Z8" s="119"/>
      <c r="AA8" s="119"/>
      <c r="AB8" s="119"/>
      <c r="AC8" s="119"/>
      <c r="AD8" s="119"/>
      <c r="AE8" s="119"/>
      <c r="AF8" s="119"/>
      <c r="AG8" s="119"/>
    </row>
    <row r="9" spans="1:33" ht="133">
      <c r="A9" s="617"/>
      <c r="B9" s="593" t="s">
        <v>32</v>
      </c>
      <c r="C9" s="594" t="s">
        <v>1386</v>
      </c>
      <c r="D9" s="594" t="s">
        <v>1387</v>
      </c>
      <c r="E9" s="595" t="s">
        <v>1388</v>
      </c>
      <c r="F9" s="594" t="s">
        <v>25</v>
      </c>
      <c r="G9" s="595" t="s">
        <v>1381</v>
      </c>
      <c r="H9" s="596"/>
      <c r="I9" s="598" t="s">
        <v>1389</v>
      </c>
      <c r="J9" s="604" t="s">
        <v>1390</v>
      </c>
      <c r="K9" s="598" t="s">
        <v>665</v>
      </c>
      <c r="L9" s="578" t="s">
        <v>1391</v>
      </c>
      <c r="M9" s="578" t="s">
        <v>1392</v>
      </c>
      <c r="N9" s="578" t="s">
        <v>1393</v>
      </c>
      <c r="O9" s="578" t="s">
        <v>1394</v>
      </c>
      <c r="P9" s="491" t="s">
        <v>1702</v>
      </c>
      <c r="Q9" s="618" t="s">
        <v>1703</v>
      </c>
      <c r="R9" s="150">
        <v>0.33329999999999999</v>
      </c>
      <c r="S9" s="150">
        <v>0.33329999999999999</v>
      </c>
      <c r="T9" s="167">
        <v>0.33329999999999999</v>
      </c>
      <c r="U9" s="616">
        <f>+SUM(R9:T9)</f>
        <v>0.99990000000000001</v>
      </c>
      <c r="V9" s="119"/>
      <c r="W9" s="119"/>
      <c r="X9" s="119"/>
      <c r="Y9" s="119"/>
      <c r="Z9" s="119"/>
      <c r="AA9" s="119"/>
      <c r="AB9" s="119"/>
      <c r="AC9" s="119"/>
      <c r="AD9" s="119"/>
      <c r="AE9" s="119"/>
      <c r="AF9" s="119"/>
      <c r="AG9" s="119"/>
    </row>
    <row r="10" spans="1:33" ht="152">
      <c r="A10" s="619"/>
      <c r="B10" s="599" t="s">
        <v>37</v>
      </c>
      <c r="C10" s="595" t="s">
        <v>1395</v>
      </c>
      <c r="D10" s="595" t="s">
        <v>1379</v>
      </c>
      <c r="E10" s="595" t="s">
        <v>1396</v>
      </c>
      <c r="F10" s="594" t="s">
        <v>25</v>
      </c>
      <c r="G10" s="595" t="s">
        <v>1397</v>
      </c>
      <c r="H10" s="596"/>
      <c r="I10" s="600" t="s">
        <v>1398</v>
      </c>
      <c r="J10" s="620" t="s">
        <v>1399</v>
      </c>
      <c r="K10" s="598" t="s">
        <v>665</v>
      </c>
      <c r="L10" s="578" t="s">
        <v>1400</v>
      </c>
      <c r="M10" s="578" t="s">
        <v>1401</v>
      </c>
      <c r="N10" s="621" t="s">
        <v>1402</v>
      </c>
      <c r="O10" s="578" t="s">
        <v>1403</v>
      </c>
      <c r="P10" s="491" t="s">
        <v>1704</v>
      </c>
      <c r="Q10" s="618" t="s">
        <v>1705</v>
      </c>
      <c r="R10" s="150">
        <v>0.33329999999999999</v>
      </c>
      <c r="S10" s="150">
        <v>0.25</v>
      </c>
      <c r="T10" s="167">
        <v>0.42</v>
      </c>
      <c r="U10" s="616">
        <f>+SUM(R10:T10)</f>
        <v>1.0032999999999999</v>
      </c>
      <c r="V10" s="119"/>
      <c r="W10" s="119"/>
      <c r="X10" s="119"/>
      <c r="Y10" s="119"/>
      <c r="Z10" s="119"/>
      <c r="AA10" s="119"/>
      <c r="AB10" s="119"/>
      <c r="AC10" s="119"/>
      <c r="AD10" s="119"/>
      <c r="AE10" s="119"/>
      <c r="AF10" s="119"/>
      <c r="AG10" s="119"/>
    </row>
    <row r="11" spans="1:33" ht="285">
      <c r="A11" s="339" t="s">
        <v>1404</v>
      </c>
      <c r="B11" s="593" t="s">
        <v>46</v>
      </c>
      <c r="C11" s="594" t="s">
        <v>1405</v>
      </c>
      <c r="D11" s="594" t="s">
        <v>1406</v>
      </c>
      <c r="E11" s="594" t="s">
        <v>1407</v>
      </c>
      <c r="F11" s="594" t="s">
        <v>25</v>
      </c>
      <c r="G11" s="601" t="s">
        <v>1397</v>
      </c>
      <c r="H11" s="596"/>
      <c r="I11" s="598" t="s">
        <v>1408</v>
      </c>
      <c r="J11" s="602" t="s">
        <v>1390</v>
      </c>
      <c r="K11" s="598" t="s">
        <v>665</v>
      </c>
      <c r="L11" s="578" t="s">
        <v>1409</v>
      </c>
      <c r="M11" s="578" t="s">
        <v>635</v>
      </c>
      <c r="N11" s="578" t="s">
        <v>1706</v>
      </c>
      <c r="O11" s="578" t="s">
        <v>1410</v>
      </c>
      <c r="P11" s="491" t="s">
        <v>1411</v>
      </c>
      <c r="Q11" s="618" t="s">
        <v>1412</v>
      </c>
      <c r="R11" s="150"/>
      <c r="S11" s="150">
        <v>0.5</v>
      </c>
      <c r="T11" s="167">
        <v>0.5</v>
      </c>
      <c r="U11" s="616">
        <f t="shared" ref="U11:U13" si="0">+SUM(R11:T11)</f>
        <v>1</v>
      </c>
      <c r="V11" s="119"/>
      <c r="W11" s="119"/>
      <c r="X11" s="119"/>
      <c r="Y11" s="119"/>
      <c r="Z11" s="119"/>
      <c r="AA11" s="119"/>
      <c r="AB11" s="119"/>
      <c r="AC11" s="119"/>
      <c r="AD11" s="119"/>
      <c r="AE11" s="119"/>
      <c r="AF11" s="119"/>
      <c r="AG11" s="119"/>
    </row>
    <row r="12" spans="1:33" ht="228">
      <c r="A12" s="617"/>
      <c r="B12" s="603" t="s">
        <v>52</v>
      </c>
      <c r="C12" s="594" t="s">
        <v>1413</v>
      </c>
      <c r="D12" s="594" t="s">
        <v>1414</v>
      </c>
      <c r="E12" s="594" t="s">
        <v>1415</v>
      </c>
      <c r="F12" s="594" t="s">
        <v>25</v>
      </c>
      <c r="G12" s="601" t="s">
        <v>1397</v>
      </c>
      <c r="H12" s="596"/>
      <c r="I12" s="598" t="s">
        <v>1416</v>
      </c>
      <c r="J12" s="602" t="s">
        <v>1390</v>
      </c>
      <c r="K12" s="598" t="s">
        <v>665</v>
      </c>
      <c r="L12" s="578" t="s">
        <v>1409</v>
      </c>
      <c r="M12" s="578" t="s">
        <v>635</v>
      </c>
      <c r="N12" s="578" t="s">
        <v>1417</v>
      </c>
      <c r="O12" s="578" t="s">
        <v>1418</v>
      </c>
      <c r="P12" s="491" t="s">
        <v>1707</v>
      </c>
      <c r="Q12" s="618" t="s">
        <v>1708</v>
      </c>
      <c r="R12" s="150"/>
      <c r="S12" s="150">
        <v>0.5</v>
      </c>
      <c r="T12" s="167">
        <v>0.5</v>
      </c>
      <c r="U12" s="616">
        <f t="shared" si="0"/>
        <v>1</v>
      </c>
      <c r="V12" s="119"/>
      <c r="W12" s="119"/>
      <c r="X12" s="119"/>
      <c r="Y12" s="119"/>
      <c r="Z12" s="119"/>
      <c r="AA12" s="119"/>
      <c r="AB12" s="119"/>
      <c r="AC12" s="119"/>
      <c r="AD12" s="119"/>
      <c r="AE12" s="119"/>
      <c r="AF12" s="119"/>
      <c r="AG12" s="119"/>
    </row>
    <row r="13" spans="1:33" ht="76">
      <c r="A13" s="622"/>
      <c r="B13" s="603" t="s">
        <v>1014</v>
      </c>
      <c r="C13" s="594" t="s">
        <v>1419</v>
      </c>
      <c r="D13" s="594" t="s">
        <v>1420</v>
      </c>
      <c r="E13" s="594" t="s">
        <v>1421</v>
      </c>
      <c r="F13" s="594" t="s">
        <v>25</v>
      </c>
      <c r="G13" s="601" t="s">
        <v>359</v>
      </c>
      <c r="H13" s="596"/>
      <c r="I13" s="597" t="s">
        <v>1422</v>
      </c>
      <c r="J13" s="604" t="s">
        <v>1423</v>
      </c>
      <c r="K13" s="598" t="s">
        <v>665</v>
      </c>
      <c r="L13" s="578" t="s">
        <v>1424</v>
      </c>
      <c r="M13" s="578" t="s">
        <v>45</v>
      </c>
      <c r="N13" s="578" t="s">
        <v>1425</v>
      </c>
      <c r="O13" s="578" t="s">
        <v>45</v>
      </c>
      <c r="P13" s="491" t="s">
        <v>1709</v>
      </c>
      <c r="Q13" s="618" t="s">
        <v>1710</v>
      </c>
      <c r="R13" s="150">
        <v>0</v>
      </c>
      <c r="S13" s="150">
        <v>0</v>
      </c>
      <c r="T13" s="167">
        <v>1</v>
      </c>
      <c r="U13" s="616">
        <f t="shared" si="0"/>
        <v>1</v>
      </c>
      <c r="V13" s="119"/>
      <c r="W13" s="119"/>
      <c r="X13" s="119"/>
      <c r="Y13" s="119"/>
      <c r="Z13" s="119"/>
      <c r="AA13" s="119"/>
      <c r="AB13" s="119"/>
      <c r="AC13" s="119"/>
      <c r="AD13" s="119"/>
      <c r="AE13" s="119"/>
      <c r="AF13" s="119"/>
      <c r="AG13" s="119"/>
    </row>
    <row r="14" spans="1:33" ht="20" thickBot="1">
      <c r="A14" s="119"/>
      <c r="B14" s="119"/>
      <c r="C14" s="119"/>
      <c r="D14" s="119"/>
      <c r="E14" s="119"/>
      <c r="F14" s="119"/>
      <c r="G14" s="119"/>
      <c r="H14" s="119"/>
      <c r="I14" s="119"/>
      <c r="J14" s="119"/>
      <c r="K14" s="119"/>
      <c r="L14" s="119"/>
      <c r="M14" s="119"/>
      <c r="N14" s="119"/>
      <c r="O14" s="119"/>
      <c r="P14" s="119"/>
      <c r="Q14" s="589" t="s">
        <v>724</v>
      </c>
      <c r="R14" s="623">
        <f>AVERAGE(R8:R13)</f>
        <v>0.16664999999999999</v>
      </c>
      <c r="S14" s="623">
        <f t="shared" ref="S14:T14" si="1">AVERAGE(S8:S13)</f>
        <v>0.2638833333333333</v>
      </c>
      <c r="T14" s="623">
        <f t="shared" si="1"/>
        <v>0.54221666666666668</v>
      </c>
      <c r="U14" s="624">
        <f>SUM(R14:T14)</f>
        <v>0.97275</v>
      </c>
      <c r="V14" s="119"/>
      <c r="W14" s="119"/>
      <c r="X14" s="119"/>
      <c r="Y14" s="119"/>
      <c r="Z14" s="119"/>
      <c r="AA14" s="119"/>
      <c r="AB14" s="119"/>
      <c r="AC14" s="119"/>
      <c r="AD14" s="119"/>
      <c r="AE14" s="119"/>
      <c r="AF14" s="119"/>
      <c r="AG14" s="119"/>
    </row>
    <row r="15" spans="1:33">
      <c r="A15" s="119"/>
      <c r="B15" s="119"/>
      <c r="C15" s="119"/>
      <c r="D15" s="119"/>
      <c r="E15" s="119"/>
      <c r="F15" s="119"/>
      <c r="G15" s="119"/>
      <c r="H15" s="119"/>
      <c r="I15" s="119"/>
      <c r="J15" s="119"/>
      <c r="K15" s="119"/>
      <c r="L15" s="119"/>
      <c r="M15" s="119"/>
      <c r="N15" s="119"/>
      <c r="O15" s="119"/>
      <c r="P15" s="119"/>
      <c r="Q15" s="119"/>
      <c r="R15" s="134"/>
      <c r="S15" s="134"/>
      <c r="T15" s="134"/>
      <c r="U15" s="134"/>
      <c r="V15" s="119"/>
      <c r="W15" s="119"/>
      <c r="X15" s="119"/>
      <c r="Y15" s="119"/>
      <c r="Z15" s="119"/>
      <c r="AA15" s="119"/>
      <c r="AB15" s="119"/>
      <c r="AC15" s="119"/>
      <c r="AD15" s="119"/>
      <c r="AE15" s="119"/>
      <c r="AF15" s="119"/>
      <c r="AG15" s="119"/>
    </row>
    <row r="16" spans="1:33">
      <c r="A16" s="119"/>
      <c r="B16" s="119"/>
      <c r="C16" s="119"/>
      <c r="D16" s="119"/>
      <c r="E16" s="119"/>
      <c r="F16" s="119"/>
      <c r="G16" s="119"/>
      <c r="H16" s="119"/>
      <c r="I16" s="119"/>
      <c r="J16" s="119"/>
      <c r="K16" s="119"/>
      <c r="L16" s="119"/>
      <c r="M16" s="119"/>
      <c r="N16" s="119"/>
      <c r="O16" s="119"/>
      <c r="P16" s="119"/>
      <c r="Q16" s="119"/>
      <c r="R16" s="134"/>
      <c r="S16" s="134"/>
      <c r="T16" s="134"/>
      <c r="U16" s="134"/>
      <c r="V16" s="119"/>
      <c r="W16" s="119"/>
      <c r="X16" s="119"/>
      <c r="Y16" s="119"/>
      <c r="Z16" s="119"/>
      <c r="AA16" s="119"/>
      <c r="AB16" s="119"/>
      <c r="AC16" s="119"/>
      <c r="AD16" s="119"/>
      <c r="AE16" s="119"/>
      <c r="AF16" s="119"/>
      <c r="AG16" s="119"/>
    </row>
    <row r="17" spans="1:33">
      <c r="A17" s="119"/>
      <c r="B17" s="119"/>
      <c r="C17" s="119"/>
      <c r="D17" s="119"/>
      <c r="E17" s="119"/>
      <c r="F17" s="119"/>
      <c r="G17" s="119"/>
      <c r="H17" s="119"/>
      <c r="I17" s="119"/>
      <c r="J17" s="119"/>
      <c r="K17" s="119"/>
      <c r="L17" s="119"/>
      <c r="M17" s="119"/>
      <c r="N17" s="119"/>
      <c r="O17" s="119"/>
      <c r="P17" s="119"/>
      <c r="Q17" s="119"/>
      <c r="R17" s="134"/>
      <c r="S17" s="134"/>
      <c r="T17" s="134"/>
      <c r="U17" s="134"/>
      <c r="V17" s="119"/>
      <c r="W17" s="119"/>
      <c r="X17" s="119"/>
      <c r="Y17" s="119"/>
      <c r="Z17" s="119"/>
      <c r="AA17" s="119"/>
      <c r="AB17" s="119"/>
      <c r="AC17" s="119"/>
      <c r="AD17" s="119"/>
      <c r="AE17" s="119"/>
      <c r="AF17" s="119"/>
      <c r="AG17" s="119"/>
    </row>
    <row r="18" spans="1:33">
      <c r="A18" s="119"/>
      <c r="B18" s="119"/>
      <c r="C18" s="119"/>
      <c r="D18" s="119"/>
      <c r="E18" s="119"/>
      <c r="F18" s="119"/>
      <c r="G18" s="119"/>
      <c r="H18" s="119"/>
      <c r="I18" s="119"/>
      <c r="J18" s="119"/>
      <c r="K18" s="119"/>
      <c r="L18" s="119"/>
      <c r="M18" s="119"/>
      <c r="N18" s="119"/>
      <c r="O18" s="119"/>
      <c r="P18" s="119"/>
      <c r="Q18" s="119"/>
      <c r="R18" s="134"/>
      <c r="S18" s="134"/>
      <c r="T18" s="134"/>
      <c r="U18" s="134"/>
      <c r="V18" s="119"/>
      <c r="W18" s="119"/>
      <c r="X18" s="119"/>
      <c r="Y18" s="119"/>
      <c r="Z18" s="119"/>
      <c r="AA18" s="119"/>
      <c r="AB18" s="119"/>
      <c r="AC18" s="119"/>
      <c r="AD18" s="119"/>
      <c r="AE18" s="119"/>
      <c r="AF18" s="119"/>
      <c r="AG18" s="119"/>
    </row>
    <row r="19" spans="1:33">
      <c r="A19" s="119"/>
      <c r="B19" s="119"/>
      <c r="C19" s="119"/>
      <c r="D19" s="119"/>
      <c r="E19" s="119"/>
      <c r="F19" s="119"/>
      <c r="G19" s="119"/>
      <c r="H19" s="119"/>
      <c r="I19" s="119"/>
      <c r="J19" s="119"/>
      <c r="K19" s="119"/>
      <c r="L19" s="119"/>
      <c r="M19" s="119"/>
      <c r="N19" s="119"/>
      <c r="O19" s="119"/>
      <c r="P19" s="119"/>
      <c r="Q19" s="119"/>
      <c r="R19" s="134"/>
      <c r="S19" s="134"/>
      <c r="T19" s="134"/>
      <c r="U19" s="134"/>
      <c r="V19" s="119"/>
      <c r="W19" s="119"/>
      <c r="X19" s="119"/>
      <c r="Y19" s="119"/>
      <c r="Z19" s="119"/>
      <c r="AA19" s="119"/>
      <c r="AB19" s="119"/>
      <c r="AC19" s="119"/>
      <c r="AD19" s="119"/>
      <c r="AE19" s="119"/>
      <c r="AF19" s="119"/>
      <c r="AG19" s="119"/>
    </row>
    <row r="20" spans="1:33">
      <c r="A20" s="119"/>
      <c r="B20" s="119"/>
      <c r="C20" s="119"/>
      <c r="D20" s="119"/>
      <c r="E20" s="119"/>
      <c r="F20" s="119"/>
      <c r="G20" s="119"/>
      <c r="H20" s="119"/>
      <c r="I20" s="119"/>
      <c r="J20" s="119"/>
      <c r="K20" s="119"/>
      <c r="L20" s="119"/>
      <c r="M20" s="119"/>
      <c r="N20" s="119"/>
      <c r="O20" s="119"/>
      <c r="P20" s="119"/>
      <c r="Q20" s="119"/>
      <c r="R20" s="134"/>
      <c r="S20" s="134"/>
      <c r="T20" s="134"/>
      <c r="U20" s="134"/>
      <c r="V20" s="119"/>
      <c r="W20" s="119"/>
      <c r="X20" s="119"/>
      <c r="Y20" s="119"/>
      <c r="Z20" s="119"/>
      <c r="AA20" s="119"/>
      <c r="AB20" s="119"/>
      <c r="AC20" s="119"/>
      <c r="AD20" s="119"/>
      <c r="AE20" s="119"/>
      <c r="AF20" s="119"/>
      <c r="AG20" s="119"/>
    </row>
    <row r="21" spans="1:33">
      <c r="A21" s="119"/>
      <c r="B21" s="119"/>
      <c r="C21" s="119"/>
      <c r="D21" s="119"/>
      <c r="E21" s="119"/>
      <c r="F21" s="119"/>
      <c r="G21" s="119"/>
      <c r="H21" s="119"/>
      <c r="I21" s="119"/>
      <c r="J21" s="119"/>
      <c r="K21" s="119"/>
      <c r="L21" s="119"/>
      <c r="M21" s="119"/>
      <c r="N21" s="119"/>
      <c r="O21" s="119"/>
      <c r="P21" s="119"/>
      <c r="Q21" s="119"/>
      <c r="R21" s="134"/>
      <c r="S21" s="134"/>
      <c r="T21" s="134"/>
      <c r="U21" s="134"/>
      <c r="V21" s="119"/>
      <c r="W21" s="119"/>
      <c r="X21" s="119"/>
      <c r="Y21" s="119"/>
      <c r="Z21" s="119"/>
      <c r="AA21" s="119"/>
      <c r="AB21" s="119"/>
      <c r="AC21" s="119"/>
      <c r="AD21" s="119"/>
      <c r="AE21" s="119"/>
      <c r="AF21" s="119"/>
      <c r="AG21" s="119"/>
    </row>
    <row r="22" spans="1:33">
      <c r="A22" s="119"/>
      <c r="B22" s="119"/>
      <c r="C22" s="119"/>
      <c r="D22" s="119"/>
      <c r="E22" s="119"/>
      <c r="F22" s="119"/>
      <c r="G22" s="119"/>
      <c r="H22" s="119"/>
      <c r="I22" s="119"/>
      <c r="J22" s="119"/>
      <c r="K22" s="119"/>
      <c r="L22" s="119"/>
      <c r="M22" s="119"/>
      <c r="N22" s="119"/>
      <c r="O22" s="119"/>
      <c r="P22" s="119"/>
      <c r="Q22" s="119"/>
      <c r="R22" s="134"/>
      <c r="S22" s="134"/>
      <c r="T22" s="134"/>
      <c r="U22" s="134"/>
      <c r="V22" s="119"/>
      <c r="W22" s="119"/>
      <c r="X22" s="119"/>
      <c r="Y22" s="119"/>
      <c r="Z22" s="119"/>
      <c r="AA22" s="119"/>
      <c r="AB22" s="119"/>
      <c r="AC22" s="119"/>
      <c r="AD22" s="119"/>
      <c r="AE22" s="119"/>
      <c r="AF22" s="119"/>
      <c r="AG22" s="119"/>
    </row>
    <row r="23" spans="1:33">
      <c r="A23" s="119"/>
      <c r="B23" s="119"/>
      <c r="C23" s="119"/>
      <c r="D23" s="119"/>
      <c r="E23" s="119"/>
      <c r="F23" s="119"/>
      <c r="G23" s="119"/>
      <c r="H23" s="119"/>
      <c r="I23" s="119"/>
      <c r="J23" s="119"/>
      <c r="K23" s="119"/>
      <c r="L23" s="119"/>
      <c r="M23" s="119"/>
      <c r="N23" s="119"/>
      <c r="O23" s="119"/>
      <c r="P23" s="119"/>
      <c r="Q23" s="119"/>
      <c r="R23" s="134"/>
      <c r="S23" s="134"/>
      <c r="T23" s="134"/>
      <c r="U23" s="134"/>
      <c r="V23" s="119"/>
      <c r="W23" s="119"/>
      <c r="X23" s="119"/>
      <c r="Y23" s="119"/>
      <c r="Z23" s="119"/>
      <c r="AA23" s="119"/>
      <c r="AB23" s="119"/>
      <c r="AC23" s="119"/>
      <c r="AD23" s="119"/>
      <c r="AE23" s="119"/>
      <c r="AF23" s="119"/>
      <c r="AG23" s="119"/>
    </row>
    <row r="24" spans="1:33">
      <c r="A24" s="119"/>
      <c r="B24" s="119"/>
      <c r="C24" s="119"/>
      <c r="D24" s="119"/>
      <c r="E24" s="119"/>
      <c r="F24" s="119"/>
      <c r="G24" s="119"/>
      <c r="H24" s="119"/>
      <c r="I24" s="119"/>
      <c r="J24" s="119"/>
      <c r="K24" s="119"/>
      <c r="L24" s="119"/>
      <c r="M24" s="119"/>
      <c r="N24" s="119"/>
      <c r="O24" s="119"/>
      <c r="P24" s="119"/>
      <c r="Q24" s="119"/>
      <c r="R24" s="134"/>
      <c r="S24" s="134"/>
      <c r="T24" s="134"/>
      <c r="U24" s="134"/>
      <c r="V24" s="119"/>
      <c r="W24" s="119"/>
      <c r="X24" s="119"/>
      <c r="Y24" s="119"/>
      <c r="Z24" s="119"/>
      <c r="AA24" s="119"/>
      <c r="AB24" s="119"/>
      <c r="AC24" s="119"/>
      <c r="AD24" s="119"/>
      <c r="AE24" s="119"/>
      <c r="AF24" s="119"/>
      <c r="AG24" s="119"/>
    </row>
    <row r="25" spans="1:33">
      <c r="A25" s="119"/>
      <c r="B25" s="119"/>
      <c r="C25" s="119"/>
      <c r="D25" s="119"/>
      <c r="E25" s="119"/>
      <c r="F25" s="119"/>
      <c r="G25" s="119"/>
      <c r="H25" s="119"/>
      <c r="I25" s="119"/>
      <c r="J25" s="119"/>
      <c r="K25" s="119"/>
      <c r="L25" s="119"/>
      <c r="M25" s="119"/>
      <c r="N25" s="119"/>
      <c r="O25" s="119"/>
      <c r="P25" s="119"/>
      <c r="Q25" s="119"/>
      <c r="R25" s="134"/>
      <c r="S25" s="134"/>
      <c r="T25" s="134"/>
      <c r="U25" s="134"/>
      <c r="V25" s="119"/>
      <c r="W25" s="119"/>
      <c r="X25" s="119"/>
      <c r="Y25" s="119"/>
      <c r="Z25" s="119"/>
      <c r="AA25" s="119"/>
      <c r="AB25" s="119"/>
      <c r="AC25" s="119"/>
      <c r="AD25" s="119"/>
      <c r="AE25" s="119"/>
      <c r="AF25" s="119"/>
      <c r="AG25" s="119"/>
    </row>
    <row r="26" spans="1:33">
      <c r="A26" s="119"/>
      <c r="B26" s="119"/>
      <c r="C26" s="119"/>
      <c r="D26" s="119"/>
      <c r="E26" s="119"/>
      <c r="F26" s="119"/>
      <c r="G26" s="119"/>
      <c r="H26" s="119"/>
      <c r="I26" s="119"/>
      <c r="J26" s="119"/>
      <c r="K26" s="119"/>
      <c r="L26" s="119"/>
      <c r="M26" s="119"/>
      <c r="N26" s="119"/>
      <c r="O26" s="119"/>
      <c r="P26" s="119"/>
      <c r="Q26" s="119"/>
      <c r="R26" s="134"/>
      <c r="S26" s="134"/>
      <c r="T26" s="134"/>
      <c r="U26" s="134"/>
      <c r="V26" s="119"/>
      <c r="W26" s="119"/>
      <c r="X26" s="119"/>
      <c r="Y26" s="119"/>
      <c r="Z26" s="119"/>
      <c r="AA26" s="119"/>
      <c r="AB26" s="119"/>
      <c r="AC26" s="119"/>
      <c r="AD26" s="119"/>
      <c r="AE26" s="119"/>
      <c r="AF26" s="119"/>
      <c r="AG26" s="119"/>
    </row>
    <row r="27" spans="1:33">
      <c r="A27" s="119"/>
      <c r="B27" s="119"/>
      <c r="C27" s="119"/>
      <c r="D27" s="119"/>
      <c r="E27" s="119"/>
      <c r="F27" s="119"/>
      <c r="G27" s="119"/>
      <c r="H27" s="119"/>
      <c r="I27" s="119"/>
      <c r="J27" s="119"/>
      <c r="K27" s="119"/>
      <c r="L27" s="119"/>
      <c r="M27" s="119"/>
      <c r="N27" s="119"/>
      <c r="O27" s="119"/>
      <c r="P27" s="119"/>
      <c r="Q27" s="119"/>
      <c r="R27" s="134"/>
      <c r="S27" s="134"/>
      <c r="T27" s="134"/>
      <c r="U27" s="134"/>
      <c r="V27" s="119"/>
      <c r="W27" s="119"/>
      <c r="X27" s="119"/>
      <c r="Y27" s="119"/>
      <c r="Z27" s="119"/>
      <c r="AA27" s="119"/>
      <c r="AB27" s="119"/>
      <c r="AC27" s="119"/>
      <c r="AD27" s="119"/>
      <c r="AE27" s="119"/>
      <c r="AF27" s="119"/>
      <c r="AG27" s="119"/>
    </row>
    <row r="28" spans="1:33">
      <c r="A28" s="119"/>
      <c r="B28" s="119"/>
      <c r="C28" s="119"/>
      <c r="D28" s="119"/>
      <c r="E28" s="119"/>
      <c r="F28" s="119"/>
      <c r="G28" s="119"/>
      <c r="H28" s="119"/>
      <c r="I28" s="119"/>
      <c r="J28" s="119"/>
      <c r="K28" s="119"/>
      <c r="L28" s="119"/>
      <c r="M28" s="119"/>
      <c r="N28" s="119"/>
      <c r="O28" s="119"/>
      <c r="P28" s="119"/>
      <c r="Q28" s="119"/>
      <c r="R28" s="134"/>
      <c r="S28" s="134"/>
      <c r="T28" s="134"/>
      <c r="U28" s="134"/>
      <c r="V28" s="119"/>
      <c r="W28" s="119"/>
      <c r="X28" s="119"/>
      <c r="Y28" s="119"/>
      <c r="Z28" s="119"/>
      <c r="AA28" s="119"/>
      <c r="AB28" s="119"/>
      <c r="AC28" s="119"/>
      <c r="AD28" s="119"/>
      <c r="AE28" s="119"/>
      <c r="AF28" s="119"/>
      <c r="AG28" s="119"/>
    </row>
    <row r="29" spans="1:33">
      <c r="A29" s="119"/>
      <c r="B29" s="119"/>
      <c r="C29" s="119"/>
      <c r="D29" s="119"/>
      <c r="E29" s="119"/>
      <c r="F29" s="119"/>
      <c r="G29" s="119"/>
      <c r="H29" s="119"/>
      <c r="I29" s="119"/>
      <c r="J29" s="119"/>
      <c r="K29" s="119"/>
      <c r="L29" s="119"/>
      <c r="M29" s="119"/>
      <c r="N29" s="119"/>
      <c r="O29" s="119"/>
      <c r="P29" s="119"/>
      <c r="Q29" s="119"/>
      <c r="R29" s="134"/>
      <c r="S29" s="134"/>
      <c r="T29" s="134"/>
      <c r="U29" s="134"/>
      <c r="V29" s="119"/>
      <c r="W29" s="119"/>
      <c r="X29" s="119"/>
      <c r="Y29" s="119"/>
      <c r="Z29" s="119"/>
      <c r="AA29" s="119"/>
      <c r="AB29" s="119"/>
      <c r="AC29" s="119"/>
      <c r="AD29" s="119"/>
      <c r="AE29" s="119"/>
      <c r="AF29" s="119"/>
      <c r="AG29" s="119"/>
    </row>
    <row r="30" spans="1:33">
      <c r="A30" s="119"/>
      <c r="B30" s="119"/>
      <c r="C30" s="119"/>
      <c r="D30" s="119"/>
      <c r="E30" s="119"/>
      <c r="F30" s="119"/>
      <c r="G30" s="119"/>
      <c r="H30" s="119"/>
      <c r="I30" s="119"/>
      <c r="J30" s="119"/>
      <c r="K30" s="119"/>
      <c r="L30" s="119"/>
      <c r="M30" s="119"/>
      <c r="N30" s="119"/>
      <c r="O30" s="119"/>
      <c r="P30" s="119"/>
      <c r="Q30" s="119"/>
      <c r="R30" s="134"/>
      <c r="S30" s="134"/>
      <c r="T30" s="134"/>
      <c r="U30" s="134"/>
      <c r="V30" s="119"/>
      <c r="W30" s="119"/>
      <c r="X30" s="119"/>
      <c r="Y30" s="119"/>
      <c r="Z30" s="119"/>
      <c r="AA30" s="119"/>
      <c r="AB30" s="119"/>
      <c r="AC30" s="119"/>
      <c r="AD30" s="119"/>
      <c r="AE30" s="119"/>
      <c r="AF30" s="119"/>
      <c r="AG30" s="119"/>
    </row>
    <row r="31" spans="1:33">
      <c r="A31" s="119"/>
      <c r="B31" s="119"/>
      <c r="C31" s="119"/>
      <c r="D31" s="119"/>
      <c r="E31" s="119"/>
      <c r="F31" s="119"/>
      <c r="G31" s="119"/>
      <c r="H31" s="119"/>
      <c r="I31" s="119"/>
      <c r="J31" s="119"/>
      <c r="K31" s="119"/>
      <c r="L31" s="119"/>
      <c r="M31" s="119"/>
      <c r="N31" s="119"/>
      <c r="O31" s="119"/>
      <c r="P31" s="119"/>
      <c r="Q31" s="119"/>
      <c r="R31" s="134"/>
      <c r="S31" s="134"/>
      <c r="T31" s="134"/>
      <c r="U31" s="134"/>
      <c r="V31" s="119"/>
      <c r="W31" s="119"/>
      <c r="X31" s="119"/>
      <c r="Y31" s="119"/>
      <c r="Z31" s="119"/>
      <c r="AA31" s="119"/>
      <c r="AB31" s="119"/>
      <c r="AC31" s="119"/>
      <c r="AD31" s="119"/>
      <c r="AE31" s="119"/>
      <c r="AF31" s="119"/>
      <c r="AG31" s="119"/>
    </row>
    <row r="32" spans="1:33">
      <c r="A32" s="119"/>
      <c r="B32" s="119"/>
      <c r="C32" s="119"/>
      <c r="D32" s="119"/>
      <c r="E32" s="119"/>
      <c r="F32" s="119"/>
      <c r="G32" s="119"/>
      <c r="H32" s="119"/>
      <c r="I32" s="119"/>
      <c r="J32" s="119"/>
      <c r="K32" s="119"/>
      <c r="L32" s="119"/>
      <c r="M32" s="119"/>
      <c r="N32" s="119"/>
      <c r="O32" s="119"/>
      <c r="P32" s="119"/>
      <c r="Q32" s="119"/>
      <c r="R32" s="134"/>
      <c r="S32" s="134"/>
      <c r="T32" s="134"/>
      <c r="U32" s="134"/>
      <c r="V32" s="119"/>
      <c r="W32" s="119"/>
      <c r="X32" s="119"/>
      <c r="Y32" s="119"/>
      <c r="Z32" s="119"/>
      <c r="AA32" s="119"/>
      <c r="AB32" s="119"/>
      <c r="AC32" s="119"/>
      <c r="AD32" s="119"/>
      <c r="AE32" s="119"/>
      <c r="AF32" s="119"/>
      <c r="AG32" s="119"/>
    </row>
    <row r="33" spans="1:33">
      <c r="A33" s="119"/>
      <c r="B33" s="119"/>
      <c r="C33" s="119"/>
      <c r="D33" s="119"/>
      <c r="E33" s="119"/>
      <c r="F33" s="119"/>
      <c r="G33" s="119"/>
      <c r="H33" s="119"/>
      <c r="I33" s="119"/>
      <c r="J33" s="119"/>
      <c r="K33" s="119"/>
      <c r="L33" s="119"/>
      <c r="M33" s="119"/>
      <c r="N33" s="119"/>
      <c r="O33" s="119"/>
      <c r="P33" s="119"/>
      <c r="Q33" s="119"/>
      <c r="R33" s="134"/>
      <c r="S33" s="134"/>
      <c r="T33" s="134"/>
      <c r="U33" s="134"/>
      <c r="V33" s="119"/>
      <c r="W33" s="119"/>
      <c r="X33" s="119"/>
      <c r="Y33" s="119"/>
      <c r="Z33" s="119"/>
      <c r="AA33" s="119"/>
      <c r="AB33" s="119"/>
      <c r="AC33" s="119"/>
      <c r="AD33" s="119"/>
      <c r="AE33" s="119"/>
      <c r="AF33" s="119"/>
      <c r="AG33" s="119"/>
    </row>
    <row r="34" spans="1:33">
      <c r="A34" s="119"/>
      <c r="B34" s="119"/>
      <c r="C34" s="119"/>
      <c r="D34" s="119"/>
      <c r="E34" s="119"/>
      <c r="F34" s="119"/>
      <c r="G34" s="119"/>
      <c r="H34" s="119"/>
      <c r="I34" s="119"/>
      <c r="J34" s="119"/>
      <c r="K34" s="119"/>
      <c r="L34" s="119"/>
      <c r="M34" s="119"/>
      <c r="N34" s="119"/>
      <c r="O34" s="119"/>
      <c r="P34" s="119"/>
      <c r="Q34" s="119"/>
      <c r="R34" s="134"/>
      <c r="S34" s="134"/>
      <c r="T34" s="134"/>
      <c r="U34" s="134"/>
      <c r="V34" s="119"/>
      <c r="W34" s="119"/>
      <c r="X34" s="119"/>
      <c r="Y34" s="119"/>
      <c r="Z34" s="119"/>
      <c r="AA34" s="119"/>
      <c r="AB34" s="119"/>
      <c r="AC34" s="119"/>
      <c r="AD34" s="119"/>
      <c r="AE34" s="119"/>
      <c r="AF34" s="119"/>
      <c r="AG34" s="119"/>
    </row>
    <row r="35" spans="1:33">
      <c r="A35" s="119"/>
      <c r="B35" s="119"/>
      <c r="C35" s="119"/>
      <c r="D35" s="119"/>
      <c r="E35" s="119"/>
      <c r="F35" s="119"/>
      <c r="G35" s="119"/>
      <c r="H35" s="119"/>
      <c r="I35" s="119"/>
      <c r="J35" s="119"/>
      <c r="K35" s="119"/>
      <c r="L35" s="119"/>
      <c r="M35" s="119"/>
      <c r="N35" s="119"/>
      <c r="O35" s="119"/>
      <c r="P35" s="119"/>
      <c r="Q35" s="119"/>
      <c r="R35" s="134"/>
      <c r="S35" s="134"/>
      <c r="T35" s="134"/>
      <c r="U35" s="134"/>
      <c r="V35" s="119"/>
      <c r="W35" s="119"/>
      <c r="X35" s="119"/>
      <c r="Y35" s="119"/>
      <c r="Z35" s="119"/>
      <c r="AA35" s="119"/>
      <c r="AB35" s="119"/>
      <c r="AC35" s="119"/>
      <c r="AD35" s="119"/>
      <c r="AE35" s="119"/>
      <c r="AF35" s="119"/>
      <c r="AG35" s="119"/>
    </row>
    <row r="36" spans="1:33">
      <c r="A36" s="119"/>
      <c r="B36" s="119"/>
      <c r="C36" s="119"/>
      <c r="D36" s="119"/>
      <c r="E36" s="119"/>
      <c r="F36" s="119"/>
      <c r="G36" s="119"/>
      <c r="H36" s="119"/>
      <c r="I36" s="119"/>
      <c r="J36" s="119"/>
      <c r="K36" s="119"/>
      <c r="L36" s="119"/>
      <c r="M36" s="119"/>
      <c r="N36" s="119"/>
      <c r="O36" s="119"/>
      <c r="P36" s="119"/>
      <c r="Q36" s="119"/>
      <c r="R36" s="134"/>
      <c r="S36" s="134"/>
      <c r="T36" s="134"/>
      <c r="U36" s="134"/>
      <c r="V36" s="119"/>
      <c r="W36" s="119"/>
      <c r="X36" s="119"/>
      <c r="Y36" s="119"/>
      <c r="Z36" s="119"/>
      <c r="AA36" s="119"/>
      <c r="AB36" s="119"/>
      <c r="AC36" s="119"/>
      <c r="AD36" s="119"/>
      <c r="AE36" s="119"/>
      <c r="AF36" s="119"/>
      <c r="AG36" s="119"/>
    </row>
    <row r="37" spans="1:33">
      <c r="A37" s="119"/>
      <c r="B37" s="119"/>
      <c r="C37" s="119"/>
      <c r="D37" s="119"/>
      <c r="E37" s="119"/>
      <c r="F37" s="119"/>
      <c r="G37" s="119"/>
      <c r="H37" s="119"/>
      <c r="I37" s="119"/>
      <c r="J37" s="119"/>
      <c r="K37" s="119"/>
      <c r="L37" s="119"/>
      <c r="M37" s="119"/>
      <c r="N37" s="119"/>
      <c r="O37" s="119"/>
      <c r="P37" s="119"/>
      <c r="Q37" s="119"/>
      <c r="R37" s="134"/>
      <c r="S37" s="134"/>
      <c r="T37" s="134"/>
      <c r="U37" s="134"/>
      <c r="V37" s="119"/>
      <c r="W37" s="119"/>
      <c r="X37" s="119"/>
      <c r="Y37" s="119"/>
      <c r="Z37" s="119"/>
      <c r="AA37" s="119"/>
      <c r="AB37" s="119"/>
      <c r="AC37" s="119"/>
      <c r="AD37" s="119"/>
      <c r="AE37" s="119"/>
      <c r="AF37" s="119"/>
      <c r="AG37" s="119"/>
    </row>
    <row r="38" spans="1:33">
      <c r="A38" s="119"/>
      <c r="B38" s="119"/>
      <c r="C38" s="119"/>
      <c r="D38" s="119"/>
      <c r="E38" s="119"/>
      <c r="F38" s="119"/>
      <c r="G38" s="119"/>
      <c r="H38" s="119"/>
      <c r="I38" s="119"/>
      <c r="J38" s="119"/>
      <c r="K38" s="119"/>
      <c r="L38" s="119"/>
      <c r="M38" s="119"/>
      <c r="N38" s="119"/>
      <c r="O38" s="119"/>
      <c r="P38" s="119"/>
      <c r="Q38" s="119"/>
      <c r="R38" s="134"/>
      <c r="S38" s="134"/>
      <c r="T38" s="134"/>
      <c r="U38" s="134"/>
      <c r="V38" s="119"/>
      <c r="W38" s="119"/>
      <c r="X38" s="119"/>
      <c r="Y38" s="119"/>
      <c r="Z38" s="119"/>
      <c r="AA38" s="119"/>
      <c r="AB38" s="119"/>
      <c r="AC38" s="119"/>
      <c r="AD38" s="119"/>
      <c r="AE38" s="119"/>
      <c r="AF38" s="119"/>
      <c r="AG38" s="119"/>
    </row>
    <row r="39" spans="1:33">
      <c r="A39" s="119"/>
      <c r="B39" s="119"/>
      <c r="C39" s="119"/>
      <c r="D39" s="119"/>
      <c r="E39" s="119"/>
      <c r="F39" s="119"/>
      <c r="G39" s="119"/>
      <c r="H39" s="119"/>
      <c r="I39" s="119"/>
      <c r="J39" s="119"/>
      <c r="K39" s="119"/>
      <c r="L39" s="119"/>
      <c r="M39" s="119"/>
      <c r="N39" s="119"/>
      <c r="O39" s="119"/>
      <c r="P39" s="119"/>
      <c r="Q39" s="119"/>
      <c r="R39" s="134"/>
      <c r="S39" s="134"/>
      <c r="T39" s="134"/>
      <c r="U39" s="134"/>
      <c r="V39" s="119"/>
      <c r="W39" s="119"/>
      <c r="X39" s="119"/>
      <c r="Y39" s="119"/>
      <c r="Z39" s="119"/>
      <c r="AA39" s="119"/>
      <c r="AB39" s="119"/>
      <c r="AC39" s="119"/>
      <c r="AD39" s="119"/>
      <c r="AE39" s="119"/>
      <c r="AF39" s="119"/>
      <c r="AG39" s="119"/>
    </row>
    <row r="40" spans="1:33">
      <c r="A40" s="119"/>
      <c r="B40" s="119"/>
      <c r="C40" s="119"/>
      <c r="D40" s="119"/>
      <c r="E40" s="119"/>
      <c r="F40" s="119"/>
      <c r="G40" s="119"/>
      <c r="H40" s="119"/>
      <c r="I40" s="119"/>
      <c r="J40" s="119"/>
      <c r="K40" s="119"/>
      <c r="L40" s="119"/>
      <c r="M40" s="119"/>
      <c r="N40" s="119"/>
      <c r="O40" s="119"/>
      <c r="P40" s="119"/>
      <c r="Q40" s="119"/>
      <c r="R40" s="134"/>
      <c r="S40" s="134"/>
      <c r="T40" s="134"/>
      <c r="U40" s="134"/>
      <c r="V40" s="119"/>
      <c r="W40" s="119"/>
      <c r="X40" s="119"/>
      <c r="Y40" s="119"/>
      <c r="Z40" s="119"/>
      <c r="AA40" s="119"/>
      <c r="AB40" s="119"/>
      <c r="AC40" s="119"/>
      <c r="AD40" s="119"/>
      <c r="AE40" s="119"/>
      <c r="AF40" s="119"/>
      <c r="AG40" s="119"/>
    </row>
    <row r="41" spans="1:33">
      <c r="A41" s="119"/>
      <c r="B41" s="119"/>
      <c r="C41" s="119"/>
      <c r="D41" s="119"/>
      <c r="E41" s="119"/>
      <c r="F41" s="119"/>
      <c r="G41" s="119"/>
      <c r="H41" s="119"/>
      <c r="I41" s="119"/>
      <c r="J41" s="119"/>
      <c r="K41" s="119"/>
      <c r="L41" s="119"/>
      <c r="M41" s="119"/>
      <c r="N41" s="119"/>
      <c r="O41" s="119"/>
      <c r="P41" s="119"/>
      <c r="Q41" s="119"/>
      <c r="R41" s="134"/>
      <c r="S41" s="134"/>
      <c r="T41" s="134"/>
      <c r="U41" s="134"/>
      <c r="V41" s="119"/>
      <c r="W41" s="119"/>
      <c r="X41" s="119"/>
      <c r="Y41" s="119"/>
      <c r="Z41" s="119"/>
      <c r="AA41" s="119"/>
      <c r="AB41" s="119"/>
      <c r="AC41" s="119"/>
      <c r="AD41" s="119"/>
      <c r="AE41" s="119"/>
      <c r="AF41" s="119"/>
      <c r="AG41" s="119"/>
    </row>
    <row r="42" spans="1:33">
      <c r="A42" s="119"/>
      <c r="B42" s="119"/>
      <c r="C42" s="119"/>
      <c r="D42" s="119"/>
      <c r="E42" s="119"/>
      <c r="F42" s="119"/>
      <c r="G42" s="119"/>
      <c r="H42" s="119"/>
      <c r="I42" s="119"/>
      <c r="J42" s="119"/>
      <c r="K42" s="119"/>
      <c r="L42" s="119"/>
      <c r="M42" s="119"/>
      <c r="N42" s="119"/>
      <c r="O42" s="119"/>
      <c r="P42" s="119"/>
      <c r="Q42" s="119"/>
      <c r="R42" s="134"/>
      <c r="S42" s="134"/>
      <c r="T42" s="134"/>
      <c r="U42" s="134"/>
      <c r="V42" s="119"/>
      <c r="W42" s="119"/>
      <c r="X42" s="119"/>
      <c r="Y42" s="119"/>
      <c r="Z42" s="119"/>
      <c r="AA42" s="119"/>
      <c r="AB42" s="119"/>
      <c r="AC42" s="119"/>
      <c r="AD42" s="119"/>
      <c r="AE42" s="119"/>
      <c r="AF42" s="119"/>
      <c r="AG42" s="119"/>
    </row>
    <row r="43" spans="1:33">
      <c r="A43" s="119"/>
      <c r="B43" s="119"/>
      <c r="C43" s="119"/>
      <c r="D43" s="119"/>
      <c r="E43" s="119"/>
      <c r="F43" s="119"/>
      <c r="G43" s="119"/>
      <c r="H43" s="119"/>
      <c r="I43" s="119"/>
      <c r="J43" s="119"/>
      <c r="K43" s="119"/>
      <c r="L43" s="119"/>
      <c r="M43" s="119"/>
      <c r="N43" s="119"/>
      <c r="O43" s="119"/>
      <c r="P43" s="119"/>
      <c r="Q43" s="119"/>
      <c r="R43" s="134"/>
      <c r="S43" s="134"/>
      <c r="T43" s="134"/>
      <c r="U43" s="134"/>
      <c r="V43" s="119"/>
      <c r="W43" s="119"/>
      <c r="X43" s="119"/>
      <c r="Y43" s="119"/>
      <c r="Z43" s="119"/>
      <c r="AA43" s="119"/>
      <c r="AB43" s="119"/>
      <c r="AC43" s="119"/>
      <c r="AD43" s="119"/>
      <c r="AE43" s="119"/>
      <c r="AF43" s="119"/>
      <c r="AG43" s="119"/>
    </row>
    <row r="44" spans="1:33">
      <c r="A44" s="119"/>
      <c r="B44" s="119"/>
      <c r="C44" s="119"/>
      <c r="D44" s="119"/>
      <c r="E44" s="119"/>
      <c r="F44" s="119"/>
      <c r="G44" s="119"/>
      <c r="H44" s="119"/>
      <c r="I44" s="119"/>
      <c r="J44" s="119"/>
      <c r="K44" s="119"/>
      <c r="L44" s="119"/>
      <c r="M44" s="119"/>
      <c r="N44" s="119"/>
      <c r="O44" s="119"/>
      <c r="P44" s="119"/>
      <c r="Q44" s="119"/>
      <c r="R44" s="134"/>
      <c r="S44" s="134"/>
      <c r="T44" s="134"/>
      <c r="U44" s="134"/>
      <c r="V44" s="119"/>
      <c r="W44" s="119"/>
      <c r="X44" s="119"/>
      <c r="Y44" s="119"/>
      <c r="Z44" s="119"/>
      <c r="AA44" s="119"/>
      <c r="AB44" s="119"/>
      <c r="AC44" s="119"/>
      <c r="AD44" s="119"/>
      <c r="AE44" s="119"/>
      <c r="AF44" s="119"/>
      <c r="AG44" s="119"/>
    </row>
    <row r="45" spans="1:33">
      <c r="A45" s="119"/>
      <c r="B45" s="119"/>
      <c r="C45" s="119"/>
      <c r="D45" s="119"/>
      <c r="E45" s="119"/>
      <c r="F45" s="119"/>
      <c r="G45" s="119"/>
      <c r="H45" s="119"/>
      <c r="I45" s="119"/>
      <c r="J45" s="119"/>
      <c r="K45" s="119"/>
      <c r="L45" s="119"/>
      <c r="M45" s="119"/>
      <c r="N45" s="119"/>
      <c r="O45" s="119"/>
      <c r="P45" s="119"/>
      <c r="Q45" s="119"/>
      <c r="R45" s="134"/>
      <c r="S45" s="134"/>
      <c r="T45" s="134"/>
      <c r="U45" s="134"/>
      <c r="V45" s="119"/>
      <c r="W45" s="119"/>
      <c r="X45" s="119"/>
      <c r="Y45" s="119"/>
      <c r="Z45" s="119"/>
      <c r="AA45" s="119"/>
      <c r="AB45" s="119"/>
      <c r="AC45" s="119"/>
      <c r="AD45" s="119"/>
      <c r="AE45" s="119"/>
      <c r="AF45" s="119"/>
      <c r="AG45" s="119"/>
    </row>
    <row r="46" spans="1:33">
      <c r="A46" s="119"/>
      <c r="B46" s="119"/>
      <c r="C46" s="119"/>
      <c r="D46" s="119"/>
      <c r="E46" s="119"/>
      <c r="F46" s="119"/>
      <c r="G46" s="119"/>
      <c r="H46" s="119"/>
      <c r="I46" s="119"/>
      <c r="J46" s="119"/>
      <c r="K46" s="119"/>
      <c r="L46" s="119"/>
      <c r="M46" s="119"/>
      <c r="N46" s="119"/>
      <c r="O46" s="119"/>
      <c r="P46" s="119"/>
      <c r="Q46" s="119"/>
      <c r="R46" s="134"/>
      <c r="S46" s="134"/>
      <c r="T46" s="134"/>
      <c r="U46" s="134"/>
      <c r="V46" s="119"/>
      <c r="W46" s="119"/>
      <c r="X46" s="119"/>
      <c r="Y46" s="119"/>
      <c r="Z46" s="119"/>
      <c r="AA46" s="119"/>
      <c r="AB46" s="119"/>
      <c r="AC46" s="119"/>
      <c r="AD46" s="119"/>
      <c r="AE46" s="119"/>
      <c r="AF46" s="119"/>
      <c r="AG46" s="119"/>
    </row>
    <row r="47" spans="1:33">
      <c r="A47" s="119"/>
      <c r="B47" s="119"/>
      <c r="C47" s="119"/>
      <c r="D47" s="119"/>
      <c r="E47" s="119"/>
      <c r="F47" s="119"/>
      <c r="G47" s="119"/>
      <c r="H47" s="119"/>
      <c r="I47" s="119"/>
      <c r="J47" s="119"/>
      <c r="K47" s="119"/>
      <c r="L47" s="119"/>
      <c r="M47" s="119"/>
      <c r="N47" s="119"/>
      <c r="O47" s="119"/>
      <c r="P47" s="119"/>
      <c r="Q47" s="119"/>
      <c r="R47" s="134"/>
      <c r="S47" s="134"/>
      <c r="T47" s="134"/>
      <c r="U47" s="134"/>
      <c r="V47" s="119"/>
      <c r="W47" s="119"/>
      <c r="X47" s="119"/>
      <c r="Y47" s="119"/>
      <c r="Z47" s="119"/>
      <c r="AA47" s="119"/>
      <c r="AB47" s="119"/>
      <c r="AC47" s="119"/>
      <c r="AD47" s="119"/>
      <c r="AE47" s="119"/>
      <c r="AF47" s="119"/>
      <c r="AG47" s="119"/>
    </row>
    <row r="48" spans="1:33">
      <c r="A48" s="119"/>
      <c r="B48" s="119"/>
      <c r="C48" s="119"/>
      <c r="D48" s="119"/>
      <c r="E48" s="119"/>
      <c r="F48" s="119"/>
      <c r="G48" s="119"/>
      <c r="H48" s="119"/>
      <c r="I48" s="119"/>
      <c r="J48" s="119"/>
      <c r="K48" s="119"/>
      <c r="L48" s="119"/>
      <c r="M48" s="119"/>
      <c r="N48" s="119"/>
      <c r="O48" s="119"/>
      <c r="P48" s="119"/>
      <c r="Q48" s="119"/>
      <c r="R48" s="134"/>
      <c r="S48" s="134"/>
      <c r="T48" s="134"/>
      <c r="U48" s="134"/>
      <c r="V48" s="119"/>
      <c r="W48" s="119"/>
      <c r="X48" s="119"/>
      <c r="Y48" s="119"/>
      <c r="Z48" s="119"/>
      <c r="AA48" s="119"/>
      <c r="AB48" s="119"/>
      <c r="AC48" s="119"/>
      <c r="AD48" s="119"/>
      <c r="AE48" s="119"/>
      <c r="AF48" s="119"/>
      <c r="AG48" s="119"/>
    </row>
    <row r="49" spans="1:33">
      <c r="A49" s="119"/>
      <c r="B49" s="119"/>
      <c r="C49" s="119"/>
      <c r="D49" s="119"/>
      <c r="E49" s="119"/>
      <c r="F49" s="119"/>
      <c r="G49" s="119"/>
      <c r="H49" s="119"/>
      <c r="I49" s="119"/>
      <c r="J49" s="119"/>
      <c r="K49" s="119"/>
      <c r="L49" s="119"/>
      <c r="M49" s="119"/>
      <c r="N49" s="119"/>
      <c r="O49" s="119"/>
      <c r="P49" s="119"/>
      <c r="Q49" s="119"/>
      <c r="R49" s="134"/>
      <c r="S49" s="134"/>
      <c r="T49" s="134"/>
      <c r="U49" s="134"/>
      <c r="V49" s="119"/>
      <c r="W49" s="119"/>
      <c r="X49" s="119"/>
      <c r="Y49" s="119"/>
      <c r="Z49" s="119"/>
      <c r="AA49" s="119"/>
      <c r="AB49" s="119"/>
      <c r="AC49" s="119"/>
      <c r="AD49" s="119"/>
      <c r="AE49" s="119"/>
      <c r="AF49" s="119"/>
      <c r="AG49" s="119"/>
    </row>
    <row r="50" spans="1:33">
      <c r="A50" s="119"/>
      <c r="B50" s="119"/>
      <c r="C50" s="119"/>
      <c r="D50" s="119"/>
      <c r="E50" s="119"/>
      <c r="F50" s="119"/>
      <c r="G50" s="119"/>
      <c r="H50" s="119"/>
      <c r="I50" s="119"/>
      <c r="J50" s="119"/>
      <c r="K50" s="119"/>
      <c r="L50" s="119"/>
      <c r="M50" s="119"/>
      <c r="N50" s="119"/>
      <c r="O50" s="119"/>
      <c r="P50" s="119"/>
      <c r="Q50" s="119"/>
      <c r="R50" s="134"/>
      <c r="S50" s="134"/>
      <c r="T50" s="134"/>
      <c r="U50" s="134"/>
      <c r="V50" s="119"/>
      <c r="W50" s="119"/>
      <c r="X50" s="119"/>
      <c r="Y50" s="119"/>
      <c r="Z50" s="119"/>
      <c r="AA50" s="119"/>
      <c r="AB50" s="119"/>
      <c r="AC50" s="119"/>
      <c r="AD50" s="119"/>
      <c r="AE50" s="119"/>
      <c r="AF50" s="119"/>
      <c r="AG50" s="119"/>
    </row>
    <row r="51" spans="1:33">
      <c r="A51" s="119"/>
      <c r="B51" s="119"/>
      <c r="C51" s="119"/>
      <c r="D51" s="119"/>
      <c r="E51" s="119"/>
      <c r="F51" s="119"/>
      <c r="G51" s="119"/>
      <c r="H51" s="119"/>
      <c r="I51" s="119"/>
      <c r="J51" s="119"/>
      <c r="K51" s="119"/>
      <c r="L51" s="119"/>
      <c r="M51" s="119"/>
      <c r="N51" s="119"/>
      <c r="O51" s="119"/>
      <c r="P51" s="119"/>
      <c r="Q51" s="119"/>
      <c r="R51" s="134"/>
      <c r="S51" s="134"/>
      <c r="T51" s="134"/>
      <c r="U51" s="134"/>
      <c r="V51" s="119"/>
      <c r="W51" s="119"/>
      <c r="X51" s="119"/>
      <c r="Y51" s="119"/>
      <c r="Z51" s="119"/>
      <c r="AA51" s="119"/>
      <c r="AB51" s="119"/>
      <c r="AC51" s="119"/>
      <c r="AD51" s="119"/>
      <c r="AE51" s="119"/>
      <c r="AF51" s="119"/>
      <c r="AG51" s="119"/>
    </row>
    <row r="52" spans="1:33">
      <c r="A52" s="119"/>
      <c r="B52" s="119"/>
      <c r="C52" s="119"/>
      <c r="D52" s="119"/>
      <c r="E52" s="119"/>
      <c r="F52" s="119"/>
      <c r="G52" s="119"/>
      <c r="H52" s="119"/>
      <c r="I52" s="119"/>
      <c r="J52" s="119"/>
      <c r="K52" s="119"/>
      <c r="L52" s="119"/>
      <c r="M52" s="119"/>
      <c r="N52" s="119"/>
      <c r="O52" s="119"/>
      <c r="P52" s="119"/>
      <c r="Q52" s="119"/>
      <c r="R52" s="134"/>
      <c r="S52" s="134"/>
      <c r="T52" s="134"/>
      <c r="U52" s="134"/>
      <c r="V52" s="119"/>
      <c r="W52" s="119"/>
      <c r="X52" s="119"/>
      <c r="Y52" s="119"/>
      <c r="Z52" s="119"/>
      <c r="AA52" s="119"/>
      <c r="AB52" s="119"/>
      <c r="AC52" s="119"/>
      <c r="AD52" s="119"/>
      <c r="AE52" s="119"/>
      <c r="AF52" s="119"/>
      <c r="AG52" s="119"/>
    </row>
    <row r="53" spans="1:33">
      <c r="A53" s="119"/>
      <c r="B53" s="119"/>
      <c r="C53" s="119"/>
      <c r="D53" s="119"/>
      <c r="E53" s="119"/>
      <c r="F53" s="119"/>
      <c r="G53" s="119"/>
      <c r="H53" s="119"/>
      <c r="I53" s="119"/>
      <c r="J53" s="119"/>
      <c r="K53" s="119"/>
      <c r="L53" s="119"/>
      <c r="M53" s="119"/>
      <c r="N53" s="119"/>
      <c r="O53" s="119"/>
      <c r="P53" s="119"/>
      <c r="Q53" s="119"/>
      <c r="R53" s="134"/>
      <c r="S53" s="134"/>
      <c r="T53" s="134"/>
      <c r="U53" s="134"/>
      <c r="V53" s="119"/>
      <c r="W53" s="119"/>
      <c r="X53" s="119"/>
      <c r="Y53" s="119"/>
      <c r="Z53" s="119"/>
      <c r="AA53" s="119"/>
      <c r="AB53" s="119"/>
      <c r="AC53" s="119"/>
      <c r="AD53" s="119"/>
      <c r="AE53" s="119"/>
      <c r="AF53" s="119"/>
      <c r="AG53" s="119"/>
    </row>
    <row r="54" spans="1:33">
      <c r="A54" s="119"/>
      <c r="B54" s="119"/>
      <c r="C54" s="119"/>
      <c r="D54" s="119"/>
      <c r="E54" s="119"/>
      <c r="F54" s="119"/>
      <c r="G54" s="119"/>
      <c r="H54" s="119"/>
      <c r="I54" s="119"/>
      <c r="J54" s="119"/>
      <c r="K54" s="119"/>
      <c r="L54" s="119"/>
      <c r="M54" s="119"/>
      <c r="N54" s="119"/>
      <c r="O54" s="119"/>
      <c r="P54" s="119"/>
      <c r="Q54" s="119"/>
      <c r="R54" s="134"/>
      <c r="S54" s="134"/>
      <c r="T54" s="134"/>
      <c r="U54" s="134"/>
      <c r="V54" s="119"/>
      <c r="W54" s="119"/>
      <c r="X54" s="119"/>
      <c r="Y54" s="119"/>
      <c r="Z54" s="119"/>
      <c r="AA54" s="119"/>
      <c r="AB54" s="119"/>
      <c r="AC54" s="119"/>
      <c r="AD54" s="119"/>
      <c r="AE54" s="119"/>
      <c r="AF54" s="119"/>
      <c r="AG54" s="119"/>
    </row>
    <row r="55" spans="1:33">
      <c r="A55" s="119"/>
      <c r="B55" s="119"/>
      <c r="C55" s="119"/>
      <c r="D55" s="119"/>
      <c r="E55" s="119"/>
      <c r="F55" s="119"/>
      <c r="G55" s="119"/>
      <c r="H55" s="119"/>
      <c r="I55" s="119"/>
      <c r="J55" s="119"/>
      <c r="K55" s="119"/>
      <c r="L55" s="119"/>
      <c r="M55" s="119"/>
      <c r="N55" s="119"/>
      <c r="O55" s="119"/>
      <c r="P55" s="119"/>
      <c r="Q55" s="119"/>
      <c r="R55" s="134"/>
      <c r="S55" s="134"/>
      <c r="T55" s="134"/>
      <c r="U55" s="134"/>
      <c r="V55" s="119"/>
      <c r="W55" s="119"/>
      <c r="X55" s="119"/>
      <c r="Y55" s="119"/>
      <c r="Z55" s="119"/>
      <c r="AA55" s="119"/>
      <c r="AB55" s="119"/>
      <c r="AC55" s="119"/>
      <c r="AD55" s="119"/>
      <c r="AE55" s="119"/>
      <c r="AF55" s="119"/>
      <c r="AG55" s="119"/>
    </row>
    <row r="56" spans="1:33">
      <c r="A56" s="119"/>
      <c r="B56" s="119"/>
      <c r="C56" s="119"/>
      <c r="D56" s="119"/>
      <c r="E56" s="119"/>
      <c r="F56" s="119"/>
      <c r="G56" s="119"/>
      <c r="H56" s="119"/>
      <c r="I56" s="119"/>
      <c r="J56" s="119"/>
      <c r="K56" s="119"/>
      <c r="L56" s="119"/>
      <c r="M56" s="119"/>
      <c r="N56" s="119"/>
      <c r="O56" s="119"/>
      <c r="P56" s="119"/>
      <c r="Q56" s="119"/>
      <c r="R56" s="134"/>
      <c r="S56" s="134"/>
      <c r="T56" s="134"/>
      <c r="U56" s="134"/>
      <c r="V56" s="119"/>
      <c r="W56" s="119"/>
      <c r="X56" s="119"/>
      <c r="Y56" s="119"/>
      <c r="Z56" s="119"/>
      <c r="AA56" s="119"/>
      <c r="AB56" s="119"/>
      <c r="AC56" s="119"/>
      <c r="AD56" s="119"/>
      <c r="AE56" s="119"/>
      <c r="AF56" s="119"/>
      <c r="AG56" s="119"/>
    </row>
    <row r="57" spans="1:33">
      <c r="A57" s="119"/>
      <c r="B57" s="119"/>
      <c r="C57" s="119"/>
      <c r="D57" s="119"/>
      <c r="E57" s="119"/>
      <c r="F57" s="119"/>
      <c r="G57" s="119"/>
      <c r="H57" s="119"/>
      <c r="I57" s="119"/>
      <c r="J57" s="119"/>
      <c r="K57" s="119"/>
      <c r="L57" s="119"/>
      <c r="M57" s="119"/>
      <c r="N57" s="119"/>
      <c r="O57" s="119"/>
      <c r="P57" s="119"/>
      <c r="Q57" s="119"/>
      <c r="R57" s="134"/>
      <c r="S57" s="134"/>
      <c r="T57" s="134"/>
      <c r="U57" s="134"/>
      <c r="V57" s="119"/>
      <c r="W57" s="119"/>
      <c r="X57" s="119"/>
      <c r="Y57" s="119"/>
      <c r="Z57" s="119"/>
      <c r="AA57" s="119"/>
      <c r="AB57" s="119"/>
      <c r="AC57" s="119"/>
      <c r="AD57" s="119"/>
      <c r="AE57" s="119"/>
      <c r="AF57" s="119"/>
      <c r="AG57" s="119"/>
    </row>
    <row r="58" spans="1:33">
      <c r="A58" s="119"/>
      <c r="B58" s="119"/>
      <c r="C58" s="119"/>
      <c r="D58" s="119"/>
      <c r="E58" s="119"/>
      <c r="F58" s="119"/>
      <c r="G58" s="119"/>
      <c r="H58" s="119"/>
      <c r="I58" s="119"/>
      <c r="J58" s="119"/>
      <c r="K58" s="119"/>
      <c r="L58" s="119"/>
      <c r="M58" s="119"/>
      <c r="N58" s="119"/>
      <c r="O58" s="119"/>
      <c r="P58" s="119"/>
      <c r="Q58" s="119"/>
      <c r="R58" s="134"/>
      <c r="S58" s="134"/>
      <c r="T58" s="134"/>
      <c r="U58" s="134"/>
      <c r="V58" s="119"/>
      <c r="W58" s="119"/>
      <c r="X58" s="119"/>
      <c r="Y58" s="119"/>
      <c r="Z58" s="119"/>
      <c r="AA58" s="119"/>
      <c r="AB58" s="119"/>
      <c r="AC58" s="119"/>
      <c r="AD58" s="119"/>
      <c r="AE58" s="119"/>
      <c r="AF58" s="119"/>
      <c r="AG58" s="119"/>
    </row>
    <row r="59" spans="1:33">
      <c r="A59" s="119"/>
      <c r="B59" s="119"/>
      <c r="C59" s="119"/>
      <c r="D59" s="119"/>
      <c r="E59" s="119"/>
      <c r="F59" s="119"/>
      <c r="G59" s="119"/>
      <c r="H59" s="119"/>
      <c r="I59" s="119"/>
      <c r="J59" s="119"/>
      <c r="K59" s="119"/>
      <c r="L59" s="119"/>
      <c r="M59" s="119"/>
      <c r="N59" s="119"/>
      <c r="O59" s="119"/>
      <c r="P59" s="119"/>
      <c r="Q59" s="119"/>
      <c r="R59" s="134"/>
      <c r="S59" s="134"/>
      <c r="T59" s="134"/>
      <c r="U59" s="134"/>
      <c r="V59" s="119"/>
      <c r="W59" s="119"/>
      <c r="X59" s="119"/>
      <c r="Y59" s="119"/>
      <c r="Z59" s="119"/>
      <c r="AA59" s="119"/>
      <c r="AB59" s="119"/>
      <c r="AC59" s="119"/>
      <c r="AD59" s="119"/>
      <c r="AE59" s="119"/>
      <c r="AF59" s="119"/>
      <c r="AG59" s="119"/>
    </row>
    <row r="60" spans="1:33">
      <c r="A60" s="119"/>
      <c r="B60" s="119"/>
      <c r="C60" s="119"/>
      <c r="D60" s="119"/>
      <c r="E60" s="119"/>
      <c r="F60" s="119"/>
      <c r="G60" s="119"/>
      <c r="H60" s="119"/>
      <c r="I60" s="119"/>
      <c r="J60" s="119"/>
      <c r="K60" s="119"/>
      <c r="L60" s="119"/>
      <c r="M60" s="119"/>
      <c r="N60" s="119"/>
      <c r="O60" s="119"/>
      <c r="P60" s="119"/>
      <c r="Q60" s="119"/>
      <c r="R60" s="134"/>
      <c r="S60" s="134"/>
      <c r="T60" s="134"/>
      <c r="U60" s="134"/>
      <c r="V60" s="119"/>
      <c r="W60" s="119"/>
      <c r="X60" s="119"/>
      <c r="Y60" s="119"/>
      <c r="Z60" s="119"/>
      <c r="AA60" s="119"/>
      <c r="AB60" s="119"/>
      <c r="AC60" s="119"/>
      <c r="AD60" s="119"/>
      <c r="AE60" s="119"/>
      <c r="AF60" s="119"/>
      <c r="AG60" s="119"/>
    </row>
    <row r="61" spans="1:33">
      <c r="A61" s="119"/>
      <c r="B61" s="119"/>
      <c r="C61" s="119"/>
      <c r="D61" s="119"/>
      <c r="E61" s="119"/>
      <c r="F61" s="119"/>
      <c r="G61" s="119"/>
      <c r="H61" s="119"/>
      <c r="I61" s="119"/>
      <c r="J61" s="119"/>
      <c r="K61" s="119"/>
      <c r="L61" s="119"/>
      <c r="M61" s="119"/>
      <c r="N61" s="119"/>
      <c r="O61" s="119"/>
      <c r="P61" s="119"/>
      <c r="Q61" s="119"/>
      <c r="R61" s="134"/>
      <c r="S61" s="134"/>
      <c r="T61" s="134"/>
      <c r="U61" s="134"/>
      <c r="V61" s="119"/>
      <c r="W61" s="119"/>
      <c r="X61" s="119"/>
      <c r="Y61" s="119"/>
      <c r="Z61" s="119"/>
      <c r="AA61" s="119"/>
      <c r="AB61" s="119"/>
      <c r="AC61" s="119"/>
      <c r="AD61" s="119"/>
      <c r="AE61" s="119"/>
      <c r="AF61" s="119"/>
      <c r="AG61" s="119"/>
    </row>
    <row r="62" spans="1:33">
      <c r="A62" s="119"/>
      <c r="B62" s="119"/>
      <c r="C62" s="119"/>
      <c r="D62" s="119"/>
      <c r="E62" s="119"/>
      <c r="F62" s="119"/>
      <c r="G62" s="119"/>
      <c r="H62" s="119"/>
      <c r="I62" s="119"/>
      <c r="J62" s="119"/>
      <c r="K62" s="119"/>
      <c r="L62" s="119"/>
      <c r="M62" s="119"/>
      <c r="N62" s="119"/>
      <c r="O62" s="119"/>
      <c r="P62" s="119"/>
      <c r="Q62" s="119"/>
      <c r="R62" s="134"/>
      <c r="S62" s="134"/>
      <c r="T62" s="134"/>
      <c r="U62" s="134"/>
      <c r="V62" s="119"/>
      <c r="W62" s="119"/>
      <c r="X62" s="119"/>
      <c r="Y62" s="119"/>
      <c r="Z62" s="119"/>
      <c r="AA62" s="119"/>
      <c r="AB62" s="119"/>
      <c r="AC62" s="119"/>
      <c r="AD62" s="119"/>
      <c r="AE62" s="119"/>
      <c r="AF62" s="119"/>
      <c r="AG62" s="119"/>
    </row>
    <row r="63" spans="1:33">
      <c r="A63" s="119"/>
      <c r="B63" s="119"/>
      <c r="C63" s="119"/>
      <c r="D63" s="119"/>
      <c r="E63" s="119"/>
      <c r="F63" s="119"/>
      <c r="G63" s="119"/>
      <c r="H63" s="119"/>
      <c r="I63" s="119"/>
      <c r="J63" s="119"/>
      <c r="K63" s="119"/>
      <c r="L63" s="119"/>
      <c r="M63" s="119"/>
      <c r="N63" s="119"/>
      <c r="O63" s="119"/>
      <c r="P63" s="119"/>
      <c r="Q63" s="119"/>
      <c r="R63" s="134"/>
      <c r="S63" s="134"/>
      <c r="T63" s="134"/>
      <c r="U63" s="134"/>
      <c r="V63" s="119"/>
      <c r="W63" s="119"/>
      <c r="X63" s="119"/>
      <c r="Y63" s="119"/>
      <c r="Z63" s="119"/>
      <c r="AA63" s="119"/>
      <c r="AB63" s="119"/>
      <c r="AC63" s="119"/>
      <c r="AD63" s="119"/>
      <c r="AE63" s="119"/>
      <c r="AF63" s="119"/>
      <c r="AG63" s="119"/>
    </row>
    <row r="64" spans="1:33">
      <c r="A64" s="119"/>
      <c r="B64" s="119"/>
      <c r="C64" s="119"/>
      <c r="D64" s="119"/>
      <c r="E64" s="119"/>
      <c r="F64" s="119"/>
      <c r="G64" s="119"/>
      <c r="H64" s="119"/>
      <c r="I64" s="119"/>
      <c r="J64" s="119"/>
      <c r="K64" s="119"/>
      <c r="L64" s="119"/>
      <c r="M64" s="119"/>
      <c r="N64" s="119"/>
      <c r="O64" s="119"/>
      <c r="P64" s="119"/>
      <c r="Q64" s="119"/>
      <c r="R64" s="134"/>
      <c r="S64" s="134"/>
      <c r="T64" s="134"/>
      <c r="U64" s="134"/>
      <c r="V64" s="119"/>
      <c r="W64" s="119"/>
      <c r="X64" s="119"/>
      <c r="Y64" s="119"/>
      <c r="Z64" s="119"/>
      <c r="AA64" s="119"/>
      <c r="AB64" s="119"/>
      <c r="AC64" s="119"/>
      <c r="AD64" s="119"/>
      <c r="AE64" s="119"/>
      <c r="AF64" s="119"/>
      <c r="AG64" s="119"/>
    </row>
    <row r="65" spans="1:33">
      <c r="A65" s="119"/>
      <c r="B65" s="119"/>
      <c r="C65" s="119"/>
      <c r="D65" s="119"/>
      <c r="E65" s="119"/>
      <c r="F65" s="119"/>
      <c r="G65" s="119"/>
      <c r="H65" s="119"/>
      <c r="I65" s="119"/>
      <c r="J65" s="119"/>
      <c r="K65" s="119"/>
      <c r="L65" s="119"/>
      <c r="M65" s="119"/>
      <c r="N65" s="119"/>
      <c r="O65" s="119"/>
      <c r="P65" s="119"/>
      <c r="Q65" s="119"/>
      <c r="R65" s="134"/>
      <c r="S65" s="134"/>
      <c r="T65" s="134"/>
      <c r="U65" s="134"/>
      <c r="V65" s="119"/>
      <c r="W65" s="119"/>
      <c r="X65" s="119"/>
      <c r="Y65" s="119"/>
      <c r="Z65" s="119"/>
      <c r="AA65" s="119"/>
      <c r="AB65" s="119"/>
      <c r="AC65" s="119"/>
      <c r="AD65" s="119"/>
      <c r="AE65" s="119"/>
      <c r="AF65" s="119"/>
      <c r="AG65" s="119"/>
    </row>
    <row r="66" spans="1:33">
      <c r="A66" s="119"/>
      <c r="B66" s="119"/>
      <c r="C66" s="119"/>
      <c r="D66" s="119"/>
      <c r="E66" s="119"/>
      <c r="F66" s="119"/>
      <c r="G66" s="119"/>
      <c r="H66" s="119"/>
      <c r="I66" s="119"/>
      <c r="J66" s="119"/>
      <c r="K66" s="119"/>
      <c r="L66" s="119"/>
      <c r="M66" s="119"/>
      <c r="N66" s="119"/>
      <c r="O66" s="119"/>
      <c r="P66" s="119"/>
      <c r="Q66" s="119"/>
      <c r="R66" s="134"/>
      <c r="S66" s="134"/>
      <c r="T66" s="134"/>
      <c r="U66" s="134"/>
      <c r="V66" s="119"/>
      <c r="W66" s="119"/>
      <c r="X66" s="119"/>
      <c r="Y66" s="119"/>
      <c r="Z66" s="119"/>
      <c r="AA66" s="119"/>
      <c r="AB66" s="119"/>
      <c r="AC66" s="119"/>
      <c r="AD66" s="119"/>
      <c r="AE66" s="119"/>
      <c r="AF66" s="119"/>
      <c r="AG66" s="119"/>
    </row>
    <row r="67" spans="1:33">
      <c r="A67" s="119"/>
      <c r="B67" s="119"/>
      <c r="C67" s="119"/>
      <c r="D67" s="119"/>
      <c r="E67" s="119"/>
      <c r="F67" s="119"/>
      <c r="G67" s="119"/>
      <c r="H67" s="119"/>
      <c r="I67" s="119"/>
      <c r="J67" s="119"/>
      <c r="K67" s="119"/>
      <c r="L67" s="119"/>
      <c r="M67" s="119"/>
      <c r="N67" s="119"/>
      <c r="O67" s="119"/>
      <c r="P67" s="119"/>
      <c r="Q67" s="119"/>
      <c r="R67" s="134"/>
      <c r="S67" s="134"/>
      <c r="T67" s="134"/>
      <c r="U67" s="134"/>
      <c r="V67" s="119"/>
      <c r="W67" s="119"/>
      <c r="X67" s="119"/>
      <c r="Y67" s="119"/>
      <c r="Z67" s="119"/>
      <c r="AA67" s="119"/>
      <c r="AB67" s="119"/>
      <c r="AC67" s="119"/>
      <c r="AD67" s="119"/>
      <c r="AE67" s="119"/>
      <c r="AF67" s="119"/>
      <c r="AG67" s="119"/>
    </row>
    <row r="68" spans="1:33">
      <c r="A68" s="119"/>
      <c r="B68" s="119"/>
      <c r="C68" s="119"/>
      <c r="D68" s="119"/>
      <c r="E68" s="119"/>
      <c r="F68" s="119"/>
      <c r="G68" s="119"/>
      <c r="H68" s="119"/>
      <c r="I68" s="119"/>
      <c r="J68" s="119"/>
      <c r="K68" s="119"/>
      <c r="L68" s="119"/>
      <c r="M68" s="119"/>
      <c r="N68" s="119"/>
      <c r="O68" s="119"/>
      <c r="P68" s="119"/>
      <c r="Q68" s="119"/>
      <c r="R68" s="134"/>
      <c r="S68" s="134"/>
      <c r="T68" s="134"/>
      <c r="U68" s="134"/>
      <c r="V68" s="119"/>
      <c r="W68" s="119"/>
      <c r="X68" s="119"/>
      <c r="Y68" s="119"/>
      <c r="Z68" s="119"/>
      <c r="AA68" s="119"/>
      <c r="AB68" s="119"/>
      <c r="AC68" s="119"/>
      <c r="AD68" s="119"/>
      <c r="AE68" s="119"/>
      <c r="AF68" s="119"/>
      <c r="AG68" s="119"/>
    </row>
    <row r="69" spans="1:33">
      <c r="A69" s="119"/>
      <c r="B69" s="119"/>
      <c r="C69" s="119"/>
      <c r="D69" s="119"/>
      <c r="E69" s="119"/>
      <c r="F69" s="119"/>
      <c r="G69" s="119"/>
      <c r="H69" s="119"/>
      <c r="I69" s="119"/>
      <c r="J69" s="119"/>
      <c r="K69" s="119"/>
      <c r="L69" s="119"/>
      <c r="M69" s="119"/>
      <c r="N69" s="119"/>
      <c r="O69" s="119"/>
      <c r="P69" s="119"/>
      <c r="Q69" s="119"/>
      <c r="R69" s="134"/>
      <c r="S69" s="134"/>
      <c r="T69" s="134"/>
      <c r="U69" s="134"/>
      <c r="V69" s="119"/>
      <c r="W69" s="119"/>
      <c r="X69" s="119"/>
      <c r="Y69" s="119"/>
      <c r="Z69" s="119"/>
      <c r="AA69" s="119"/>
      <c r="AB69" s="119"/>
      <c r="AC69" s="119"/>
      <c r="AD69" s="119"/>
      <c r="AE69" s="119"/>
      <c r="AF69" s="119"/>
      <c r="AG69" s="119"/>
    </row>
    <row r="70" spans="1:33">
      <c r="A70" s="119"/>
      <c r="B70" s="119"/>
      <c r="C70" s="119"/>
      <c r="D70" s="119"/>
      <c r="E70" s="119"/>
      <c r="F70" s="119"/>
      <c r="G70" s="119"/>
      <c r="H70" s="119"/>
      <c r="I70" s="119"/>
      <c r="J70" s="119"/>
      <c r="K70" s="119"/>
      <c r="L70" s="119"/>
      <c r="M70" s="119"/>
      <c r="N70" s="119"/>
      <c r="O70" s="119"/>
      <c r="P70" s="119"/>
      <c r="Q70" s="119"/>
      <c r="R70" s="134"/>
      <c r="S70" s="134"/>
      <c r="T70" s="134"/>
      <c r="U70" s="134"/>
      <c r="V70" s="119"/>
      <c r="W70" s="119"/>
      <c r="X70" s="119"/>
      <c r="Y70" s="119"/>
      <c r="Z70" s="119"/>
      <c r="AA70" s="119"/>
      <c r="AB70" s="119"/>
      <c r="AC70" s="119"/>
      <c r="AD70" s="119"/>
      <c r="AE70" s="119"/>
      <c r="AF70" s="119"/>
      <c r="AG70" s="119"/>
    </row>
    <row r="71" spans="1:33">
      <c r="A71" s="119"/>
      <c r="B71" s="119"/>
      <c r="C71" s="119"/>
      <c r="D71" s="119"/>
      <c r="E71" s="119"/>
      <c r="F71" s="119"/>
      <c r="G71" s="119"/>
      <c r="H71" s="119"/>
      <c r="I71" s="119"/>
      <c r="J71" s="119"/>
      <c r="K71" s="119"/>
      <c r="L71" s="119"/>
      <c r="M71" s="119"/>
      <c r="N71" s="119"/>
      <c r="O71" s="119"/>
      <c r="P71" s="119"/>
      <c r="Q71" s="119"/>
      <c r="R71" s="134"/>
      <c r="S71" s="134"/>
      <c r="T71" s="134"/>
      <c r="U71" s="134"/>
      <c r="V71" s="119"/>
      <c r="W71" s="119"/>
      <c r="X71" s="119"/>
      <c r="Y71" s="119"/>
      <c r="Z71" s="119"/>
      <c r="AA71" s="119"/>
      <c r="AB71" s="119"/>
      <c r="AC71" s="119"/>
      <c r="AD71" s="119"/>
      <c r="AE71" s="119"/>
      <c r="AF71" s="119"/>
      <c r="AG71" s="119"/>
    </row>
    <row r="72" spans="1:33">
      <c r="A72" s="119"/>
      <c r="B72" s="119"/>
      <c r="C72" s="119"/>
      <c r="D72" s="119"/>
      <c r="E72" s="119"/>
      <c r="F72" s="119"/>
      <c r="G72" s="119"/>
      <c r="H72" s="119"/>
      <c r="I72" s="119"/>
      <c r="J72" s="119"/>
      <c r="K72" s="119"/>
      <c r="L72" s="119"/>
      <c r="M72" s="119"/>
      <c r="N72" s="119"/>
      <c r="O72" s="119"/>
      <c r="P72" s="119"/>
      <c r="Q72" s="119"/>
      <c r="R72" s="134"/>
      <c r="S72" s="134"/>
      <c r="T72" s="134"/>
      <c r="U72" s="134"/>
      <c r="V72" s="119"/>
      <c r="W72" s="119"/>
      <c r="X72" s="119"/>
      <c r="Y72" s="119"/>
      <c r="Z72" s="119"/>
      <c r="AA72" s="119"/>
      <c r="AB72" s="119"/>
      <c r="AC72" s="119"/>
      <c r="AD72" s="119"/>
      <c r="AE72" s="119"/>
      <c r="AF72" s="119"/>
      <c r="AG72" s="119"/>
    </row>
    <row r="73" spans="1:33">
      <c r="A73" s="119"/>
      <c r="B73" s="119"/>
      <c r="C73" s="119"/>
      <c r="D73" s="119"/>
      <c r="E73" s="119"/>
      <c r="F73" s="119"/>
      <c r="G73" s="119"/>
      <c r="H73" s="119"/>
      <c r="I73" s="119"/>
      <c r="J73" s="119"/>
      <c r="K73" s="119"/>
      <c r="L73" s="119"/>
      <c r="M73" s="119"/>
      <c r="N73" s="119"/>
      <c r="O73" s="119"/>
      <c r="P73" s="119"/>
      <c r="Q73" s="119"/>
      <c r="R73" s="134"/>
      <c r="S73" s="134"/>
      <c r="T73" s="134"/>
      <c r="U73" s="134"/>
      <c r="V73" s="119"/>
      <c r="W73" s="119"/>
      <c r="X73" s="119"/>
      <c r="Y73" s="119"/>
      <c r="Z73" s="119"/>
      <c r="AA73" s="119"/>
      <c r="AB73" s="119"/>
      <c r="AC73" s="119"/>
      <c r="AD73" s="119"/>
      <c r="AE73" s="119"/>
      <c r="AF73" s="119"/>
      <c r="AG73" s="119"/>
    </row>
    <row r="74" spans="1:33">
      <c r="A74" s="119"/>
      <c r="B74" s="119"/>
      <c r="C74" s="119"/>
      <c r="D74" s="119"/>
      <c r="E74" s="119"/>
      <c r="F74" s="119"/>
      <c r="G74" s="119"/>
      <c r="H74" s="119"/>
      <c r="I74" s="119"/>
      <c r="J74" s="119"/>
      <c r="K74" s="119"/>
      <c r="L74" s="119"/>
      <c r="M74" s="119"/>
      <c r="N74" s="119"/>
      <c r="O74" s="119"/>
      <c r="P74" s="119"/>
      <c r="Q74" s="119"/>
      <c r="R74" s="134"/>
      <c r="S74" s="134"/>
      <c r="T74" s="134"/>
      <c r="U74" s="134"/>
      <c r="V74" s="119"/>
      <c r="W74" s="119"/>
      <c r="X74" s="119"/>
      <c r="Y74" s="119"/>
      <c r="Z74" s="119"/>
      <c r="AA74" s="119"/>
      <c r="AB74" s="119"/>
      <c r="AC74" s="119"/>
      <c r="AD74" s="119"/>
      <c r="AE74" s="119"/>
      <c r="AF74" s="119"/>
      <c r="AG74" s="119"/>
    </row>
    <row r="75" spans="1:33">
      <c r="A75" s="119"/>
      <c r="B75" s="119"/>
      <c r="C75" s="119"/>
      <c r="D75" s="119"/>
      <c r="E75" s="119"/>
      <c r="F75" s="119"/>
      <c r="G75" s="119"/>
      <c r="H75" s="119"/>
      <c r="I75" s="119"/>
      <c r="J75" s="119"/>
      <c r="K75" s="119"/>
      <c r="L75" s="119"/>
      <c r="M75" s="119"/>
      <c r="N75" s="119"/>
      <c r="O75" s="119"/>
      <c r="P75" s="119"/>
      <c r="Q75" s="119"/>
      <c r="R75" s="134"/>
      <c r="S75" s="134"/>
      <c r="T75" s="134"/>
      <c r="U75" s="134"/>
      <c r="V75" s="119"/>
      <c r="W75" s="119"/>
      <c r="X75" s="119"/>
      <c r="Y75" s="119"/>
      <c r="Z75" s="119"/>
      <c r="AA75" s="119"/>
      <c r="AB75" s="119"/>
      <c r="AC75" s="119"/>
      <c r="AD75" s="119"/>
      <c r="AE75" s="119"/>
      <c r="AF75" s="119"/>
      <c r="AG75" s="119"/>
    </row>
    <row r="76" spans="1:33">
      <c r="A76" s="119"/>
      <c r="B76" s="119"/>
      <c r="C76" s="119"/>
      <c r="D76" s="119"/>
      <c r="E76" s="119"/>
      <c r="F76" s="119"/>
      <c r="G76" s="119"/>
      <c r="H76" s="119"/>
      <c r="I76" s="119"/>
      <c r="J76" s="119"/>
      <c r="K76" s="119"/>
      <c r="L76" s="119"/>
      <c r="M76" s="119"/>
      <c r="N76" s="119"/>
      <c r="O76" s="119"/>
      <c r="P76" s="119"/>
      <c r="Q76" s="119"/>
      <c r="R76" s="134"/>
      <c r="S76" s="134"/>
      <c r="T76" s="134"/>
      <c r="U76" s="134"/>
      <c r="V76" s="119"/>
      <c r="W76" s="119"/>
      <c r="X76" s="119"/>
      <c r="Y76" s="119"/>
      <c r="Z76" s="119"/>
      <c r="AA76" s="119"/>
      <c r="AB76" s="119"/>
      <c r="AC76" s="119"/>
      <c r="AD76" s="119"/>
      <c r="AE76" s="119"/>
      <c r="AF76" s="119"/>
      <c r="AG76" s="119"/>
    </row>
    <row r="77" spans="1:33">
      <c r="A77" s="119"/>
      <c r="B77" s="119"/>
      <c r="C77" s="119"/>
      <c r="D77" s="119"/>
      <c r="E77" s="119"/>
      <c r="F77" s="119"/>
      <c r="G77" s="119"/>
      <c r="H77" s="119"/>
      <c r="I77" s="119"/>
      <c r="J77" s="119"/>
      <c r="K77" s="119"/>
      <c r="L77" s="119"/>
      <c r="M77" s="119"/>
      <c r="N77" s="119"/>
      <c r="O77" s="119"/>
      <c r="P77" s="119"/>
      <c r="Q77" s="119"/>
      <c r="R77" s="134"/>
      <c r="S77" s="134"/>
      <c r="T77" s="134"/>
      <c r="U77" s="134"/>
      <c r="V77" s="119"/>
      <c r="W77" s="119"/>
      <c r="X77" s="119"/>
      <c r="Y77" s="119"/>
      <c r="Z77" s="119"/>
      <c r="AA77" s="119"/>
      <c r="AB77" s="119"/>
      <c r="AC77" s="119"/>
      <c r="AD77" s="119"/>
      <c r="AE77" s="119"/>
      <c r="AF77" s="119"/>
      <c r="AG77" s="119"/>
    </row>
    <row r="78" spans="1:33">
      <c r="A78" s="119"/>
      <c r="B78" s="119"/>
      <c r="C78" s="119"/>
      <c r="D78" s="119"/>
      <c r="E78" s="119"/>
      <c r="F78" s="119"/>
      <c r="G78" s="119"/>
      <c r="H78" s="119"/>
      <c r="I78" s="119"/>
      <c r="J78" s="119"/>
      <c r="K78" s="119"/>
      <c r="L78" s="119"/>
      <c r="M78" s="119"/>
      <c r="N78" s="119"/>
      <c r="O78" s="119"/>
      <c r="P78" s="119"/>
      <c r="Q78" s="119"/>
      <c r="R78" s="134"/>
      <c r="S78" s="134"/>
      <c r="T78" s="134"/>
      <c r="U78" s="134"/>
      <c r="V78" s="119"/>
      <c r="W78" s="119"/>
      <c r="X78" s="119"/>
      <c r="Y78" s="119"/>
      <c r="Z78" s="119"/>
      <c r="AA78" s="119"/>
      <c r="AB78" s="119"/>
      <c r="AC78" s="119"/>
      <c r="AD78" s="119"/>
      <c r="AE78" s="119"/>
      <c r="AF78" s="119"/>
      <c r="AG78" s="119"/>
    </row>
    <row r="79" spans="1:33">
      <c r="A79" s="119"/>
      <c r="B79" s="119"/>
      <c r="C79" s="119"/>
      <c r="D79" s="119"/>
      <c r="E79" s="119"/>
      <c r="F79" s="119"/>
      <c r="G79" s="119"/>
      <c r="H79" s="119"/>
      <c r="I79" s="119"/>
      <c r="J79" s="119"/>
      <c r="K79" s="119"/>
      <c r="L79" s="119"/>
      <c r="M79" s="119"/>
      <c r="N79" s="119"/>
      <c r="O79" s="119"/>
      <c r="P79" s="119"/>
      <c r="Q79" s="119"/>
      <c r="R79" s="134"/>
      <c r="S79" s="134"/>
      <c r="T79" s="134"/>
      <c r="U79" s="134"/>
      <c r="V79" s="119"/>
      <c r="W79" s="119"/>
      <c r="X79" s="119"/>
      <c r="Y79" s="119"/>
      <c r="Z79" s="119"/>
      <c r="AA79" s="119"/>
      <c r="AB79" s="119"/>
      <c r="AC79" s="119"/>
      <c r="AD79" s="119"/>
      <c r="AE79" s="119"/>
      <c r="AF79" s="119"/>
      <c r="AG79" s="119"/>
    </row>
    <row r="80" spans="1:33">
      <c r="A80" s="119"/>
      <c r="B80" s="119"/>
      <c r="C80" s="119"/>
      <c r="D80" s="119"/>
      <c r="E80" s="119"/>
      <c r="F80" s="119"/>
      <c r="G80" s="119"/>
      <c r="H80" s="119"/>
      <c r="I80" s="119"/>
      <c r="J80" s="119"/>
      <c r="K80" s="119"/>
      <c r="L80" s="119"/>
      <c r="M80" s="119"/>
      <c r="N80" s="119"/>
      <c r="O80" s="119"/>
      <c r="P80" s="119"/>
      <c r="Q80" s="119"/>
      <c r="R80" s="134"/>
      <c r="S80" s="134"/>
      <c r="T80" s="134"/>
      <c r="U80" s="134"/>
      <c r="V80" s="119"/>
      <c r="W80" s="119"/>
      <c r="X80" s="119"/>
      <c r="Y80" s="119"/>
      <c r="Z80" s="119"/>
      <c r="AA80" s="119"/>
      <c r="AB80" s="119"/>
      <c r="AC80" s="119"/>
      <c r="AD80" s="119"/>
      <c r="AE80" s="119"/>
      <c r="AF80" s="119"/>
      <c r="AG80" s="119"/>
    </row>
    <row r="81" spans="1:33">
      <c r="A81" s="119"/>
      <c r="B81" s="119"/>
      <c r="C81" s="119"/>
      <c r="D81" s="119"/>
      <c r="E81" s="119"/>
      <c r="F81" s="119"/>
      <c r="G81" s="119"/>
      <c r="H81" s="119"/>
      <c r="I81" s="119"/>
      <c r="J81" s="119"/>
      <c r="K81" s="119"/>
      <c r="L81" s="119"/>
      <c r="M81" s="119"/>
      <c r="N81" s="119"/>
      <c r="O81" s="119"/>
      <c r="P81" s="119"/>
      <c r="Q81" s="119"/>
      <c r="R81" s="134"/>
      <c r="S81" s="134"/>
      <c r="T81" s="134"/>
      <c r="U81" s="134"/>
      <c r="V81" s="119"/>
      <c r="W81" s="119"/>
      <c r="X81" s="119"/>
      <c r="Y81" s="119"/>
      <c r="Z81" s="119"/>
      <c r="AA81" s="119"/>
      <c r="AB81" s="119"/>
      <c r="AC81" s="119"/>
      <c r="AD81" s="119"/>
      <c r="AE81" s="119"/>
      <c r="AF81" s="119"/>
      <c r="AG81" s="119"/>
    </row>
    <row r="82" spans="1:33">
      <c r="A82" s="119"/>
      <c r="B82" s="119"/>
      <c r="C82" s="119"/>
      <c r="D82" s="119"/>
      <c r="E82" s="119"/>
      <c r="F82" s="119"/>
      <c r="G82" s="119"/>
      <c r="H82" s="119"/>
      <c r="I82" s="119"/>
      <c r="J82" s="119"/>
      <c r="K82" s="119"/>
      <c r="L82" s="119"/>
      <c r="M82" s="119"/>
      <c r="N82" s="119"/>
      <c r="O82" s="119"/>
      <c r="P82" s="119"/>
      <c r="Q82" s="119"/>
      <c r="R82" s="134"/>
      <c r="S82" s="134"/>
      <c r="T82" s="134"/>
      <c r="U82" s="134"/>
      <c r="V82" s="119"/>
      <c r="W82" s="119"/>
      <c r="X82" s="119"/>
      <c r="Y82" s="119"/>
      <c r="Z82" s="119"/>
      <c r="AA82" s="119"/>
      <c r="AB82" s="119"/>
      <c r="AC82" s="119"/>
      <c r="AD82" s="119"/>
      <c r="AE82" s="119"/>
      <c r="AF82" s="119"/>
      <c r="AG82" s="119"/>
    </row>
    <row r="83" spans="1:33">
      <c r="A83" s="119"/>
      <c r="B83" s="119"/>
      <c r="C83" s="119"/>
      <c r="D83" s="119"/>
      <c r="E83" s="119"/>
      <c r="F83" s="119"/>
      <c r="G83" s="119"/>
      <c r="H83" s="119"/>
      <c r="I83" s="119"/>
      <c r="J83" s="119"/>
      <c r="K83" s="119"/>
      <c r="L83" s="119"/>
      <c r="M83" s="119"/>
      <c r="N83" s="119"/>
      <c r="O83" s="119"/>
      <c r="P83" s="119"/>
      <c r="Q83" s="119"/>
      <c r="R83" s="134"/>
      <c r="S83" s="134"/>
      <c r="T83" s="134"/>
      <c r="U83" s="134"/>
      <c r="V83" s="119"/>
      <c r="W83" s="119"/>
      <c r="X83" s="119"/>
      <c r="Y83" s="119"/>
      <c r="Z83" s="119"/>
      <c r="AA83" s="119"/>
      <c r="AB83" s="119"/>
      <c r="AC83" s="119"/>
      <c r="AD83" s="119"/>
      <c r="AE83" s="119"/>
      <c r="AF83" s="119"/>
      <c r="AG83" s="119"/>
    </row>
    <row r="84" spans="1:33">
      <c r="A84" s="119"/>
      <c r="B84" s="119"/>
      <c r="C84" s="119"/>
      <c r="D84" s="119"/>
      <c r="E84" s="119"/>
      <c r="F84" s="119"/>
      <c r="G84" s="119"/>
      <c r="H84" s="119"/>
      <c r="I84" s="119"/>
      <c r="J84" s="119"/>
      <c r="K84" s="119"/>
      <c r="L84" s="119"/>
      <c r="M84" s="119"/>
      <c r="N84" s="119"/>
      <c r="O84" s="119"/>
      <c r="P84" s="119"/>
      <c r="Q84" s="119"/>
      <c r="R84" s="134"/>
      <c r="S84" s="134"/>
      <c r="T84" s="134"/>
      <c r="U84" s="134"/>
      <c r="V84" s="119"/>
      <c r="W84" s="119"/>
      <c r="X84" s="119"/>
      <c r="Y84" s="119"/>
      <c r="Z84" s="119"/>
      <c r="AA84" s="119"/>
      <c r="AB84" s="119"/>
      <c r="AC84" s="119"/>
      <c r="AD84" s="119"/>
      <c r="AE84" s="119"/>
      <c r="AF84" s="119"/>
      <c r="AG84" s="119"/>
    </row>
    <row r="85" spans="1:33">
      <c r="A85" s="119"/>
      <c r="B85" s="119"/>
      <c r="C85" s="119"/>
      <c r="D85" s="119"/>
      <c r="E85" s="119"/>
      <c r="F85" s="119"/>
      <c r="G85" s="119"/>
      <c r="H85" s="119"/>
      <c r="I85" s="119"/>
      <c r="J85" s="119"/>
      <c r="K85" s="119"/>
      <c r="L85" s="119"/>
      <c r="M85" s="119"/>
      <c r="N85" s="119"/>
      <c r="O85" s="119"/>
      <c r="P85" s="119"/>
      <c r="Q85" s="119"/>
      <c r="R85" s="134"/>
      <c r="S85" s="134"/>
      <c r="T85" s="134"/>
      <c r="U85" s="134"/>
      <c r="V85" s="119"/>
      <c r="W85" s="119"/>
      <c r="X85" s="119"/>
      <c r="Y85" s="119"/>
      <c r="Z85" s="119"/>
      <c r="AA85" s="119"/>
      <c r="AB85" s="119"/>
      <c r="AC85" s="119"/>
      <c r="AD85" s="119"/>
      <c r="AE85" s="119"/>
      <c r="AF85" s="119"/>
      <c r="AG85" s="119"/>
    </row>
    <row r="86" spans="1:33">
      <c r="A86" s="119"/>
      <c r="B86" s="119"/>
      <c r="C86" s="119"/>
      <c r="D86" s="119"/>
      <c r="E86" s="119"/>
      <c r="F86" s="119"/>
      <c r="G86" s="119"/>
      <c r="H86" s="119"/>
      <c r="I86" s="119"/>
      <c r="J86" s="119"/>
      <c r="K86" s="119"/>
      <c r="L86" s="119"/>
      <c r="M86" s="119"/>
      <c r="N86" s="119"/>
      <c r="O86" s="119"/>
      <c r="P86" s="119"/>
      <c r="Q86" s="119"/>
      <c r="R86" s="134"/>
      <c r="S86" s="134"/>
      <c r="T86" s="134"/>
      <c r="U86" s="134"/>
      <c r="V86" s="119"/>
      <c r="W86" s="119"/>
      <c r="X86" s="119"/>
      <c r="Y86" s="119"/>
      <c r="Z86" s="119"/>
      <c r="AA86" s="119"/>
      <c r="AB86" s="119"/>
      <c r="AC86" s="119"/>
      <c r="AD86" s="119"/>
      <c r="AE86" s="119"/>
      <c r="AF86" s="119"/>
      <c r="AG86" s="119"/>
    </row>
    <row r="87" spans="1:33">
      <c r="A87" s="119"/>
      <c r="B87" s="119"/>
      <c r="C87" s="119"/>
      <c r="D87" s="119"/>
      <c r="E87" s="119"/>
      <c r="F87" s="119"/>
      <c r="G87" s="119"/>
      <c r="H87" s="119"/>
      <c r="I87" s="119"/>
      <c r="J87" s="119"/>
      <c r="K87" s="119"/>
      <c r="L87" s="119"/>
      <c r="M87" s="119"/>
      <c r="N87" s="119"/>
      <c r="O87" s="119"/>
      <c r="P87" s="119"/>
      <c r="Q87" s="119"/>
      <c r="R87" s="134"/>
      <c r="S87" s="134"/>
      <c r="T87" s="134"/>
      <c r="U87" s="134"/>
      <c r="V87" s="119"/>
      <c r="W87" s="119"/>
      <c r="X87" s="119"/>
      <c r="Y87" s="119"/>
      <c r="Z87" s="119"/>
      <c r="AA87" s="119"/>
      <c r="AB87" s="119"/>
      <c r="AC87" s="119"/>
      <c r="AD87" s="119"/>
      <c r="AE87" s="119"/>
      <c r="AF87" s="119"/>
      <c r="AG87" s="119"/>
    </row>
    <row r="88" spans="1:33">
      <c r="A88" s="119"/>
      <c r="B88" s="119"/>
      <c r="C88" s="119"/>
      <c r="D88" s="119"/>
      <c r="E88" s="119"/>
      <c r="F88" s="119"/>
      <c r="G88" s="119"/>
      <c r="H88" s="119"/>
      <c r="I88" s="119"/>
      <c r="J88" s="119"/>
      <c r="K88" s="119"/>
      <c r="L88" s="119"/>
      <c r="M88" s="119"/>
      <c r="N88" s="119"/>
      <c r="O88" s="119"/>
      <c r="P88" s="119"/>
      <c r="Q88" s="119"/>
      <c r="R88" s="134"/>
      <c r="S88" s="134"/>
      <c r="T88" s="134"/>
      <c r="U88" s="134"/>
      <c r="V88" s="119"/>
      <c r="W88" s="119"/>
      <c r="X88" s="119"/>
      <c r="Y88" s="119"/>
      <c r="Z88" s="119"/>
      <c r="AA88" s="119"/>
      <c r="AB88" s="119"/>
      <c r="AC88" s="119"/>
      <c r="AD88" s="119"/>
      <c r="AE88" s="119"/>
      <c r="AF88" s="119"/>
      <c r="AG88" s="119"/>
    </row>
    <row r="89" spans="1:33">
      <c r="A89" s="119"/>
      <c r="B89" s="119"/>
      <c r="C89" s="119"/>
      <c r="D89" s="119"/>
      <c r="E89" s="119"/>
      <c r="F89" s="119"/>
      <c r="G89" s="119"/>
      <c r="H89" s="119"/>
      <c r="I89" s="119"/>
      <c r="J89" s="119"/>
      <c r="K89" s="119"/>
      <c r="L89" s="119"/>
      <c r="M89" s="119"/>
      <c r="N89" s="119"/>
      <c r="O89" s="119"/>
      <c r="P89" s="119"/>
      <c r="Q89" s="119"/>
      <c r="R89" s="134"/>
      <c r="S89" s="134"/>
      <c r="T89" s="134"/>
      <c r="U89" s="134"/>
      <c r="V89" s="119"/>
      <c r="W89" s="119"/>
      <c r="X89" s="119"/>
      <c r="Y89" s="119"/>
      <c r="Z89" s="119"/>
      <c r="AA89" s="119"/>
      <c r="AB89" s="119"/>
      <c r="AC89" s="119"/>
      <c r="AD89" s="119"/>
      <c r="AE89" s="119"/>
      <c r="AF89" s="119"/>
      <c r="AG89" s="119"/>
    </row>
    <row r="90" spans="1:33">
      <c r="A90" s="119"/>
      <c r="B90" s="119"/>
      <c r="C90" s="119"/>
      <c r="D90" s="119"/>
      <c r="E90" s="119"/>
      <c r="F90" s="119"/>
      <c r="G90" s="119"/>
      <c r="H90" s="119"/>
      <c r="I90" s="119"/>
      <c r="J90" s="119"/>
      <c r="K90" s="119"/>
      <c r="L90" s="119"/>
      <c r="M90" s="119"/>
      <c r="N90" s="119"/>
      <c r="O90" s="119"/>
      <c r="P90" s="119"/>
      <c r="Q90" s="119"/>
      <c r="R90" s="134"/>
      <c r="S90" s="134"/>
      <c r="T90" s="134"/>
      <c r="U90" s="134"/>
      <c r="V90" s="119"/>
      <c r="W90" s="119"/>
      <c r="X90" s="119"/>
      <c r="Y90" s="119"/>
      <c r="Z90" s="119"/>
      <c r="AA90" s="119"/>
      <c r="AB90" s="119"/>
      <c r="AC90" s="119"/>
      <c r="AD90" s="119"/>
      <c r="AE90" s="119"/>
      <c r="AF90" s="119"/>
      <c r="AG90" s="119"/>
    </row>
  </sheetData>
  <mergeCells count="9">
    <mergeCell ref="A11:A13"/>
    <mergeCell ref="A8:A10"/>
    <mergeCell ref="A2:A4"/>
    <mergeCell ref="B2:K2"/>
    <mergeCell ref="B3:K3"/>
    <mergeCell ref="B4:K4"/>
    <mergeCell ref="A6:A7"/>
    <mergeCell ref="B6:K6"/>
    <mergeCell ref="B7:C7"/>
  </mergeCells>
  <hyperlinks>
    <hyperlink ref="J8" r:id="rId1" xr:uid="{00000000-0004-0000-0600-000000000000}"/>
    <hyperlink ref="J10" r:id="rId2" xr:uid="{00000000-0004-0000-0600-000001000000}"/>
    <hyperlink ref="J9" r:id="rId3" xr:uid="{00000000-0004-0000-0600-000002000000}"/>
    <hyperlink ref="J11" r:id="rId4" xr:uid="{00000000-0004-0000-0600-000003000000}"/>
    <hyperlink ref="J12" r:id="rId5" xr:uid="{00000000-0004-0000-0600-000004000000}"/>
    <hyperlink ref="J13" r:id="rId6" xr:uid="{00000000-0004-0000-0600-000005000000}"/>
  </hyperlinks>
  <pageMargins left="0.7" right="0.7" top="0.75" bottom="0.75" header="0.3" footer="0.3"/>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DC8E-1AEE-C24C-B749-1D3781B73DC2}">
  <dimension ref="A1:E8"/>
  <sheetViews>
    <sheetView workbookViewId="0">
      <selection activeCell="G5" sqref="G5"/>
    </sheetView>
  </sheetViews>
  <sheetFormatPr baseColWidth="10" defaultColWidth="11.5" defaultRowHeight="15"/>
  <cols>
    <col min="1" max="5" width="19.1640625" customWidth="1"/>
  </cols>
  <sheetData>
    <row r="1" spans="1:5" ht="37" customHeight="1">
      <c r="A1" s="107" t="s">
        <v>1426</v>
      </c>
      <c r="B1" s="107" t="s">
        <v>1427</v>
      </c>
      <c r="C1" s="107" t="s">
        <v>1428</v>
      </c>
      <c r="D1" s="107" t="s">
        <v>1429</v>
      </c>
      <c r="E1" s="107" t="s">
        <v>1430</v>
      </c>
    </row>
    <row r="2" spans="1:5" ht="37" customHeight="1">
      <c r="A2" s="108" t="s">
        <v>1431</v>
      </c>
      <c r="B2" s="109">
        <v>0.38461538461538464</v>
      </c>
      <c r="C2" s="109">
        <v>0.17777777777777778</v>
      </c>
      <c r="D2" s="109">
        <f>+'Gestión de Riesgos'!R25</f>
        <v>0.37142857142857144</v>
      </c>
      <c r="E2" s="109">
        <f t="shared" ref="E2:E7" si="0">SUM(B2:D2)</f>
        <v>0.93382173382173383</v>
      </c>
    </row>
    <row r="3" spans="1:5" ht="37" customHeight="1">
      <c r="A3" s="108" t="s">
        <v>1432</v>
      </c>
      <c r="B3" s="109">
        <v>0</v>
      </c>
      <c r="C3" s="109">
        <v>0</v>
      </c>
      <c r="D3" s="109">
        <f>+'Racionalización de Trámites'!T49</f>
        <v>0.59500000000000008</v>
      </c>
      <c r="E3" s="109">
        <f t="shared" si="0"/>
        <v>0.59500000000000008</v>
      </c>
    </row>
    <row r="4" spans="1:5" ht="37" customHeight="1">
      <c r="A4" s="108" t="s">
        <v>1433</v>
      </c>
      <c r="B4" s="110">
        <v>0.26440322580645165</v>
      </c>
      <c r="C4" s="110">
        <v>0.4212769230769231</v>
      </c>
      <c r="D4" s="109">
        <f>+RendiciónCuentas!Y67</f>
        <v>0.31</v>
      </c>
      <c r="E4" s="109">
        <f t="shared" si="0"/>
        <v>0.99568014888337486</v>
      </c>
    </row>
    <row r="5" spans="1:5" ht="37" customHeight="1">
      <c r="A5" s="108" t="s">
        <v>1434</v>
      </c>
      <c r="B5" s="110">
        <v>0.29164166666666663</v>
      </c>
      <c r="C5" s="109">
        <v>0.33844615384615384</v>
      </c>
      <c r="D5" s="109">
        <f>+'Atención al Ciudadano'!R20</f>
        <v>0.37</v>
      </c>
      <c r="E5" s="109">
        <f t="shared" si="0"/>
        <v>1.0000878205128205</v>
      </c>
    </row>
    <row r="6" spans="1:5" ht="37" customHeight="1">
      <c r="A6" s="108" t="s">
        <v>1435</v>
      </c>
      <c r="B6" s="110">
        <v>0.16664999999999999</v>
      </c>
      <c r="C6" s="109">
        <v>0.5002066666666668</v>
      </c>
      <c r="D6" s="109">
        <f>+'Tranparencia y Acceso a Inf. '!S23</f>
        <v>0.32023571428571429</v>
      </c>
      <c r="E6" s="109">
        <f t="shared" si="0"/>
        <v>0.98709238095238105</v>
      </c>
    </row>
    <row r="7" spans="1:5" ht="37" customHeight="1">
      <c r="A7" s="111" t="s">
        <v>1436</v>
      </c>
      <c r="B7" s="109">
        <v>0.16664999999999999</v>
      </c>
      <c r="C7" s="109">
        <v>0.2638833333333333</v>
      </c>
      <c r="D7" s="109">
        <f>+Integridad!T14</f>
        <v>0.54221666666666668</v>
      </c>
      <c r="E7" s="109">
        <f t="shared" si="0"/>
        <v>0.97275</v>
      </c>
    </row>
    <row r="8" spans="1:5" ht="37" customHeight="1">
      <c r="A8" s="108" t="s">
        <v>113</v>
      </c>
      <c r="B8" s="112">
        <f>AVERAGE(B2:B7)</f>
        <v>0.2123267128480838</v>
      </c>
      <c r="C8" s="112">
        <f>AVERAGE(C2:C7)</f>
        <v>0.2835984757834758</v>
      </c>
      <c r="D8" s="112">
        <f>AVERAGE(D2:D7)</f>
        <v>0.41814682539682541</v>
      </c>
      <c r="E8" s="112">
        <f>AVERAGE(E2:E7)</f>
        <v>0.914072014028385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ColWidth="11.5" defaultRowHeight="15"/>
  <cols>
    <col min="1" max="1" width="5.83203125" customWidth="1"/>
    <col min="2" max="2" width="17" customWidth="1"/>
    <col min="3" max="3" width="17.1640625" bestFit="1" customWidth="1"/>
    <col min="4" max="4" width="17.1640625" customWidth="1"/>
    <col min="5" max="5" width="13.83203125" customWidth="1"/>
    <col min="7" max="8" width="16.6640625" customWidth="1"/>
    <col min="9" max="9" width="35.6640625" customWidth="1"/>
    <col min="10" max="10" width="29.5" customWidth="1"/>
    <col min="13" max="13" width="13" bestFit="1" customWidth="1"/>
    <col min="14" max="14" width="16" customWidth="1"/>
    <col min="15" max="15" width="35.5" customWidth="1"/>
    <col min="18" max="18" width="13" bestFit="1" customWidth="1"/>
    <col min="19" max="19" width="15.5" customWidth="1"/>
    <col min="20" max="20" width="38.33203125" customWidth="1"/>
    <col min="23" max="24" width="17" customWidth="1"/>
    <col min="25" max="25" width="34.5" customWidth="1"/>
    <col min="28" max="29" width="16.1640625" customWidth="1"/>
    <col min="30" max="30" width="37.83203125" customWidth="1"/>
    <col min="33" max="33" width="32.5" bestFit="1" customWidth="1"/>
    <col min="35" max="35" width="14.6640625" bestFit="1" customWidth="1"/>
  </cols>
  <sheetData>
    <row r="1" spans="1:39">
      <c r="B1" s="1" t="s">
        <v>1437</v>
      </c>
      <c r="D1" s="1" t="s">
        <v>1438</v>
      </c>
      <c r="F1" s="342" t="s">
        <v>1439</v>
      </c>
      <c r="G1" s="342"/>
      <c r="H1" s="342"/>
      <c r="I1" s="342"/>
      <c r="J1" s="342"/>
      <c r="L1" s="342" t="s">
        <v>1440</v>
      </c>
      <c r="M1" s="342"/>
      <c r="N1" s="342"/>
      <c r="O1" s="342"/>
      <c r="Q1" s="342" t="s">
        <v>1441</v>
      </c>
      <c r="R1" s="342"/>
      <c r="S1" s="342"/>
      <c r="T1" s="342"/>
      <c r="V1" s="342" t="s">
        <v>1442</v>
      </c>
      <c r="W1" s="342"/>
      <c r="X1" s="342"/>
      <c r="Y1" s="342"/>
      <c r="AA1" s="342" t="s">
        <v>1443</v>
      </c>
      <c r="AB1" s="342"/>
      <c r="AC1" s="342"/>
      <c r="AD1" s="342"/>
    </row>
    <row r="2" spans="1:39" ht="16">
      <c r="B2" s="1" t="s">
        <v>1444</v>
      </c>
      <c r="D2" s="1" t="s">
        <v>1445</v>
      </c>
      <c r="F2" s="2" t="s">
        <v>1446</v>
      </c>
      <c r="G2" s="2" t="s">
        <v>1447</v>
      </c>
      <c r="H2" s="2"/>
      <c r="I2" s="2" t="s">
        <v>1448</v>
      </c>
      <c r="J2" s="2" t="s">
        <v>1449</v>
      </c>
      <c r="L2" s="2" t="s">
        <v>1446</v>
      </c>
      <c r="M2" s="2" t="s">
        <v>1447</v>
      </c>
      <c r="N2" s="2"/>
      <c r="O2" s="2" t="s">
        <v>1448</v>
      </c>
      <c r="Q2" s="2" t="s">
        <v>1446</v>
      </c>
      <c r="R2" s="2" t="s">
        <v>1447</v>
      </c>
      <c r="S2" s="2"/>
      <c r="T2" s="2" t="s">
        <v>1448</v>
      </c>
      <c r="V2" s="2" t="s">
        <v>1446</v>
      </c>
      <c r="W2" s="2" t="s">
        <v>1447</v>
      </c>
      <c r="X2" s="2"/>
      <c r="Y2" s="2" t="s">
        <v>1448</v>
      </c>
      <c r="AA2" s="2" t="s">
        <v>1446</v>
      </c>
      <c r="AB2" s="2" t="s">
        <v>1447</v>
      </c>
      <c r="AC2" s="2"/>
      <c r="AD2" s="2" t="s">
        <v>1448</v>
      </c>
      <c r="AG2" t="s">
        <v>1450</v>
      </c>
      <c r="AI2" t="s">
        <v>1451</v>
      </c>
      <c r="AM2" t="s">
        <v>1452</v>
      </c>
    </row>
    <row r="3" spans="1:39" ht="32">
      <c r="B3" s="1" t="s">
        <v>1453</v>
      </c>
      <c r="D3" s="1" t="s">
        <v>1454</v>
      </c>
      <c r="F3" s="2">
        <v>1</v>
      </c>
      <c r="G3" s="2" t="s">
        <v>402</v>
      </c>
      <c r="H3" s="2" t="str">
        <f>CONCATENATE(F3,"-",G3)</f>
        <v>1-Rara vez</v>
      </c>
      <c r="I3" s="2" t="s">
        <v>1455</v>
      </c>
      <c r="J3" s="2" t="s">
        <v>1456</v>
      </c>
      <c r="L3" s="1">
        <v>1</v>
      </c>
      <c r="M3" s="2" t="s">
        <v>1457</v>
      </c>
      <c r="N3" s="2" t="str">
        <f>CONCATENATE(L3,"-",M3)</f>
        <v>1-Insignificante</v>
      </c>
      <c r="O3" s="2" t="s">
        <v>1458</v>
      </c>
      <c r="Q3" s="1">
        <v>1</v>
      </c>
      <c r="R3" s="2" t="s">
        <v>1457</v>
      </c>
      <c r="S3" s="2" t="str">
        <f>CONCATENATE(Q3,"-",R3)</f>
        <v>1-Insignificante</v>
      </c>
      <c r="T3" s="2" t="s">
        <v>1459</v>
      </c>
      <c r="V3" s="1">
        <v>1</v>
      </c>
      <c r="W3" s="2" t="s">
        <v>1457</v>
      </c>
      <c r="X3" s="2" t="str">
        <f>CONCATENATE(V3,"-",W3)</f>
        <v>1-Insignificante</v>
      </c>
      <c r="Y3" s="2" t="s">
        <v>1460</v>
      </c>
      <c r="AA3" s="1">
        <v>1</v>
      </c>
      <c r="AB3" s="2" t="s">
        <v>1457</v>
      </c>
      <c r="AC3" s="2" t="str">
        <f>CONCATENATE(AA3,"-",AB3)</f>
        <v>1-Insignificante</v>
      </c>
      <c r="AD3" s="2"/>
      <c r="AG3" t="s">
        <v>1461</v>
      </c>
      <c r="AI3" t="s">
        <v>1462</v>
      </c>
      <c r="AK3" t="s">
        <v>1463</v>
      </c>
      <c r="AM3" t="s">
        <v>1464</v>
      </c>
    </row>
    <row r="4" spans="1:39" ht="32">
      <c r="B4" s="1" t="s">
        <v>1465</v>
      </c>
      <c r="D4" s="1" t="s">
        <v>1466</v>
      </c>
      <c r="F4" s="2">
        <v>2</v>
      </c>
      <c r="G4" s="2" t="s">
        <v>1467</v>
      </c>
      <c r="H4" s="2" t="str">
        <f>CONCATENATE(F4,"-",G4)</f>
        <v>2-Improbable</v>
      </c>
      <c r="I4" s="2" t="s">
        <v>1468</v>
      </c>
      <c r="J4" s="2" t="s">
        <v>1469</v>
      </c>
      <c r="L4" s="2">
        <v>2</v>
      </c>
      <c r="M4" s="2" t="s">
        <v>1470</v>
      </c>
      <c r="N4" s="2" t="str">
        <f>CONCATENATE(L4,"-",M4)</f>
        <v>2-Menor</v>
      </c>
      <c r="O4" s="2" t="s">
        <v>1471</v>
      </c>
      <c r="Q4" s="2">
        <v>2</v>
      </c>
      <c r="R4" s="2" t="s">
        <v>1470</v>
      </c>
      <c r="S4" s="2" t="str">
        <f>CONCATENATE(Q4,"-",R4)</f>
        <v>2-Menor</v>
      </c>
      <c r="T4" s="2" t="s">
        <v>1472</v>
      </c>
      <c r="V4" s="2">
        <v>2</v>
      </c>
      <c r="W4" s="2" t="s">
        <v>1470</v>
      </c>
      <c r="X4" s="2" t="str">
        <f>CONCATENATE(V4,"-",W4)</f>
        <v>2-Menor</v>
      </c>
      <c r="Y4" s="2" t="s">
        <v>1473</v>
      </c>
      <c r="AA4" s="2">
        <v>2</v>
      </c>
      <c r="AB4" s="2" t="s">
        <v>1470</v>
      </c>
      <c r="AC4" s="2" t="str">
        <f>CONCATENATE(AA4,"-",AB4)</f>
        <v>2-Menor</v>
      </c>
      <c r="AD4" s="2"/>
      <c r="AG4" t="s">
        <v>1474</v>
      </c>
      <c r="AI4" t="s">
        <v>1475</v>
      </c>
      <c r="AK4" t="s">
        <v>642</v>
      </c>
    </row>
    <row r="5" spans="1:39" ht="32">
      <c r="B5" s="1" t="s">
        <v>1476</v>
      </c>
      <c r="D5" s="1" t="s">
        <v>1477</v>
      </c>
      <c r="F5" s="2">
        <v>3</v>
      </c>
      <c r="G5" s="2" t="s">
        <v>1478</v>
      </c>
      <c r="H5" s="2" t="str">
        <f>CONCATENATE(F5,"-",G5)</f>
        <v>3-Posible</v>
      </c>
      <c r="I5" s="2" t="s">
        <v>1479</v>
      </c>
      <c r="J5" s="2" t="s">
        <v>1480</v>
      </c>
      <c r="L5" s="2">
        <v>3</v>
      </c>
      <c r="M5" s="2" t="s">
        <v>295</v>
      </c>
      <c r="N5" s="2" t="str">
        <f>CONCATENATE(L5,"-",M5)</f>
        <v>3-Moderado</v>
      </c>
      <c r="O5" s="2" t="s">
        <v>1481</v>
      </c>
      <c r="Q5" s="2">
        <v>3</v>
      </c>
      <c r="R5" s="2" t="s">
        <v>295</v>
      </c>
      <c r="S5" s="2" t="str">
        <f>CONCATENATE(Q5,"-",R5)</f>
        <v>3-Moderado</v>
      </c>
      <c r="T5" s="2" t="s">
        <v>1482</v>
      </c>
      <c r="V5" s="2">
        <v>3</v>
      </c>
      <c r="W5" s="2" t="s">
        <v>295</v>
      </c>
      <c r="X5" s="2" t="str">
        <f>CONCATENATE(V5,"-",W5)</f>
        <v>3-Moderado</v>
      </c>
      <c r="Y5" s="2" t="s">
        <v>1483</v>
      </c>
      <c r="AA5" s="2">
        <v>3</v>
      </c>
      <c r="AB5" s="2" t="s">
        <v>295</v>
      </c>
      <c r="AC5" s="2" t="str">
        <f>CONCATENATE(AA5,"-",AB5)</f>
        <v>3-Moderado</v>
      </c>
      <c r="AD5" s="2" t="s">
        <v>1484</v>
      </c>
      <c r="AG5" t="s">
        <v>1485</v>
      </c>
      <c r="AI5" t="s">
        <v>1486</v>
      </c>
    </row>
    <row r="6" spans="1:39" ht="48">
      <c r="B6" s="1" t="s">
        <v>1487</v>
      </c>
      <c r="D6" s="1" t="s">
        <v>1488</v>
      </c>
      <c r="F6" s="2">
        <v>4</v>
      </c>
      <c r="G6" s="2" t="s">
        <v>449</v>
      </c>
      <c r="H6" s="2" t="str">
        <f>CONCATENATE(F6,"-",G6)</f>
        <v>4-Probable</v>
      </c>
      <c r="I6" s="2" t="s">
        <v>1489</v>
      </c>
      <c r="J6" s="2" t="s">
        <v>1490</v>
      </c>
      <c r="L6" s="2">
        <v>4</v>
      </c>
      <c r="M6" s="2" t="s">
        <v>1491</v>
      </c>
      <c r="N6" s="2" t="str">
        <f>CONCATENATE(L6,"-",M6)</f>
        <v>4-Mayor</v>
      </c>
      <c r="O6" s="2" t="s">
        <v>1492</v>
      </c>
      <c r="Q6" s="2">
        <v>4</v>
      </c>
      <c r="R6" s="2" t="s">
        <v>1491</v>
      </c>
      <c r="S6" s="2" t="str">
        <f>CONCATENATE(Q6,"-",R6)</f>
        <v>4-Mayor</v>
      </c>
      <c r="T6" s="2" t="s">
        <v>1493</v>
      </c>
      <c r="V6" s="2">
        <v>4</v>
      </c>
      <c r="W6" s="2" t="s">
        <v>1491</v>
      </c>
      <c r="X6" s="2" t="str">
        <f>CONCATENATE(V6,"-",W6)</f>
        <v>4-Mayor</v>
      </c>
      <c r="Y6" s="2" t="s">
        <v>1494</v>
      </c>
      <c r="AA6" s="2">
        <v>4</v>
      </c>
      <c r="AB6" s="2" t="s">
        <v>1491</v>
      </c>
      <c r="AC6" s="2" t="str">
        <f>CONCATENATE(AA6,"-",AB6)</f>
        <v>4-Mayor</v>
      </c>
      <c r="AD6" s="2" t="s">
        <v>1495</v>
      </c>
      <c r="AG6" t="s">
        <v>1466</v>
      </c>
      <c r="AI6" t="s">
        <v>1496</v>
      </c>
    </row>
    <row r="7" spans="1:39" ht="32">
      <c r="B7" s="3" t="s">
        <v>1497</v>
      </c>
      <c r="D7" s="1" t="s">
        <v>1498</v>
      </c>
      <c r="F7" s="2">
        <v>5</v>
      </c>
      <c r="G7" s="2" t="s">
        <v>1499</v>
      </c>
      <c r="H7" s="2" t="str">
        <f>CONCATENATE(F7,"-",G7)</f>
        <v>5-Casi seguro</v>
      </c>
      <c r="I7" s="2" t="s">
        <v>1500</v>
      </c>
      <c r="J7" s="2" t="s">
        <v>1501</v>
      </c>
      <c r="L7" s="2">
        <v>5</v>
      </c>
      <c r="M7" s="2" t="s">
        <v>1502</v>
      </c>
      <c r="N7" s="2" t="str">
        <f>CONCATENATE(L7,"-",M7)</f>
        <v>5-Catastrofico</v>
      </c>
      <c r="O7" s="2" t="s">
        <v>1503</v>
      </c>
      <c r="Q7" s="2">
        <v>5</v>
      </c>
      <c r="R7" s="2" t="s">
        <v>1502</v>
      </c>
      <c r="S7" s="2" t="str">
        <f>CONCATENATE(Q7,"-",R7)</f>
        <v>5-Catastrofico</v>
      </c>
      <c r="T7" s="2" t="s">
        <v>1504</v>
      </c>
      <c r="V7" s="2">
        <v>5</v>
      </c>
      <c r="W7" s="2" t="s">
        <v>1502</v>
      </c>
      <c r="X7" s="2" t="str">
        <f>CONCATENATE(V7,"-",W7)</f>
        <v>5-Catastrofico</v>
      </c>
      <c r="Y7" s="2" t="s">
        <v>1505</v>
      </c>
      <c r="AA7" s="2">
        <v>5</v>
      </c>
      <c r="AB7" s="2" t="s">
        <v>1502</v>
      </c>
      <c r="AC7" s="2" t="str">
        <f>CONCATENATE(AA7,"-",AB7)</f>
        <v>5-Catastrofico</v>
      </c>
      <c r="AD7" s="2" t="s">
        <v>1506</v>
      </c>
    </row>
    <row r="8" spans="1:39">
      <c r="B8" s="3" t="s">
        <v>1507</v>
      </c>
      <c r="D8" s="3" t="s">
        <v>1508</v>
      </c>
    </row>
    <row r="15" spans="1:39">
      <c r="A15" s="343" t="s">
        <v>1439</v>
      </c>
      <c r="B15" s="4"/>
      <c r="C15" s="344" t="s">
        <v>1464</v>
      </c>
      <c r="D15" s="344"/>
      <c r="E15" s="344"/>
      <c r="F15" s="344"/>
      <c r="G15" s="344"/>
    </row>
    <row r="16" spans="1:39">
      <c r="A16" s="343"/>
      <c r="B16" s="4"/>
      <c r="C16" s="4" t="s">
        <v>1509</v>
      </c>
      <c r="D16" s="4" t="s">
        <v>1510</v>
      </c>
      <c r="E16" s="4" t="s">
        <v>1511</v>
      </c>
      <c r="F16" s="4" t="s">
        <v>1512</v>
      </c>
      <c r="G16" s="4" t="s">
        <v>1513</v>
      </c>
    </row>
    <row r="17" spans="1:7">
      <c r="A17" s="343"/>
      <c r="B17" s="4" t="s">
        <v>1514</v>
      </c>
      <c r="C17" s="5">
        <v>1</v>
      </c>
      <c r="D17" s="5">
        <v>2</v>
      </c>
      <c r="E17" s="6">
        <v>3</v>
      </c>
      <c r="F17" s="7">
        <v>4</v>
      </c>
      <c r="G17" s="8">
        <v>5</v>
      </c>
    </row>
    <row r="18" spans="1:7">
      <c r="A18" s="343"/>
      <c r="B18" s="4" t="s">
        <v>1515</v>
      </c>
      <c r="C18" s="9">
        <v>2</v>
      </c>
      <c r="D18" s="9">
        <v>4</v>
      </c>
      <c r="E18" s="6">
        <v>6</v>
      </c>
      <c r="F18" s="10">
        <v>8</v>
      </c>
      <c r="G18" s="8">
        <v>10</v>
      </c>
    </row>
    <row r="19" spans="1:7">
      <c r="A19" s="343"/>
      <c r="B19" s="4" t="s">
        <v>1516</v>
      </c>
      <c r="C19" s="9">
        <v>3</v>
      </c>
      <c r="D19" s="6">
        <v>6</v>
      </c>
      <c r="E19" s="10">
        <v>9</v>
      </c>
      <c r="F19" s="8">
        <v>12</v>
      </c>
      <c r="G19" s="8">
        <v>15</v>
      </c>
    </row>
    <row r="20" spans="1:7">
      <c r="A20" s="343"/>
      <c r="B20" s="4" t="s">
        <v>1517</v>
      </c>
      <c r="C20" s="6">
        <v>4</v>
      </c>
      <c r="D20" s="10">
        <v>8</v>
      </c>
      <c r="E20" s="10">
        <v>12</v>
      </c>
      <c r="F20" s="8">
        <v>16</v>
      </c>
      <c r="G20" s="11">
        <v>20</v>
      </c>
    </row>
    <row r="21" spans="1:7">
      <c r="A21" s="343"/>
      <c r="B21" s="4" t="s">
        <v>1518</v>
      </c>
      <c r="C21" s="10">
        <v>5</v>
      </c>
      <c r="D21" s="10">
        <v>10</v>
      </c>
      <c r="E21" s="8">
        <v>15</v>
      </c>
      <c r="F21" s="8">
        <v>20</v>
      </c>
      <c r="G21" s="11">
        <v>25</v>
      </c>
    </row>
    <row r="25" spans="1:7">
      <c r="B25" t="s">
        <v>1519</v>
      </c>
      <c r="C25" t="s">
        <v>1520</v>
      </c>
      <c r="D25">
        <v>11</v>
      </c>
      <c r="E25" t="s">
        <v>1521</v>
      </c>
      <c r="F25">
        <v>1</v>
      </c>
    </row>
    <row r="26" spans="1:7">
      <c r="C26" t="s">
        <v>1522</v>
      </c>
      <c r="D26">
        <v>12</v>
      </c>
      <c r="E26" t="s">
        <v>1523</v>
      </c>
      <c r="F26">
        <v>2</v>
      </c>
    </row>
    <row r="27" spans="1:7">
      <c r="C27" t="s">
        <v>1524</v>
      </c>
      <c r="D27">
        <v>13</v>
      </c>
      <c r="E27" t="s">
        <v>1525</v>
      </c>
      <c r="F27">
        <v>3</v>
      </c>
    </row>
    <row r="28" spans="1:7">
      <c r="C28" t="s">
        <v>1526</v>
      </c>
      <c r="D28">
        <v>14</v>
      </c>
      <c r="E28" t="s">
        <v>1527</v>
      </c>
      <c r="F28">
        <v>4</v>
      </c>
    </row>
    <row r="29" spans="1:7">
      <c r="C29" t="s">
        <v>1528</v>
      </c>
      <c r="D29">
        <v>15</v>
      </c>
      <c r="E29" t="s">
        <v>1529</v>
      </c>
      <c r="F29">
        <v>5</v>
      </c>
    </row>
    <row r="30" spans="1:7">
      <c r="B30" t="s">
        <v>1530</v>
      </c>
      <c r="C30" t="s">
        <v>1520</v>
      </c>
      <c r="D30">
        <v>21</v>
      </c>
      <c r="E30" t="s">
        <v>1523</v>
      </c>
      <c r="F30">
        <v>6</v>
      </c>
    </row>
    <row r="31" spans="1:7">
      <c r="C31" t="s">
        <v>1522</v>
      </c>
      <c r="D31">
        <v>22</v>
      </c>
      <c r="E31" t="s">
        <v>1531</v>
      </c>
      <c r="F31">
        <v>7</v>
      </c>
    </row>
    <row r="32" spans="1:7">
      <c r="C32" t="s">
        <v>1524</v>
      </c>
      <c r="D32">
        <v>23</v>
      </c>
      <c r="E32" t="s">
        <v>1532</v>
      </c>
      <c r="F32">
        <v>8</v>
      </c>
    </row>
    <row r="33" spans="2:6">
      <c r="C33" t="s">
        <v>1526</v>
      </c>
      <c r="D33">
        <v>24</v>
      </c>
      <c r="E33" t="s">
        <v>1533</v>
      </c>
      <c r="F33">
        <v>9</v>
      </c>
    </row>
    <row r="34" spans="2:6">
      <c r="C34" t="s">
        <v>1528</v>
      </c>
      <c r="D34">
        <v>25</v>
      </c>
      <c r="E34" t="s">
        <v>1534</v>
      </c>
      <c r="F34">
        <v>10</v>
      </c>
    </row>
    <row r="35" spans="2:6">
      <c r="B35" t="s">
        <v>1535</v>
      </c>
      <c r="C35" t="s">
        <v>1520</v>
      </c>
      <c r="D35">
        <v>31</v>
      </c>
      <c r="E35" t="s">
        <v>1536</v>
      </c>
      <c r="F35">
        <v>11</v>
      </c>
    </row>
    <row r="36" spans="2:6">
      <c r="C36" t="s">
        <v>1522</v>
      </c>
      <c r="D36">
        <v>32</v>
      </c>
      <c r="E36" t="s">
        <v>1532</v>
      </c>
      <c r="F36">
        <v>12</v>
      </c>
    </row>
    <row r="37" spans="2:6">
      <c r="C37" t="s">
        <v>1524</v>
      </c>
      <c r="D37">
        <v>33</v>
      </c>
      <c r="E37" t="s">
        <v>1537</v>
      </c>
      <c r="F37">
        <v>13</v>
      </c>
    </row>
    <row r="38" spans="2:6">
      <c r="C38" t="s">
        <v>1526</v>
      </c>
      <c r="D38">
        <v>34</v>
      </c>
      <c r="E38" t="s">
        <v>1538</v>
      </c>
      <c r="F38">
        <v>14</v>
      </c>
    </row>
    <row r="39" spans="2:6">
      <c r="C39" t="s">
        <v>1528</v>
      </c>
      <c r="D39">
        <v>35</v>
      </c>
      <c r="E39" t="s">
        <v>1539</v>
      </c>
      <c r="F39">
        <v>15</v>
      </c>
    </row>
    <row r="40" spans="2:6">
      <c r="B40" t="s">
        <v>1540</v>
      </c>
      <c r="C40" t="s">
        <v>1520</v>
      </c>
      <c r="D40">
        <v>41</v>
      </c>
      <c r="E40" t="s">
        <v>1541</v>
      </c>
      <c r="F40">
        <v>16</v>
      </c>
    </row>
    <row r="41" spans="2:6">
      <c r="C41" t="s">
        <v>1522</v>
      </c>
      <c r="D41">
        <v>42</v>
      </c>
      <c r="E41" t="s">
        <v>1533</v>
      </c>
      <c r="F41">
        <v>17</v>
      </c>
    </row>
    <row r="42" spans="2:6">
      <c r="C42" t="s">
        <v>1524</v>
      </c>
      <c r="D42">
        <v>43</v>
      </c>
      <c r="E42" t="s">
        <v>1542</v>
      </c>
      <c r="F42">
        <v>18</v>
      </c>
    </row>
    <row r="43" spans="2:6">
      <c r="C43" t="s">
        <v>1526</v>
      </c>
      <c r="D43">
        <v>44</v>
      </c>
      <c r="E43" t="s">
        <v>1543</v>
      </c>
      <c r="F43">
        <v>19</v>
      </c>
    </row>
    <row r="44" spans="2:6">
      <c r="C44" t="s">
        <v>1528</v>
      </c>
      <c r="D44">
        <v>45</v>
      </c>
      <c r="E44" t="s">
        <v>1544</v>
      </c>
      <c r="F44">
        <v>20</v>
      </c>
    </row>
    <row r="45" spans="2:6">
      <c r="B45" t="s">
        <v>1545</v>
      </c>
      <c r="C45" t="s">
        <v>1520</v>
      </c>
      <c r="D45">
        <v>51</v>
      </c>
      <c r="E45" t="s">
        <v>1546</v>
      </c>
      <c r="F45">
        <v>21</v>
      </c>
    </row>
    <row r="46" spans="2:6">
      <c r="C46" t="s">
        <v>1522</v>
      </c>
      <c r="D46">
        <v>52</v>
      </c>
      <c r="E46" t="s">
        <v>1547</v>
      </c>
      <c r="F46">
        <v>22</v>
      </c>
    </row>
    <row r="47" spans="2:6">
      <c r="C47" t="s">
        <v>1524</v>
      </c>
      <c r="D47">
        <v>53</v>
      </c>
      <c r="E47" t="s">
        <v>1539</v>
      </c>
      <c r="F47">
        <v>23</v>
      </c>
    </row>
    <row r="48" spans="2:6">
      <c r="C48" t="s">
        <v>1526</v>
      </c>
      <c r="D48">
        <v>54</v>
      </c>
      <c r="E48" t="s">
        <v>1544</v>
      </c>
      <c r="F48">
        <v>24</v>
      </c>
    </row>
    <row r="49" spans="2:6">
      <c r="C49" t="s">
        <v>1528</v>
      </c>
      <c r="D49">
        <v>55</v>
      </c>
      <c r="E49" t="s">
        <v>1548</v>
      </c>
      <c r="F49">
        <v>25</v>
      </c>
    </row>
    <row r="53" spans="2:6">
      <c r="B53" t="s">
        <v>1519</v>
      </c>
      <c r="C53" t="s">
        <v>1549</v>
      </c>
      <c r="D53">
        <v>5</v>
      </c>
      <c r="E53" t="s">
        <v>1550</v>
      </c>
    </row>
    <row r="54" spans="2:6">
      <c r="C54" t="s">
        <v>1551</v>
      </c>
      <c r="D54">
        <v>10</v>
      </c>
      <c r="E54" t="s">
        <v>1547</v>
      </c>
    </row>
    <row r="55" spans="2:6">
      <c r="C55" t="s">
        <v>1552</v>
      </c>
      <c r="D55">
        <v>20</v>
      </c>
      <c r="E55" t="s">
        <v>1544</v>
      </c>
    </row>
    <row r="56" spans="2:6">
      <c r="B56" t="s">
        <v>1530</v>
      </c>
      <c r="C56" t="s">
        <v>1553</v>
      </c>
      <c r="D56">
        <v>10</v>
      </c>
      <c r="E56" t="s">
        <v>1554</v>
      </c>
    </row>
    <row r="57" spans="2:6">
      <c r="C57" t="s">
        <v>1555</v>
      </c>
      <c r="D57">
        <v>20</v>
      </c>
      <c r="E57" t="s">
        <v>1556</v>
      </c>
    </row>
    <row r="58" spans="2:6">
      <c r="C58" t="s">
        <v>1557</v>
      </c>
      <c r="D58">
        <v>40</v>
      </c>
      <c r="E58" t="s">
        <v>1558</v>
      </c>
    </row>
    <row r="59" spans="2:6">
      <c r="B59" t="s">
        <v>1535</v>
      </c>
      <c r="C59" t="s">
        <v>1553</v>
      </c>
      <c r="D59">
        <v>15</v>
      </c>
      <c r="E59" t="s">
        <v>1559</v>
      </c>
    </row>
    <row r="60" spans="2:6">
      <c r="C60" t="s">
        <v>1555</v>
      </c>
      <c r="D60">
        <v>30</v>
      </c>
      <c r="E60" t="s">
        <v>1560</v>
      </c>
    </row>
    <row r="61" spans="2:6">
      <c r="C61" t="s">
        <v>1557</v>
      </c>
      <c r="D61">
        <v>60</v>
      </c>
      <c r="E61" t="s">
        <v>1561</v>
      </c>
    </row>
    <row r="62" spans="2:6">
      <c r="B62" t="s">
        <v>1540</v>
      </c>
      <c r="C62" t="s">
        <v>1553</v>
      </c>
      <c r="D62">
        <v>20</v>
      </c>
      <c r="E62" t="s">
        <v>1556</v>
      </c>
    </row>
    <row r="63" spans="2:6">
      <c r="C63" t="s">
        <v>1555</v>
      </c>
      <c r="D63">
        <v>40</v>
      </c>
      <c r="E63" t="s">
        <v>1558</v>
      </c>
    </row>
    <row r="64" spans="2:6">
      <c r="C64" t="s">
        <v>1557</v>
      </c>
      <c r="D64">
        <v>80</v>
      </c>
      <c r="E64" t="s">
        <v>1562</v>
      </c>
    </row>
    <row r="65" spans="2:5">
      <c r="B65" t="s">
        <v>1545</v>
      </c>
      <c r="C65" t="s">
        <v>1553</v>
      </c>
      <c r="D65">
        <v>25</v>
      </c>
      <c r="E65" t="s">
        <v>1548</v>
      </c>
    </row>
    <row r="66" spans="2:5">
      <c r="C66" t="s">
        <v>1555</v>
      </c>
      <c r="D66">
        <v>50</v>
      </c>
      <c r="E66" t="s">
        <v>1563</v>
      </c>
    </row>
    <row r="67" spans="2:5">
      <c r="C67" t="s">
        <v>1557</v>
      </c>
      <c r="D67">
        <v>100</v>
      </c>
      <c r="E67" t="s">
        <v>1564</v>
      </c>
    </row>
  </sheetData>
  <mergeCells count="7">
    <mergeCell ref="V1:Y1"/>
    <mergeCell ref="AA1:AD1"/>
    <mergeCell ref="A15:A21"/>
    <mergeCell ref="C15:G15"/>
    <mergeCell ref="F1:J1"/>
    <mergeCell ref="L1:O1"/>
    <mergeCell ref="Q1:T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bservaci_x00f3_n xmlns="a418bcd4-5452-46b9-abae-687471e6eb8c" xsi:nil="true"/>
    <TaxCatchAll xmlns="a667fc92-1df2-4b7e-93f2-6268b04510a2" xsi:nil="true"/>
    <lcf76f155ced4ddcb4097134ff3c332f xmlns="a418bcd4-5452-46b9-abae-687471e6eb8c">
      <Terms xmlns="http://schemas.microsoft.com/office/infopath/2007/PartnerControls"/>
    </lcf76f155ced4ddcb4097134ff3c332f>
    <Descripci_x00f3_n xmlns="a418bcd4-5452-46b9-abae-687471e6eb8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D631F14DF80E24FB4AF57E917E68DF8" ma:contentTypeVersion="16" ma:contentTypeDescription="Crear nuevo documento." ma:contentTypeScope="" ma:versionID="a6341d7647c4d03a47272850fedc9271">
  <xsd:schema xmlns:xsd="http://www.w3.org/2001/XMLSchema" xmlns:xs="http://www.w3.org/2001/XMLSchema" xmlns:p="http://schemas.microsoft.com/office/2006/metadata/properties" xmlns:ns2="a418bcd4-5452-46b9-abae-687471e6eb8c" xmlns:ns3="a667fc92-1df2-4b7e-93f2-6268b04510a2" targetNamespace="http://schemas.microsoft.com/office/2006/metadata/properties" ma:root="true" ma:fieldsID="5500bc3b995ea893d79796298f88a81e" ns2:_="" ns3:_="">
    <xsd:import namespace="a418bcd4-5452-46b9-abae-687471e6eb8c"/>
    <xsd:import namespace="a667fc92-1df2-4b7e-93f2-6268b04510a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Observaci_x00f3_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Descripci_x00f3_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8bcd4-5452-46b9-abae-687471e6e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Observaci_x00f3_n" ma:index="11" nillable="true" ma:displayName="Observación " ma:format="Dropdown" ma:internalName="Observaci_x00f3_n">
      <xsd:simpleType>
        <xsd:restriction base="dms:Text">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ed5338eb-234c-4fef-9958-0f22ef8cd8c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Descripci_x00f3_n" ma:index="21" nillable="true" ma:displayName="Descripción " ma:format="Dropdown" ma:internalName="Descripci_x00f3_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67fc92-1df2-4b7e-93f2-6268b04510a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109e7e8-59e1-4cc9-bc22-d1df10847dae}" ma:internalName="TaxCatchAll" ma:showField="CatchAllData" ma:web="a667fc92-1df2-4b7e-93f2-6268b04510a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1E252E-D3A2-4EF8-9414-AE23543F9330}">
  <ds:schemaRefs>
    <ds:schemaRef ds:uri="http://purl.org/dc/elements/1.1/"/>
    <ds:schemaRef ds:uri="http://schemas.microsoft.com/office/infopath/2007/PartnerControls"/>
    <ds:schemaRef ds:uri="http://purl.org/dc/terms/"/>
    <ds:schemaRef ds:uri="a418bcd4-5452-46b9-abae-687471e6eb8c"/>
    <ds:schemaRef ds:uri="http://purl.org/dc/dcmitype/"/>
    <ds:schemaRef ds:uri="http://schemas.openxmlformats.org/package/2006/metadata/core-properties"/>
    <ds:schemaRef ds:uri="http://schemas.microsoft.com/office/2006/documentManagement/types"/>
    <ds:schemaRef ds:uri="http://schemas.microsoft.com/office/2006/metadata/properties"/>
    <ds:schemaRef ds:uri="a667fc92-1df2-4b7e-93f2-6268b04510a2"/>
    <ds:schemaRef ds:uri="http://www.w3.org/XML/1998/namespace"/>
  </ds:schemaRefs>
</ds:datastoreItem>
</file>

<file path=customXml/itemProps2.xml><?xml version="1.0" encoding="utf-8"?>
<ds:datastoreItem xmlns:ds="http://schemas.openxmlformats.org/officeDocument/2006/customXml" ds:itemID="{AFC4F746-F133-44B7-86EA-BB69B68E6DC9}">
  <ds:schemaRefs>
    <ds:schemaRef ds:uri="http://schemas.microsoft.com/sharepoint/v3/contenttype/forms"/>
  </ds:schemaRefs>
</ds:datastoreItem>
</file>

<file path=customXml/itemProps3.xml><?xml version="1.0" encoding="utf-8"?>
<ds:datastoreItem xmlns:ds="http://schemas.openxmlformats.org/officeDocument/2006/customXml" ds:itemID="{528C3E89-FF3C-4D53-A634-6DF871BBF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8bcd4-5452-46b9-abae-687471e6eb8c"/>
    <ds:schemaRef ds:uri="a667fc92-1df2-4b7e-93f2-6268b04510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Gestión de Riesgos</vt:lpstr>
      <vt:lpstr>Riesgos de Corrupción</vt:lpstr>
      <vt:lpstr>Racionalización de Trámites</vt:lpstr>
      <vt:lpstr>RendiciónCuentas</vt:lpstr>
      <vt:lpstr>Atención al Ciudadano</vt:lpstr>
      <vt:lpstr>Tranparencia y Acceso a Inf. </vt:lpstr>
      <vt:lpstr>Integridad</vt:lpstr>
      <vt:lpstr>Hoja1</vt:lpstr>
      <vt:lpstr>Hoja2</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Huertas Alonso Yuly Andrea</cp:lastModifiedBy>
  <cp:revision/>
  <dcterms:created xsi:type="dcterms:W3CDTF">2017-01-23T15:51:20Z</dcterms:created>
  <dcterms:modified xsi:type="dcterms:W3CDTF">2023-12-28T21:17:37Z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0x0101006D631F14DF80E24FB4AF57E917E68DF8</vt:lpwstr>
  </property>
  <property fmtid="{D5CDD505-2E9C-101B-9397-08002B2CF9AE}" pid="3" name="MediaServiceImageTags">
    <vt:lpwstr/>
  </property>
</Properties>
</file>