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esktop\Rene\PAAC\Programa 2024\"/>
    </mc:Choice>
  </mc:AlternateContent>
  <bookViews>
    <workbookView xWindow="0" yWindow="0" windowWidth="24000" windowHeight="9735" activeTab="1"/>
  </bookViews>
  <sheets>
    <sheet name="Control de cambios" sheetId="2" r:id="rId1"/>
    <sheet name="PTEP" sheetId="1" r:id="rId2"/>
    <sheet name="Mapa Riesgos de corrupción" sheetId="3" r:id="rId3"/>
    <sheet name="Racionalización de Trámites" sheetId="4" r:id="rId4"/>
  </sheets>
  <externalReferences>
    <externalReference r:id="rId5"/>
    <externalReference r:id="rId6"/>
    <externalReference r:id="rId7"/>
  </externalReferences>
  <definedNames>
    <definedName name="_xlnm._FilterDatabase" localSheetId="1" hidden="1">PTEP!$A$5:$K$48</definedName>
    <definedName name="A" localSheetId="2">#REF!</definedName>
    <definedName name="A" localSheetId="3">#REF!</definedName>
    <definedName name="A">#REF!</definedName>
    <definedName name="A_Obj1" localSheetId="2">#REF!</definedName>
    <definedName name="A_Obj1" localSheetId="3">#REF!</definedName>
    <definedName name="A_Obj1">#REF!</definedName>
    <definedName name="A_Obj2" localSheetId="2">#REF!</definedName>
    <definedName name="A_Obj2" localSheetId="3">#REF!</definedName>
    <definedName name="A_Obj2">#REF!</definedName>
    <definedName name="A_Obj3" localSheetId="2">#REF!</definedName>
    <definedName name="A_Obj3" localSheetId="3">#REF!</definedName>
    <definedName name="A_Obj3">#REF!</definedName>
    <definedName name="A_Obj4" localSheetId="2">#REF!</definedName>
    <definedName name="A_Obj4" localSheetId="3">#REF!</definedName>
    <definedName name="A_Obj4">#REF!</definedName>
    <definedName name="Acc_1" localSheetId="2">#REF!</definedName>
    <definedName name="Acc_1" localSheetId="3">#REF!</definedName>
    <definedName name="Acc_1">#REF!</definedName>
    <definedName name="acc_10" localSheetId="2">#REF!</definedName>
    <definedName name="acc_10" localSheetId="3">#REF!</definedName>
    <definedName name="acc_10">#REF!</definedName>
    <definedName name="Acc_2" localSheetId="2">#REF!</definedName>
    <definedName name="Acc_2" localSheetId="3">#REF!</definedName>
    <definedName name="Acc_2">#REF!</definedName>
    <definedName name="Acc_22" localSheetId="2">#REF!</definedName>
    <definedName name="Acc_22" localSheetId="3">#REF!</definedName>
    <definedName name="Acc_22">#REF!</definedName>
    <definedName name="Acc_3" localSheetId="2">#REF!</definedName>
    <definedName name="Acc_3" localSheetId="3">#REF!</definedName>
    <definedName name="Acc_3">#REF!</definedName>
    <definedName name="Acc_4" localSheetId="2">#REF!</definedName>
    <definedName name="Acc_4" localSheetId="3">#REF!</definedName>
    <definedName name="Acc_4">#REF!</definedName>
    <definedName name="Acc_5" localSheetId="2">#REF!</definedName>
    <definedName name="Acc_5" localSheetId="3">#REF!</definedName>
    <definedName name="Acc_5">#REF!</definedName>
    <definedName name="Acc_6" localSheetId="2">#REF!</definedName>
    <definedName name="Acc_6" localSheetId="3">#REF!</definedName>
    <definedName name="Acc_6">#REF!</definedName>
    <definedName name="Acc_7" localSheetId="2">#REF!</definedName>
    <definedName name="Acc_7" localSheetId="3">#REF!</definedName>
    <definedName name="Acc_7">#REF!</definedName>
    <definedName name="Acc_8" localSheetId="2">#REF!</definedName>
    <definedName name="Acc_8" localSheetId="3">#REF!</definedName>
    <definedName name="Acc_8">#REF!</definedName>
    <definedName name="Acc_9" localSheetId="2">#REF!</definedName>
    <definedName name="Acc_9" localSheetId="3">#REF!</definedName>
    <definedName name="Acc_9">#REF!</definedName>
    <definedName name="acc_d" localSheetId="2">#REF!</definedName>
    <definedName name="acc_d" localSheetId="3">#REF!</definedName>
    <definedName name="acc_d">#REF!</definedName>
    <definedName name="accdd" localSheetId="2">#REF!</definedName>
    <definedName name="accdd" localSheetId="3">#REF!</definedName>
    <definedName name="accdd">#REF!</definedName>
    <definedName name="accddas" localSheetId="2">#REF!</definedName>
    <definedName name="accddas" localSheetId="3">#REF!</definedName>
    <definedName name="accddas">#REF!</definedName>
    <definedName name="Actcontrol">'[1]Explicación de los campos'!$AU$2:$AU$3</definedName>
    <definedName name="Asignacionresp">'[1]Explicación de los campos'!$AS$2:$AS$3</definedName>
    <definedName name="Autoridadresp">'[1]Explicación de los campos'!$AS$5:$AS$6</definedName>
    <definedName name="Causafactor3">'[2]Explicación de los campos'!$B$2:$B$9</definedName>
    <definedName name="ciudadano" localSheetId="2">#REF!</definedName>
    <definedName name="ciudadano" localSheetId="3">#REF!</definedName>
    <definedName name="ciudadano">#REF!</definedName>
    <definedName name="clase">'[3]Explicación de los campos'!$G$2:$G$7</definedName>
    <definedName name="Departamentos" localSheetId="2">#REF!</definedName>
    <definedName name="Departamentos" localSheetId="3">#REF!</definedName>
    <definedName name="Departamentos">#REF!</definedName>
    <definedName name="desviaciones">'[1]Explicación de los campos'!$AU$5:$AU$6</definedName>
    <definedName name="dfjkdsfj">#REF!</definedName>
    <definedName name="ejecucioncontrol">'[1]Explicación de los campos'!$AU$12:$AU$14</definedName>
    <definedName name="Evidencia">'[1]Explicación de los campos'!$AU$8:$AU$10</definedName>
    <definedName name="Fuentes" localSheetId="2">#REF!</definedName>
    <definedName name="Fuentes" localSheetId="3">#REF!</definedName>
    <definedName name="Fuentes">#REF!</definedName>
    <definedName name="hola" localSheetId="2">#REF!</definedName>
    <definedName name="hola" localSheetId="3">#REF!</definedName>
    <definedName name="hola">#REF!</definedName>
    <definedName name="Indicadores" localSheetId="2">#REF!</definedName>
    <definedName name="Indicadores" localSheetId="3">#REF!</definedName>
    <definedName name="Indicadores">#REF!</definedName>
    <definedName name="m" localSheetId="2">#REF!</definedName>
    <definedName name="m" localSheetId="3">#REF!</definedName>
    <definedName name="m">#REF!</definedName>
    <definedName name="Monica" localSheetId="2">#REF!</definedName>
    <definedName name="Monica" localSheetId="3">#REF!</definedName>
    <definedName name="Monica">#REF!</definedName>
    <definedName name="Objetivos" localSheetId="2">#REF!</definedName>
    <definedName name="Objetivos" localSheetId="3">#REF!</definedName>
    <definedName name="Objetivos">#REF!</definedName>
    <definedName name="Objjj" localSheetId="2">#REF!</definedName>
    <definedName name="Objjj" localSheetId="3">#REF!</definedName>
    <definedName name="Objjj">#REF!</definedName>
    <definedName name="obkk" localSheetId="2">#REF!</definedName>
    <definedName name="obkk" localSheetId="3">#REF!</definedName>
    <definedName name="obkk">#REF!</definedName>
    <definedName name="Periodicidad">'[1]Explicación de los campos'!$AS$8:$AS$9</definedName>
    <definedName name="Proposito">'[1]Explicación de los campos'!$AS$11:$AS$13</definedName>
    <definedName name="RiesgoClase3">'[2]Explicación de los campos'!$G$2:$G$8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L9" i="3" s="1"/>
  <c r="AF9" i="3"/>
  <c r="AG9" i="3"/>
  <c r="AH9" i="3" s="1"/>
  <c r="AN9" i="3"/>
  <c r="AP9" i="3"/>
  <c r="AR9" i="3"/>
  <c r="AT9" i="3"/>
  <c r="AV9" i="3"/>
  <c r="AX9" i="3"/>
  <c r="AZ9" i="3"/>
  <c r="AG10" i="3"/>
  <c r="AN10" i="3"/>
  <c r="AP10" i="3"/>
  <c r="AR10" i="3"/>
  <c r="AT10" i="3"/>
  <c r="AV10" i="3"/>
  <c r="AX10" i="3"/>
  <c r="AZ10" i="3"/>
  <c r="AG11" i="3"/>
  <c r="AN11" i="3"/>
  <c r="AP11" i="3"/>
  <c r="AR11" i="3"/>
  <c r="AT11" i="3"/>
  <c r="AV11" i="3"/>
  <c r="AX11" i="3"/>
  <c r="AZ11" i="3"/>
  <c r="K12" i="3"/>
  <c r="L12" i="3"/>
  <c r="AF12" i="3"/>
  <c r="AG12" i="3" s="1"/>
  <c r="AN12" i="3"/>
  <c r="AP12" i="3"/>
  <c r="AR12" i="3"/>
  <c r="AT12" i="3"/>
  <c r="AV12" i="3"/>
  <c r="AX12" i="3"/>
  <c r="AZ12" i="3"/>
  <c r="AG13" i="3"/>
  <c r="AN13" i="3"/>
  <c r="AP13" i="3"/>
  <c r="AR13" i="3"/>
  <c r="AT13" i="3"/>
  <c r="AV13" i="3"/>
  <c r="AX13" i="3"/>
  <c r="AZ13" i="3"/>
  <c r="AG14" i="3"/>
  <c r="AN14" i="3"/>
  <c r="AP14" i="3"/>
  <c r="AR14" i="3"/>
  <c r="AT14" i="3"/>
  <c r="AV14" i="3"/>
  <c r="AX14" i="3"/>
  <c r="AZ14" i="3"/>
  <c r="K15" i="3"/>
  <c r="L15" i="3" s="1"/>
  <c r="AF15" i="3"/>
  <c r="AG15" i="3"/>
  <c r="AH15" i="3" s="1"/>
  <c r="AN15" i="3"/>
  <c r="AP15" i="3"/>
  <c r="AR15" i="3"/>
  <c r="AT15" i="3"/>
  <c r="AV15" i="3"/>
  <c r="AX15" i="3"/>
  <c r="AZ15" i="3"/>
  <c r="BK15" i="3"/>
  <c r="AG16" i="3"/>
  <c r="AN16" i="3"/>
  <c r="AP16" i="3"/>
  <c r="AR16" i="3"/>
  <c r="AT16" i="3"/>
  <c r="AV16" i="3"/>
  <c r="AX16" i="3"/>
  <c r="AZ16" i="3"/>
  <c r="AG17" i="3"/>
  <c r="AN17" i="3"/>
  <c r="AP17" i="3"/>
  <c r="AR17" i="3"/>
  <c r="AT17" i="3"/>
  <c r="AV17" i="3"/>
  <c r="AX17" i="3"/>
  <c r="AZ17" i="3"/>
  <c r="K18" i="3"/>
  <c r="L18" i="3" s="1"/>
  <c r="AF18" i="3"/>
  <c r="AG18" i="3" s="1"/>
  <c r="AN18" i="3"/>
  <c r="AP18" i="3"/>
  <c r="AR18" i="3"/>
  <c r="AT18" i="3"/>
  <c r="AV18" i="3"/>
  <c r="AX18" i="3"/>
  <c r="AZ18" i="3"/>
  <c r="AG19" i="3"/>
  <c r="AN19" i="3"/>
  <c r="AP19" i="3"/>
  <c r="AR19" i="3"/>
  <c r="AT19" i="3"/>
  <c r="AV19" i="3"/>
  <c r="AX19" i="3"/>
  <c r="AZ19" i="3"/>
  <c r="AG20" i="3"/>
  <c r="AN20" i="3"/>
  <c r="AP20" i="3"/>
  <c r="AR20" i="3"/>
  <c r="AT20" i="3"/>
  <c r="AV20" i="3"/>
  <c r="AX20" i="3"/>
  <c r="AZ20" i="3"/>
  <c r="AG21" i="3"/>
  <c r="AN21" i="3"/>
  <c r="AP21" i="3"/>
  <c r="AR21" i="3"/>
  <c r="AT21" i="3"/>
  <c r="AV21" i="3"/>
  <c r="AX21" i="3"/>
  <c r="AZ21" i="3"/>
  <c r="K22" i="3"/>
  <c r="L22" i="3" s="1"/>
  <c r="AF22" i="3"/>
  <c r="AG22" i="3"/>
  <c r="AN22" i="3"/>
  <c r="AP22" i="3"/>
  <c r="AR22" i="3"/>
  <c r="AT22" i="3"/>
  <c r="AV22" i="3"/>
  <c r="AX22" i="3"/>
  <c r="AZ22" i="3"/>
  <c r="AG23" i="3"/>
  <c r="AN23" i="3"/>
  <c r="AP23" i="3"/>
  <c r="AR23" i="3"/>
  <c r="AT23" i="3"/>
  <c r="AV23" i="3"/>
  <c r="AX23" i="3"/>
  <c r="AZ23" i="3"/>
  <c r="AG24" i="3"/>
  <c r="AN24" i="3"/>
  <c r="AP24" i="3"/>
  <c r="AR24" i="3"/>
  <c r="AT24" i="3"/>
  <c r="AV24" i="3"/>
  <c r="AX24" i="3"/>
  <c r="AZ24" i="3"/>
  <c r="K25" i="3"/>
  <c r="L25" i="3"/>
  <c r="AF25" i="3"/>
  <c r="AG25" i="3" s="1"/>
  <c r="AN25" i="3"/>
  <c r="AP25" i="3"/>
  <c r="AR25" i="3"/>
  <c r="AT25" i="3"/>
  <c r="AV25" i="3"/>
  <c r="AX25" i="3"/>
  <c r="AZ25" i="3"/>
  <c r="AG26" i="3"/>
  <c r="AN26" i="3"/>
  <c r="AP26" i="3"/>
  <c r="AR26" i="3"/>
  <c r="AT26" i="3"/>
  <c r="AV26" i="3"/>
  <c r="AX26" i="3"/>
  <c r="AZ26" i="3"/>
  <c r="AG27" i="3"/>
  <c r="AN27" i="3"/>
  <c r="AP27" i="3"/>
  <c r="AR27" i="3"/>
  <c r="AT27" i="3"/>
  <c r="AV27" i="3"/>
  <c r="AX27" i="3"/>
  <c r="AZ27" i="3"/>
  <c r="AG28" i="3"/>
  <c r="AN28" i="3"/>
  <c r="AP28" i="3"/>
  <c r="AR28" i="3"/>
  <c r="AT28" i="3"/>
  <c r="AV28" i="3"/>
  <c r="AX28" i="3"/>
  <c r="AZ28" i="3"/>
  <c r="AG29" i="3"/>
  <c r="AN29" i="3"/>
  <c r="AP29" i="3"/>
  <c r="AR29" i="3"/>
  <c r="AT29" i="3"/>
  <c r="AV29" i="3"/>
  <c r="AX29" i="3"/>
  <c r="AZ29" i="3"/>
  <c r="AG30" i="3"/>
  <c r="AN30" i="3"/>
  <c r="AP30" i="3"/>
  <c r="AR30" i="3"/>
  <c r="AT30" i="3"/>
  <c r="AV30" i="3"/>
  <c r="AX30" i="3"/>
  <c r="AZ30" i="3"/>
  <c r="K31" i="3"/>
  <c r="AF31" i="3"/>
  <c r="AG31" i="3"/>
  <c r="AH31" i="3"/>
  <c r="AN31" i="3"/>
  <c r="AP31" i="3"/>
  <c r="AR31" i="3"/>
  <c r="AT31" i="3"/>
  <c r="AV31" i="3"/>
  <c r="AX31" i="3"/>
  <c r="AZ31" i="3"/>
  <c r="BK31" i="3"/>
  <c r="AG32" i="3"/>
  <c r="AG33" i="3"/>
  <c r="AN33" i="3"/>
  <c r="AP33" i="3"/>
  <c r="AR33" i="3"/>
  <c r="AT33" i="3"/>
  <c r="AV33" i="3"/>
  <c r="AX33" i="3"/>
  <c r="AZ33" i="3"/>
  <c r="AG34" i="3"/>
  <c r="AN34" i="3"/>
  <c r="AP34" i="3"/>
  <c r="AR34" i="3"/>
  <c r="AT34" i="3"/>
  <c r="AV34" i="3"/>
  <c r="AX34" i="3"/>
  <c r="AZ34" i="3"/>
  <c r="K35" i="3"/>
  <c r="AF35" i="3"/>
  <c r="AG35" i="3" s="1"/>
  <c r="AN35" i="3"/>
  <c r="AP35" i="3"/>
  <c r="AR35" i="3"/>
  <c r="AT35" i="3"/>
  <c r="AV35" i="3"/>
  <c r="AX35" i="3"/>
  <c r="AZ35" i="3"/>
  <c r="AG36" i="3"/>
  <c r="AN36" i="3"/>
  <c r="AP36" i="3"/>
  <c r="AR36" i="3"/>
  <c r="AT36" i="3"/>
  <c r="AV36" i="3"/>
  <c r="AX36" i="3"/>
  <c r="AZ36" i="3"/>
  <c r="AG37" i="3"/>
  <c r="AN37" i="3"/>
  <c r="AP37" i="3"/>
  <c r="AR37" i="3"/>
  <c r="AT37" i="3"/>
  <c r="AV37" i="3"/>
  <c r="AX37" i="3"/>
  <c r="AZ37" i="3"/>
  <c r="AG38" i="3"/>
  <c r="AN38" i="3"/>
  <c r="AP38" i="3"/>
  <c r="AR38" i="3"/>
  <c r="AT38" i="3"/>
  <c r="AV38" i="3"/>
  <c r="AX38" i="3"/>
  <c r="AZ38" i="3"/>
  <c r="AN39" i="3"/>
  <c r="AP39" i="3"/>
  <c r="AR39" i="3"/>
  <c r="AT39" i="3"/>
  <c r="AV39" i="3"/>
  <c r="AX39" i="3"/>
  <c r="AZ39" i="3"/>
  <c r="K40" i="3"/>
  <c r="L40" i="3"/>
  <c r="AF40" i="3"/>
  <c r="AG40" i="3"/>
  <c r="AN40" i="3"/>
  <c r="AP40" i="3"/>
  <c r="AR40" i="3"/>
  <c r="AT40" i="3"/>
  <c r="AV40" i="3"/>
  <c r="AX40" i="3"/>
  <c r="AZ40" i="3"/>
  <c r="AG41" i="3"/>
  <c r="AN41" i="3"/>
  <c r="AP41" i="3"/>
  <c r="AR41" i="3"/>
  <c r="AT41" i="3"/>
  <c r="AV41" i="3"/>
  <c r="AX41" i="3"/>
  <c r="AZ41" i="3"/>
  <c r="AG42" i="3"/>
  <c r="AN42" i="3"/>
  <c r="AP42" i="3"/>
  <c r="AR42" i="3"/>
  <c r="AT42" i="3"/>
  <c r="AV42" i="3"/>
  <c r="AX42" i="3"/>
  <c r="AZ42" i="3"/>
  <c r="AG43" i="3"/>
  <c r="AN43" i="3"/>
  <c r="AP43" i="3"/>
  <c r="AR43" i="3"/>
  <c r="AT43" i="3"/>
  <c r="AV43" i="3"/>
  <c r="AX43" i="3"/>
  <c r="AZ43" i="3"/>
  <c r="AG44" i="3"/>
  <c r="AN44" i="3"/>
  <c r="AP44" i="3"/>
  <c r="AR44" i="3"/>
  <c r="AT44" i="3"/>
  <c r="AV44" i="3"/>
  <c r="AX44" i="3"/>
  <c r="AZ44" i="3"/>
  <c r="AG45" i="3"/>
  <c r="AN45" i="3"/>
  <c r="AP45" i="3"/>
  <c r="AR45" i="3"/>
  <c r="AT45" i="3"/>
  <c r="AV45" i="3"/>
  <c r="AX45" i="3"/>
  <c r="AZ45" i="3"/>
  <c r="K46" i="3"/>
  <c r="L46" i="3" s="1"/>
  <c r="AF46" i="3"/>
  <c r="AG46" i="3"/>
  <c r="BK46" i="3" s="1"/>
  <c r="AH46" i="3"/>
  <c r="AI46" i="3" s="1"/>
  <c r="AN46" i="3"/>
  <c r="AP46" i="3"/>
  <c r="AR46" i="3"/>
  <c r="AT46" i="3"/>
  <c r="AV46" i="3"/>
  <c r="AX46" i="3"/>
  <c r="AZ46" i="3"/>
  <c r="AG47" i="3"/>
  <c r="AN47" i="3"/>
  <c r="AP47" i="3"/>
  <c r="AR47" i="3"/>
  <c r="AT47" i="3"/>
  <c r="AV47" i="3"/>
  <c r="AX47" i="3"/>
  <c r="AZ47" i="3"/>
  <c r="AG48" i="3"/>
  <c r="AN48" i="3"/>
  <c r="AP48" i="3"/>
  <c r="AR48" i="3"/>
  <c r="AT48" i="3"/>
  <c r="AV48" i="3"/>
  <c r="AX48" i="3"/>
  <c r="AZ48" i="3"/>
  <c r="AN49" i="3"/>
  <c r="BA49" i="3" s="1"/>
  <c r="BB49" i="3" s="1"/>
  <c r="BD49" i="3" s="1"/>
  <c r="BE49" i="3" s="1"/>
  <c r="AP49" i="3"/>
  <c r="AR49" i="3"/>
  <c r="AT49" i="3"/>
  <c r="AV49" i="3"/>
  <c r="AX49" i="3"/>
  <c r="AZ49" i="3"/>
  <c r="AG50" i="3"/>
  <c r="AN50" i="3"/>
  <c r="BA50" i="3" s="1"/>
  <c r="BB50" i="3" s="1"/>
  <c r="BD50" i="3" s="1"/>
  <c r="BE50" i="3" s="1"/>
  <c r="AP50" i="3"/>
  <c r="AR50" i="3"/>
  <c r="AT50" i="3"/>
  <c r="AV50" i="3"/>
  <c r="AX50" i="3"/>
  <c r="AZ50" i="3"/>
  <c r="L51" i="3"/>
  <c r="AF51" i="3"/>
  <c r="AG51" i="3"/>
  <c r="AH51" i="3" s="1"/>
  <c r="AN51" i="3"/>
  <c r="AP51" i="3"/>
  <c r="AR51" i="3"/>
  <c r="AT51" i="3"/>
  <c r="AV51" i="3"/>
  <c r="AX51" i="3"/>
  <c r="AZ51" i="3"/>
  <c r="BK51" i="3"/>
  <c r="AG52" i="3"/>
  <c r="AN52" i="3"/>
  <c r="AP52" i="3"/>
  <c r="AR52" i="3"/>
  <c r="AT52" i="3"/>
  <c r="AV52" i="3"/>
  <c r="AX52" i="3"/>
  <c r="AZ52" i="3"/>
  <c r="AG53" i="3"/>
  <c r="AN53" i="3"/>
  <c r="AP53" i="3"/>
  <c r="AR53" i="3"/>
  <c r="AT53" i="3"/>
  <c r="AV53" i="3"/>
  <c r="AX53" i="3"/>
  <c r="AZ53" i="3"/>
  <c r="K54" i="3"/>
  <c r="L54" i="3" s="1"/>
  <c r="AF54" i="3"/>
  <c r="AG54" i="3" s="1"/>
  <c r="AN54" i="3"/>
  <c r="AP54" i="3"/>
  <c r="AR54" i="3"/>
  <c r="AT54" i="3"/>
  <c r="AV54" i="3"/>
  <c r="AX54" i="3"/>
  <c r="AZ54" i="3"/>
  <c r="AG55" i="3"/>
  <c r="AN55" i="3"/>
  <c r="AP55" i="3"/>
  <c r="BA55" i="3" s="1"/>
  <c r="BB55" i="3" s="1"/>
  <c r="BD55" i="3" s="1"/>
  <c r="BE55" i="3" s="1"/>
  <c r="AR55" i="3"/>
  <c r="AT55" i="3"/>
  <c r="AV55" i="3"/>
  <c r="AX55" i="3"/>
  <c r="AZ55" i="3"/>
  <c r="AG56" i="3"/>
  <c r="AN56" i="3"/>
  <c r="AP56" i="3"/>
  <c r="AR56" i="3"/>
  <c r="AT56" i="3"/>
  <c r="AV56" i="3"/>
  <c r="AX56" i="3"/>
  <c r="AZ56" i="3"/>
  <c r="AG57" i="3"/>
  <c r="AN57" i="3"/>
  <c r="AP57" i="3"/>
  <c r="AR57" i="3"/>
  <c r="AT57" i="3"/>
  <c r="AV57" i="3"/>
  <c r="AX57" i="3"/>
  <c r="AZ57" i="3"/>
  <c r="K58" i="3"/>
  <c r="AF58" i="3"/>
  <c r="AG58" i="3" s="1"/>
  <c r="AN58" i="3"/>
  <c r="AP58" i="3"/>
  <c r="AR58" i="3"/>
  <c r="AT58" i="3"/>
  <c r="AV58" i="3"/>
  <c r="AX58" i="3"/>
  <c r="AZ58" i="3"/>
  <c r="AG59" i="3"/>
  <c r="AN59" i="3"/>
  <c r="AP59" i="3"/>
  <c r="AR59" i="3"/>
  <c r="AT59" i="3"/>
  <c r="AV59" i="3"/>
  <c r="AX59" i="3"/>
  <c r="AZ59" i="3"/>
  <c r="AG60" i="3"/>
  <c r="AN60" i="3"/>
  <c r="AP60" i="3"/>
  <c r="AR60" i="3"/>
  <c r="AT60" i="3"/>
  <c r="AV60" i="3"/>
  <c r="AX60" i="3"/>
  <c r="AZ60" i="3"/>
  <c r="K61" i="3"/>
  <c r="L61" i="3"/>
  <c r="AF61" i="3"/>
  <c r="AG61" i="3"/>
  <c r="AH61" i="3" s="1"/>
  <c r="AI61" i="3" s="1"/>
  <c r="AN61" i="3"/>
  <c r="AP61" i="3"/>
  <c r="AR61" i="3"/>
  <c r="AT61" i="3"/>
  <c r="AV61" i="3"/>
  <c r="AX61" i="3"/>
  <c r="AZ61" i="3"/>
  <c r="AG62" i="3"/>
  <c r="AN62" i="3"/>
  <c r="AP62" i="3"/>
  <c r="AR62" i="3"/>
  <c r="AT62" i="3"/>
  <c r="AV62" i="3"/>
  <c r="AX62" i="3"/>
  <c r="AZ62" i="3"/>
  <c r="AG63" i="3"/>
  <c r="AN63" i="3"/>
  <c r="AP63" i="3"/>
  <c r="AR63" i="3"/>
  <c r="AT63" i="3"/>
  <c r="AV63" i="3"/>
  <c r="AX63" i="3"/>
  <c r="AZ63" i="3"/>
  <c r="AG64" i="3"/>
  <c r="AN64" i="3"/>
  <c r="AP64" i="3"/>
  <c r="AR64" i="3"/>
  <c r="AT64" i="3"/>
  <c r="AV64" i="3"/>
  <c r="AX64" i="3"/>
  <c r="AZ64" i="3"/>
  <c r="K65" i="3"/>
  <c r="AF65" i="3"/>
  <c r="AG65" i="3"/>
  <c r="AH65" i="3" s="1"/>
  <c r="AI65" i="3" s="1"/>
  <c r="AN65" i="3"/>
  <c r="AP65" i="3"/>
  <c r="AR65" i="3"/>
  <c r="AT65" i="3"/>
  <c r="AV65" i="3"/>
  <c r="AX65" i="3"/>
  <c r="AZ65" i="3"/>
  <c r="AG66" i="3"/>
  <c r="AN66" i="3"/>
  <c r="AP66" i="3"/>
  <c r="AR66" i="3"/>
  <c r="AT66" i="3"/>
  <c r="AV66" i="3"/>
  <c r="AX66" i="3"/>
  <c r="AZ66" i="3"/>
  <c r="K67" i="3"/>
  <c r="AF67" i="3"/>
  <c r="AG67" i="3"/>
  <c r="BK67" i="3" s="1"/>
  <c r="AN67" i="3"/>
  <c r="AP67" i="3"/>
  <c r="AR67" i="3"/>
  <c r="AT67" i="3"/>
  <c r="AV67" i="3"/>
  <c r="AX67" i="3"/>
  <c r="AZ67" i="3"/>
  <c r="AN68" i="3"/>
  <c r="AP68" i="3"/>
  <c r="AR68" i="3"/>
  <c r="AT68" i="3"/>
  <c r="AV68" i="3"/>
  <c r="AX68" i="3"/>
  <c r="AZ68" i="3"/>
  <c r="BA68" i="3"/>
  <c r="BB68" i="3" s="1"/>
  <c r="BD68" i="3" s="1"/>
  <c r="BE68" i="3" s="1"/>
  <c r="AN69" i="3"/>
  <c r="AP69" i="3"/>
  <c r="AR69" i="3"/>
  <c r="AT69" i="3"/>
  <c r="AV69" i="3"/>
  <c r="AX69" i="3"/>
  <c r="AZ69" i="3"/>
  <c r="AN71" i="3"/>
  <c r="AP71" i="3"/>
  <c r="AR71" i="3"/>
  <c r="AT71" i="3"/>
  <c r="AV71" i="3"/>
  <c r="AX71" i="3"/>
  <c r="AZ71" i="3"/>
  <c r="AF72" i="3"/>
  <c r="AG72" i="3"/>
  <c r="BK72" i="3" s="1"/>
  <c r="AN72" i="3"/>
  <c r="AP72" i="3"/>
  <c r="AR72" i="3"/>
  <c r="AT72" i="3"/>
  <c r="AV72" i="3"/>
  <c r="AX72" i="3"/>
  <c r="AZ72" i="3"/>
  <c r="AF73" i="3"/>
  <c r="AG73" i="3" s="1"/>
  <c r="AH73" i="3"/>
  <c r="AJ73" i="3" s="1"/>
  <c r="AN73" i="3"/>
  <c r="AP73" i="3"/>
  <c r="AR73" i="3"/>
  <c r="AT73" i="3"/>
  <c r="AV73" i="3"/>
  <c r="AX73" i="3"/>
  <c r="AZ73" i="3"/>
  <c r="BK73" i="3"/>
  <c r="BL73" i="3"/>
  <c r="K74" i="3"/>
  <c r="L74" i="3" s="1"/>
  <c r="AF74" i="3"/>
  <c r="AG74" i="3" s="1"/>
  <c r="BK74" i="3" s="1"/>
  <c r="AH74" i="3"/>
  <c r="AN74" i="3"/>
  <c r="AP74" i="3"/>
  <c r="AR74" i="3"/>
  <c r="AT74" i="3"/>
  <c r="AV74" i="3"/>
  <c r="AX74" i="3"/>
  <c r="AZ74" i="3"/>
  <c r="AG75" i="3"/>
  <c r="AN75" i="3"/>
  <c r="AP75" i="3"/>
  <c r="AR75" i="3"/>
  <c r="AT75" i="3"/>
  <c r="AV75" i="3"/>
  <c r="AX75" i="3"/>
  <c r="AZ75" i="3"/>
  <c r="AG76" i="3"/>
  <c r="AN76" i="3"/>
  <c r="AP76" i="3"/>
  <c r="AR76" i="3"/>
  <c r="AT76" i="3"/>
  <c r="AV76" i="3"/>
  <c r="AX76" i="3"/>
  <c r="AZ76" i="3"/>
  <c r="K77" i="3"/>
  <c r="L77" i="3" s="1"/>
  <c r="AF77" i="3"/>
  <c r="AG77" i="3" s="1"/>
  <c r="AN77" i="3"/>
  <c r="AP77" i="3"/>
  <c r="AR77" i="3"/>
  <c r="AT77" i="3"/>
  <c r="AV77" i="3"/>
  <c r="AX77" i="3"/>
  <c r="AZ77" i="3"/>
  <c r="AG78" i="3"/>
  <c r="AN78" i="3"/>
  <c r="AP78" i="3"/>
  <c r="AR78" i="3"/>
  <c r="AT78" i="3"/>
  <c r="AV78" i="3"/>
  <c r="AX78" i="3"/>
  <c r="AZ78" i="3"/>
  <c r="BA78" i="3"/>
  <c r="BB78" i="3" s="1"/>
  <c r="BD78" i="3" s="1"/>
  <c r="BE78" i="3" s="1"/>
  <c r="AG79" i="3"/>
  <c r="AN79" i="3"/>
  <c r="AP79" i="3"/>
  <c r="AR79" i="3"/>
  <c r="AT79" i="3"/>
  <c r="AV79" i="3"/>
  <c r="AX79" i="3"/>
  <c r="AZ79" i="3"/>
  <c r="AG80" i="3"/>
  <c r="AN80" i="3"/>
  <c r="AP80" i="3"/>
  <c r="AR80" i="3"/>
  <c r="AT80" i="3"/>
  <c r="AV80" i="3"/>
  <c r="AX80" i="3"/>
  <c r="AZ80" i="3"/>
  <c r="AG81" i="3"/>
  <c r="AN81" i="3"/>
  <c r="AP81" i="3"/>
  <c r="AR81" i="3"/>
  <c r="AT81" i="3"/>
  <c r="AV81" i="3"/>
  <c r="AX81" i="3"/>
  <c r="AZ81" i="3"/>
  <c r="K82" i="3"/>
  <c r="L82" i="3"/>
  <c r="AF82" i="3"/>
  <c r="AG82" i="3" s="1"/>
  <c r="AN82" i="3"/>
  <c r="BA82" i="3" s="1"/>
  <c r="BB82" i="3" s="1"/>
  <c r="BD82" i="3" s="1"/>
  <c r="AP82" i="3"/>
  <c r="AR82" i="3"/>
  <c r="AT82" i="3"/>
  <c r="AV82" i="3"/>
  <c r="AX82" i="3"/>
  <c r="AZ82" i="3"/>
  <c r="AG83" i="3"/>
  <c r="AN83" i="3"/>
  <c r="BA83" i="3" s="1"/>
  <c r="BB83" i="3" s="1"/>
  <c r="BD83" i="3" s="1"/>
  <c r="BE83" i="3" s="1"/>
  <c r="AP83" i="3"/>
  <c r="AR83" i="3"/>
  <c r="AT83" i="3"/>
  <c r="AV83" i="3"/>
  <c r="AX83" i="3"/>
  <c r="AZ83" i="3"/>
  <c r="AG84" i="3"/>
  <c r="AN84" i="3"/>
  <c r="BA84" i="3" s="1"/>
  <c r="BB84" i="3" s="1"/>
  <c r="BD84" i="3" s="1"/>
  <c r="BE84" i="3" s="1"/>
  <c r="AP84" i="3"/>
  <c r="AR84" i="3"/>
  <c r="AT84" i="3"/>
  <c r="AV84" i="3"/>
  <c r="AX84" i="3"/>
  <c r="AZ84" i="3"/>
  <c r="AG85" i="3"/>
  <c r="AN85" i="3"/>
  <c r="AP85" i="3"/>
  <c r="AR85" i="3"/>
  <c r="AT85" i="3"/>
  <c r="AV85" i="3"/>
  <c r="AX85" i="3"/>
  <c r="AZ85" i="3"/>
  <c r="AG86" i="3"/>
  <c r="AN86" i="3"/>
  <c r="AP86" i="3"/>
  <c r="AR86" i="3"/>
  <c r="AT86" i="3"/>
  <c r="AV86" i="3"/>
  <c r="AX86" i="3"/>
  <c r="AZ86" i="3"/>
  <c r="K87" i="3"/>
  <c r="L87" i="3" s="1"/>
  <c r="AF87" i="3"/>
  <c r="AG87" i="3" s="1"/>
  <c r="AN87" i="3"/>
  <c r="BA87" i="3" s="1"/>
  <c r="BB87" i="3" s="1"/>
  <c r="BD87" i="3" s="1"/>
  <c r="AP87" i="3"/>
  <c r="AR87" i="3"/>
  <c r="AT87" i="3"/>
  <c r="AV87" i="3"/>
  <c r="AX87" i="3"/>
  <c r="AZ87" i="3"/>
  <c r="K88" i="3"/>
  <c r="AF88" i="3"/>
  <c r="AG88" i="3"/>
  <c r="AH88" i="3"/>
  <c r="AI88" i="3" s="1"/>
  <c r="AN88" i="3"/>
  <c r="AP88" i="3"/>
  <c r="AR88" i="3"/>
  <c r="AT88" i="3"/>
  <c r="AV88" i="3"/>
  <c r="AX88" i="3"/>
  <c r="AZ88" i="3"/>
  <c r="BK88" i="3"/>
  <c r="BL88" i="3"/>
  <c r="AG89" i="3"/>
  <c r="AN89" i="3"/>
  <c r="AP89" i="3"/>
  <c r="AR89" i="3"/>
  <c r="AT89" i="3"/>
  <c r="AV89" i="3"/>
  <c r="AX89" i="3"/>
  <c r="AZ89" i="3"/>
  <c r="AG91" i="3"/>
  <c r="AN91" i="3"/>
  <c r="AP91" i="3"/>
  <c r="AR91" i="3"/>
  <c r="AT91" i="3"/>
  <c r="AV91" i="3"/>
  <c r="AX91" i="3"/>
  <c r="AZ91" i="3"/>
  <c r="AG92" i="3"/>
  <c r="AN92" i="3"/>
  <c r="AP92" i="3"/>
  <c r="AR92" i="3"/>
  <c r="AT92" i="3"/>
  <c r="AV92" i="3"/>
  <c r="AX92" i="3"/>
  <c r="AZ92" i="3"/>
  <c r="K93" i="3"/>
  <c r="L93" i="3" s="1"/>
  <c r="AF93" i="3"/>
  <c r="AG93" i="3" s="1"/>
  <c r="AH93" i="3" s="1"/>
  <c r="AN93" i="3"/>
  <c r="AP93" i="3"/>
  <c r="AR93" i="3"/>
  <c r="AT93" i="3"/>
  <c r="AV93" i="3"/>
  <c r="AX93" i="3"/>
  <c r="AZ93" i="3"/>
  <c r="K94" i="3"/>
  <c r="L94" i="3"/>
  <c r="AF94" i="3"/>
  <c r="AG94" i="3" s="1"/>
  <c r="AN94" i="3"/>
  <c r="AP94" i="3"/>
  <c r="AR94" i="3"/>
  <c r="AT94" i="3"/>
  <c r="AV94" i="3"/>
  <c r="AX94" i="3"/>
  <c r="AZ94" i="3"/>
  <c r="AG95" i="3"/>
  <c r="AN95" i="3"/>
  <c r="AP95" i="3"/>
  <c r="AR95" i="3"/>
  <c r="AT95" i="3"/>
  <c r="AV95" i="3"/>
  <c r="AX95" i="3"/>
  <c r="AZ95" i="3"/>
  <c r="AG96" i="3"/>
  <c r="AN96" i="3"/>
  <c r="AP96" i="3"/>
  <c r="AR96" i="3"/>
  <c r="AT96" i="3"/>
  <c r="AV96" i="3"/>
  <c r="AX96" i="3"/>
  <c r="AZ96" i="3"/>
  <c r="AG97" i="3"/>
  <c r="AN97" i="3"/>
  <c r="AP97" i="3"/>
  <c r="AR97" i="3"/>
  <c r="AT97" i="3"/>
  <c r="AV97" i="3"/>
  <c r="AX97" i="3"/>
  <c r="AZ97" i="3"/>
  <c r="K98" i="3"/>
  <c r="L98" i="3"/>
  <c r="AF98" i="3"/>
  <c r="AG98" i="3" s="1"/>
  <c r="AH98" i="3" s="1"/>
  <c r="AN98" i="3"/>
  <c r="AP98" i="3"/>
  <c r="AR98" i="3"/>
  <c r="AT98" i="3"/>
  <c r="AV98" i="3"/>
  <c r="AX98" i="3"/>
  <c r="AZ98" i="3"/>
  <c r="AG99" i="3"/>
  <c r="AN99" i="3"/>
  <c r="AP99" i="3"/>
  <c r="AR99" i="3"/>
  <c r="AT99" i="3"/>
  <c r="AV99" i="3"/>
  <c r="AX99" i="3"/>
  <c r="AZ99" i="3"/>
  <c r="AG100" i="3"/>
  <c r="AN100" i="3"/>
  <c r="AP100" i="3"/>
  <c r="AR100" i="3"/>
  <c r="AT100" i="3"/>
  <c r="AV100" i="3"/>
  <c r="AX100" i="3"/>
  <c r="AZ100" i="3"/>
  <c r="AG101" i="3"/>
  <c r="AN101" i="3"/>
  <c r="AP101" i="3"/>
  <c r="AR101" i="3"/>
  <c r="AT101" i="3"/>
  <c r="AV101" i="3"/>
  <c r="AX101" i="3"/>
  <c r="AZ101" i="3"/>
  <c r="K102" i="3"/>
  <c r="L102" i="3" s="1"/>
  <c r="AF102" i="3"/>
  <c r="AG102" i="3"/>
  <c r="AH102" i="3" s="1"/>
  <c r="AN102" i="3"/>
  <c r="AP102" i="3"/>
  <c r="AR102" i="3"/>
  <c r="AT102" i="3"/>
  <c r="AV102" i="3"/>
  <c r="AX102" i="3"/>
  <c r="AZ102" i="3"/>
  <c r="AG103" i="3"/>
  <c r="AN103" i="3"/>
  <c r="AP103" i="3"/>
  <c r="AR103" i="3"/>
  <c r="AT103" i="3"/>
  <c r="AV103" i="3"/>
  <c r="AX103" i="3"/>
  <c r="AZ103" i="3"/>
  <c r="AG104" i="3"/>
  <c r="AN104" i="3"/>
  <c r="AP104" i="3"/>
  <c r="AR104" i="3"/>
  <c r="AT104" i="3"/>
  <c r="AV104" i="3"/>
  <c r="AX104" i="3"/>
  <c r="AZ104" i="3"/>
  <c r="K105" i="3"/>
  <c r="L105" i="3" s="1"/>
  <c r="AF105" i="3"/>
  <c r="AG105" i="3"/>
  <c r="AH105" i="3" s="1"/>
  <c r="AN105" i="3"/>
  <c r="AP105" i="3"/>
  <c r="AR105" i="3"/>
  <c r="AT105" i="3"/>
  <c r="AV105" i="3"/>
  <c r="AX105" i="3"/>
  <c r="AZ105" i="3"/>
  <c r="AG106" i="3"/>
  <c r="AG107" i="3"/>
  <c r="AG108" i="3"/>
  <c r="K109" i="3"/>
  <c r="L109" i="3"/>
  <c r="AF109" i="3"/>
  <c r="AG109" i="3" s="1"/>
  <c r="AN109" i="3"/>
  <c r="AP109" i="3"/>
  <c r="AR109" i="3"/>
  <c r="AT109" i="3"/>
  <c r="AV109" i="3"/>
  <c r="AX109" i="3"/>
  <c r="AZ109" i="3"/>
  <c r="BA109" i="3"/>
  <c r="BB109" i="3" s="1"/>
  <c r="BD109" i="3" s="1"/>
  <c r="BE109" i="3" s="1"/>
  <c r="K113" i="3"/>
  <c r="AF113" i="3"/>
  <c r="AG113" i="3"/>
  <c r="AH113" i="3"/>
  <c r="AI113" i="3" s="1"/>
  <c r="AN113" i="3"/>
  <c r="AP113" i="3"/>
  <c r="AR113" i="3"/>
  <c r="AT113" i="3"/>
  <c r="AV113" i="3"/>
  <c r="AX113" i="3"/>
  <c r="AZ113" i="3"/>
  <c r="BK113" i="3"/>
  <c r="AH94" i="3" l="1"/>
  <c r="BK94" i="3"/>
  <c r="AI102" i="3"/>
  <c r="BL102" i="3"/>
  <c r="BE87" i="3"/>
  <c r="BF87" i="3"/>
  <c r="BG87" i="3" s="1"/>
  <c r="BH87" i="3" s="1"/>
  <c r="BI87" i="3" s="1"/>
  <c r="BJ87" i="3" s="1"/>
  <c r="AJ94" i="3"/>
  <c r="BA26" i="3"/>
  <c r="BB26" i="3" s="1"/>
  <c r="BD26" i="3" s="1"/>
  <c r="BE26" i="3" s="1"/>
  <c r="BA18" i="3"/>
  <c r="BB18" i="3" s="1"/>
  <c r="BD18" i="3" s="1"/>
  <c r="BE18" i="3" s="1"/>
  <c r="BK102" i="3"/>
  <c r="BA63" i="3"/>
  <c r="BB63" i="3" s="1"/>
  <c r="BD63" i="3" s="1"/>
  <c r="BE63" i="3" s="1"/>
  <c r="BL46" i="3"/>
  <c r="BL113" i="3"/>
  <c r="AJ102" i="3"/>
  <c r="BA94" i="3"/>
  <c r="BB94" i="3" s="1"/>
  <c r="BD94" i="3" s="1"/>
  <c r="BE94" i="3" s="1"/>
  <c r="BA86" i="3"/>
  <c r="BB86" i="3" s="1"/>
  <c r="BD86" i="3" s="1"/>
  <c r="BE86" i="3" s="1"/>
  <c r="BA77" i="3"/>
  <c r="BB77" i="3" s="1"/>
  <c r="BD77" i="3" s="1"/>
  <c r="AH72" i="3"/>
  <c r="AJ72" i="3" s="1"/>
  <c r="AH67" i="3"/>
  <c r="AJ67" i="3" s="1"/>
  <c r="BK65" i="3"/>
  <c r="BA44" i="3"/>
  <c r="BB44" i="3" s="1"/>
  <c r="BD44" i="3" s="1"/>
  <c r="BE44" i="3" s="1"/>
  <c r="BA42" i="3"/>
  <c r="BB42" i="3" s="1"/>
  <c r="BD42" i="3" s="1"/>
  <c r="BE42" i="3" s="1"/>
  <c r="BA40" i="3"/>
  <c r="BB40" i="3" s="1"/>
  <c r="BD40" i="3" s="1"/>
  <c r="BA20" i="3"/>
  <c r="BB20" i="3" s="1"/>
  <c r="BD20" i="3" s="1"/>
  <c r="BE20" i="3" s="1"/>
  <c r="BE77" i="3"/>
  <c r="BL105" i="3"/>
  <c r="AI105" i="3"/>
  <c r="AJ105" i="3"/>
  <c r="BA93" i="3"/>
  <c r="BB93" i="3" s="1"/>
  <c r="BD93" i="3" s="1"/>
  <c r="BK82" i="3"/>
  <c r="AH82" i="3"/>
  <c r="BA64" i="3"/>
  <c r="BB64" i="3" s="1"/>
  <c r="BD64" i="3" s="1"/>
  <c r="BE64" i="3" s="1"/>
  <c r="BA62" i="3"/>
  <c r="BB62" i="3" s="1"/>
  <c r="BD62" i="3" s="1"/>
  <c r="BE62" i="3" s="1"/>
  <c r="AH58" i="3"/>
  <c r="BK58" i="3"/>
  <c r="BK109" i="3"/>
  <c r="AH109" i="3"/>
  <c r="BL98" i="3"/>
  <c r="AI98" i="3"/>
  <c r="AJ98" i="3"/>
  <c r="BA85" i="3"/>
  <c r="BB85" i="3" s="1"/>
  <c r="BD85" i="3" s="1"/>
  <c r="BE85" i="3" s="1"/>
  <c r="BL67" i="3"/>
  <c r="AH54" i="3"/>
  <c r="BK54" i="3"/>
  <c r="BA45" i="3"/>
  <c r="BB45" i="3" s="1"/>
  <c r="BD45" i="3" s="1"/>
  <c r="BE45" i="3" s="1"/>
  <c r="L113" i="3"/>
  <c r="AJ113" i="3"/>
  <c r="BL93" i="3"/>
  <c r="AJ93" i="3"/>
  <c r="AI74" i="3"/>
  <c r="BL74" i="3"/>
  <c r="AJ74" i="3"/>
  <c r="BA72" i="3"/>
  <c r="BB72" i="3" s="1"/>
  <c r="BD72" i="3" s="1"/>
  <c r="BF109" i="3"/>
  <c r="BG109" i="3" s="1"/>
  <c r="BH109" i="3" s="1"/>
  <c r="BI109" i="3" s="1"/>
  <c r="BJ109" i="3" s="1"/>
  <c r="BK105" i="3"/>
  <c r="BK98" i="3"/>
  <c r="BA88" i="3"/>
  <c r="BB88" i="3" s="1"/>
  <c r="BD88" i="3" s="1"/>
  <c r="L88" i="3"/>
  <c r="AJ88" i="3"/>
  <c r="BK87" i="3"/>
  <c r="BM87" i="3" s="1"/>
  <c r="AH87" i="3"/>
  <c r="BA79" i="3"/>
  <c r="BB79" i="3" s="1"/>
  <c r="BD79" i="3" s="1"/>
  <c r="BE79" i="3" s="1"/>
  <c r="AH77" i="3"/>
  <c r="BK77" i="3"/>
  <c r="BA73" i="3"/>
  <c r="BB73" i="3" s="1"/>
  <c r="BD73" i="3" s="1"/>
  <c r="BL65" i="3"/>
  <c r="BA56" i="3"/>
  <c r="BB56" i="3" s="1"/>
  <c r="BD56" i="3" s="1"/>
  <c r="BE56" i="3" s="1"/>
  <c r="AH35" i="3"/>
  <c r="BL35" i="3" s="1"/>
  <c r="BK35" i="3"/>
  <c r="BA113" i="3"/>
  <c r="BB113" i="3" s="1"/>
  <c r="BD113" i="3" s="1"/>
  <c r="BA105" i="3"/>
  <c r="BB105" i="3" s="1"/>
  <c r="BD105" i="3" s="1"/>
  <c r="BA102" i="3"/>
  <c r="BB102" i="3" s="1"/>
  <c r="BD102" i="3" s="1"/>
  <c r="BA98" i="3"/>
  <c r="BB98" i="3" s="1"/>
  <c r="BD98" i="3" s="1"/>
  <c r="BA95" i="3"/>
  <c r="BB95" i="3" s="1"/>
  <c r="BD95" i="3" s="1"/>
  <c r="BE95" i="3" s="1"/>
  <c r="BK93" i="3"/>
  <c r="BE82" i="3"/>
  <c r="BF82" i="3"/>
  <c r="BG82" i="3" s="1"/>
  <c r="BH82" i="3" s="1"/>
  <c r="BI82" i="3" s="1"/>
  <c r="BJ82" i="3" s="1"/>
  <c r="BA74" i="3"/>
  <c r="BB74" i="3" s="1"/>
  <c r="BD74" i="3" s="1"/>
  <c r="AJ65" i="3"/>
  <c r="L65" i="3"/>
  <c r="AH40" i="3"/>
  <c r="BK40" i="3"/>
  <c r="BA66" i="3"/>
  <c r="BB66" i="3" s="1"/>
  <c r="BD66" i="3" s="1"/>
  <c r="BE66" i="3" s="1"/>
  <c r="AJ61" i="3"/>
  <c r="BL61" i="3"/>
  <c r="BA52" i="3"/>
  <c r="BB52" i="3" s="1"/>
  <c r="BD52" i="3" s="1"/>
  <c r="BE52" i="3" s="1"/>
  <c r="BA51" i="3"/>
  <c r="BB51" i="3" s="1"/>
  <c r="BD51" i="3" s="1"/>
  <c r="BA43" i="3"/>
  <c r="BB43" i="3" s="1"/>
  <c r="BD43" i="3" s="1"/>
  <c r="BE43" i="3" s="1"/>
  <c r="BA65" i="3"/>
  <c r="BB65" i="3" s="1"/>
  <c r="BD65" i="3" s="1"/>
  <c r="BA59" i="3"/>
  <c r="BB59" i="3" s="1"/>
  <c r="BD59" i="3" s="1"/>
  <c r="BE59" i="3" s="1"/>
  <c r="AJ58" i="3"/>
  <c r="L58" i="3"/>
  <c r="BA57" i="3"/>
  <c r="BB57" i="3" s="1"/>
  <c r="BD57" i="3" s="1"/>
  <c r="BE57" i="3" s="1"/>
  <c r="BA54" i="3"/>
  <c r="BB54" i="3" s="1"/>
  <c r="BD54" i="3" s="1"/>
  <c r="AJ51" i="3"/>
  <c r="BL51" i="3"/>
  <c r="AI51" i="3"/>
  <c r="BA41" i="3"/>
  <c r="BB41" i="3" s="1"/>
  <c r="BD41" i="3" s="1"/>
  <c r="BE41" i="3" s="1"/>
  <c r="AH22" i="3"/>
  <c r="BK22" i="3"/>
  <c r="BL72" i="3"/>
  <c r="BA67" i="3"/>
  <c r="BB67" i="3" s="1"/>
  <c r="BD67" i="3" s="1"/>
  <c r="BK61" i="3"/>
  <c r="BA61" i="3"/>
  <c r="BB61" i="3" s="1"/>
  <c r="BD61" i="3" s="1"/>
  <c r="BA53" i="3"/>
  <c r="BB53" i="3" s="1"/>
  <c r="BD53" i="3" s="1"/>
  <c r="BE53" i="3" s="1"/>
  <c r="BA47" i="3"/>
  <c r="BB47" i="3" s="1"/>
  <c r="BD47" i="3" s="1"/>
  <c r="BE47" i="3" s="1"/>
  <c r="BE40" i="3"/>
  <c r="AI31" i="3"/>
  <c r="BL31" i="3"/>
  <c r="BA23" i="3"/>
  <c r="BB23" i="3" s="1"/>
  <c r="BD23" i="3" s="1"/>
  <c r="BE23" i="3" s="1"/>
  <c r="BA11" i="3"/>
  <c r="BB11" i="3" s="1"/>
  <c r="BD11" i="3" s="1"/>
  <c r="BE11" i="3" s="1"/>
  <c r="BA9" i="3"/>
  <c r="BB9" i="3" s="1"/>
  <c r="BD9" i="3" s="1"/>
  <c r="BA48" i="3"/>
  <c r="BB48" i="3" s="1"/>
  <c r="BD48" i="3" s="1"/>
  <c r="BE48" i="3" s="1"/>
  <c r="BA46" i="3"/>
  <c r="BB46" i="3" s="1"/>
  <c r="BD46" i="3" s="1"/>
  <c r="BA25" i="3"/>
  <c r="BB25" i="3" s="1"/>
  <c r="BD25" i="3" s="1"/>
  <c r="BK25" i="3"/>
  <c r="AH25" i="3"/>
  <c r="BA21" i="3"/>
  <c r="BB21" i="3" s="1"/>
  <c r="BD21" i="3" s="1"/>
  <c r="BE21" i="3" s="1"/>
  <c r="BK18" i="3"/>
  <c r="AH18" i="3"/>
  <c r="BA15" i="3"/>
  <c r="BB15" i="3" s="1"/>
  <c r="BD15" i="3" s="1"/>
  <c r="BA10" i="3"/>
  <c r="BB10" i="3" s="1"/>
  <c r="BD10" i="3" s="1"/>
  <c r="BE10" i="3" s="1"/>
  <c r="BL9" i="3"/>
  <c r="AI9" i="3"/>
  <c r="AJ9" i="3"/>
  <c r="BA60" i="3"/>
  <c r="BB60" i="3" s="1"/>
  <c r="BD60" i="3" s="1"/>
  <c r="BE60" i="3" s="1"/>
  <c r="BA58" i="3"/>
  <c r="BB58" i="3" s="1"/>
  <c r="BD58" i="3" s="1"/>
  <c r="BL15" i="3"/>
  <c r="AI15" i="3"/>
  <c r="AJ15" i="3"/>
  <c r="BA14" i="3"/>
  <c r="BB14" i="3" s="1"/>
  <c r="BD14" i="3" s="1"/>
  <c r="BE14" i="3" s="1"/>
  <c r="BK12" i="3"/>
  <c r="AH12" i="3"/>
  <c r="AJ46" i="3"/>
  <c r="BA35" i="3"/>
  <c r="BB35" i="3" s="1"/>
  <c r="BD35" i="3" s="1"/>
  <c r="BA31" i="3"/>
  <c r="BB31" i="3" s="1"/>
  <c r="BD31" i="3" s="1"/>
  <c r="L31" i="3"/>
  <c r="AJ31" i="3"/>
  <c r="BA24" i="3"/>
  <c r="BB24" i="3" s="1"/>
  <c r="BD24" i="3" s="1"/>
  <c r="BE24" i="3" s="1"/>
  <c r="BA22" i="3"/>
  <c r="BB22" i="3" s="1"/>
  <c r="BD22" i="3" s="1"/>
  <c r="BA19" i="3"/>
  <c r="BB19" i="3" s="1"/>
  <c r="BD19" i="3" s="1"/>
  <c r="BE19" i="3" s="1"/>
  <c r="AJ18" i="3"/>
  <c r="BA13" i="3"/>
  <c r="BB13" i="3" s="1"/>
  <c r="BD13" i="3" s="1"/>
  <c r="BE13" i="3" s="1"/>
  <c r="BA12" i="3"/>
  <c r="BB12" i="3" s="1"/>
  <c r="BD12" i="3" s="1"/>
  <c r="BK9" i="3"/>
  <c r="BL94" i="3" l="1"/>
  <c r="AI94" i="3"/>
  <c r="AI82" i="3"/>
  <c r="BL82" i="3"/>
  <c r="AJ82" i="3"/>
  <c r="BF46" i="3"/>
  <c r="BG46" i="3" s="1"/>
  <c r="BH46" i="3" s="1"/>
  <c r="BI46" i="3" s="1"/>
  <c r="BE46" i="3"/>
  <c r="BF74" i="3"/>
  <c r="BG74" i="3" s="1"/>
  <c r="BH74" i="3" s="1"/>
  <c r="BI74" i="3" s="1"/>
  <c r="BE74" i="3"/>
  <c r="BF94" i="3"/>
  <c r="BG94" i="3" s="1"/>
  <c r="BH94" i="3" s="1"/>
  <c r="BI94" i="3" s="1"/>
  <c r="BF12" i="3"/>
  <c r="BG12" i="3" s="1"/>
  <c r="BH12" i="3" s="1"/>
  <c r="BI12" i="3" s="1"/>
  <c r="BJ12" i="3" s="1"/>
  <c r="BE12" i="3"/>
  <c r="BF40" i="3"/>
  <c r="BG40" i="3" s="1"/>
  <c r="BH40" i="3" s="1"/>
  <c r="BI40" i="3" s="1"/>
  <c r="BJ40" i="3" s="1"/>
  <c r="BF51" i="3"/>
  <c r="BG51" i="3" s="1"/>
  <c r="BH51" i="3" s="1"/>
  <c r="BI51" i="3" s="1"/>
  <c r="BE51" i="3"/>
  <c r="BE98" i="3"/>
  <c r="BF98" i="3"/>
  <c r="BG98" i="3" s="1"/>
  <c r="BH98" i="3" s="1"/>
  <c r="BI98" i="3" s="1"/>
  <c r="BJ98" i="3" s="1"/>
  <c r="BE113" i="3"/>
  <c r="BF113" i="3"/>
  <c r="BG113" i="3" s="1"/>
  <c r="BH113" i="3" s="1"/>
  <c r="BI113" i="3" s="1"/>
  <c r="AI77" i="3"/>
  <c r="AJ77" i="3"/>
  <c r="BL77" i="3"/>
  <c r="BL54" i="3"/>
  <c r="AI54" i="3"/>
  <c r="AJ54" i="3"/>
  <c r="AI58" i="3"/>
  <c r="BL58" i="3"/>
  <c r="BM82" i="3"/>
  <c r="BF67" i="3"/>
  <c r="BG67" i="3" s="1"/>
  <c r="BH67" i="3" s="1"/>
  <c r="BI67" i="3" s="1"/>
  <c r="BE67" i="3"/>
  <c r="BL22" i="3"/>
  <c r="AI22" i="3"/>
  <c r="AJ22" i="3"/>
  <c r="BL40" i="3"/>
  <c r="AI40" i="3"/>
  <c r="AJ40" i="3"/>
  <c r="BE22" i="3"/>
  <c r="BF22" i="3"/>
  <c r="BG22" i="3" s="1"/>
  <c r="BH22" i="3" s="1"/>
  <c r="BI22" i="3" s="1"/>
  <c r="BJ22" i="3" s="1"/>
  <c r="BE31" i="3"/>
  <c r="BF31" i="3"/>
  <c r="BG31" i="3" s="1"/>
  <c r="BH31" i="3" s="1"/>
  <c r="BI31" i="3" s="1"/>
  <c r="BE15" i="3"/>
  <c r="BF15" i="3"/>
  <c r="BG15" i="3" s="1"/>
  <c r="BH15" i="3" s="1"/>
  <c r="BI15" i="3" s="1"/>
  <c r="AJ25" i="3"/>
  <c r="BL25" i="3"/>
  <c r="AI25" i="3"/>
  <c r="BE35" i="3"/>
  <c r="BF35" i="3"/>
  <c r="BG35" i="3" s="1"/>
  <c r="BH35" i="3" s="1"/>
  <c r="BI35" i="3" s="1"/>
  <c r="BJ35" i="3" s="1"/>
  <c r="BF18" i="3"/>
  <c r="BG18" i="3" s="1"/>
  <c r="BH18" i="3" s="1"/>
  <c r="BI18" i="3" s="1"/>
  <c r="BJ18" i="3" s="1"/>
  <c r="BL18" i="3"/>
  <c r="AI18" i="3"/>
  <c r="BE9" i="3"/>
  <c r="BF9" i="3"/>
  <c r="BG9" i="3" s="1"/>
  <c r="BH9" i="3" s="1"/>
  <c r="BI9" i="3" s="1"/>
  <c r="BJ9" i="3" s="1"/>
  <c r="BE61" i="3"/>
  <c r="BF61" i="3"/>
  <c r="BG61" i="3" s="1"/>
  <c r="BH61" i="3" s="1"/>
  <c r="BI61" i="3" s="1"/>
  <c r="BJ61" i="3" s="1"/>
  <c r="BF54" i="3"/>
  <c r="BG54" i="3" s="1"/>
  <c r="BH54" i="3" s="1"/>
  <c r="BI54" i="3" s="1"/>
  <c r="BJ54" i="3" s="1"/>
  <c r="BE54" i="3"/>
  <c r="BF102" i="3"/>
  <c r="BG102" i="3" s="1"/>
  <c r="BH102" i="3" s="1"/>
  <c r="BI102" i="3" s="1"/>
  <c r="BE102" i="3"/>
  <c r="BM35" i="3"/>
  <c r="BE73" i="3"/>
  <c r="BF73" i="3"/>
  <c r="BG73" i="3" s="1"/>
  <c r="BH73" i="3" s="1"/>
  <c r="BI73" i="3" s="1"/>
  <c r="BM73" i="3" s="1"/>
  <c r="BL109" i="3"/>
  <c r="AI109" i="3"/>
  <c r="AJ109" i="3"/>
  <c r="BE93" i="3"/>
  <c r="BF93" i="3"/>
  <c r="BG93" i="3" s="1"/>
  <c r="BH93" i="3" s="1"/>
  <c r="BI93" i="3" s="1"/>
  <c r="BJ93" i="3" s="1"/>
  <c r="BF77" i="3"/>
  <c r="BG77" i="3" s="1"/>
  <c r="BH77" i="3" s="1"/>
  <c r="BI77" i="3" s="1"/>
  <c r="BJ77" i="3" s="1"/>
  <c r="BM9" i="3"/>
  <c r="BL12" i="3"/>
  <c r="AI12" i="3"/>
  <c r="AJ12" i="3"/>
  <c r="BF58" i="3"/>
  <c r="BG58" i="3" s="1"/>
  <c r="BH58" i="3" s="1"/>
  <c r="BI58" i="3" s="1"/>
  <c r="BJ58" i="3" s="1"/>
  <c r="BE58" i="3"/>
  <c r="BF25" i="3"/>
  <c r="BG25" i="3" s="1"/>
  <c r="BH25" i="3" s="1"/>
  <c r="BI25" i="3" s="1"/>
  <c r="BJ25" i="3" s="1"/>
  <c r="BE25" i="3"/>
  <c r="BM22" i="3"/>
  <c r="BF65" i="3"/>
  <c r="BG65" i="3" s="1"/>
  <c r="BH65" i="3" s="1"/>
  <c r="BI65" i="3" s="1"/>
  <c r="BE65" i="3"/>
  <c r="BM40" i="3"/>
  <c r="BM93" i="3"/>
  <c r="BF105" i="3"/>
  <c r="BG105" i="3" s="1"/>
  <c r="BH105" i="3" s="1"/>
  <c r="BI105" i="3" s="1"/>
  <c r="BJ105" i="3" s="1"/>
  <c r="BE105" i="3"/>
  <c r="BL87" i="3"/>
  <c r="AI87" i="3"/>
  <c r="AJ87" i="3"/>
  <c r="BE88" i="3"/>
  <c r="BF88" i="3"/>
  <c r="BG88" i="3" s="1"/>
  <c r="BH88" i="3" s="1"/>
  <c r="BI88" i="3" s="1"/>
  <c r="BF72" i="3"/>
  <c r="BG72" i="3" s="1"/>
  <c r="BH72" i="3" s="1"/>
  <c r="BI72" i="3" s="1"/>
  <c r="BM72" i="3" s="1"/>
  <c r="BE72" i="3"/>
  <c r="BM109" i="3"/>
  <c r="BM12" i="3" l="1"/>
  <c r="BJ65" i="3"/>
  <c r="BM65" i="3"/>
  <c r="BJ67" i="3"/>
  <c r="BM67" i="3"/>
  <c r="BJ94" i="3"/>
  <c r="BM94" i="3"/>
  <c r="BM25" i="3"/>
  <c r="BM54" i="3"/>
  <c r="BJ51" i="3"/>
  <c r="BM51" i="3"/>
  <c r="BJ46" i="3"/>
  <c r="BM46" i="3"/>
  <c r="BM58" i="3"/>
  <c r="BM18" i="3"/>
  <c r="BJ31" i="3"/>
  <c r="BM31" i="3"/>
  <c r="BJ88" i="3"/>
  <c r="BM88" i="3"/>
  <c r="BM61" i="3"/>
  <c r="BJ102" i="3"/>
  <c r="BM102" i="3"/>
  <c r="BJ15" i="3"/>
  <c r="BM15" i="3"/>
  <c r="BJ74" i="3"/>
  <c r="BM74" i="3"/>
  <c r="BM98" i="3"/>
  <c r="BM105" i="3"/>
  <c r="BJ113" i="3"/>
  <c r="BM113" i="3"/>
  <c r="BM77" i="3"/>
</calcChain>
</file>

<file path=xl/comments1.xml><?xml version="1.0" encoding="utf-8"?>
<comments xmlns="http://schemas.openxmlformats.org/spreadsheetml/2006/main">
  <authors>
    <author/>
  </authors>
  <commentList>
    <comment ref="AK6" authorId="0" shapeId="0">
      <text>
        <r>
          <rPr>
            <sz val="11"/>
            <rFont val="Calibri"/>
            <family val="2"/>
            <scheme val="minor"/>
          </rPr>
          <t>======
ID#AAAAcjvMImU
Toshiba    (2022-07-08 05:00:54)
GBG: Ver hoja "Análisis y valoración control"</t>
        </r>
      </text>
    </comment>
    <comment ref="J7" authorId="0" shapeId="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text>
        <r>
          <rPr>
            <sz val="11"/>
            <rFont val="Calibri"/>
            <family val="2"/>
            <scheme val="minor"/>
          </rPr>
          <t>======
ID#AAAAcjvMIns
Camilo    (2022-07-08 05:00:54)
GBG: En este Campo se diligencia la fecha en que se registre en el aplicativo los riesgos definidos por el proceso.</t>
        </r>
      </text>
    </comment>
    <comment ref="BU7" authorId="0" shapeId="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text>
        <r>
          <rPr>
            <sz val="11"/>
            <rFont val="Calibri"/>
            <family val="2"/>
            <scheme val="minor"/>
          </rPr>
          <t>======
ID#AAAAcjvMInU
Camilo    (2022-07-08 05:00:54)
GBG: En este campo se diligencia el numero que genera el aplicativo, para el riesgo registrado.</t>
        </r>
      </text>
    </comment>
    <comment ref="BW7" authorId="0" shapeId="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text>
        <r>
          <rPr>
            <sz val="11"/>
            <rFont val="Calibri"/>
            <family val="2"/>
            <scheme val="minor"/>
          </rPr>
          <t>======
ID#AAAAcjvMIm0
Toshiba    (2022-07-08 05:00:54)
GBG: ¿Existe un responsable asignado a la ejecu ción del control?</t>
        </r>
      </text>
    </comment>
    <comment ref="AO8" authorId="0" shapeId="0">
      <text>
        <r>
          <rPr>
            <sz val="11"/>
            <rFont val="Calibri"/>
            <family val="2"/>
            <scheme val="minor"/>
          </rPr>
          <t>======
ID#AAAAcjvMInA
Toshiba    (2022-07-08 05:00:54)
GBGB: ¿El responsable tiene la autoridad y adecua da segregación de funciones en la ejecución del control?</t>
        </r>
      </text>
    </comment>
    <comment ref="AQ8" authorId="0" shapeId="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family val="2"/>
            <scheme val="minor"/>
          </rPr>
          <t>======
ID#AAAAcjvMImc
Toshiba    (2022-07-08 05:00:54)
GBG:  Ver Hoja Análisis y valoración control</t>
        </r>
      </text>
    </comment>
    <comment ref="BB8" authorId="0" shapeId="0">
      <text>
        <r>
          <rPr>
            <sz val="11"/>
            <rFont val="Calibri"/>
            <family val="2"/>
            <scheme val="minor"/>
          </rPr>
          <t>======
ID#AAAAcjvMInI
Toshiba    (2022-07-08 05:00:54)
GBG: Ver Tabla Diseño Control Hoja  Análisis y valoración control</t>
        </r>
      </text>
    </comment>
    <comment ref="BC8" authorId="0" shapeId="0">
      <text>
        <r>
          <rPr>
            <sz val="11"/>
            <rFont val="Calibri"/>
            <family val="2"/>
            <scheme val="minor"/>
          </rPr>
          <t>======
ID#AAAAcjvMInE
Toshiba    (2022-07-08 05:00:54)
GBG: Ver Tabla Ejecución Control Hoja  Análisis y valoración control</t>
        </r>
      </text>
    </comment>
    <comment ref="BE8" authorId="0" shapeId="0">
      <text>
        <r>
          <rPr>
            <sz val="11"/>
            <rFont val="Calibri"/>
            <family val="2"/>
            <scheme val="minor"/>
          </rPr>
          <t>======
ID#AAAAcjvMInQ
Toshiba    (2022-07-08 05:00:54)
GBG: Ver Tabla Solidez individual Control Hoja  Análisis y valoración control</t>
        </r>
      </text>
    </comment>
    <comment ref="BG8" authorId="0" shapeId="0">
      <text>
        <r>
          <rPr>
            <sz val="11"/>
            <rFont val="Calibri"/>
            <family val="2"/>
            <scheme val="minor"/>
          </rPr>
          <t>======
ID#AAAAcjvMInM
Toshiba    (2022-07-08 05:00:54)
GBG: Ver Tabla Solidez del conjunto Controles Hoja  Análisis y valoración control</t>
        </r>
      </text>
    </comment>
    <comment ref="G35" authorId="0" shapeId="0">
      <text>
        <r>
          <rPr>
            <sz val="11"/>
            <rFont val="Calibri"/>
            <family val="2"/>
            <scheme val="minor"/>
          </rPr>
          <t>======
ID#AAAAcjvMImE
Toshiba    (2022-07-08 05:00:54)
GBG: revisar redacción</t>
        </r>
      </text>
    </comment>
  </commentList>
</comments>
</file>

<file path=xl/sharedStrings.xml><?xml version="1.0" encoding="utf-8"?>
<sst xmlns="http://schemas.openxmlformats.org/spreadsheetml/2006/main" count="2322" uniqueCount="741">
  <si>
    <t>Componente</t>
  </si>
  <si>
    <t>Subcomponente</t>
  </si>
  <si>
    <t>Actividades</t>
  </si>
  <si>
    <t>Fecha inicio</t>
  </si>
  <si>
    <t>Fecha terminación</t>
  </si>
  <si>
    <t>Versión:</t>
  </si>
  <si>
    <t>Fecha de Aprobación:</t>
  </si>
  <si>
    <t>Código: E-DEAG-FR-</t>
  </si>
  <si>
    <t>3.1. Código de integridad</t>
  </si>
  <si>
    <t xml:space="preserve">VERSIÓN </t>
  </si>
  <si>
    <t>Fecha de aprobación en Comité Institucional de Gestión y Desempeño</t>
  </si>
  <si>
    <t>CAMBIOS REALIZADOS</t>
  </si>
  <si>
    <t>(FECHA DE APROBACIÓN EN EL COMITÉ INSTITUCIONAL DE GESTIÓN Y DESEMPEÑO.) O ( FECHA DE APROBACIÓN EN LA MESA TRANCICIONAL DE TRANSPARENCIA.</t>
  </si>
  <si>
    <t>VERSIÓN 1</t>
  </si>
  <si>
    <t>VERSIÓN 2</t>
  </si>
  <si>
    <t>VERSIÓN 3</t>
  </si>
  <si>
    <t xml:space="preserve">1.2. Riesgos de lavado de activos, financiación del terrorismo y proliferación de armas.
CONSULTA DE POSIBLES Proovedores, riesgos de contratación , testaferros relacionado con lavados de activos, </t>
  </si>
  <si>
    <t>6.6. Menú participa</t>
  </si>
  <si>
    <t>6.7. Menú Servicio al ciudadano</t>
  </si>
  <si>
    <t>6.1. Lineamientos de Transparencia Activa</t>
  </si>
  <si>
    <t>6.2. Lineamientos de Transparencia Pasiva</t>
  </si>
  <si>
    <t>6.3. Elaboración los Instrumentos de Gestión de la Información</t>
  </si>
  <si>
    <t>6.4. Criterio diferencial de accesibilidad</t>
  </si>
  <si>
    <t>6.5. Monitoreo del Acceso a la Información Pública</t>
  </si>
  <si>
    <t>1. Gestión Integral del Riesgo</t>
  </si>
  <si>
    <t xml:space="preserve">2. Redes interinstitucionales y canales de denuncia </t>
  </si>
  <si>
    <t>4.1. Adecuación
institucional para
cumplir con la debida
diligencia</t>
  </si>
  <si>
    <t>4.2. Construcción del plan
de trabajo para adaptar
y/o desarrollar la debida
diligencia</t>
  </si>
  <si>
    <t xml:space="preserve">4.3. Gestión de la debida
diligencia 
</t>
  </si>
  <si>
    <t>6.8.Apertura de datos para los
ciudadanos y grupos de
interés</t>
  </si>
  <si>
    <r>
      <t xml:space="preserve">6. Transparencia, acceso a la información pública y </t>
    </r>
    <r>
      <rPr>
        <sz val="12"/>
        <color theme="1"/>
        <rFont val="Calibri (Cuerpo)"/>
      </rPr>
      <t>datos abiertos</t>
    </r>
  </si>
  <si>
    <t>3.2 Programas de Gestión de
Integridad</t>
  </si>
  <si>
    <t>3.3 Promoción de la
integridad en las
instituciones y grupos
de interés</t>
  </si>
  <si>
    <t>3.4 Gestión preventiva de
conflicto de interés</t>
  </si>
  <si>
    <t>Indicador</t>
  </si>
  <si>
    <t>Producto</t>
  </si>
  <si>
    <t>Meta</t>
  </si>
  <si>
    <t>Recursos financieros</t>
  </si>
  <si>
    <t xml:space="preserve">1.1. Riesgos de corrupción </t>
  </si>
  <si>
    <t>1.2. Riesgos de lavado de activos, financiación del terrorismo y proliferación de armas</t>
  </si>
  <si>
    <t>3.5 Gestión prácticas Anti soborno, Antifraude</t>
  </si>
  <si>
    <t>2.2 Formulario de denuncias y línea anticorrupción</t>
  </si>
  <si>
    <t>2.1. Red Interinstitucional de Transparencia y Acceso a la Información Pública</t>
  </si>
  <si>
    <t>Gerencia de Buen Gobierno</t>
  </si>
  <si>
    <t>Secretaría General - Dirección de Atención al Usuario</t>
  </si>
  <si>
    <t>Secretaría de Función Pública - Dirección de Desarrollo Humano</t>
  </si>
  <si>
    <t>5.1. Estrategia de Rendición de Cuentas</t>
  </si>
  <si>
    <t>Secretaría de Planeación</t>
  </si>
  <si>
    <t>Secretaría de Gobierno - Dirección de Asuntos Municipales</t>
  </si>
  <si>
    <t>Secretaría TIC</t>
  </si>
  <si>
    <t>Secretaría General - Dirección de Gestión Documental</t>
  </si>
  <si>
    <t>Secretaría TIC
Secretaría General - Dirección de Atención al Usuario</t>
  </si>
  <si>
    <t>Secretaría de Planeación - Dirección de Infraestructura de Datos Espaciales y Estadísticos</t>
  </si>
  <si>
    <t>Secretaría de Desarrollo Social</t>
  </si>
  <si>
    <t>Secretaría de Prensa
Secretaría TIC</t>
  </si>
  <si>
    <t>Secretaría General
Secretaría de Desarrollo Social</t>
  </si>
  <si>
    <t>6.9 Entregia de lenguaje claro y diferencial</t>
  </si>
  <si>
    <t>Secretaría de Hacienda</t>
  </si>
  <si>
    <t>5.3. Estrategia de Participación Ciudadana</t>
  </si>
  <si>
    <t>5.2. Innovación en la Gestión Pública</t>
  </si>
  <si>
    <t>Oficina de Control Disciplinario Interno</t>
  </si>
  <si>
    <t>Secretaría Jurídica - Dirección de Contratación
Secretaría de Hacienda
Secretaría de Función Pública - Dirección de Talento Humano
Secretaría de TIC</t>
  </si>
  <si>
    <t>Secretaría de Planeación - Dirección de Evaluación y Seguimiento</t>
  </si>
  <si>
    <t>Secretaría General - Dirección de Atención al Usuario
Gerencia de Buen Gobierno</t>
  </si>
  <si>
    <t>Secretaría TIC - Dirección de Sistemas de Información y Aplicaciones
Secretaría General - Dirección de Atención al Usuario</t>
  </si>
  <si>
    <t>Secretaría TIC - Dirección de Gobierno Digital</t>
  </si>
  <si>
    <t>Lider Componente</t>
  </si>
  <si>
    <t>Lider Actividad</t>
  </si>
  <si>
    <t>Implementar el menu</t>
  </si>
  <si>
    <t>1.3Riesgos de gestion</t>
  </si>
  <si>
    <t xml:space="preserve">1.4 Riesgos fiscales </t>
  </si>
  <si>
    <t>1.5  Riesgos de conflictos de intereses</t>
  </si>
  <si>
    <t>Identificar los procesos con mayor exposición a este tipo de riesgo</t>
  </si>
  <si>
    <t>Presentación de informes en el primer mes de cada año de las actividades de partición ciudadana en cada una de las secretarias o dependencias de la Gob Cund</t>
  </si>
  <si>
    <t xml:space="preserve">Gerencia de Buen Gobierno
</t>
  </si>
  <si>
    <t xml:space="preserve">2.capacitacion y sensibilización en prácticas anti soborno y anti fraude
La Secretaría Jurídica, brindará apoyo a la Secretaria de la Función Pública-Dirección de Talento Humano, Lider del Subcomponente 3.5, cuando lo requiera.
</t>
  </si>
  <si>
    <t xml:space="preserve">actualizacion del micrositio a partir de las actividades que se van a llevar a cabo asi como de los lineamientos que la matriz ITA demanda.  </t>
  </si>
  <si>
    <t>capacitación en gestión del riesgo 
Gestionar una estrategia de formación en riesgos de LAFT/PA</t>
  </si>
  <si>
    <t>Secretaría de Función Pública
Secretaría de Planeación</t>
  </si>
  <si>
    <t>Gestionar e implentar un plan de trabajo con la RITA</t>
  </si>
  <si>
    <t>Socializar la estrategia de rendición de cuentas a los grupos de interés.</t>
  </si>
  <si>
    <t>Publicar informes de gestión de las inversiones con cargo al Sistema General de Regalías y socializarlo por correo electrónico a los grupos de interés.</t>
  </si>
  <si>
    <t>Publicar en página Web Informe Previo a Audiencia Pública de Rendición de Cuentas  y socializarlo por correo electrónico a los grupos de interés.</t>
  </si>
  <si>
    <t>Publicar avances sobre la gestión adelantada en el marco del SNRdC, Nodo a definir  y socializarlo por correo electrónico a los grupos de interés.</t>
  </si>
  <si>
    <t>Publicar y difundir las convocatorias para participar en los espacios de  audiencias.
Tiempo: 15 días antes del evento.</t>
  </si>
  <si>
    <t>Diálogos de rendición de cuentas de  las inversiones con cargo al Sistema General de Regalías, dirigido a grupos de valor de Proyectos de Regalías.
 Modalidad: Asistencia presencial limitada</t>
  </si>
  <si>
    <t>Diálogo de gestión adelantada en el marco del SNRdC, Nodo a definir.
 Modalidad: Asistencia presencial limitada</t>
  </si>
  <si>
    <t>Realizar audiencia pública de Rendición de Cuentas.
  Modalidad: Asistencia presencial limitada</t>
  </si>
  <si>
    <t>Publicar las respuestas e inquietudes recibidas en los eventos de rendición de cuentas en la Página Web de la Gobernación de Cundinamarca.</t>
  </si>
  <si>
    <t>Realizar la encuesta de satisfacción de Rendición de Cuentas sobre los eventos realizados.</t>
  </si>
  <si>
    <t>Publicar los resultados de Rendición de Cuentas.</t>
  </si>
  <si>
    <t xml:space="preserve">Secretaría de Planeación  </t>
  </si>
  <si>
    <t>Secretaría de Prensa</t>
  </si>
  <si>
    <t>Dirección de Gestión de la Inversión</t>
  </si>
  <si>
    <t>Todas las entidades con metas en el Plan de Desarrollo</t>
  </si>
  <si>
    <t>Secretaría de Desarrollo e Inclusión Social</t>
  </si>
  <si>
    <t>Secretaría responsable del Nodo a Definir.</t>
  </si>
  <si>
    <t xml:space="preserve">Secretaría de Prensa
</t>
  </si>
  <si>
    <t>Entidad responsable de la pregunta.</t>
  </si>
  <si>
    <t>Entidad responsable del evento.</t>
  </si>
  <si>
    <t xml:space="preserve">Identificar los procesos con mayor exposición a este tipo de riesgo
Brindar capacitación en identificación, gestión y monitoreo a Riesgos de Corrupción y Fraude
Consolidar informe de monitoreo a controles y generar informe de análisis
</t>
  </si>
  <si>
    <t>Promover el empoderamiento de niños, niñas, adolescentes y jóvenes para que identifiquen posibles acciones de corrupción y realicen las debidas denuncias</t>
  </si>
  <si>
    <t>Promover la realización de procesos de rendición pública de cuentas de niños, niñas, adolescentes y jóvenes con periodicidad anual</t>
  </si>
  <si>
    <t>Promover el botón PARTICIPA MEDIANTE LA PRIORIZACION EN EL DESARROLLO DE PIEZAS COMUNICATIVAS EN MEDIOS</t>
  </si>
  <si>
    <t>Implemementar herramientas virtuales para promover la participación ciudadana y los procesos de rendición pública de cuentas</t>
  </si>
  <si>
    <t>La difusión y promoción de la linea telefononica y del canal virtual anticorrupción, lo anterior,  a traves de las diferentes redes sociales de la entidad.</t>
  </si>
  <si>
    <t>Realizar y enviar informe a la Oficina de Control Interno Disciplinario  de manera trimestral junto con el informe que se presenta para el canal de denuncias virtual.</t>
  </si>
  <si>
    <t>Publicar datos abiertos de las dependencias y secretarias parte de la Gobernación de Cundinamarca en el portal de mapas y estadísticas mapas.cundinamarca.gov.co</t>
  </si>
  <si>
    <t xml:space="preserve">"6.9.1 Publicar y actualizar en la página web de la S de Hacienda, la información presupuestal institucional y de resultados. 
A) Ejecuciones presupuestales mensualmente.
B) Presupuesto General del Departamento por vigencias.
C) Estados financieros sector central trimestralmente.
D) Notas Estados Financieros sector central por vigencia.
6.9.2 Publicar y actualizar en la página Web de la Secretaría de Hacienda, la información que permita comprender la situación financiera y el progreso economico de la entidad a corto, mediano y largo plazo.
A) Marco fical de mediano plazo.
B) Calificaciones de riesgo del Departamento.
6.9.3 Publicar y actualizar mensualmente en la página Web de la Secretaría de Hacienda los decretos presupuestal."       
  Presentar anualmente un informe sobre la garantía de derechos de niñas, niños, adolescentes y jóvenes </t>
  </si>
  <si>
    <t>Realizar audiencia pública de Rendición de Cuentas de niños, niñas, adolescentes y jóvenes.
  Modalidad: Asistencia presencial limitada con transmisión virtual</t>
  </si>
  <si>
    <t xml:space="preserve">Responder por escrito en el término de quince días hábiles a las preguntas de los ciudadanos formuladas en el marco del proceso de Rendición de Cuentas por el medio que establezca el solicitante </t>
  </si>
  <si>
    <r>
      <t>Evaluar y optimizar la interacción de los usuarios sobre la accesibilidad y usabilidad de la información dispuesta en la sede electrónica-</t>
    </r>
    <r>
      <rPr>
        <b/>
        <sz val="12"/>
        <color theme="1"/>
        <rFont val="Calibri"/>
        <family val="2"/>
        <scheme val="minor"/>
      </rPr>
      <t xml:space="preserve"> Sec Tic</t>
    </r>
  </si>
  <si>
    <t>Aplicar los lineamientos según la res 1519-2020
Garantizar la publicación oportuna y completa de la información en la sede electrónica, según el esquema de publicación de la entidad.</t>
  </si>
  <si>
    <r>
      <t>Actualización permanente de los documentos del proceso de gestión contractual que son utilizados por las áreas para la estructuración de  los procesos contractuales.-</t>
    </r>
    <r>
      <rPr>
        <b/>
        <sz val="11"/>
        <color theme="1"/>
        <rFont val="Calibri"/>
        <family val="2"/>
        <scheme val="minor"/>
      </rPr>
      <t>Sec Juridica</t>
    </r>
    <r>
      <rPr>
        <sz val="11"/>
        <color theme="1"/>
        <rFont val="Calibri"/>
        <family val="2"/>
        <scheme val="minor"/>
      </rPr>
      <t xml:space="preserve">
Garantizar la publicación oportuna y completa de la información en la sede electrónica, según el esquema de publicación de la entidad.-</t>
    </r>
    <r>
      <rPr>
        <b/>
        <sz val="11"/>
        <color theme="1"/>
        <rFont val="Calibri"/>
        <family val="2"/>
        <scheme val="minor"/>
      </rPr>
      <t xml:space="preserve"> Sec Tic</t>
    </r>
  </si>
  <si>
    <t>Fuente:  Adaptado de la Guía para la Administración del Riesgo y el Diseño de Controles en Entidades Públicas. Versión 4. 2018. DAFP</t>
  </si>
  <si>
    <t>Secreataro</t>
  </si>
  <si>
    <t>Despacho</t>
  </si>
  <si>
    <t xml:space="preserve">Directivos y Profesional </t>
  </si>
  <si>
    <t xml:space="preserve">Supervisores del convenio </t>
  </si>
  <si>
    <t xml:space="preserve">Estructurar y construir un repositorio con el fin de poder tener la información que respalde los soportes del requerimiento de los proyectos </t>
  </si>
  <si>
    <t>Fuerte</t>
  </si>
  <si>
    <t>Completa</t>
  </si>
  <si>
    <t>Se investigan y  resuelven oportunamente</t>
  </si>
  <si>
    <t>Confiable</t>
  </si>
  <si>
    <t>Prevenir</t>
  </si>
  <si>
    <t>Oportuna</t>
  </si>
  <si>
    <t>Adecuado</t>
  </si>
  <si>
    <t>Asignado</t>
  </si>
  <si>
    <t>Los integrantes de la máxima instancia de Gobernanza se reunirán  de acuerdo a los establecido en el convenio , con el fin de Validar  y aprobar las actividades o requerimientos, de los componentes presentados por el operador y supervisor que pueden ser administrativos , técnicos, financiero, jurídico o ambientales, en caso de no existir Quórum no tener los soportes que garantizan la variación será reprogramada la reunión y como evidencia quedara el acta de reunión de la instancia .</t>
  </si>
  <si>
    <t>no</t>
  </si>
  <si>
    <t>si</t>
  </si>
  <si>
    <t>Enriquecimiento ilícito de contratistas y/o servidores públicos</t>
  </si>
  <si>
    <t>Fraude Externo</t>
  </si>
  <si>
    <t>Probabilidad de recibir dadivas y beneficio para un tercero, aprobando acciones de incumplimiento  en la ejecución de los convenios de manera indeterminada</t>
  </si>
  <si>
    <t>Aprobando acciones de incumplimiento  en la ejecución de los convenios de manera indeterminada</t>
  </si>
  <si>
    <t>recibir dadivas y beneficio para un tercero</t>
  </si>
  <si>
    <t>Inicia con la identificación de necesidades, continúa con la definición de líneas estratégicas y priorización de asignación de recursos y la formulación, estructuración, ejecución de los proyectos y programas, seguimiento y evaluación de los resultados de las actividades desarrolladas, finaliza con la retroalimentacion y la evaluación de impacto en territorio.
Este proceso esta integrado por:
Secretaria de Ciencia, Tecnología e Innovación</t>
  </si>
  <si>
    <t>Promover el desarrollo de la Ciencia, Tecnología e Innovación, CTeI en el departamento mediante la implementación de programas y proyectos transversales para dar solución a las problemáticas identificadas en los diferentes sectores del territorio.</t>
  </si>
  <si>
    <t>Promoción de Ciencia, Tecnología e Innovación</t>
  </si>
  <si>
    <t>Pérdida de confianza en lo público</t>
  </si>
  <si>
    <t xml:space="preserve">Investigaciones penales, disciplinarias y fiscales </t>
  </si>
  <si>
    <r>
      <t>SCDE:
2025
SA:
20</t>
    </r>
    <r>
      <rPr>
        <sz val="11"/>
        <rFont val="Arial Narrow"/>
        <family val="2"/>
      </rPr>
      <t>25
SADR:</t>
    </r>
    <r>
      <rPr>
        <sz val="11"/>
        <color theme="1"/>
        <rFont val="Arial Narrow"/>
        <family val="2"/>
      </rPr>
      <t xml:space="preserve">
2025</t>
    </r>
  </si>
  <si>
    <t>SCDE:
2025
SA:
2025
SADR:
2025</t>
  </si>
  <si>
    <t>SCDE:
SECRETARIO DE COMPETITIVIDAD Y DESARROLLO ECONÓMICO
SA:
SECRETARIO DE AMBIENTE
SADR:
SECRETAROI DE AGRICULTURA Y DESARROLLO RURAL</t>
  </si>
  <si>
    <t>SCDE:
DESPACHO SECRETARIA DE COMPETITIVIDAD Y DESARROLLO ECONÓMICO
SA:
DIRECCION DE SEGURIDAD HÍDRICA Y SANEAMIENTO BÁSICO
DIRECCIÓN DE PLANIFICACIÓN INTEGRAL DE LA GESTIÓN AMBIENTAL
SADR:
DESPACHO SECRETARIA DE AGRICULTURA Y DESARROLLO RURAL</t>
  </si>
  <si>
    <t>Director de cada secretaría que tiene a cargo el grupo de trabajo
Funcionario designado como supervisor de contrato</t>
  </si>
  <si>
    <t>POR DEFINIR</t>
  </si>
  <si>
    <t xml:space="preserve">Verificación inicial de cumplimiento de requisitos establecidos para acceder a los recursos o beneficios por parte de un grupo de trabajo o supervisor, a través de un formato de lista de chequeo donde se identifique  la verificación inicial de cada uno de los participantes de la convocatoria o contratación. </t>
  </si>
  <si>
    <t>Moderado</t>
  </si>
  <si>
    <r>
      <rPr>
        <b/>
        <sz val="9"/>
        <rFont val="Arial Narrow"/>
        <family val="2"/>
      </rPr>
      <t xml:space="preserve">Responsable: </t>
    </r>
    <r>
      <rPr>
        <sz val="9"/>
        <rFont val="Arial Narrow"/>
        <family val="2"/>
      </rPr>
      <t xml:space="preserve">Integrantes de cada Comité Técnico - verificador 
SCDE: Integrantes del Comité Técnico del Fondo de Emprendimiento Departamental =
Secretario Competitividad y Desarrollo Económico
Secretario Desarrollo Social
Representante o Delegado SENA Regional Cundinamarca
Representante o Delegado Fenalco   
</t>
    </r>
    <r>
      <rPr>
        <b/>
        <sz val="9"/>
        <rFont val="Arial Narrow"/>
        <family val="2"/>
      </rPr>
      <t>Periodicidad:</t>
    </r>
    <r>
      <rPr>
        <sz val="9"/>
        <rFont val="Arial Narrow"/>
        <family val="2"/>
      </rPr>
      <t xml:space="preserve"> 6 meses ó cuando aplique (en razón a ejecución de convocatorias y/o contratación)
</t>
    </r>
    <r>
      <rPr>
        <b/>
        <sz val="9"/>
        <rFont val="Arial Narrow"/>
        <family val="2"/>
      </rPr>
      <t>Propósito:</t>
    </r>
    <r>
      <rPr>
        <sz val="9"/>
        <rFont val="Arial Narrow"/>
        <family val="2"/>
      </rPr>
      <t xml:space="preserve"> aprobar la asignación de resursos o insumos y determinar los beneficiarios de los participantes de la convocatoria o la contratación a través de la validación de los documentos verificados 
</t>
    </r>
    <r>
      <rPr>
        <b/>
        <sz val="9"/>
        <rFont val="Arial Narrow"/>
        <family val="2"/>
      </rPr>
      <t>Cómo se realiza:</t>
    </r>
    <r>
      <rPr>
        <sz val="9"/>
        <rFont val="Arial Narrow"/>
        <family val="2"/>
      </rPr>
      <t xml:space="preserve"> Los integrantes de cada comité validan y aprueban  los documentos que los equipos de trabajo verificaron del cual se general un documento de aprobación final 
</t>
    </r>
    <r>
      <rPr>
        <b/>
        <sz val="9"/>
        <rFont val="Arial Narrow"/>
        <family val="2"/>
      </rPr>
      <t>Desviación:</t>
    </r>
    <r>
      <rPr>
        <sz val="9"/>
        <rFont val="Arial Narrow"/>
        <family val="2"/>
      </rPr>
      <t xml:space="preserve"> Una vez se detacta la inconsistencia, en el documento aprobatorio o acta debe quedar estipulado que hubo incumplimiento de requisitos y se debe trasladar a la entidad competente. 
</t>
    </r>
    <r>
      <rPr>
        <b/>
        <sz val="9"/>
        <rFont val="Arial Narrow"/>
        <family val="2"/>
      </rPr>
      <t xml:space="preserve">Evidencia: </t>
    </r>
    <r>
      <rPr>
        <sz val="9"/>
        <rFont val="Arial Narrow"/>
        <family val="2"/>
      </rPr>
      <t>Acta de aprobación. o documento aprobatorio.</t>
    </r>
  </si>
  <si>
    <t>Pérdida de la imagen institucional</t>
  </si>
  <si>
    <t>Posibilidad de recibir cualquier dádiva o beneficio a  nombre propio o de terceros para ser favorecido de la entrega de recursos o insumos por parte de las secretarías que integran el proceso.</t>
  </si>
  <si>
    <r>
      <t>Incumplimento de requisitos para acceder a la entrega de los recursos otorgados por</t>
    </r>
    <r>
      <rPr>
        <sz val="11"/>
        <rFont val="Arial Narrow"/>
        <family val="2"/>
      </rPr>
      <t xml:space="preserve"> las secretarias que integran el proceso.</t>
    </r>
  </si>
  <si>
    <t xml:space="preserve">Insuficiente difusión de proeyectos para la entrega de recursos de las Secretarías que intervienen en el proceso, para dirigirse directamente a los grupos de interés. </t>
  </si>
  <si>
    <t xml:space="preserve">	
Se inicia con la planeación del Servicio de asistencia técnica, Plan de Acción, Plan Indicativo y de regalías, programas, proyectos y políticas, continua con la ejecución e implementación, encaminada al cumplimiento del objetivo, y finaliza con el seguimiento, evaluación y toma de acciones en pro de la mejora continua.</t>
  </si>
  <si>
    <t>Promover el desarrollo económico sostenible a través de estrategias de comercialización y financiación de proyectos en temas minero-energéticos, agroindustriales, de fortalecimiento empresarial y de gestión ambiental, impulsando la competitividad y productividad, garantizando la protección de los recursos naturales con el fin de mejorar la calidad de vida de los Cundinamarqueses.</t>
  </si>
  <si>
    <t>Promoción de la Competitividad y Desarrollo Económico Sostenible</t>
  </si>
  <si>
    <t>Responsable:
Periodicidad:
Propósito:
Cómo se realiza:
Desviación:
Evidencia</t>
  </si>
  <si>
    <t>Demandas contra el Estado</t>
  </si>
  <si>
    <t>Secretaría de Gobierno</t>
  </si>
  <si>
    <t>Dirección de Seguridad y Orden Público</t>
  </si>
  <si>
    <t>Director</t>
  </si>
  <si>
    <t>En los Comités primarios revisar la inversión de recursos del Fondo cuenta de seguridad y orden público, atendiendo las dinamicas de seguridad presentadas en el Departamento</t>
  </si>
  <si>
    <t>Reducir (mitigar)</t>
  </si>
  <si>
    <t>Detectar</t>
  </si>
  <si>
    <t>Responsable: Director de Seguridad y orden Público
Periodicidad:Trimestralmente
Propósito: Evaluar la inversión de los recursos destinados a la seguridad y orden público en el Departamento
Cómo se realiza: En comité primario evaluar las solicitudes recibidas frente a la inversion realizada
Desviación: Desviar la inversón de recursos en materia de seguridad y orden público en el Departamento.
Evidencia: Acta de evaluación de la inversión</t>
  </si>
  <si>
    <t>Fraude Interno (Corrupción)</t>
  </si>
  <si>
    <t>Posibilidad de recibir cualquier dádiva  o beneficio por posible conflicto de interés en materia de  protección de Derechos Humanos en el Departamento.</t>
  </si>
  <si>
    <t>Inadecuado seguimiento a la atención de casos relacionados con la protección de Derechos Humanos en el Departamento</t>
  </si>
  <si>
    <t>Sanciones judiciales,Disciplinarias, penales y fiscales, perdida de vidas.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</si>
  <si>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</si>
  <si>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</si>
  <si>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</si>
  <si>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Secretaria de Gobierno</t>
  </si>
  <si>
    <t>Dirección de Justicia y DDHH</t>
  </si>
  <si>
    <t>Técnico Operativo</t>
  </si>
  <si>
    <t>Alexandra Rubio Cifuentes</t>
  </si>
  <si>
    <t>Revisar  mensualmente de manera aleatoria el tratamiento del 50% de los  los casos reportados a la Mesa Técnica Departamental de amenzados, para evidenciar el seguimiento realizado e identificar las causales de vulneraciones que se presenten a los Derechos Humanos .</t>
  </si>
  <si>
    <t>Responsable: Subdirector (a) de Manejo UAEGRD
Periodicidad:Trimestal
Propósito: Revisar que los documentos allegados a la UAEGRD, que  estén debidamente firmados y legalizados de acuerdo a los formatos establecidos en el procedimiento.
Cómo se realiza: trimestralmentese se efectúa una revisión aleatoria a la documentacion entregada del proceso de entrega de ayuda humanitaria,  con  los informes, formatos y actas de entrega debidamente firmadas por las partes interesadas trabajo realizado  por  el auxiliar administrativo o contratista de la UAEGRD para revisión de la Subdirectora de Manejo de la UAEGRD.
Desviación: No diligenciar debidamente los formatos o actas de entrega firmadas y/o  omitir el procedimiento de entrega  de ayudas humanitarias de la UAEGRD. 
Evidencia: Cuadro consolidado en excel  trimestral de las ayudas entregadas,  una muestra aleatoria acta de entraga con los formatos.</t>
  </si>
  <si>
    <t>Secretario de Gobierno</t>
  </si>
  <si>
    <t>Subdirector (a)  de Manejo UAEGRD</t>
  </si>
  <si>
    <t>Director (a)</t>
  </si>
  <si>
    <t>Profesional Universitario  Nidia Milena Garzón Saza</t>
  </si>
  <si>
    <t xml:space="preserve">Efectuar  consolidación  trimestral  en cuadro excel  de las entregas de ayudas humanitarias de acuerdo a los formatos establecidos en la herramienta Isolución: (Revisar la documentación entregada por los municipios y seguimiento para archivar de acuerdo a la TRD de la UAEGRD) actividad realizada por el técnico, auxiliar administrativo  y/o contratista UAEGRD de acuerdo a las instrucciones impartidas por la subdirectora de Manejo UAEGRD, quien revisa y aprueba la información para  enviar como evidencia al Mapa de Corrupción año 2024. </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</si>
  <si>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</si>
  <si>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</si>
  <si>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</si>
  <si>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 xml:space="preserve">Semestralmente se validaran los informes  de gestión y las actas entregadas por parte de los proveedores de la ARL de los servicios prestados </t>
  </si>
  <si>
    <t>Responsable:Responsable: El director de desarrollo humano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</si>
  <si>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Detrimento patrimonial</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</si>
  <si>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</si>
  <si>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</si>
  <si>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El director de desarrollo humano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</si>
  <si>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</si>
  <si>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</si>
  <si>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</si>
  <si>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</si>
  <si>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</si>
  <si>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</si>
  <si>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</si>
  <si>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</si>
  <si>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</si>
  <si>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</si>
  <si>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</si>
  <si>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</si>
  <si>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</si>
  <si>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</si>
  <si>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</si>
  <si>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</si>
  <si>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Secretaria de Educación</t>
  </si>
  <si>
    <t>Profesional Universitario/ Especializado</t>
  </si>
  <si>
    <t xml:space="preserve">1. El Profesional universitario de planta  o contratista delegado por la Secretaría de Educación deberá solicitar a la Secretaria TIC, S el reporte mensual de auditoria de los usuarios con perfil de radicadores en el sistema de gestión documental,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</si>
  <si>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</si>
  <si>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Secretaria Privada - Despacho del Gobernador</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</si>
  <si>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</si>
  <si>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Secretaria de Transporte y Movilidad</t>
  </si>
  <si>
    <t>Director o Profesional Universitario</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</si>
  <si>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</si>
  <si>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Subdirección de Atención al Contribuyente de la Dirección de Rentas y Gestión Tributaria de la Secretaría de Hacienda</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</si>
  <si>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</si>
  <si>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Director de Atención al Usuario
Cristóbal Sierra Sierra</t>
  </si>
  <si>
    <t>Director de Atención al Usuario</t>
  </si>
  <si>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</si>
  <si>
    <r>
      <t>Responsable:Director de atención al usuario, designa a (Profesional universitario o contratista delegado de la  Dirección de Atención al Usuario )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</si>
  <si>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no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</si>
  <si>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</si>
  <si>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</si>
  <si>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</si>
  <si>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</si>
  <si>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</si>
  <si>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31 de diciembre de 2024</t>
  </si>
  <si>
    <t>01  de enero de 2024</t>
  </si>
  <si>
    <t>Martha Elena Rodriguez Bello</t>
  </si>
  <si>
    <t>Gestión Documental</t>
  </si>
  <si>
    <t xml:space="preserve">Tecnico </t>
  </si>
  <si>
    <t>John Alexis Castro Sierra</t>
  </si>
  <si>
    <t xml:space="preserve">Se realizará asesoría del procedimiento de Gestión Documental a las dependencias con el fin de garantizar la preservación de la memoria institucional de la Gobernación de Cundinamarca </t>
  </si>
  <si>
    <t>Responsable: El Director de Gestión documental o sus delegados (profesionales de la Dirección de Gestión Documental) 
Periodicidad: Una vez al año o cuando lo solicite la Secretaria interesada en realizar la transferencia documental.
Propósito: Realizar asistencia técnica sobre transferencia documental a las Secretarías interesadas
Cómo se realiza: Realizar asistencia técnica al menos una vez al año o cuando lo solicite la Secretaria interesada en realizar la transferencia documental, con el fin de verificar el cumplimiento de la política de gestión documental, el resultado de dicha validación queda consignado en el formato A-GD-FR- 003 "Formato único de inventario documental -FUID" y A-GD-FR-011"Acta de verificación aplicación TRD"
Desviación: En caso de que no se cumpla con lo establecido, se dejan observaciones para subsanar y la entidad debe informar cuando ya cumpla con los requisitos de la guía. 
Evidencia:  Formato A-GD-FR- 003 "Formato único de inventario documental -FUID" y A-GD-FR-011"Acta de verificación aplicación TRD"</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</si>
  <si>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</si>
  <si>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</si>
  <si>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</si>
  <si>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</si>
  <si>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</si>
  <si>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</si>
  <si>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Director de Finanzas Públicas</t>
  </si>
  <si>
    <t>Germán Rodríguez Gil</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</si>
  <si>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</si>
  <si>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aprobación
</t>
  </si>
  <si>
    <t>Director de Estudios Económicos y Políticas Públicas</t>
  </si>
  <si>
    <t>Giovanni Bernal Cristancho</t>
  </si>
  <si>
    <t>Por medio de circular y oficio de manera semestral, se citará a los municipios y entidades del departamento líderes en Politica publica, con el fin de capacitar y orientar en el ciclo de políticas publicas esto para construir una Politica publica integral y coherente a las necesidades del municipio y entidades del departamento</t>
  </si>
  <si>
    <t xml:space="preserve">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Evidencia:Capacitaciones realizadas a los líderes de política- actas de reunión e informe de asistencia </t>
  </si>
  <si>
    <t>Director Dirección Gestión de la Inversión</t>
  </si>
  <si>
    <t>Rusvel Jainer Nieto Molina</t>
  </si>
  <si>
    <t xml:space="preserve">1. El Director de Gestión de la Inversión,  Revisará trimestralmente en la página definida por el Departamento Nacional de Planeación DNP https://www.sgr.gov.co/Normativa.aspx   la actualización de la normatividad o creación de nuevas normas que rijan el sistema general de regalías
2.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</si>
  <si>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viabilización priorización y aprobación de proyectos según normatividad vigente
Cómo se realiza: Cada vez que las entidades y dependencias del Departamento de Cundinamarca y las entidades territoriales soliciten asistencia técnica para la formulación presentación viabilización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viabilización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</si>
  <si>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Manipulación de información para la formulación de políticas, planes, programas y proyectos</t>
  </si>
  <si>
    <t>Director Infraestructura datos espaciales y estadísticos}</t>
  </si>
  <si>
    <t>Juan Ricardo Mozo Zapata</t>
  </si>
  <si>
    <t xml:space="preserve">El Director de Infraestructura de Datos Espaciales y Estadísticos y su equipo técnico llevarán control trimestral de la calidad de la información suministrada por las entidades, con apoyo de las herramientas tecnológicas disponibles en la dirección, con el fin de asegurar la publicación de información veraz y en forma oportuna para consulta de los usuarios Evidencia: Correos de seguimiento y actas de reunión. </t>
  </si>
  <si>
    <t>Responsable: Director Infraestructura datos espaciales y estadísticos
Periodicidad: A demanda, Al menos una vez en el año
Propósito: De acuerdo con las posibilidades técnicas, económicas y logísticas y la disponibilidad de datos provistos por las entidades y dependencias, proveer  información oficial, a través de tableros de control, mapas, cuadros con datos estadísticos y demás formas de consulta, que sea susceptible de ser publicada en el  geoportal y micrositios de las entidades, en aras de facilitar la toma de decisiones informadas evitando su manipulación. 
Cómo se realiza: La dirección de infraestructura y datos espaciales generará  productos requeridos por las entidades y dependencias y los dispondrá en el geoportal y micrositios de la Gobernación, los que servirán como línea base para determinar los cambios ocurridos en el tiempo a nivel de datos e información.
El director de Infraestructura de Datos Espaciales y Estadísticos llevará control de las solicitudes presentadas por las dependencias, en relación con los datos e información suministrada versus la producida a partir de la entregada.
Desviación:Generación de información errada con base en los datos suministrados por las entidades y dependencias.
Evidencia: Productos generados dispuestos en el geoportal y micrositios para consulta general de los usuarios interesados.  Productos entregados a las entidades y dependencias para estructurar sus proyectos y soportar su publicación.</t>
  </si>
  <si>
    <t>Desconocimiento en nuevas de normas, requisitos y documentos del SIGC</t>
  </si>
  <si>
    <t>Director de Seguimiento y Evaluación</t>
  </si>
  <si>
    <t>Diana Carolina Torres Castellanos</t>
  </si>
  <si>
    <t>El Director de Seguimiento y Evaluación enviará al Secretario de Planeación durante los 30 días calendario siguientes a la finalización del trimestre un informe de alertas de las entidades cuyo avance de metas esté inferior a la media del avance físico del Plan Departamental de Desarrollo. Evidencia: Correo electrónico o comunicación escrita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</si>
  <si>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en el micrositio de la entidad.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</si>
  <si>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</si>
  <si>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 asociados al proceso</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</si>
  <si>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</si>
  <si>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</si>
  <si>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</si>
  <si>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</si>
  <si>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No llevar inventario ni realizar seguimiento a las cuentas de ahorros y corrientes del Departamento.</t>
  </si>
  <si>
    <t>Responsable: Director Financiero de Tesorería
Periodicidad: Anual
Propósito: Realizar procedimiento de solicitud de intereses a las entidades bancarias con el objetivo de establecer la mejor tasa para el depósito de saldos.
Cómo se realiza: A través de un procedimiento de la gestión financiera detallando las actividades para luego cargarlo en la herramienta Isolución.
Desviación: En caso de no realizar el procedimiento correspondiete, el jefe realizará un control de la actividad anterior.
Evidencia: Nuevo procedimiento cargado en el sistema Isolución.</t>
  </si>
  <si>
    <t>Incumplimiento de la normatividad y procedimientos vigentes</t>
  </si>
  <si>
    <t xml:space="preserve">Responsable: Director Financiero de Tesorería 
Periodicidad: Mensual
Propósito: Verificar las tasas de interés que reportan semanalmente las entidades para el depósito de los saldos bancarios logrando la mayor rentabilidad posible mientras se destinan a su propósito final.
Cómo se realiza: Al mes se revisa aleatoriamente una semana el envio de correos con la solicitud de tasas de interés y la consolidación de las mismas garantizando la mejor tasa para el Departamento.
Desviación: En caso de que la entidad no reporte tasa bancaría para la semana siguiente, será excluido del listado no se tendrán en cuenta para el ranking correspondiente.
Evidencia: Correos electrónicos, y ranking de tasas ofrecidas por las entidades bancarias </t>
  </si>
  <si>
    <t>Permitir influencias políticas y particulares</t>
  </si>
  <si>
    <t>Director Financiero de Tesorería</t>
  </si>
  <si>
    <t>Dirección de Tesorería</t>
  </si>
  <si>
    <t>Contratista Secetaría de Hacienda</t>
  </si>
  <si>
    <t>Contratista encargado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</si>
  <si>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</si>
  <si>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calificadoras de riesgo en Colombia.
Desviación: En caso de que la entidad no tenga una calificación sobresaliente con alguna calificadora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</si>
  <si>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</si>
  <si>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</si>
  <si>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</si>
  <si>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</si>
  <si>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</si>
  <si>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</si>
  <si>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</si>
  <si>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lo que significa el no registro en el sistema.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</si>
  <si>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</si>
  <si>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</si>
  <si>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</si>
  <si>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</si>
  <si>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Probable</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</si>
  <si>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</si>
  <si>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</si>
  <si>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</si>
  <si>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</si>
  <si>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</si>
  <si>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</si>
  <si>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</si>
  <si>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</si>
  <si>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</si>
  <si>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</si>
  <si>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30/11/2024</t>
  </si>
  <si>
    <t>Natali Mosquera Narvaéz</t>
  </si>
  <si>
    <t xml:space="preserve">Dirección de Desarrollo de Servicios </t>
  </si>
  <si>
    <t xml:space="preserve">Directora de Desarrollo de Servicios </t>
  </si>
  <si>
    <t xml:space="preserve"> Realizar una pieza comunicativa de socialización de la información de los trámites de la dependencia, para publicar en los diferentes canales de comunicación de cara al usuario o ciudadano, como mecanismo para fortalecer la atención al ciudadano. (Anual - Pieza Comunicativa)</t>
  </si>
  <si>
    <t>Responsable:
 Periodicidad:
 Propósito:
 Cómo se realiza:
 Desviación:
 Evidencia</t>
  </si>
  <si>
    <t>Socializar de manera semestral la gestión requerida para el control del riesgo de corrupción y ruta de denuncia, de acuerdo al análisis del riesgo, controles y plan de acción propuesto para el 2024 a los colaboradores de la dependencia (Evidencia Acta).</t>
  </si>
  <si>
    <t xml:space="preserve">     Diseñar una ruta de denuncia y abordaje para el reporte de posibles casos de corrupción frente a la posibilidad de dadivas o beneficios a nombre propio o de terceros por otorgar, acelerar o dilatar el trámite en forma indebida en términos de ley y derecho de turno. (Instructivo)</t>
  </si>
  <si>
    <t xml:space="preserve">Diana Yamile Ramos 
</t>
  </si>
  <si>
    <t xml:space="preserve">
Dirección De Inspeccion Vigiancia Y Control 
</t>
  </si>
  <si>
    <t xml:space="preserve">
Directora De Inspeccion Vigiancia Y Control 
</t>
  </si>
  <si>
    <t>El funcionario delegado por la Dirección de Inspección, Vigilancia y Control, lleva a cabo el seguimiento a los tramites que culminan su proceso por medio de la aplicación de preguntas,  identificando acciones de  corrupción. 
Periodicidad: Anual 
Periodicidad: Semestral
Evidencia: Base de datos de seguimiento a tramites de la Dirección de IVC.</t>
  </si>
  <si>
    <t>débil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</si>
  <si>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</si>
  <si>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</si>
  <si>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</si>
  <si>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 xml:space="preserve">Elaborar comunicación y asignar a un funcionario de la Dirección para llevar a cabo seguimiento, a los tramites que culminan su proceso.
     Periodicidad: Anual.
     Evidencia Comunicación </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</si>
  <si>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</si>
  <si>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</si>
  <si>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</si>
  <si>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</si>
  <si>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</si>
  <si>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</si>
  <si>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</si>
  <si>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</si>
  <si>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piezas publicitarias, que permitan a la ciudadanía conocer acerca de la gratuidad de la Asistencia tecnica que brinda la Gobernación de Cundinamarca Evidencia: Piezas publicitarias</t>
  </si>
  <si>
    <t xml:space="preserve">Responsable:  el profesional encargado del proceso de Asistencia Tecnica;
Periodicidad: semestral;
Propósito: dar a conocer la gratiudad de los servicios de asistencia tecnica;
Cómo se realiza: Invitar a las dependencias y entidades a difundir las  piezas publicitarias que dan a conocer a la comunidad la gratuidad de las asistencias técnicas que brinda la Gobernación de Cundinamarca
Evidencia: Correo- Evidencia. </t>
  </si>
  <si>
    <t xml:space="preserve">Informar a la comunidad  Cundinamarquesa, acerca de la gratuidad del servicio de Asistencia Técnica que brinda la Gobernación de Cundinamarca Evidencia: Reporte de publicaciones en la página web de la entidad </t>
  </si>
  <si>
    <t>Responsable:el equipo de asistencia técnica de la dirección de seguimiento y evaluación de la Secretaría de Planeación;
Periodicidad:trimestralmente;
Propósito:  identificar si hay algun tipo de cobro en la prestacion del servicio;
Cómo se realiza: En la peridicidad señalada, el equipo de asistencia técnica realizará revisión alteatoria de como mínimo 1 asistencia técnica de cada entidad, de manera que se establezca comunicación con el beneficiario de la misma y se verifique la gratuidad de la prestación del servicio Desviación:  En caso de no contar con la información proporcionada por los enlaces, se solicitará al ordenador del gasto, para el o ella lo remita;
Evidencia:  Correo- soporte.</t>
  </si>
  <si>
    <t xml:space="preserve">Posibilidad de recibir cualquier dádiva o beneficio a nombre propio o de terceros por la prestación de los servicios de Asistencia Técnica que ofrece la gobernación de Cundinamarca, cuya caracteristica es la gratuidad. </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</si>
  <si>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</si>
  <si>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</si>
  <si>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</si>
  <si>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</si>
  <si>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</si>
  <si>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15 de diciembre de 2024</t>
  </si>
  <si>
    <t>15  de enero de 2024</t>
  </si>
  <si>
    <t xml:space="preserve">Marcela Saenz Muñoz </t>
  </si>
  <si>
    <t>Dirección de Cobertura</t>
  </si>
  <si>
    <t xml:space="preserve">Director Operativo </t>
  </si>
  <si>
    <t xml:space="preserve">Sandra Liliana Naranjo </t>
  </si>
  <si>
    <t>Verificar que en los informes de pago mensuales se registre el número de raciones reales entregadas a los titulares de derecho beneficiarios del Programa PAE. Evidencia, informes de pago validados.</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</si>
  <si>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estén consignadas las planillas o certificaciones se remite una comunicación a los rectores solicitando las mismas
Evidencia: Actas de visitas, informes de supervisión y/o comunicaciones a los rectores enviadas por la interventoría.</t>
  </si>
  <si>
    <t>Verificar  que en las actas de visita se relacionen y se sustenten las actividades propias realizadas por la Interventoría del Programa PAE. Evidencia,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</si>
  <si>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</si>
  <si>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</si>
  <si>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</si>
  <si>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Evidencias,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</si>
  <si>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</si>
  <si>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</si>
  <si>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 Evidencia,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</si>
  <si>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y/o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</si>
  <si>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</si>
  <si>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</si>
  <si>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</si>
  <si>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</si>
  <si>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</si>
  <si>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</si>
  <si>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Responsable: el profesional de la Dirección de IVC 
Periodicidad: cada vez que se requiera
Propósito: con el fin de facilitar el monitoreo del tiempo y la calidad de la gestión del tramite de las ESAL.
Cómo se realiza: hacer la actualización de la base de datos con la información de los trámites de las ESAL recibidos.
Desviación:  En caso que la información para tramitar la solicitud este incompleta, se requiere la subsanación por comunicación escrita al remitente y una vez validado, se consigna la información en la base. 
Evidencia: base de datos actualizada. </t>
  </si>
  <si>
    <t xml:space="preserve">15 diciembre de 2024 </t>
  </si>
  <si>
    <t xml:space="preserve">15 de enero del 2024 </t>
  </si>
  <si>
    <t xml:space="preserve">Director de IVC </t>
  </si>
  <si>
    <t xml:space="preserve">Dirección de Inspección, Vigilancia y Control </t>
  </si>
  <si>
    <t xml:space="preserve">Fernando Correa </t>
  </si>
  <si>
    <t>Solicitar la provisión de las vacantes aprobadas conforme al estudio de cargas laborales realizado  para la reestructuración de la planta general de la Gobernación. Evidencia, solicitud a la Función Pública.</t>
  </si>
  <si>
    <t xml:space="preserve">Responsable: el profesional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</si>
  <si>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 xml:space="preserve">Profesional de IVC </t>
  </si>
  <si>
    <t xml:space="preserve">Maria Cristina Abello </t>
  </si>
  <si>
    <t>Actualizar la base de datos, cada vez que se requiera  con la información de los procesos administrativos sancionatorios ESAL que permite el seguimiento y control de tiempos . Evidencia,  base de datos.</t>
  </si>
  <si>
    <t xml:space="preserve">Responsable: el profesional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</si>
  <si>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</si>
  <si>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</si>
  <si>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</si>
  <si>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</si>
  <si>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</si>
  <si>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</si>
  <si>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15 de enero de 2024</t>
  </si>
  <si>
    <t>Ricaurte Osorio</t>
  </si>
  <si>
    <t>Nómina</t>
  </si>
  <si>
    <t>Profesional Universitario</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</si>
  <si>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</si>
  <si>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</si>
  <si>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Los actos administrativos y reportes del aplicativo OVER TIME y/o Sistema HUMANO.</t>
  </si>
  <si>
    <t>Falta de cruce de información de los sistemas para controlar la liquidación de horas extras autorizadas, reportadas y liquidadas.</t>
  </si>
  <si>
    <t>Cristina Paola Miranda Escandón</t>
  </si>
  <si>
    <t>Dirección de Personal</t>
  </si>
  <si>
    <t>Juan Carlos Medina</t>
  </si>
  <si>
    <t xml:space="preserve">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
</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</si>
  <si>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Informe de los roles de usuarios.</t>
  </si>
  <si>
    <t>Falta de control para recibir oportunamente la información sobre los cambios de personal para modificación de perfiles y permisos de ingresos al Sistema</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</si>
  <si>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</si>
  <si>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</si>
  <si>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</si>
  <si>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  Evidencia, Matriz de control.</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</si>
  <si>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</si>
  <si>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</si>
  <si>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</si>
  <si>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</si>
  <si>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de la Dirección de IVC 
Periodicidad: trimestralmente
Propósito: revisa el contenido de los informes  
Cómo se realiza: mediante de una muestra aleatoria representativa de los informes recibidos teniendo en cuenta los lineamientos definidos por el Subproceso.
Desviación: en caso que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</si>
  <si>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</si>
  <si>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Solicitar la provisión de las vacantes aprobadas conforme al estudio de cargas laborales realizado  para la reestructuración de la planta general de la Gobernación. Evidencia, comunicación a la Función Pública</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</si>
  <si>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</si>
  <si>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</si>
  <si>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Analizar los mecanismos que se utilizan actualmente, con el fin de identificar  herramientas tecnológicas que permitan la recolección, consolidación y consulta oportuna de la información. Evidencia, acta de reunión de los documentos analizados</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</si>
  <si>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</si>
  <si>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Rara vez</t>
  </si>
  <si>
    <t xml:space="preserve">Posibilidad de  obtener un beneficio económico o  dádivas, a nombre propio o de terceros por: no realizar o demorar las visitas de control, los informes o no evidenciar los hallazgos. </t>
  </si>
  <si>
    <t>Falta de controles en la ejecución de las visitas</t>
  </si>
  <si>
    <t>Edgar Excelino Mayorga Espinosa</t>
  </si>
  <si>
    <t>Dirección De Personal De Instituciones Educativas</t>
  </si>
  <si>
    <t>Subdirector operativo</t>
  </si>
  <si>
    <t>Documentar los lineamientos para la gestión documental de la Secretaria de Educación (Procedimientos, guías y/o formatos)</t>
  </si>
  <si>
    <t>Inoportuna</t>
  </si>
  <si>
    <t xml:space="preserve">Responsable: el auxiliar administrativo  que recepciona los documentos  para archivo en la historia laboral de posesión y actos administrativos 
Periodicidad: cada vez que se le hace entrega
Propósito: revisar la completitud de los documentos aportados de acuerdo con los requisitos establecidos. 
Cómo se realiza: Compara los documentos recibidos contra las listas de requisitos definidos por la normatividad vigente, para proceder a la inclusión en el expediente hoja de vida correspondiente o  crea uno nuevo. 
Desviación: en caso que falten documentos solicita  a la dependencia responsable la entrega de los faltantes
Evidencia: Correo electrónico con la solicitud de corrección o ajuste. </t>
  </si>
  <si>
    <t xml:space="preserve">Deficiencia en la organización y consolidación de las historias laborales </t>
  </si>
  <si>
    <t>Profesional universitario</t>
  </si>
  <si>
    <t>Capacitar al personal de la Dirección de Personal en los temas relacionados en la revisión y  validación de la veracidad de los títulos aportados por el personal docente, directivo docente y administrativo. Listado de asistencia capacitación-presentación.</t>
  </si>
  <si>
    <t>asignado</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</si>
  <si>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</si>
  <si>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</si>
  <si>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</si>
  <si>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Asesora</t>
  </si>
  <si>
    <t>Andrea Moscoso</t>
  </si>
  <si>
    <t>Verificar la necesidad de actualización del aplicativo "Cundinamarca Siempre en Clase" y actualizar cuando sea necesario. Evidencia comunicación de verificación, acta o informe de actualización.</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</si>
  <si>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</si>
  <si>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</si>
  <si>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 xml:space="preserve">Oscar Morales </t>
  </si>
  <si>
    <t xml:space="preserve"> Documentar los procedimientos, guías o manuales y formatos  e incluirlos en el Sistema de Gestión para su divulgación e implementación  cuando se requiera.  Evidencia, Información documentada cargada en Isolución.</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</si>
  <si>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</si>
  <si>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</si>
  <si>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Ricaurte Osorio  / Edgar Mayorga</t>
  </si>
  <si>
    <t xml:space="preserve"> Diligenciar formato acuerdo de confidencialidad para los trámites de prestaciones sociales (pensiones, cesantías, auxilios) al momento de realizar nombramientos, ascensos o mejoramientos salariales. Evidencia, Formato acuerdo de confidencialidad diligenciado.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</si>
  <si>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</si>
  <si>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</si>
  <si>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</si>
  <si>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</si>
  <si>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r>
      <rPr>
        <b/>
        <sz val="9"/>
        <rFont val="Arial Narrow"/>
        <family val="2"/>
      </rPr>
      <t>APLICACIÓN ENCUESTA DE EVALUACIÓN Y SEGUIMIENTO:</t>
    </r>
    <r>
      <rPr>
        <sz val="9"/>
        <rFont val="Arial Narrow"/>
        <family val="2"/>
      </rPr>
      <t xml:space="preserve">
</t>
    </r>
    <r>
      <rPr>
        <b/>
        <sz val="9"/>
        <rFont val="Arial Narrow"/>
        <family val="2"/>
      </rPr>
      <t>Responsable:</t>
    </r>
    <r>
      <rPr>
        <sz val="9"/>
        <rFont val="Arial Narrow"/>
        <family val="2"/>
      </rPr>
      <t xml:space="preserve"> El lider de auditoría y/o auditor asignado.
</t>
    </r>
    <r>
      <rPr>
        <b/>
        <sz val="9"/>
        <rFont val="Arial Narrow"/>
        <family val="2"/>
      </rPr>
      <t>Periodicidad:</t>
    </r>
    <r>
      <rPr>
        <sz val="9"/>
        <rFont val="Arial Narrow"/>
        <family val="2"/>
      </rPr>
      <t xml:space="preserve"> Cada vez que termina una actividad de auditoría programada en el Plan Anual de Auditoría.
</t>
    </r>
    <r>
      <rPr>
        <b/>
        <sz val="9"/>
        <rFont val="Arial Narrow"/>
        <family val="2"/>
      </rPr>
      <t>Propósito:</t>
    </r>
    <r>
      <rPr>
        <sz val="9"/>
        <rFont val="Arial Narrow"/>
        <family val="2"/>
      </rPr>
      <t xml:space="preserve"> Solicitar el diligenciamiento de la encuesta de calificación de actividad de evaluación y seguimiento.
</t>
    </r>
    <r>
      <rPr>
        <b/>
        <sz val="9"/>
        <rFont val="Arial Narrow"/>
        <family val="2"/>
      </rPr>
      <t xml:space="preserve">Cómo se realiza: </t>
    </r>
    <r>
      <rPr>
        <sz val="9"/>
        <rFont val="Arial Narrow"/>
        <family val="2"/>
      </rPr>
      <t xml:space="preserve">Al finalizar el ejercicio de auditoría.
</t>
    </r>
    <r>
      <rPr>
        <b/>
        <sz val="9"/>
        <rFont val="Arial Narrow"/>
        <family val="2"/>
      </rPr>
      <t xml:space="preserve">Desviación: </t>
    </r>
    <r>
      <rPr>
        <sz val="9"/>
        <rFont val="Arial Narrow"/>
        <family val="2"/>
      </rPr>
      <t xml:space="preserve">En caso de que no sea diligenciada la encuesta, deberá enviarse correo electrónico reiterando una sola vez esta solicitud.
</t>
    </r>
    <r>
      <rPr>
        <b/>
        <sz val="9"/>
        <rFont val="Arial Narrow"/>
        <family val="2"/>
      </rPr>
      <t xml:space="preserve">Evidencia: </t>
    </r>
    <r>
      <rPr>
        <sz val="9"/>
        <rFont val="Arial Narrow"/>
        <family val="2"/>
      </rPr>
      <t>Correo electrónico o acta de reunión.</t>
    </r>
  </si>
  <si>
    <r>
      <rPr>
        <b/>
        <sz val="9"/>
        <rFont val="Arial Narrow"/>
        <family val="2"/>
      </rPr>
      <t>COMUNICACIÓN DE CANAL DE DENUNCIAS DE CORRUPCIÓN:</t>
    </r>
    <r>
      <rPr>
        <sz val="9"/>
        <rFont val="Arial Narrow"/>
        <family val="2"/>
      </rPr>
      <t xml:space="preserve">
</t>
    </r>
    <r>
      <rPr>
        <b/>
        <sz val="9"/>
        <rFont val="Arial Narrow"/>
        <family val="2"/>
      </rPr>
      <t>Responsable:</t>
    </r>
    <r>
      <rPr>
        <sz val="9"/>
        <rFont val="Arial Narrow"/>
        <family val="2"/>
      </rPr>
      <t xml:space="preserve"> El lider de auditoría.
</t>
    </r>
    <r>
      <rPr>
        <b/>
        <sz val="9"/>
        <rFont val="Arial Narrow"/>
        <family val="2"/>
      </rPr>
      <t xml:space="preserve">Periodicidad: </t>
    </r>
    <r>
      <rPr>
        <sz val="9"/>
        <rFont val="Arial Narrow"/>
        <family val="2"/>
      </rPr>
      <t xml:space="preserve">Cada vez que se realice la apertura y/o comunicación de inicio de una actividad de auditoría programada en el Plan Anual de Auditoría
</t>
    </r>
    <r>
      <rPr>
        <b/>
        <sz val="9"/>
        <rFont val="Arial Narrow"/>
        <family val="2"/>
      </rPr>
      <t>Propósito:</t>
    </r>
    <r>
      <rPr>
        <sz val="9"/>
        <rFont val="Arial Narrow"/>
        <family val="2"/>
      </rPr>
      <t xml:space="preserve"> Comunicar el canal de denuncias de corrupción vigente en la Gobernación de Cundinamarca
</t>
    </r>
    <r>
      <rPr>
        <b/>
        <sz val="9"/>
        <rFont val="Arial Narrow"/>
        <family val="2"/>
      </rPr>
      <t xml:space="preserve">Cómo se realiza: </t>
    </r>
    <r>
      <rPr>
        <sz val="9"/>
        <rFont val="Arial Narrow"/>
        <family val="2"/>
      </rPr>
      <t xml:space="preserve">En la reunión de apertura o comunicación de inicio de la auditoría.
</t>
    </r>
    <r>
      <rPr>
        <b/>
        <sz val="9"/>
        <rFont val="Arial Narrow"/>
        <family val="2"/>
      </rPr>
      <t xml:space="preserve">Desviación: </t>
    </r>
    <r>
      <rPr>
        <sz val="9"/>
        <rFont val="Arial Narrow"/>
        <family val="2"/>
      </rPr>
      <t xml:space="preserve">En caso de que no sea comunicado en la reunión de apertura o comunicación de inicio, deberá comunicarse en la reunión de cierre de la auditoría.
</t>
    </r>
    <r>
      <rPr>
        <b/>
        <sz val="9"/>
        <rFont val="Arial Narrow"/>
        <family val="2"/>
      </rPr>
      <t xml:space="preserve">Evidencia: </t>
    </r>
    <r>
      <rPr>
        <sz val="9"/>
        <rFont val="Arial Narrow"/>
        <family val="2"/>
      </rPr>
      <t>Acta de reunión o comunicación de apertura.</t>
    </r>
  </si>
  <si>
    <t>Ausencia de canales de comunicación que permitan la identificación de actos de corrupción de las diferentes partes interesadas</t>
  </si>
  <si>
    <t>Desconocimiento de posibles actos de corrupción en los roles de control interno.</t>
  </si>
  <si>
    <r>
      <rPr>
        <b/>
        <sz val="9"/>
        <rFont val="Arial Narrow"/>
        <family val="2"/>
      </rPr>
      <t>ACTA DE MESA TÉCNICA DE REUNIÓN DE SOCIALIZACIÓN DEL PROGRAMA DE AUDITORÍA:</t>
    </r>
    <r>
      <rPr>
        <sz val="9"/>
        <rFont val="Arial Narrow"/>
        <family val="2"/>
      </rPr>
      <t xml:space="preserve">
</t>
    </r>
    <r>
      <rPr>
        <b/>
        <sz val="9"/>
        <rFont val="Arial Narrow"/>
        <family val="2"/>
      </rPr>
      <t xml:space="preserve">Responsable: </t>
    </r>
    <r>
      <rPr>
        <sz val="9"/>
        <rFont val="Arial Narrow"/>
        <family val="2"/>
      </rPr>
      <t xml:space="preserve"> La persona designada para liderar la actividad de aseguramiento.
</t>
    </r>
    <r>
      <rPr>
        <b/>
        <sz val="9"/>
        <rFont val="Arial Narrow"/>
        <family val="2"/>
      </rPr>
      <t xml:space="preserve">Periodicidad: </t>
    </r>
    <r>
      <rPr>
        <sz val="9"/>
        <rFont val="Arial Narrow"/>
        <family val="2"/>
      </rPr>
      <t xml:space="preserve">cada vez que realice una auditoría interna de gestión programada en el Plan Anual de Auditoría
</t>
    </r>
    <r>
      <rPr>
        <b/>
        <sz val="9"/>
        <rFont val="Arial Narrow"/>
        <family val="2"/>
      </rPr>
      <t>Propósito:</t>
    </r>
    <r>
      <rPr>
        <sz val="9"/>
        <rFont val="Arial Narrow"/>
        <family val="2"/>
      </rPr>
      <t xml:space="preserve"> Elaborar y comunicar la planeación con el objetivo de socializar las actividades de auditoría.
</t>
    </r>
    <r>
      <rPr>
        <b/>
        <sz val="9"/>
        <rFont val="Arial Narrow"/>
        <family val="2"/>
      </rPr>
      <t xml:space="preserve">Cómo se realiza: </t>
    </r>
    <r>
      <rPr>
        <sz val="9"/>
        <rFont val="Arial Narrow"/>
        <family val="2"/>
      </rPr>
      <t xml:space="preserve">A través de convocatorias a las partes interesadas y verificando la asistencia 
</t>
    </r>
    <r>
      <rPr>
        <b/>
        <sz val="9"/>
        <rFont val="Arial Narrow"/>
        <family val="2"/>
      </rPr>
      <t>Desviación:</t>
    </r>
    <r>
      <rPr>
        <sz val="9"/>
        <rFont val="Arial Narrow"/>
        <family val="2"/>
      </rPr>
      <t xml:space="preserve"> En caso de que no sea atendida la convocatoria, se envía el programa de auditoría por mercurio y/o correo electrónico a las partes interesadas.
</t>
    </r>
    <r>
      <rPr>
        <b/>
        <sz val="9"/>
        <rFont val="Arial Narrow"/>
        <family val="2"/>
      </rPr>
      <t xml:space="preserve">Evidencia: </t>
    </r>
    <r>
      <rPr>
        <sz val="9"/>
        <rFont val="Arial Narrow"/>
        <family val="2"/>
      </rPr>
      <t xml:space="preserve"> Acta de reunión, mercurio y/o correo.</t>
    </r>
  </si>
  <si>
    <t>Ausencia de comunicación del programa de auditoría a la unidad auditada.</t>
  </si>
  <si>
    <t>desconocimieto del objetivo de la actividad de aseguramiento y consultoria</t>
  </si>
  <si>
    <r>
      <rPr>
        <b/>
        <sz val="9"/>
        <rFont val="Arial Narrow"/>
        <family val="2"/>
      </rPr>
      <t>SOCIALIZACIÓN DE ACTUALIZACIÓN DEL CODIGO DE ÉTICA Y ESTATUTO DE AUDITORÍA Y SU RESPECTIVA EVALUACIÓN:</t>
    </r>
    <r>
      <rPr>
        <sz val="9"/>
        <rFont val="Arial Narrow"/>
        <family val="2"/>
      </rPr>
      <t xml:space="preserve">
</t>
    </r>
    <r>
      <rPr>
        <b/>
        <sz val="9"/>
        <rFont val="Arial Narrow"/>
        <family val="2"/>
      </rPr>
      <t xml:space="preserve">Responsable: </t>
    </r>
    <r>
      <rPr>
        <sz val="9"/>
        <rFont val="Arial Narrow"/>
        <family val="2"/>
      </rPr>
      <t xml:space="preserve">El profesional asignado de la OCI del equipo de planeación y mejoramiento
</t>
    </r>
    <r>
      <rPr>
        <b/>
        <sz val="9"/>
        <rFont val="Arial Narrow"/>
        <family val="2"/>
      </rPr>
      <t xml:space="preserve">Periodicidad: </t>
    </r>
    <r>
      <rPr>
        <sz val="9"/>
        <rFont val="Arial Narrow"/>
        <family val="2"/>
      </rPr>
      <t xml:space="preserve">Cada vez que se emita una nueva versión del codigo de ética o del estatuto de auditoria, cada vez que ingrese un colaborador nuevo y mínimo una vez al año
</t>
    </r>
    <r>
      <rPr>
        <b/>
        <sz val="9"/>
        <rFont val="Arial Narrow"/>
        <family val="2"/>
      </rPr>
      <t xml:space="preserve">Propósito: </t>
    </r>
    <r>
      <rPr>
        <sz val="9"/>
        <rFont val="Arial Narrow"/>
        <family val="2"/>
      </rPr>
      <t xml:space="preserve">Comunicar el código de etica y el estatuto de auditoría
</t>
    </r>
    <r>
      <rPr>
        <b/>
        <sz val="9"/>
        <rFont val="Arial Narrow"/>
        <family val="2"/>
      </rPr>
      <t xml:space="preserve">Cómo se realiza: </t>
    </r>
    <r>
      <rPr>
        <sz val="9"/>
        <rFont val="Arial Narrow"/>
        <family val="2"/>
      </rPr>
      <t xml:space="preserve"> Dentro de los 30 días siguientes a la emisión del documento o ingreso del colaborador nuevo mediante capacitación y firma de la carta de compromiso del auditor interno 
</t>
    </r>
    <r>
      <rPr>
        <b/>
        <sz val="9"/>
        <rFont val="Arial Narrow"/>
        <family val="2"/>
      </rPr>
      <t xml:space="preserve">Desviación: </t>
    </r>
    <r>
      <rPr>
        <sz val="9"/>
        <rFont val="Arial Narrow"/>
        <family val="2"/>
      </rPr>
      <t xml:space="preserve">En caso de no cumplirse en el plazo de los 30 días, la jefe de ficina de control interno oficiará al colaborador que no haya firmado la carta 
</t>
    </r>
    <r>
      <rPr>
        <b/>
        <sz val="9"/>
        <rFont val="Arial Narrow"/>
        <family val="2"/>
      </rPr>
      <t xml:space="preserve">Evidencia: </t>
    </r>
    <r>
      <rPr>
        <sz val="9"/>
        <rFont val="Arial Narrow"/>
        <family val="2"/>
      </rPr>
      <t xml:space="preserve">Carta de compromiso del auditor interno firmada </t>
    </r>
  </si>
  <si>
    <t>Ausencia de actividades de socialización y apropiación del código de ética del auditor y estatuto de auditoría interna</t>
  </si>
  <si>
    <t>Falta de apropiación del código de ética del auditor</t>
  </si>
  <si>
    <t>30 de noviembre de 2024</t>
  </si>
  <si>
    <t>30 de abril de 2024</t>
  </si>
  <si>
    <t>Yoana Marcela Aguirre Torres</t>
  </si>
  <si>
    <t>OCI</t>
  </si>
  <si>
    <t>Profesional Universitario - Contratista</t>
  </si>
  <si>
    <t>Camila Andrea Avila Millán</t>
  </si>
  <si>
    <r>
      <rPr>
        <b/>
        <sz val="11"/>
        <color rgb="FF000000"/>
        <rFont val="Arial Narrow"/>
        <family val="2"/>
      </rPr>
      <t>EVALUACIÓN DE CONOCIMIENTO: CODIGO DE ÉTICA Y ESTATUTO DEL AUDITOR:</t>
    </r>
    <r>
      <rPr>
        <sz val="11"/>
        <color rgb="FF000000"/>
        <rFont val="Arial Narrow"/>
        <family val="2"/>
      </rPr>
      <t xml:space="preserve">
Cada vez que un nuevo colaborador ingrese a la Oficina de Control Interno, el equipo de planeacion y mejoramiento dará a conocer el codigo de ética y el estatuto de auditoría y aplicará la evaluación de conocimiento. En caso de encontrar un resultado inferior al 80% en la evaluación de la capacitación, se realizarán actividades de refuerzo en los conocimientos.</t>
    </r>
  </si>
  <si>
    <t>Desconocimiento del estatuto de auditoría</t>
  </si>
  <si>
    <r>
      <rPr>
        <b/>
        <sz val="11"/>
        <color rgb="FF000000"/>
        <rFont val="Arial Narrow"/>
        <family val="2"/>
      </rPr>
      <t xml:space="preserve">REVISIÓN DE INFORMES  FINALES:
</t>
    </r>
    <r>
      <rPr>
        <sz val="11"/>
        <color rgb="FF000000"/>
        <rFont val="Arial Narrow"/>
        <family val="2"/>
      </rPr>
      <t xml:space="preserve">
Antes de emitir la versión final de un informe se ralizará mesa técnica de evaluación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t>
    </r>
  </si>
  <si>
    <r>
      <rPr>
        <b/>
        <sz val="9"/>
        <rFont val="Arial Narrow"/>
        <family val="2"/>
      </rPr>
      <t>ACOMPAÑAMIENTO A PLANEACIÓN DE ACTIVIDADES DE EVALUACION Y SEGUIMIENTO:</t>
    </r>
    <r>
      <rPr>
        <sz val="9"/>
        <rFont val="Arial Narrow"/>
        <family val="2"/>
      </rPr>
      <t xml:space="preserve">
</t>
    </r>
    <r>
      <rPr>
        <b/>
        <sz val="9"/>
        <rFont val="Arial Narrow"/>
        <family val="2"/>
      </rPr>
      <t>Responsable:</t>
    </r>
    <r>
      <rPr>
        <sz val="9"/>
        <rFont val="Arial Narrow"/>
        <family val="2"/>
      </rPr>
      <t xml:space="preserve"> El profesional asignado de la OCI para acompañar la planeación de una auditoría</t>
    </r>
    <r>
      <rPr>
        <sz val="9"/>
        <color rgb="FF38761D"/>
        <rFont val="Arial Narrow"/>
        <family val="2"/>
      </rPr>
      <t xml:space="preserve"> </t>
    </r>
    <r>
      <rPr>
        <sz val="9"/>
        <rFont val="Arial Narrow"/>
        <family val="2"/>
      </rPr>
      <t xml:space="preserve">contenida en el Plan Anual de Auditorías
</t>
    </r>
    <r>
      <rPr>
        <b/>
        <sz val="9"/>
        <rFont val="Arial Narrow"/>
        <family val="2"/>
      </rPr>
      <t>Periodicidad:</t>
    </r>
    <r>
      <rPr>
        <sz val="9"/>
        <rFont val="Arial Narrow"/>
        <family val="2"/>
      </rPr>
      <t xml:space="preserve"> Cada vez que se va a realizar una auditoría
</t>
    </r>
    <r>
      <rPr>
        <b/>
        <sz val="9"/>
        <rFont val="Arial Narrow"/>
        <family val="2"/>
      </rPr>
      <t>Propósito:</t>
    </r>
    <r>
      <rPr>
        <sz val="9"/>
        <rFont val="Arial Narrow"/>
        <family val="2"/>
      </rPr>
      <t xml:space="preserve"> Verific</t>
    </r>
    <r>
      <rPr>
        <sz val="9"/>
        <rFont val="Arial Narrow"/>
        <family val="2"/>
      </rPr>
      <t>ar la realización de</t>
    </r>
    <r>
      <rPr>
        <sz val="9"/>
        <color rgb="FF38761D"/>
        <rFont val="Arial Narrow"/>
        <family val="2"/>
      </rPr>
      <t xml:space="preserve"> </t>
    </r>
    <r>
      <rPr>
        <sz val="9"/>
        <rFont val="Arial Narrow"/>
        <family val="2"/>
      </rPr>
      <t>la planeac</t>
    </r>
    <r>
      <rPr>
        <sz val="9"/>
        <rFont val="Arial Narrow"/>
        <family val="2"/>
      </rPr>
      <t xml:space="preserve">ión inicial de la auditoría 
</t>
    </r>
    <r>
      <rPr>
        <b/>
        <sz val="9"/>
        <rFont val="Arial Narrow"/>
        <family val="2"/>
      </rPr>
      <t xml:space="preserve">Cómo se realiza: </t>
    </r>
    <r>
      <rPr>
        <sz val="9"/>
        <rFont val="Arial Narrow"/>
        <family val="2"/>
      </rPr>
      <t xml:space="preserve">Con las metodologías definidas en los procedimientos y las directrices de la Jefe de Oficina de Control Interno
</t>
    </r>
    <r>
      <rPr>
        <b/>
        <sz val="9"/>
        <rFont val="Arial Narrow"/>
        <family val="2"/>
      </rPr>
      <t xml:space="preserve">Desviación: </t>
    </r>
    <r>
      <rPr>
        <sz val="9"/>
        <rFont val="Arial Narrow"/>
        <family val="2"/>
      </rPr>
      <t xml:space="preserve">En caso de encontrar debilidades en la planeación, el profesional asignado solicita los ajustes de la planeación al equipo auditor, especificando los aspectos a mejorar.
</t>
    </r>
    <r>
      <rPr>
        <b/>
        <sz val="9"/>
        <rFont val="Arial Narrow"/>
        <family val="2"/>
      </rPr>
      <t>Evidencia:</t>
    </r>
    <r>
      <rPr>
        <sz val="9"/>
        <rFont val="Arial Narrow"/>
        <family val="2"/>
      </rPr>
      <t xml:space="preserve"> Acta de reunión.</t>
    </r>
  </si>
  <si>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</si>
  <si>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</si>
  <si>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</si>
  <si>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</si>
  <si>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</si>
  <si>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</si>
  <si>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2 de enero de 2024</t>
  </si>
  <si>
    <t xml:space="preserve">Diana Paola Rodriguez Cuellar
Jorge Alberto Godoy Lozano
Lucy Adriana Hernandez Hernandez
Carlos Alberto Garcia Gracia </t>
  </si>
  <si>
    <t>Calidad</t>
  </si>
  <si>
    <t xml:space="preserve">Técnico Operativo
Asesor 
Contratista 
Técnico operativo </t>
  </si>
  <si>
    <t xml:space="preserve">Karen Bachiller Martinez - Secretaria de la Mujer
Diego Ramírez Zorro - Secretaria de Habitat y Vivienda 
Jairo Velasco- Secretatria de Desarrollo e Inclusión Social
Rocio Díaz - Alta Consejeria para la Felicidad </t>
  </si>
  <si>
    <t>El profesional líder de calidad de cada secretaría, realizará un muestreo aleatorio de los contratos suscritos mediante las modalidades diferentes a OPS  con el propósito de  evidenciar el cumplimiento del objeto contractual.</t>
  </si>
  <si>
    <t>01 de enero de 2024</t>
  </si>
  <si>
    <t>El equipo de mejoramiento del proceso de promocion al desarrollo social, creará una matriz de requerimientos técnicos, financieros y jurídicos.</t>
  </si>
  <si>
    <t>Inadecuado</t>
  </si>
  <si>
    <t>Responsable: El líder de calidad de  cada secretaría
Periodicidad: Trimestralmente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</si>
  <si>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</si>
  <si>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</si>
  <si>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</si>
  <si>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</si>
  <si>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</si>
  <si>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</si>
  <si>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</si>
  <si>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</si>
  <si>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</si>
  <si>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</si>
  <si>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Maria Stella Gonzalez</t>
  </si>
  <si>
    <t xml:space="preserve">El Profesional Universitario ó Especializado asignado por La Direcciòn de Defensa Judicial y Extrajudicial  de la Secretaría Jurídica, analizarà semestralmente las revisiones aleatorias realizadas con el fin de identificar aspectos positivos y  negativos de  la defensa judicial y extrajudicial del Departamento de Cundinamarca.   
Evidencia: Acta      </t>
  </si>
  <si>
    <t xml:space="preserve">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
 </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</si>
  <si>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</si>
  <si>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</si>
  <si>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</si>
  <si>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</si>
  <si>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</si>
  <si>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</si>
  <si>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Evelia Escobar Perdigon</t>
  </si>
  <si>
    <t>Dirección de Servicios Administrativos</t>
  </si>
  <si>
    <t>Directora de  Servicios Administrativos</t>
  </si>
  <si>
    <t>Sandra Cecilia Riveros Moreno</t>
  </si>
  <si>
    <t xml:space="preserve">La Directora de Servicios Administrativos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</si>
  <si>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</si>
  <si>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 xml:space="preserve">Dirección de Bienes e Inventarios </t>
  </si>
  <si>
    <t xml:space="preserve">Directora de Bienes e Inventarios </t>
  </si>
  <si>
    <t xml:space="preserve">Martha Carola Monroy Perilla </t>
  </si>
  <si>
    <t xml:space="preserve">La Directora e Bienes e Inventarios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</si>
  <si>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Supervisor del contrato, de acuerdo al suministro 
Periodicidad: Cada vez que el proveedor realice una entrega de insumos o servicios cuando aplique
Propósito: verificar que los servicios ofertados cumplan con las especificaciones tecnicas, jurídicas y financieras contratadas  
Cómo se realiza: control a la ejecución de los contratos de acuerdo a los suministros o servicios pactados versus los recibidos por medio del acta de recibo a satisfacción del producto o servicio o el informe de supervisión del contrato de acuerdo a la fecha de presentación de la cuenta de cobro.
Desviación: Cada vez que no se haya tramitado el informe de supervisión debe tramitarse al mes siguiente. Cada vez que se reciba un suministro (bien o servicio) y no se haya levantado el acta de recibo a satisfacción deberá realizarse de inmediato cuando aplique.
Evidencia: Acta de recibido a satisfacción o informes de supervisión</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</si>
  <si>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</si>
  <si>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</si>
  <si>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</si>
  <si>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</si>
  <si>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</si>
  <si>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</si>
  <si>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</si>
  <si>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Secretaria de la Función Pública</t>
  </si>
  <si>
    <t>Contratista</t>
  </si>
  <si>
    <t>Cristian Camilo Ordoñez Aldana</t>
  </si>
  <si>
    <t>Actividad 3: El usuario experto designado realizará semestralmente divulgación de video informativo referente a la importancia que tiene el convenio en la gestión de los residuos aprovechables. Evidencia: Video.</t>
  </si>
  <si>
    <t>Responsable: El equipo de mejoramiento de Gestión Ambiental, por medio del gestor del proceso.
Periodicidad: Trimestral
Propósito: Verificar la gestión ejecutada por la asociación de recicladores. 
Cómo se realiza: Realizar visitas al cuarto de acopio de la sede central de la Gobernación de Cundinamarca.  
Desviación: Revisar los manifiestos entregados por la asociación de recicladores.
Evidencia: Acta en isolución.</t>
  </si>
  <si>
    <t>Actividad 2: El ususario experto designado convocará trimestralmente mesas de coordinación entre la Asociación prestadora del servicio, la Secretaría encargada del convenio de residuos aprovechables y  la Empresa Inmobiliaria y de Servicios Logísticos De Cundinamarca, para realizar seguimiento respecto a la ejecución del convenio. Evidencia: Acta de reunión.</t>
  </si>
  <si>
    <t xml:space="preserve">Responsable: El equipo de mejoramiento de Gestión Ambiental, por medio del gestor del proceso.
Periodicidad: Trimestral
Propósito: Sensiblilizar a contratistas, funcionarios y en mayor medida al personal de servicios generales, respecto a la importancia del convenio con la entidad que gestiona los materiales aprovechables.
Cómo se realiza: A través de capacitaciones referentes a los beneficios obtenidos para la Gobernación de Cundinamarca, la entidad prestadora del servicio y los recicladores de oficio.
Desviación: Realizar piezas gráficas y actividades lúdicas.
Evidencia: Listas de asistencia y evidencias fotográficas. </t>
  </si>
  <si>
    <t xml:space="preserve">Actividad 1: El usuario experto designado revisará mensual la concordancia del informe entregado por la Asociación de Recicladores, los manifiestos de recolección y el formato de control de ingreso cuarto de acopio, con el fin de verificar la veracidad de la información. Evidencia: Acta en isolucion </t>
  </si>
  <si>
    <t xml:space="preserve">Responsable: El equipo de mejoramiento de Gestión Ambiental, por medio del gestor del proceso.
Periodicidad: Trimestral
Propósito: LLevar el control de acceso al cuarto de acopio
Cómo se realiza: Diligenciamiento del formato control de ingreso cuarto de acopio.
Desviación: En caso de que no se realice el diligenciamiento del formato de control, se designará un integrante del equipo de gestión ambiental el cual se hace cargo de la llave y realizaría la actividad de abrir el cuarto de acopio según lo requerido. 
Evidencia: Formato diligenciado. </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</si>
  <si>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</si>
  <si>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</si>
  <si>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</si>
  <si>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</si>
  <si>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</si>
  <si>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</si>
  <si>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</si>
  <si>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</si>
  <si>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</si>
  <si>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</si>
  <si>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</si>
  <si>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</si>
  <si>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</si>
  <si>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 xml:space="preserve">Eduber Rafael Gutierrez </t>
  </si>
  <si>
    <t>Realizar los listados de los usuarios de los sistemas de información para verificar que sean acordes a los propósitos y funciones de los funcionarios del proceso</t>
  </si>
  <si>
    <t>Responsable: El Director de Rentas y Gestión Tributaria
Periodicidad: trimestralmente
Propósito: Verificar que la asignación de usuarios para los sistemas de información y trámites corresponden a los propósitos y funciones de quienes participan en el proceso.
Cómo se realiza: Solicitando vía correo electrónico a los operadores de las plataformas de información que remitan el listado actualizado de usuarios para verificación.
Desviación: De existir cualquier anomalía con las bases de datos de los sistemas de información en este control se debe reportar al Director de Rentas para realizar los respectivos ajustes.
Evidencia: Correo de solicitud de las bases de datos actualizadas y actas de las reuniones donde se solicite verificación de usuarios.</t>
  </si>
  <si>
    <t>Validar con la superintencia de notariado y registro que los recibos sean pagos en las entidades financieras para continuar con el tramite de anotación en los folios respectivos.</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</si>
  <si>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</si>
  <si>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</si>
  <si>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</si>
  <si>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</si>
  <si>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</si>
  <si>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 trimestral con los funcionarios encargados de recibir y dar respuesta o sustentar las solicitudes a través del sistema de getión documental MERCURIO, con el fin de socializar y aclarar  la directriz impartida por el Director de Rentas y Gestión Tributaria; del desarrollo de estas, se suscribirán las correspondientes actas.</t>
  </si>
  <si>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Sin perjuicio, de que cada dependencia o área que integra la Dirección de Rentas y la Dirección de Ejecuciones Fiscales, en ejercicio de sus competencias, realice la validación de las solicitudes reasignadas, a fin de establecer que quien actúa se ecnuentra legalmente acreditado, para proferir la correspondiente respuesta.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</si>
  <si>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</si>
  <si>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</si>
  <si>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</si>
  <si>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</si>
  <si>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</si>
  <si>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</si>
  <si>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t>Responsable:   Jefe  de la Oficina de Asuntos Economicos Internacionales de la  Secretaría de Asuntos Internacionales. 
Periodicidad: Cada vez que  se genere una acción de fortalecimiento, alistamiento o promoción internacional, que estipule la seleccion de un numero especifico de empresas y/o asociaciones a beneficiar.
Propósito:  La selección objetiva y transparente de un número especifico de empresas y/o asociaciones a beneficiar de acuerdo a la acción ofertada.
Cómo se realiza: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notificaran los resultados via correo electronico a los seleccionados y a traves de los demas medios idoneos de la Secretaría de Asuntos Internacionales. 
Desviación: En caso que algun seleccionado desista de participar en el proceso se seleccionará el siguiente en la lista de acuerdo al orden de evaluación e inscripción al proceso o en caso de no lograr la selección de la totalidad de empresas se dejara constancia en acta de reunión. 
Evidencia:  Publicación de los términos y condiciones en el Micrositio de la Secretaría de Asuntos Internacionales y publicación de los resultados del proceso de selección en los medios establecidos.</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</si>
  <si>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</si>
  <si>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t>Seleccionar empresas sin el cumplimiento de los terminos y condiciones para acceder a las acciones de internacionalización</t>
  </si>
  <si>
    <t>Impacto negativo o hallazgos de entes de control a la Secretaria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</si>
  <si>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</si>
  <si>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</si>
  <si>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</si>
  <si>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Dirección de servicios</t>
  </si>
  <si>
    <t>Gerente de control y vigilancia</t>
  </si>
  <si>
    <t xml:space="preserve">Validar la ejecución de los operativos de tránsito programados por la gerencia de control y vigilancia, queda como evidencia el cronograma de operativos y listado de vehículos inspeccionados. </t>
  </si>
  <si>
    <t>Responsable: El gerente de control y vigilancia de la movilidad
Periodicidad: mensualmente
Propósito: vigilar y controlar la ejecución de los operativos que realizan los agentes de tránsito
Cómo se realiza: a través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</si>
  <si>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Alexander Ernesto Hortua</t>
  </si>
  <si>
    <t>El gerente de sedes operativas validará la información  de los expedientes de segundas instancias de manera fisica y emitirá una certificación ratificando o desvirtuando la informacion plasmada en el informe.</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</si>
  <si>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</si>
  <si>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actas, suministradas por los coordinadores.</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</si>
  <si>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</si>
  <si>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</si>
  <si>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</si>
  <si>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</si>
  <si>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</si>
  <si>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</si>
  <si>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</si>
  <si>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Direccion de política sectorial</t>
  </si>
  <si>
    <t>Director de política sectorial</t>
  </si>
  <si>
    <t>Realizar seguimiento a los trámites radicados para validar el cumplimiento de los requisitos en su ejecución y dejando registro mediante un informe donde se corrobore la información.</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</si>
  <si>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</si>
  <si>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Verificar en la plataforma RUNT que los tramites relacionados en las actas se efectuen conforme lo descrito, queda como evidencia pantallazos de revisión en la plataforma</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</si>
  <si>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</si>
  <si>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Gerente de sedes operativas de transito</t>
  </si>
  <si>
    <t xml:space="preserve">Validar la asignacion y cierre de perfiles en sistema de información, comparando la información de los formatos previamente diligenciados, queda como evidencia la certificacion de asignacion y cierre de perfiles. </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</si>
  <si>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</si>
  <si>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</si>
  <si>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</si>
  <si>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</si>
  <si>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</si>
  <si>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</si>
  <si>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</si>
  <si>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</si>
  <si>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</si>
  <si>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</si>
  <si>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</si>
  <si>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</si>
  <si>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</si>
  <si>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</si>
  <si>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</si>
  <si>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</si>
  <si>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</si>
  <si>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</si>
  <si>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</si>
  <si>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</si>
  <si>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</si>
  <si>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 xml:space="preserve"> ¿Dar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</si>
  <si>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</si>
  <si>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</si>
  <si>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</si>
  <si>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</si>
  <si>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</si>
  <si>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</si>
  <si>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</si>
  <si>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</si>
  <si>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</si>
  <si>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</si>
  <si>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</si>
  <si>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</si>
  <si>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</si>
  <si>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</si>
  <si>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</si>
  <si>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</si>
  <si>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</si>
  <si>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</si>
  <si>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</si>
  <si>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</si>
  <si>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</si>
  <si>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</si>
  <si>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</si>
  <si>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</si>
  <si>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</si>
  <si>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</si>
  <si>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</si>
  <si>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</si>
  <si>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</si>
  <si>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</si>
  <si>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</si>
  <si>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</si>
  <si>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</si>
  <si>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</si>
  <si>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Si el Riesgo se materializará podria…</t>
  </si>
  <si>
    <t>Probabilidad Inherente</t>
  </si>
  <si>
    <t>Nivel de probabilidad</t>
  </si>
  <si>
    <t>Clasificación del Riesgo</t>
  </si>
  <si>
    <t>Descripción del Riesgo</t>
  </si>
  <si>
    <t>Causa Raíz</t>
  </si>
  <si>
    <t>Causa Inmediata</t>
  </si>
  <si>
    <t>Alcance</t>
  </si>
  <si>
    <t>Objetivo</t>
  </si>
  <si>
    <t>Proceso</t>
  </si>
  <si>
    <t>Referencia*</t>
  </si>
  <si>
    <t>Plan de Acción</t>
  </si>
  <si>
    <t>Evaluación del riesgo - Valoración de los controles</t>
  </si>
  <si>
    <t>Análisis del riesgo inherente</t>
  </si>
  <si>
    <t>Identificación del riesgo</t>
  </si>
  <si>
    <t xml:space="preserve">Nota: antes de diligenciar, por favor leer la pestaña de "Instructivo". </t>
  </si>
  <si>
    <t>MAPA DE RIESGOS DE CORRUPCIÓN</t>
  </si>
  <si>
    <t>DIRECCIONAMIENTO ESTRATÉGICO Y ARTICULACIÓN GERENCIAL</t>
  </si>
  <si>
    <t>Secretaría de Función Pública - 
Dirección de Administración del Talento Humano
Oficina de Control Interno Disciplinario
Gerencia de Buen Gobierno
Secretaría General - Atención al ciudadano.</t>
  </si>
  <si>
    <t>Secretaría de Función Pública - Dirección de Talento Humano Y Secretaría Jurídica</t>
  </si>
  <si>
    <t xml:space="preserve">
Secretaría de Hacienda</t>
  </si>
  <si>
    <t xml:space="preserve">participar en la gestión interinstitucional para la construcción y seguimiento al plan de trabajo -Sec Juridica 
Participación y apoyo en las mesas de trabajo para la construcción de plan y en el seguimiento de los posibles compromisos adquiridos en dicho plan- Sec Funcion  Publica </t>
  </si>
  <si>
    <r>
      <t>En los procesos contraxctuales que se desarrollen se realizaran   las siguientes acciones: 
a)Verificación de antecedentes: revisión de los antecedentes y requisistos  para identificar posibles sanciones, investigaciones o condenas por prácticas corruptas o delitos relacionados con la contratación pública.
b)Evaluación de la capacidad técnica: Revisión de experiencia, conocimientos y recursos técnicos necesarios para ejecutar el contrato.
c)Evaluación de la capacidad financiera: Evaluación dela capacidad financiera de los oferentes, para asegurarse de que tienen la solvencia necesaria para cumplir con sus obligaciones contractuales.
d)Evaluación de la  capacidad jurídica: Verificación de la capacidad jurídica de los oferentes -</t>
    </r>
    <r>
      <rPr>
        <b/>
        <sz val="11"/>
        <color theme="1"/>
        <rFont val="Calibri"/>
        <family val="2"/>
        <scheme val="minor"/>
      </rPr>
      <t xml:space="preserve"> Sec Juridica</t>
    </r>
    <r>
      <rPr>
        <sz val="11"/>
        <color theme="1"/>
        <rFont val="Calibri"/>
        <family val="2"/>
        <scheme val="minor"/>
      </rPr>
      <t xml:space="preserve">
Realizar reportes y seguimiento desde SIGEP como se viene haciendo (cronograma establecido para cada vigencia) y Aplicativo por la Integridad (declaración de bienes y rentes y conflicto de interés, personas políticamente expuestas) -</t>
    </r>
    <r>
      <rPr>
        <b/>
        <sz val="11"/>
        <color theme="1"/>
        <rFont val="Calibri"/>
        <family val="2"/>
        <scheme val="minor"/>
      </rPr>
      <t xml:space="preserve"> Sec Funcion Publica </t>
    </r>
  </si>
  <si>
    <r>
      <t xml:space="preserve">5. Participación Ciudadana </t>
    </r>
    <r>
      <rPr>
        <sz val="12"/>
        <color theme="1"/>
        <rFont val="Calibri"/>
        <family val="2"/>
        <scheme val="minor"/>
      </rPr>
      <t>e innovación de la Gestión Pública y rendición de cuentas</t>
    </r>
  </si>
  <si>
    <t>Publicar Informe Previo a Audiencia Pública de Rendición de Cuentas de Niños, niñas, adolescentes y jóvenes  y socializarlo por medios digitales a los grupos de interés.</t>
  </si>
  <si>
    <t>Publicar y difundir las convocatorias para participar en los espacios de dialogo y audiencias públicas.
Tiempo: 15 días antes del evento.</t>
  </si>
  <si>
    <t xml:space="preserve">4. Medida de debida 
deligencia </t>
  </si>
  <si>
    <t>3. Promoción a la Legalidad e integridad  a la Ética Pública.</t>
  </si>
  <si>
    <t>HOJA DE RUTA V1
PROGRAMA DE TRANSPARENCIA Y ÉTICA DE LO PÚBLICO 2024</t>
  </si>
  <si>
    <t>Secretaría                     de                     Educación</t>
  </si>
  <si>
    <t xml:space="preserve">Dismución  de los costos de desplazamiento para el usuario y aumento en la eficiencia administrativa </t>
  </si>
  <si>
    <t xml:space="preserve">Realizar gestión para habilitar el pago electrónico a través de PSE </t>
  </si>
  <si>
    <t xml:space="preserve">El pago actualmente se realiza en la sucursal bancaria de manera presencial </t>
  </si>
  <si>
    <t>Pago en linea por PSE</t>
  </si>
  <si>
    <t xml:space="preserve">Tecnólogica </t>
  </si>
  <si>
    <t>Certificado de existencia y representación legal de las instituciones de educación para el trabajo y el desarrollo humano</t>
  </si>
  <si>
    <t>Licencia de funcionamiento para las instituciones promovidas por particulares que ofrezcan el servicio educativo para el trabajo y el desarrollo humano</t>
  </si>
  <si>
    <t>Licencia de funcionamiento de instituciones educativas que ofrezcan programas de educación formal de adultos</t>
  </si>
  <si>
    <t>Licencia de funcionamiento para establecimientos educativos promovidos por particulares para prestar el servicio público educativo en los niveles de preescolar, básica y media</t>
  </si>
  <si>
    <t>PDD
Gestion / Meta de Producto</t>
  </si>
  <si>
    <t>Distribución
Presupuestal</t>
  </si>
  <si>
    <t>Dependencia responsable</t>
  </si>
  <si>
    <t xml:space="preserve">
Beneficio al ciudadano o entidad</t>
  </si>
  <si>
    <t>descripción de la mejora a realizar al trámite, proceso o procedimiento</t>
  </si>
  <si>
    <t>Situación actual</t>
  </si>
  <si>
    <t>Acción especifica de racionalización</t>
  </si>
  <si>
    <t>Tipo de racionalización</t>
  </si>
  <si>
    <t>Nombre del trámite, proceso o procedimiento</t>
  </si>
  <si>
    <t>No</t>
  </si>
  <si>
    <t xml:space="preserve">PLANEACION ESTRATEGIA DE RACIONALIZACION </t>
  </si>
  <si>
    <t/>
  </si>
  <si>
    <t>BOGOTÁ</t>
  </si>
  <si>
    <t>Municipio:</t>
  </si>
  <si>
    <t>CUNDINAMARCA</t>
  </si>
  <si>
    <t>Departamento:</t>
  </si>
  <si>
    <t>Vigencia</t>
  </si>
  <si>
    <t>N/A</t>
  </si>
  <si>
    <t>Sector administrativo:</t>
  </si>
  <si>
    <t>Territorial</t>
  </si>
  <si>
    <t>GOBERNACIÓN DE CUNDINAMARCA</t>
  </si>
  <si>
    <t>Nombre de la entidad:</t>
  </si>
  <si>
    <t>Componente 2: Racionalización de Trámites - Consolidado</t>
  </si>
  <si>
    <t xml:space="preserve">FORMATO PLAN ANTICORRUPCIÓN Y DE ATENCIÓN AL CIUDADANO  </t>
  </si>
  <si>
    <t>Registro y autorizacion de titulos en el area de salud</t>
  </si>
  <si>
    <t>Tecnologica</t>
  </si>
  <si>
    <t xml:space="preserve">Pago en linea a traves del boton de pago PSE </t>
  </si>
  <si>
    <t>El Pago del tramite se realiza de manera presencial en banco y a la cuenta definida por la Gobernación</t>
  </si>
  <si>
    <t>Habilitar pago por PSE mediante el cual los usuarios podran hacer sus pagos en linea a traves de internet</t>
  </si>
  <si>
    <t>Ampliación de opciones de pago, respuesta inmediata, evitar desplazamientos al usuario y costos, transparencia</t>
  </si>
  <si>
    <t>Secretaria de Salud</t>
  </si>
  <si>
    <t>Recursos Propios</t>
  </si>
  <si>
    <t>Fortaleciendo el Sistema</t>
  </si>
  <si>
    <t xml:space="preserve">Racionalización de Trámites </t>
  </si>
  <si>
    <t xml:space="preserve">Fecha de Aprobación: </t>
  </si>
  <si>
    <t xml:space="preserve">Código:                    </t>
  </si>
  <si>
    <t xml:space="preserve">Versión: </t>
  </si>
  <si>
    <t xml:space="preserve">Código: </t>
  </si>
  <si>
    <t xml:space="preserve">Fecha de aprobación:  </t>
  </si>
  <si>
    <t>Establecer  estrategias dirigidas a socializar y apropiar nuestro código de integridad.</t>
  </si>
  <si>
    <t>Brindar capacitación sobre Gestión preventiva de conflicto de interés</t>
  </si>
  <si>
    <r>
      <t xml:space="preserve">Identificar los procesos con mayor exposición a este tipo de riesgo  </t>
    </r>
    <r>
      <rPr>
        <sz val="12"/>
        <color theme="1"/>
        <rFont val="Calibri"/>
        <family val="2"/>
        <scheme val="minor"/>
      </rPr>
      <t>Implementar criterios de focalización y priorización para la identificación de beneficiarios de las metas del plan de desarrollo</t>
    </r>
  </si>
  <si>
    <r>
      <t xml:space="preserve">                               </t>
    </r>
    <r>
      <rPr>
        <sz val="12"/>
        <color theme="1"/>
        <rFont val="Calibri"/>
        <family val="2"/>
        <scheme val="minor"/>
      </rPr>
      <t xml:space="preserve">Promover la elaboración de informes con lenguaje claro, de acuerdo con el grupo poblacional a quien va dirigido
</t>
    </r>
  </si>
  <si>
    <t>Impuesto al degüello de ganado mayor</t>
  </si>
  <si>
    <t>Tecnológica</t>
  </si>
  <si>
    <t>Pago en línea por PSE</t>
  </si>
  <si>
    <t>El Pago se realiza de manera presencial en los puntos de pago definidos por la Gobernación</t>
  </si>
  <si>
    <t>Ampliación de los canales de atención, evitar desplazamientos al usuario y reducir costos</t>
  </si>
  <si>
    <t>Sobretasa departamental a la gasolina motor</t>
  </si>
  <si>
    <t>Solicitud de Desestampillaje o Reposición de Estampillas de Productos Gravados con el Impuesto al Consumo</t>
  </si>
  <si>
    <t>Impuesto sobre Vehiculos automotores</t>
  </si>
  <si>
    <t>Seguimiento al tramite a traves de linea telefónica con tecnologia IP</t>
  </si>
  <si>
    <t>No existe una linea telefonica con tecnologia IP que permita realizar seguimiento al tramite</t>
  </si>
  <si>
    <t xml:space="preserve">Habilitar una linea telefónica con tecnologia IP para realizar seguimiento al tramite </t>
  </si>
  <si>
    <t>Ampliacion de los canales para realizar seguimiento electronicamente al tramite, evitando desplazamientos para el usuario y reducir costos</t>
  </si>
  <si>
    <t>Seguimiento al trámite a traves de APP en dispositivos móviles</t>
  </si>
  <si>
    <t>No existe una APP  que permita realizar seguimiento al tramite</t>
  </si>
  <si>
    <t xml:space="preserve">Implementar una APP para realizar seguimiento al tramite </t>
  </si>
  <si>
    <t>Impuesto de Registro</t>
  </si>
  <si>
    <t xml:space="preserve">
Fecha final
</t>
  </si>
  <si>
    <t>Secretaría de Gobierno - Dirección de Asuntos Municipales
Secretaría de Tics</t>
  </si>
  <si>
    <t>6.10 Estandarización de datos
abiertos para intercambio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</si>
</sst>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_-* #,##0.000_-;\-* #,##0.000_-;_-* &quot;-&quot;??_-;_-@_-"/>
    <numFmt numFmtId="165" formatCode="_-* #,##0.00_-;\-* #,##0.00_-;_-* &quot;-&quot;??_-;_-@"/>
    <numFmt numFmtId="166" formatCode="_-* #,##0.000_-;\-* #,##0.000_-;_-* &quot;-&quot;??_-;_-@"/>
    <numFmt numFmtId="167" formatCode="d/m/yyyy"/>
  </numFmts>
  <fonts count="6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2"/>
      <color rgb="FF000000"/>
      <name val="Calibri"/>
      <family val="2"/>
      <scheme val="minor"/>
    </font>
    <font>
      <sz val="12"/>
      <color theme="1"/>
      <name val="Calibri (Cuerpo)"/>
    </font>
    <font>
      <b/>
      <sz val="11"/>
      <color theme="1"/>
      <name val="Calibri"/>
      <family val="2"/>
      <scheme val="minor"/>
    </font>
    <font>
      <sz val="11"/>
      <color theme="1"/>
      <name val="Arial"/>
      <family val="2"/>
    </font>
    <font>
      <sz val="11"/>
      <name val="Calibri"/>
      <family val="2"/>
      <scheme val="minor"/>
    </font>
    <font>
      <sz val="11"/>
      <name val="Arial Narrow"/>
      <family val="2"/>
    </font>
    <font>
      <sz val="11"/>
      <color theme="1"/>
      <name val="Arial Narrow"/>
      <family val="2"/>
    </font>
    <font>
      <b/>
      <sz val="11"/>
      <color theme="1"/>
      <name val="Arial Narrow"/>
      <family val="2"/>
    </font>
    <font>
      <sz val="11"/>
      <name val="Arial Narrow"/>
      <family val="2"/>
    </font>
    <font>
      <sz val="9"/>
      <color theme="1"/>
      <name val="Arial Narrow"/>
      <family val="2"/>
    </font>
    <font>
      <sz val="11"/>
      <color theme="1"/>
      <name val="Arial Narrow"/>
      <family val="2"/>
    </font>
    <font>
      <b/>
      <sz val="11"/>
      <name val="Arial Narrow"/>
      <family val="2"/>
    </font>
    <font>
      <sz val="9"/>
      <name val="Arial Narrow"/>
      <family val="2"/>
    </font>
    <font>
      <b/>
      <sz val="11"/>
      <color theme="1"/>
      <name val="Arial Narrow"/>
      <family val="2"/>
    </font>
    <font>
      <b/>
      <sz val="9"/>
      <name val="Arial Narrow"/>
      <family val="2"/>
    </font>
    <font>
      <sz val="11"/>
      <name val="Calibri"/>
      <family val="2"/>
    </font>
    <font>
      <sz val="12"/>
      <name val="Arial Narrow"/>
      <family val="2"/>
    </font>
    <font>
      <sz val="9"/>
      <color rgb="FFFF0000"/>
      <name val="Arial Narrow"/>
      <family val="2"/>
    </font>
    <font>
      <sz val="10"/>
      <color rgb="FF000000"/>
      <name val="Arial"/>
      <family val="2"/>
    </font>
    <font>
      <sz val="11"/>
      <color rgb="FF000000"/>
      <name val="Arial Narrow"/>
      <family val="2"/>
    </font>
    <font>
      <sz val="11"/>
      <color theme="1"/>
      <name val="Calibri"/>
      <family val="2"/>
    </font>
    <font>
      <sz val="11"/>
      <color rgb="FF000000"/>
      <name val="Arial Narrow"/>
      <family val="2"/>
    </font>
    <font>
      <sz val="11"/>
      <name val="Arial Narrow"/>
      <family val="2"/>
    </font>
    <font>
      <sz val="9"/>
      <color rgb="FF000000"/>
      <name val="Arial Narrow"/>
      <family val="2"/>
    </font>
    <font>
      <sz val="11"/>
      <name val="Calibri"/>
      <family val="2"/>
    </font>
    <font>
      <sz val="9"/>
      <color rgb="FF000000"/>
      <name val="Arial Narrow"/>
      <family val="2"/>
    </font>
    <font>
      <sz val="9"/>
      <color rgb="FF000000"/>
      <name val="&quot;Arial Narrow&quot;"/>
    </font>
    <font>
      <sz val="9"/>
      <name val="&quot;Arial Narrow&quot;"/>
    </font>
    <font>
      <sz val="11"/>
      <color rgb="FFFF0000"/>
      <name val="Arial Narrow"/>
      <family val="2"/>
    </font>
    <font>
      <b/>
      <sz val="11"/>
      <color rgb="FF000000"/>
      <name val="Arial Narrow"/>
      <family val="2"/>
    </font>
    <font>
      <sz val="9"/>
      <name val="Arial Narrow"/>
      <family val="2"/>
    </font>
    <font>
      <sz val="9"/>
      <color rgb="FF38761D"/>
      <name val="Arial Narrow"/>
      <family val="2"/>
    </font>
    <font>
      <sz val="11"/>
      <color rgb="FF000000"/>
      <name val="Calibri"/>
      <family val="2"/>
    </font>
    <font>
      <sz val="11"/>
      <color theme="1"/>
      <name val="Calibri"/>
      <family val="2"/>
      <scheme val="minor"/>
    </font>
    <font>
      <sz val="12"/>
      <name val="Arial"/>
      <family val="2"/>
    </font>
    <font>
      <sz val="11"/>
      <color theme="1"/>
      <name val="Arial Narrow"/>
      <family val="2"/>
    </font>
    <font>
      <sz val="9"/>
      <color theme="1"/>
      <name val="Arial Narrow"/>
      <family val="2"/>
    </font>
    <font>
      <sz val="9"/>
      <color rgb="FF00B050"/>
      <name val="Arial Narrow"/>
      <family val="2"/>
    </font>
    <font>
      <b/>
      <sz val="10"/>
      <name val="Arial Narrow"/>
      <family val="2"/>
    </font>
    <font>
      <b/>
      <sz val="14"/>
      <name val="Calibri"/>
      <family val="2"/>
    </font>
    <font>
      <b/>
      <sz val="14"/>
      <name val="Arial Narrow"/>
      <family val="2"/>
    </font>
    <font>
      <b/>
      <sz val="11"/>
      <color rgb="FFFFFFFF"/>
      <name val="Arial Narrow"/>
      <family val="2"/>
    </font>
    <font>
      <sz val="14"/>
      <name val="Arial Narrow"/>
      <family val="2"/>
    </font>
    <font>
      <b/>
      <sz val="11"/>
      <name val="Calibri"/>
      <family val="2"/>
    </font>
    <font>
      <sz val="10"/>
      <color theme="1"/>
      <name val="Arial"/>
      <family val="2"/>
    </font>
    <font>
      <sz val="11"/>
      <name val="Calibri"/>
      <scheme val="minor"/>
    </font>
    <font>
      <sz val="16"/>
      <name val="Arial"/>
      <family val="2"/>
    </font>
    <font>
      <b/>
      <sz val="16"/>
      <name val="Arial"/>
      <family val="2"/>
    </font>
    <font>
      <b/>
      <sz val="16"/>
      <color rgb="FF000000"/>
      <name val="Arial"/>
      <family val="2"/>
    </font>
    <font>
      <sz val="16"/>
      <color rgb="FF000000"/>
      <name val="Arial"/>
      <family val="2"/>
    </font>
    <font>
      <b/>
      <sz val="16"/>
      <color rgb="FF333300"/>
      <name val="Arial"/>
      <family val="2"/>
    </font>
    <font>
      <sz val="16"/>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2F5496"/>
        <bgColor rgb="FF2F5496"/>
      </patternFill>
    </fill>
    <fill>
      <patternFill patternType="solid">
        <fgColor rgb="FFD6DCE4"/>
        <bgColor rgb="FFD6DCE4"/>
      </patternFill>
    </fill>
    <fill>
      <patternFill patternType="solid">
        <fgColor theme="2" tint="-9.9978637043366805E-2"/>
        <bgColor indexed="64"/>
      </patternFill>
    </fill>
    <fill>
      <patternFill patternType="solid">
        <fgColor rgb="FFCCCCCC"/>
        <bgColor rgb="FFCCCCCC"/>
      </patternFill>
    </fill>
    <fill>
      <patternFill patternType="solid">
        <fgColor rgb="FFBDD6EE"/>
        <bgColor rgb="FFBDD6EE"/>
      </patternFill>
    </fill>
    <fill>
      <patternFill patternType="solid">
        <fgColor rgb="FFFFFFFF"/>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theme="4"/>
      </left>
      <right style="thin">
        <color indexed="64"/>
      </right>
      <top style="medium">
        <color theme="4"/>
      </top>
      <bottom style="thin">
        <color indexed="64"/>
      </bottom>
      <diagonal/>
    </border>
    <border>
      <left style="medium">
        <color theme="4"/>
      </left>
      <right style="thin">
        <color indexed="64"/>
      </right>
      <top/>
      <bottom style="thin">
        <color indexed="64"/>
      </bottom>
      <diagonal/>
    </border>
    <border>
      <left style="medium">
        <color theme="4"/>
      </left>
      <right style="thin">
        <color indexed="64"/>
      </right>
      <top style="thin">
        <color indexed="64"/>
      </top>
      <bottom style="thin">
        <color indexed="64"/>
      </bottom>
      <diagonal/>
    </border>
    <border>
      <left style="medium">
        <color theme="4"/>
      </left>
      <right style="thin">
        <color indexed="64"/>
      </right>
      <top style="thin">
        <color indexed="64"/>
      </top>
      <bottom style="medium">
        <color theme="4"/>
      </bottom>
      <diagonal/>
    </border>
    <border>
      <left style="thin">
        <color indexed="64"/>
      </left>
      <right style="thin">
        <color indexed="64"/>
      </right>
      <top style="medium">
        <color theme="4"/>
      </top>
      <bottom style="thin">
        <color indexed="64"/>
      </bottom>
      <diagonal/>
    </border>
    <border>
      <left style="thin">
        <color indexed="64"/>
      </left>
      <right style="thin">
        <color indexed="64"/>
      </right>
      <top style="thin">
        <color indexed="64"/>
      </top>
      <bottom style="medium">
        <color theme="4"/>
      </bottom>
      <diagonal/>
    </border>
    <border>
      <left style="thin">
        <color indexed="64"/>
      </left>
      <right style="thin">
        <color indexed="64"/>
      </right>
      <top/>
      <bottom style="medium">
        <color theme="4"/>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right style="dashed">
        <color theme="9" tint="-0.24994659260841701"/>
      </right>
      <top/>
      <bottom/>
      <diagonal/>
    </border>
    <border>
      <left/>
      <right style="dashed">
        <color theme="9" tint="-0.24994659260841701"/>
      </right>
      <top style="dotted">
        <color rgb="FF548135"/>
      </top>
      <bottom/>
      <diagonal/>
    </border>
    <border>
      <left style="dotted">
        <color rgb="FF548135"/>
      </left>
      <right style="dotted">
        <color rgb="FF548135"/>
      </right>
      <top/>
      <bottom/>
      <diagonal/>
    </border>
    <border>
      <left style="dashed">
        <color theme="9" tint="-0.24994659260841701"/>
      </left>
      <right/>
      <top/>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otted">
        <color rgb="FF548135"/>
      </top>
      <bottom/>
      <diagonal/>
    </border>
    <border>
      <left style="dashed">
        <color theme="9" tint="-0.24994659260841701"/>
      </left>
      <right/>
      <top style="dashed">
        <color theme="9" tint="-0.24994659260841701"/>
      </top>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right style="dotted">
        <color rgb="FF548135"/>
      </right>
      <top/>
      <bottom/>
      <diagonal/>
    </border>
    <border>
      <left/>
      <right style="dotted">
        <color rgb="FF548135"/>
      </right>
      <top style="dotted">
        <color rgb="FF548135"/>
      </top>
      <bottom style="dotted">
        <color rgb="FF548135"/>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dotted">
        <color rgb="FF548135"/>
      </left>
      <right/>
      <top style="dotted">
        <color indexed="64"/>
      </top>
      <bottom style="dotted">
        <color rgb="FF548135"/>
      </bottom>
      <diagonal/>
    </border>
    <border>
      <left style="hair">
        <color indexed="64"/>
      </left>
      <right style="hair">
        <color indexed="64"/>
      </right>
      <top style="hair">
        <color indexed="64"/>
      </top>
      <bottom style="hair">
        <color indexed="64"/>
      </bottom>
      <diagonal/>
    </border>
    <border>
      <left style="dashed">
        <color theme="9" tint="-0.24994659260841701"/>
      </left>
      <right style="dotted">
        <color rgb="FF548135"/>
      </right>
      <top style="dotted">
        <color rgb="FF548135"/>
      </top>
      <bottom/>
      <diagonal/>
    </border>
    <border>
      <left style="dotted">
        <color rgb="FFE46C0A"/>
      </left>
      <right style="dotted">
        <color rgb="FFE46C0A"/>
      </right>
      <top style="dotted">
        <color rgb="FFE46C0A"/>
      </top>
      <bottom style="dotted">
        <color rgb="FFE46C0A"/>
      </bottom>
      <diagonal/>
    </border>
    <border>
      <left style="dotted">
        <color rgb="FF548135"/>
      </left>
      <right/>
      <top style="dotted">
        <color rgb="FF548135"/>
      </top>
      <bottom style="dotted">
        <color rgb="FF548135"/>
      </bottom>
      <diagonal/>
    </border>
    <border>
      <left style="thin">
        <color rgb="FF000000"/>
      </left>
      <right style="dotted">
        <color rgb="FF548135"/>
      </right>
      <top/>
      <bottom style="dotted">
        <color rgb="FF548135"/>
      </bottom>
      <diagonal/>
    </border>
    <border>
      <left style="thin">
        <color rgb="FF000000"/>
      </left>
      <right style="thin">
        <color rgb="FF000000"/>
      </right>
      <top style="thin">
        <color rgb="FF000000"/>
      </top>
      <bottom/>
      <diagonal/>
    </border>
    <border>
      <left style="dotted">
        <color rgb="FF548135"/>
      </left>
      <right style="thin">
        <color rgb="FF000000"/>
      </right>
      <top/>
      <bottom style="dotted">
        <color rgb="FF548135"/>
      </bottom>
      <diagonal/>
    </border>
    <border>
      <left/>
      <right style="dotted">
        <color rgb="FF548135"/>
      </right>
      <top style="dotted">
        <color rgb="FF548135"/>
      </top>
      <bottom/>
      <diagonal/>
    </border>
    <border>
      <left/>
      <right/>
      <top style="dotted">
        <color rgb="FF548135"/>
      </top>
      <bottom/>
      <diagonal/>
    </border>
    <border>
      <left/>
      <right/>
      <top style="dotted">
        <color rgb="FF548135"/>
      </top>
      <bottom style="dotted">
        <color rgb="FF548135"/>
      </bottom>
      <diagonal/>
    </border>
    <border>
      <left style="thin">
        <color rgb="FF000000"/>
      </left>
      <right style="dotted">
        <color rgb="FF548135"/>
      </right>
      <top style="dotted">
        <color rgb="FF548135"/>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dotted">
        <color rgb="FF548135"/>
      </left>
      <right style="thin">
        <color rgb="FF000000"/>
      </right>
      <top style="dotted">
        <color rgb="FF548135"/>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right style="medium">
        <color indexed="64"/>
      </right>
      <top style="medium">
        <color indexed="64"/>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style="medium">
        <color rgb="FF000000"/>
      </top>
      <bottom/>
      <diagonal/>
    </border>
    <border>
      <left style="medium">
        <color auto="1"/>
      </left>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2E75B5"/>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auto="1"/>
      </left>
      <right/>
      <top style="medium">
        <color auto="1"/>
      </top>
      <bottom style="medium">
        <color auto="1"/>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auto="1"/>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thin">
        <color indexed="64"/>
      </bottom>
      <diagonal/>
    </border>
  </borders>
  <cellStyleXfs count="28">
    <xf numFmtId="0" fontId="0" fillId="0" borderId="0"/>
    <xf numFmtId="0" fontId="6" fillId="0" borderId="0"/>
    <xf numFmtId="0" fontId="13" fillId="0" borderId="0"/>
    <xf numFmtId="9" fontId="8" fillId="0" borderId="0" applyFont="0" applyFill="0" applyBorder="0" applyAlignment="0" applyProtection="0"/>
    <xf numFmtId="43" fontId="1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8" fillId="0" borderId="0"/>
    <xf numFmtId="0" fontId="42" fillId="0" borderId="0"/>
    <xf numFmtId="0" fontId="54" fillId="0" borderId="0"/>
    <xf numFmtId="44" fontId="3"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44" fontId="54" fillId="0" borderId="0" applyFont="0" applyFill="0" applyBorder="0" applyAlignment="0" applyProtection="0"/>
  </cellStyleXfs>
  <cellXfs count="529">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wrapText="1"/>
    </xf>
    <xf numFmtId="0" fontId="13" fillId="0" borderId="0" xfId="2"/>
    <xf numFmtId="0" fontId="13" fillId="0" borderId="0" xfId="2" applyAlignment="1">
      <alignment vertical="center"/>
    </xf>
    <xf numFmtId="0" fontId="14" fillId="0" borderId="0" xfId="2" applyFont="1" applyAlignment="1">
      <alignment wrapText="1"/>
    </xf>
    <xf numFmtId="0" fontId="14" fillId="0" borderId="0" xfId="2" applyFont="1" applyAlignment="1">
      <alignment vertical="center" wrapText="1"/>
    </xf>
    <xf numFmtId="0" fontId="14" fillId="0" borderId="0" xfId="2" applyFont="1" applyAlignment="1">
      <alignment horizontal="center" wrapText="1"/>
    </xf>
    <xf numFmtId="0" fontId="14" fillId="0" borderId="0" xfId="2" applyFont="1" applyAlignment="1">
      <alignment horizontal="center" vertical="center" wrapText="1"/>
    </xf>
    <xf numFmtId="0" fontId="15" fillId="0" borderId="0" xfId="2" applyFont="1" applyAlignment="1" applyProtection="1">
      <alignment horizontal="center" vertical="center"/>
      <protection locked="0"/>
    </xf>
    <xf numFmtId="0" fontId="15" fillId="0" borderId="0" xfId="2" applyFont="1" applyAlignment="1" applyProtection="1">
      <alignment horizontal="center" vertical="center" wrapText="1"/>
      <protection locked="0"/>
    </xf>
    <xf numFmtId="14" fontId="15" fillId="0" borderId="0" xfId="2" applyNumberFormat="1" applyFont="1" applyAlignment="1" applyProtection="1">
      <alignment horizontal="center" vertical="center" wrapText="1"/>
      <protection locked="0"/>
    </xf>
    <xf numFmtId="0" fontId="15" fillId="0" borderId="0" xfId="2" applyFont="1" applyAlignment="1" applyProtection="1">
      <alignment horizontal="center" vertical="center" textRotation="90"/>
      <protection locked="0"/>
    </xf>
    <xf numFmtId="0" fontId="16" fillId="0" borderId="0" xfId="2" applyFont="1" applyAlignment="1" applyProtection="1">
      <alignment horizontal="center" vertical="center" textRotation="90"/>
      <protection hidden="1"/>
    </xf>
    <xf numFmtId="9" fontId="15" fillId="0" borderId="0" xfId="2" applyNumberFormat="1" applyFont="1" applyAlignment="1" applyProtection="1">
      <alignment horizontal="center" vertical="center"/>
      <protection hidden="1"/>
    </xf>
    <xf numFmtId="0" fontId="16" fillId="0" borderId="0" xfId="2" applyFont="1" applyAlignment="1" applyProtection="1">
      <alignment horizontal="center" vertical="center" textRotation="90" wrapText="1"/>
      <protection hidden="1"/>
    </xf>
    <xf numFmtId="0" fontId="15" fillId="0" borderId="0" xfId="2" applyFont="1" applyAlignment="1">
      <alignment horizontal="center" vertical="center" textRotation="90"/>
    </xf>
    <xf numFmtId="1" fontId="15" fillId="0" borderId="0" xfId="3" applyNumberFormat="1" applyFont="1" applyBorder="1" applyAlignment="1" applyProtection="1">
      <alignment horizontal="center" vertical="center" textRotation="90"/>
    </xf>
    <xf numFmtId="0" fontId="15" fillId="0" borderId="0" xfId="2" applyFont="1" applyAlignment="1" applyProtection="1">
      <alignment horizontal="center" vertical="center" textRotation="90" wrapText="1"/>
      <protection locked="0"/>
    </xf>
    <xf numFmtId="0" fontId="17" fillId="0" borderId="0" xfId="2" applyFont="1" applyAlignment="1">
      <alignment horizontal="center" vertical="center" textRotation="90"/>
    </xf>
    <xf numFmtId="0" fontId="18" fillId="0" borderId="0" xfId="2" applyFont="1" applyAlignment="1" applyProtection="1">
      <alignment horizontal="justify" vertical="center" wrapText="1"/>
      <protection locked="0"/>
    </xf>
    <xf numFmtId="0" fontId="16" fillId="0" borderId="0" xfId="2" applyFont="1" applyAlignment="1" applyProtection="1">
      <alignment horizontal="center" vertical="center" wrapText="1"/>
      <protection hidden="1"/>
    </xf>
    <xf numFmtId="9" fontId="15" fillId="0" borderId="0" xfId="2" applyNumberFormat="1" applyFont="1" applyAlignment="1" applyProtection="1">
      <alignment horizontal="center" vertical="center" wrapText="1"/>
      <protection hidden="1"/>
    </xf>
    <xf numFmtId="43" fontId="15" fillId="0" borderId="0" xfId="4" applyFont="1" applyBorder="1" applyAlignment="1" applyProtection="1">
      <alignment horizontal="center" vertical="center" wrapText="1"/>
      <protection locked="0"/>
    </xf>
    <xf numFmtId="164" fontId="15" fillId="0" borderId="0" xfId="4" applyNumberFormat="1" applyFont="1" applyBorder="1" applyAlignment="1" applyProtection="1">
      <alignment horizontal="center" vertical="center" wrapText="1"/>
      <protection locked="0"/>
    </xf>
    <xf numFmtId="9" fontId="19" fillId="0" borderId="0" xfId="2" applyNumberFormat="1" applyFont="1" applyAlignment="1" applyProtection="1">
      <alignment horizontal="center" vertical="center" wrapText="1"/>
      <protection locked="0"/>
    </xf>
    <xf numFmtId="9" fontId="19" fillId="0" borderId="0" xfId="2" applyNumberFormat="1" applyFont="1" applyAlignment="1" applyProtection="1">
      <alignment horizontal="center" vertical="center" wrapText="1"/>
      <protection hidden="1"/>
    </xf>
    <xf numFmtId="0" fontId="19" fillId="0" borderId="0" xfId="2" applyFont="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16" fillId="0" borderId="20" xfId="2" applyFont="1" applyBorder="1" applyAlignment="1" applyProtection="1">
      <alignment vertical="center" wrapText="1"/>
      <protection hidden="1"/>
    </xf>
    <xf numFmtId="0" fontId="20" fillId="0" borderId="0" xfId="2" applyFont="1" applyAlignment="1">
      <alignment horizontal="left" vertical="center"/>
    </xf>
    <xf numFmtId="14" fontId="19" fillId="0" borderId="21" xfId="2" applyNumberFormat="1" applyFont="1" applyBorder="1" applyAlignment="1" applyProtection="1">
      <alignment horizontal="center" vertical="center" wrapText="1"/>
      <protection locked="0"/>
    </xf>
    <xf numFmtId="0" fontId="14" fillId="0" borderId="21" xfId="2" applyFont="1" applyBorder="1" applyAlignment="1" applyProtection="1">
      <alignment horizontal="center" vertical="center" wrapText="1"/>
      <protection locked="0"/>
    </xf>
    <xf numFmtId="0" fontId="14" fillId="0" borderId="22" xfId="2" applyFont="1" applyBorder="1" applyAlignment="1" applyProtection="1">
      <alignment horizontal="center" vertical="center" textRotation="90"/>
      <protection locked="0"/>
    </xf>
    <xf numFmtId="0" fontId="20" fillId="0" borderId="22" xfId="2" applyFont="1" applyBorder="1" applyAlignment="1" applyProtection="1">
      <alignment horizontal="center" vertical="center" textRotation="90"/>
      <protection hidden="1"/>
    </xf>
    <xf numFmtId="9" fontId="14" fillId="0" borderId="22" xfId="2" applyNumberFormat="1" applyFont="1" applyBorder="1" applyAlignment="1" applyProtection="1">
      <alignment horizontal="center" vertical="center"/>
      <protection hidden="1"/>
    </xf>
    <xf numFmtId="0" fontId="20" fillId="0" borderId="22" xfId="2" applyFont="1" applyBorder="1" applyAlignment="1" applyProtection="1">
      <alignment horizontal="center" vertical="center" textRotation="90" wrapText="1"/>
      <protection hidden="1"/>
    </xf>
    <xf numFmtId="0" fontId="14" fillId="0" borderId="22" xfId="2" applyFont="1" applyBorder="1" applyAlignment="1">
      <alignment horizontal="center" vertical="center" textRotation="90"/>
    </xf>
    <xf numFmtId="0" fontId="14" fillId="0" borderId="21" xfId="2" applyFont="1" applyBorder="1" applyAlignment="1">
      <alignment horizontal="center" vertical="center" textRotation="90"/>
    </xf>
    <xf numFmtId="1" fontId="14" fillId="0" borderId="21" xfId="5" applyNumberFormat="1" applyFont="1" applyBorder="1" applyAlignment="1" applyProtection="1">
      <alignment horizontal="center" vertical="center" textRotation="90"/>
    </xf>
    <xf numFmtId="0" fontId="14" fillId="0" borderId="21" xfId="2" applyFont="1" applyBorder="1" applyAlignment="1" applyProtection="1">
      <alignment horizontal="center" vertical="center" textRotation="90" wrapText="1"/>
      <protection locked="0"/>
    </xf>
    <xf numFmtId="0" fontId="14" fillId="0" borderId="21" xfId="2" applyFont="1" applyBorder="1" applyAlignment="1" applyProtection="1">
      <alignment horizontal="center" vertical="center" textRotation="90"/>
      <protection locked="0"/>
    </xf>
    <xf numFmtId="0" fontId="21" fillId="0" borderId="21" xfId="2" applyFont="1" applyBorder="1" applyAlignment="1" applyProtection="1">
      <alignment horizontal="justify" vertical="center" wrapText="1"/>
      <protection locked="0"/>
    </xf>
    <xf numFmtId="0" fontId="19" fillId="0" borderId="21" xfId="2" applyFont="1" applyBorder="1" applyAlignment="1" applyProtection="1">
      <alignment horizontal="center" vertical="center"/>
      <protection locked="0"/>
    </xf>
    <xf numFmtId="0" fontId="22" fillId="0" borderId="22" xfId="2" applyFont="1" applyBorder="1" applyAlignment="1" applyProtection="1">
      <alignment horizontal="center" vertical="center" wrapText="1"/>
      <protection hidden="1"/>
    </xf>
    <xf numFmtId="9" fontId="19" fillId="0" borderId="22" xfId="2" applyNumberFormat="1" applyFont="1" applyBorder="1" applyAlignment="1" applyProtection="1">
      <alignment horizontal="center" vertical="center" wrapText="1"/>
      <protection hidden="1"/>
    </xf>
    <xf numFmtId="43" fontId="19" fillId="0" borderId="22" xfId="4" applyFont="1" applyBorder="1" applyAlignment="1" applyProtection="1">
      <alignment horizontal="center" vertical="center" wrapText="1"/>
      <protection locked="0"/>
    </xf>
    <xf numFmtId="164" fontId="19" fillId="0" borderId="22" xfId="4" applyNumberFormat="1" applyFont="1" applyBorder="1" applyAlignment="1" applyProtection="1">
      <alignment horizontal="center" vertical="center" wrapText="1"/>
      <protection locked="0"/>
    </xf>
    <xf numFmtId="9" fontId="19" fillId="0" borderId="22" xfId="2" applyNumberFormat="1" applyFont="1" applyBorder="1" applyAlignment="1" applyProtection="1">
      <alignment horizontal="center" vertical="center" wrapText="1"/>
      <protection locked="0"/>
    </xf>
    <xf numFmtId="0" fontId="19" fillId="0" borderId="22" xfId="2" applyFont="1" applyBorder="1" applyAlignment="1" applyProtection="1">
      <alignment horizontal="center" vertical="center"/>
      <protection locked="0"/>
    </xf>
    <xf numFmtId="0" fontId="19" fillId="0" borderId="22" xfId="2" applyFont="1" applyBorder="1" applyAlignment="1" applyProtection="1">
      <alignment horizontal="center" vertical="center" wrapText="1"/>
      <protection locked="0"/>
    </xf>
    <xf numFmtId="0" fontId="14" fillId="0" borderId="22" xfId="2" applyFont="1" applyBorder="1" applyAlignment="1" applyProtection="1">
      <alignment horizontal="center" vertical="center" wrapText="1"/>
      <protection locked="0"/>
    </xf>
    <xf numFmtId="0" fontId="14" fillId="0" borderId="23" xfId="2" applyFont="1" applyBorder="1" applyAlignment="1" applyProtection="1">
      <alignment vertical="center" wrapText="1"/>
      <protection locked="0"/>
    </xf>
    <xf numFmtId="0" fontId="20" fillId="0" borderId="20" xfId="2" applyFont="1" applyBorder="1" applyAlignment="1" applyProtection="1">
      <alignment vertical="center" textRotation="90" wrapText="1"/>
      <protection hidden="1"/>
    </xf>
    <xf numFmtId="0" fontId="14" fillId="0" borderId="20" xfId="2" applyFont="1" applyBorder="1" applyAlignment="1">
      <alignment vertical="center" textRotation="90"/>
    </xf>
    <xf numFmtId="0" fontId="14" fillId="0" borderId="23" xfId="2" applyFont="1" applyBorder="1" applyAlignment="1">
      <alignment vertical="center" textRotation="90"/>
    </xf>
    <xf numFmtId="1" fontId="14" fillId="0" borderId="23" xfId="5" applyNumberFormat="1" applyFont="1" applyFill="1" applyBorder="1" applyAlignment="1" applyProtection="1">
      <alignment vertical="center" textRotation="90"/>
    </xf>
    <xf numFmtId="0" fontId="14" fillId="0" borderId="23" xfId="2" applyFont="1" applyBorder="1" applyAlignment="1" applyProtection="1">
      <alignment vertical="center" textRotation="90" wrapText="1"/>
      <protection locked="0"/>
    </xf>
    <xf numFmtId="0" fontId="14" fillId="0" borderId="23" xfId="2" applyFont="1" applyBorder="1" applyAlignment="1" applyProtection="1">
      <alignment vertical="center" textRotation="90"/>
      <protection locked="0"/>
    </xf>
    <xf numFmtId="0" fontId="21" fillId="0" borderId="23" xfId="2" applyFont="1" applyBorder="1" applyAlignment="1" applyProtection="1">
      <alignment vertical="center" wrapText="1"/>
      <protection locked="0"/>
    </xf>
    <xf numFmtId="0" fontId="14" fillId="0" borderId="20" xfId="2" applyFont="1" applyBorder="1" applyAlignment="1" applyProtection="1">
      <alignment vertical="center" wrapText="1"/>
      <protection locked="0"/>
    </xf>
    <xf numFmtId="1" fontId="14" fillId="0" borderId="20" xfId="5" applyNumberFormat="1" applyFont="1" applyFill="1" applyBorder="1" applyAlignment="1" applyProtection="1">
      <alignment vertical="center" textRotation="90"/>
    </xf>
    <xf numFmtId="0" fontId="14" fillId="0" borderId="20" xfId="2" applyFont="1" applyBorder="1" applyAlignment="1" applyProtection="1">
      <alignment vertical="center" textRotation="90" wrapText="1"/>
      <protection locked="0"/>
    </xf>
    <xf numFmtId="0" fontId="14" fillId="0" borderId="20" xfId="2" applyFont="1" applyBorder="1" applyAlignment="1" applyProtection="1">
      <alignment vertical="center" textRotation="90"/>
      <protection locked="0"/>
    </xf>
    <xf numFmtId="0" fontId="21" fillId="0" borderId="20" xfId="2" applyFont="1" applyBorder="1" applyAlignment="1" applyProtection="1">
      <alignment vertical="center" wrapText="1"/>
      <protection locked="0"/>
    </xf>
    <xf numFmtId="0" fontId="14" fillId="0" borderId="22" xfId="2" applyFont="1" applyBorder="1" applyAlignment="1" applyProtection="1">
      <alignment vertical="center" wrapText="1"/>
      <protection locked="0"/>
    </xf>
    <xf numFmtId="1" fontId="14" fillId="0" borderId="21" xfId="3" applyNumberFormat="1" applyFont="1" applyBorder="1" applyAlignment="1" applyProtection="1">
      <alignment horizontal="center" vertical="center" textRotation="90"/>
    </xf>
    <xf numFmtId="0" fontId="19" fillId="0" borderId="21" xfId="2" applyFont="1" applyBorder="1" applyAlignment="1" applyProtection="1">
      <alignment horizontal="center" vertical="center" textRotation="90"/>
      <protection locked="0"/>
    </xf>
    <xf numFmtId="0" fontId="21" fillId="0" borderId="22" xfId="2" applyFont="1" applyBorder="1" applyAlignment="1" applyProtection="1">
      <alignment vertical="center" wrapText="1"/>
      <protection locked="0"/>
    </xf>
    <xf numFmtId="0" fontId="18" fillId="0" borderId="21" xfId="2" applyFont="1" applyBorder="1" applyAlignment="1" applyProtection="1">
      <alignment horizontal="justify" vertical="center" wrapText="1"/>
      <protection locked="0"/>
    </xf>
    <xf numFmtId="43" fontId="15" fillId="0" borderId="22" xfId="4" applyFont="1" applyBorder="1" applyAlignment="1" applyProtection="1">
      <alignment horizontal="center" vertical="center" wrapText="1"/>
      <protection locked="0"/>
    </xf>
    <xf numFmtId="0" fontId="15" fillId="0" borderId="21" xfId="2" applyFont="1" applyBorder="1" applyAlignment="1" applyProtection="1">
      <alignment horizontal="center" vertical="center" wrapText="1"/>
      <protection locked="0"/>
    </xf>
    <xf numFmtId="0" fontId="15" fillId="0" borderId="21" xfId="2" applyFont="1" applyBorder="1" applyAlignment="1" applyProtection="1">
      <alignment horizontal="center" vertical="center" textRotation="90"/>
      <protection locked="0"/>
    </xf>
    <xf numFmtId="0" fontId="15" fillId="0" borderId="21" xfId="2" applyFont="1" applyBorder="1" applyAlignment="1">
      <alignment horizontal="center" vertical="center" textRotation="90"/>
    </xf>
    <xf numFmtId="0" fontId="15" fillId="0" borderId="21" xfId="2" applyFont="1" applyBorder="1" applyAlignment="1" applyProtection="1">
      <alignment horizontal="center" vertical="center"/>
      <protection locked="0"/>
    </xf>
    <xf numFmtId="14" fontId="15" fillId="0" borderId="21" xfId="2" applyNumberFormat="1" applyFont="1" applyBorder="1" applyAlignment="1" applyProtection="1">
      <alignment horizontal="center" vertical="center" wrapText="1"/>
      <protection locked="0"/>
    </xf>
    <xf numFmtId="0" fontId="19" fillId="0" borderId="21" xfId="2" applyFont="1" applyBorder="1" applyAlignment="1" applyProtection="1">
      <alignment horizontal="center" vertical="center" wrapText="1"/>
      <protection locked="0"/>
    </xf>
    <xf numFmtId="0" fontId="19" fillId="0" borderId="21" xfId="2" applyFont="1" applyBorder="1" applyAlignment="1" applyProtection="1">
      <alignment horizontal="left" vertical="center" wrapText="1"/>
      <protection locked="0"/>
    </xf>
    <xf numFmtId="0" fontId="19" fillId="0" borderId="22" xfId="2" applyFont="1" applyBorder="1" applyAlignment="1" applyProtection="1">
      <alignment horizontal="center" vertical="center" textRotation="90"/>
      <protection locked="0"/>
    </xf>
    <xf numFmtId="0" fontId="21" fillId="0" borderId="22" xfId="2" applyFont="1" applyBorder="1" applyAlignment="1" applyProtection="1">
      <alignment horizontal="left" vertical="center" wrapText="1"/>
      <protection locked="0"/>
    </xf>
    <xf numFmtId="0" fontId="14" fillId="0" borderId="21" xfId="2" applyFont="1" applyBorder="1" applyAlignment="1" applyProtection="1">
      <alignment horizontal="center" vertical="center"/>
      <protection locked="0"/>
    </xf>
    <xf numFmtId="14" fontId="14" fillId="0" borderId="21" xfId="2" applyNumberFormat="1" applyFont="1" applyBorder="1" applyAlignment="1" applyProtection="1">
      <alignment horizontal="center" vertical="center" wrapText="1"/>
      <protection locked="0"/>
    </xf>
    <xf numFmtId="43" fontId="14" fillId="0" borderId="22" xfId="4" applyFont="1" applyBorder="1" applyAlignment="1" applyProtection="1">
      <alignment horizontal="center" vertical="center" wrapText="1"/>
      <protection locked="0"/>
    </xf>
    <xf numFmtId="0" fontId="14" fillId="0" borderId="31" xfId="2" applyFont="1" applyBorder="1" applyAlignment="1">
      <alignment horizontal="center" vertical="center" wrapText="1"/>
    </xf>
    <xf numFmtId="14" fontId="14" fillId="0" borderId="31" xfId="2" applyNumberFormat="1" applyFont="1" applyBorder="1" applyAlignment="1">
      <alignment horizontal="center" vertical="center" wrapText="1"/>
    </xf>
    <xf numFmtId="0" fontId="14" fillId="0" borderId="28" xfId="2" applyFont="1" applyBorder="1" applyAlignment="1">
      <alignment horizontal="center" vertical="center" textRotation="90"/>
    </xf>
    <xf numFmtId="0" fontId="14" fillId="0" borderId="31" xfId="2" applyFont="1" applyBorder="1" applyAlignment="1">
      <alignment horizontal="center" vertical="center" textRotation="90"/>
    </xf>
    <xf numFmtId="1" fontId="14" fillId="0" borderId="31" xfId="2" applyNumberFormat="1" applyFont="1" applyBorder="1" applyAlignment="1">
      <alignment horizontal="center" vertical="center" textRotation="90"/>
    </xf>
    <xf numFmtId="0" fontId="14" fillId="0" borderId="31" xfId="2" applyFont="1" applyBorder="1" applyAlignment="1">
      <alignment horizontal="center" vertical="center" textRotation="90" wrapText="1"/>
    </xf>
    <xf numFmtId="0" fontId="21" fillId="0" borderId="31" xfId="2" applyFont="1" applyBorder="1" applyAlignment="1">
      <alignment horizontal="left" vertical="center" wrapText="1"/>
    </xf>
    <xf numFmtId="0" fontId="14" fillId="0" borderId="31" xfId="2" applyFont="1" applyBorder="1" applyAlignment="1">
      <alignment horizontal="center" vertical="center"/>
    </xf>
    <xf numFmtId="165" fontId="14" fillId="0" borderId="28" xfId="2" applyNumberFormat="1" applyFont="1" applyBorder="1" applyAlignment="1">
      <alignment horizontal="center" vertical="center" wrapText="1"/>
    </xf>
    <xf numFmtId="0" fontId="14" fillId="0" borderId="28" xfId="2" applyFont="1" applyBorder="1" applyAlignment="1">
      <alignment horizontal="center" vertical="center" wrapText="1"/>
    </xf>
    <xf numFmtId="0" fontId="14" fillId="0" borderId="26" xfId="2" applyFont="1" applyBorder="1" applyAlignment="1">
      <alignment vertical="center" wrapText="1"/>
    </xf>
    <xf numFmtId="0" fontId="14" fillId="0" borderId="28" xfId="2" applyFont="1" applyBorder="1" applyAlignment="1">
      <alignment vertical="center" wrapText="1"/>
    </xf>
    <xf numFmtId="0" fontId="25" fillId="0" borderId="21" xfId="2" applyFont="1" applyBorder="1" applyAlignment="1" applyProtection="1">
      <alignment horizontal="justify" vertical="center" wrapText="1"/>
      <protection locked="0"/>
    </xf>
    <xf numFmtId="0" fontId="14" fillId="0" borderId="28" xfId="2" applyFont="1" applyBorder="1" applyAlignment="1">
      <alignment horizontal="center" vertical="center" textRotation="90" wrapText="1"/>
    </xf>
    <xf numFmtId="0" fontId="20" fillId="0" borderId="28" xfId="2" applyFont="1" applyBorder="1" applyAlignment="1">
      <alignment horizontal="center" vertical="center" textRotation="90" wrapText="1"/>
    </xf>
    <xf numFmtId="9" fontId="14" fillId="0" borderId="28" xfId="2" applyNumberFormat="1" applyFont="1" applyBorder="1" applyAlignment="1">
      <alignment horizontal="center" vertical="center" wrapText="1"/>
    </xf>
    <xf numFmtId="1" fontId="14" fillId="0" borderId="31" xfId="2" applyNumberFormat="1" applyFont="1" applyBorder="1" applyAlignment="1">
      <alignment horizontal="center" vertical="center" textRotation="90" wrapText="1"/>
    </xf>
    <xf numFmtId="0" fontId="25" fillId="0" borderId="21" xfId="2" applyFont="1" applyBorder="1" applyAlignment="1" applyProtection="1">
      <alignment horizontal="left" vertical="center" wrapText="1"/>
      <protection locked="0"/>
    </xf>
    <xf numFmtId="0" fontId="20" fillId="0" borderId="28" xfId="2" applyFont="1" applyBorder="1" applyAlignment="1">
      <alignment horizontal="center" vertical="center" wrapText="1"/>
    </xf>
    <xf numFmtId="166" fontId="14" fillId="0" borderId="28" xfId="2" applyNumberFormat="1" applyFont="1" applyBorder="1" applyAlignment="1">
      <alignment horizontal="center" vertical="center" wrapText="1"/>
    </xf>
    <xf numFmtId="0" fontId="14" fillId="0" borderId="26" xfId="2" applyFont="1" applyBorder="1" applyAlignment="1">
      <alignment horizontal="center" vertical="center" wrapText="1"/>
    </xf>
    <xf numFmtId="0" fontId="14" fillId="0" borderId="21" xfId="2" applyFont="1" applyBorder="1" applyAlignment="1" applyProtection="1">
      <alignment vertical="center" wrapText="1"/>
      <protection locked="0"/>
    </xf>
    <xf numFmtId="0" fontId="19" fillId="0" borderId="21" xfId="2" applyFont="1" applyBorder="1" applyAlignment="1" applyProtection="1">
      <alignment vertical="center" wrapText="1"/>
      <protection locked="0"/>
    </xf>
    <xf numFmtId="14" fontId="19" fillId="0" borderId="21" xfId="6" applyNumberFormat="1" applyFont="1" applyBorder="1" applyAlignment="1" applyProtection="1">
      <alignment horizontal="center" vertical="center" wrapText="1"/>
      <protection locked="0"/>
    </xf>
    <xf numFmtId="0" fontId="19" fillId="0" borderId="21" xfId="6" applyFont="1" applyBorder="1" applyAlignment="1" applyProtection="1">
      <alignment horizontal="center" vertical="center" wrapText="1"/>
      <protection locked="0"/>
    </xf>
    <xf numFmtId="0" fontId="19" fillId="0" borderId="21" xfId="6" applyFont="1" applyBorder="1" applyAlignment="1" applyProtection="1">
      <alignment horizontal="left" vertical="center" wrapText="1"/>
      <protection locked="0"/>
    </xf>
    <xf numFmtId="0" fontId="20" fillId="0" borderId="28" xfId="2" applyFont="1" applyBorder="1" applyAlignment="1">
      <alignment horizontal="center" vertical="center" textRotation="90"/>
    </xf>
    <xf numFmtId="9" fontId="14" fillId="0" borderId="28" xfId="2" applyNumberFormat="1" applyFont="1" applyBorder="1" applyAlignment="1">
      <alignment horizontal="center" vertical="center"/>
    </xf>
    <xf numFmtId="0" fontId="18" fillId="0" borderId="21" xfId="7" applyFont="1" applyBorder="1" applyAlignment="1" applyProtection="1">
      <alignment horizontal="justify" vertical="center" wrapText="1"/>
      <protection locked="0"/>
    </xf>
    <xf numFmtId="0" fontId="14" fillId="0" borderId="28" xfId="2" applyFont="1" applyBorder="1" applyAlignment="1">
      <alignment horizontal="center" vertical="center"/>
    </xf>
    <xf numFmtId="167" fontId="19" fillId="0" borderId="31" xfId="2" applyNumberFormat="1" applyFont="1" applyBorder="1" applyAlignment="1">
      <alignment horizontal="center" vertical="center" wrapText="1"/>
    </xf>
    <xf numFmtId="0" fontId="19" fillId="0" borderId="31" xfId="2" applyFont="1" applyBorder="1" applyAlignment="1">
      <alignment horizontal="center" vertical="center" wrapText="1"/>
    </xf>
    <xf numFmtId="0" fontId="27" fillId="0" borderId="0" xfId="2" applyFont="1" applyAlignment="1">
      <alignment vertical="center" wrapText="1"/>
    </xf>
    <xf numFmtId="0" fontId="18" fillId="0" borderId="31" xfId="2" applyFont="1" applyBorder="1" applyAlignment="1">
      <alignment horizontal="left" vertical="center" wrapText="1"/>
    </xf>
    <xf numFmtId="0" fontId="28" fillId="0" borderId="0" xfId="2" applyFont="1" applyAlignment="1">
      <alignment horizontal="center" vertical="center" wrapText="1"/>
    </xf>
    <xf numFmtId="0" fontId="19" fillId="0" borderId="34" xfId="2" applyFont="1" applyBorder="1" applyAlignment="1">
      <alignment horizontal="center" vertical="center" wrapText="1"/>
    </xf>
    <xf numFmtId="0" fontId="29" fillId="0" borderId="0" xfId="2" applyFont="1"/>
    <xf numFmtId="0" fontId="19" fillId="0" borderId="26" xfId="2" applyFont="1" applyBorder="1" applyAlignment="1">
      <alignment vertical="center" wrapText="1"/>
    </xf>
    <xf numFmtId="167" fontId="14" fillId="0" borderId="31" xfId="2" applyNumberFormat="1" applyFont="1" applyBorder="1" applyAlignment="1">
      <alignment horizontal="center" vertical="center" wrapText="1"/>
    </xf>
    <xf numFmtId="0" fontId="30" fillId="0" borderId="0" xfId="8" applyFont="1" applyAlignment="1">
      <alignment horizontal="center" vertical="center" wrapText="1"/>
    </xf>
    <xf numFmtId="0" fontId="21" fillId="0" borderId="31" xfId="9" applyFont="1" applyBorder="1" applyAlignment="1">
      <alignment horizontal="left" vertical="center" wrapText="1"/>
    </xf>
    <xf numFmtId="0" fontId="32" fillId="0" borderId="0" xfId="9" applyFont="1" applyAlignment="1">
      <alignment wrapText="1"/>
    </xf>
    <xf numFmtId="0" fontId="31" fillId="0" borderId="32" xfId="8" applyFont="1" applyBorder="1" applyAlignment="1">
      <alignment horizontal="center" vertical="center" wrapText="1"/>
    </xf>
    <xf numFmtId="0" fontId="14" fillId="0" borderId="32" xfId="2" applyFont="1" applyBorder="1" applyAlignment="1">
      <alignment vertical="center" wrapText="1"/>
    </xf>
    <xf numFmtId="167" fontId="28" fillId="0" borderId="0" xfId="2" applyNumberFormat="1" applyFont="1" applyAlignment="1">
      <alignment horizontal="center" vertical="center" wrapText="1"/>
    </xf>
    <xf numFmtId="0" fontId="24" fillId="0" borderId="38" xfId="2" applyFont="1" applyBorder="1" applyAlignment="1">
      <alignment wrapText="1"/>
    </xf>
    <xf numFmtId="0" fontId="32" fillId="0" borderId="0" xfId="2" applyFont="1" applyAlignment="1">
      <alignment wrapText="1"/>
    </xf>
    <xf numFmtId="0" fontId="30" fillId="0" borderId="0" xfId="10" applyFont="1" applyAlignment="1">
      <alignment horizontal="center" vertical="center" wrapText="1"/>
    </xf>
    <xf numFmtId="14" fontId="19" fillId="0" borderId="39" xfId="11" applyNumberFormat="1" applyFont="1" applyBorder="1" applyAlignment="1" applyProtection="1">
      <alignment horizontal="center" vertical="center" wrapText="1"/>
      <protection locked="0"/>
    </xf>
    <xf numFmtId="0" fontId="30" fillId="0" borderId="39" xfId="11" applyFont="1" applyBorder="1" applyAlignment="1">
      <alignment horizontal="center" vertical="center" wrapText="1"/>
    </xf>
    <xf numFmtId="0" fontId="33" fillId="0" borderId="39" xfId="11" applyFont="1" applyBorder="1" applyAlignment="1">
      <alignment vertical="center" wrapText="1"/>
    </xf>
    <xf numFmtId="0" fontId="34" fillId="0" borderId="0" xfId="12" applyFont="1" applyAlignment="1">
      <alignment vertical="center" wrapText="1"/>
    </xf>
    <xf numFmtId="0" fontId="28" fillId="0" borderId="0" xfId="2" applyFont="1" applyAlignment="1">
      <alignment horizontal="center" wrapText="1"/>
    </xf>
    <xf numFmtId="167" fontId="19" fillId="0" borderId="31" xfId="13" applyNumberFormat="1" applyFont="1" applyBorder="1" applyAlignment="1">
      <alignment horizontal="center" vertical="center" wrapText="1"/>
    </xf>
    <xf numFmtId="0" fontId="19" fillId="0" borderId="21" xfId="14" applyFont="1" applyBorder="1" applyAlignment="1" applyProtection="1">
      <alignment horizontal="center" vertical="center" wrapText="1"/>
      <protection locked="0"/>
    </xf>
    <xf numFmtId="0" fontId="19" fillId="0" borderId="21" xfId="14" applyFont="1" applyBorder="1" applyAlignment="1" applyProtection="1">
      <alignment horizontal="left" vertical="center" wrapText="1"/>
      <protection locked="0"/>
    </xf>
    <xf numFmtId="0" fontId="18" fillId="0" borderId="21" xfId="15" applyFont="1" applyBorder="1" applyAlignment="1" applyProtection="1">
      <alignment horizontal="justify" vertical="center" wrapText="1"/>
      <protection locked="0"/>
    </xf>
    <xf numFmtId="0" fontId="19" fillId="0" borderId="22" xfId="16" applyFont="1" applyBorder="1" applyAlignment="1" applyProtection="1">
      <alignment horizontal="center" vertical="center" wrapText="1"/>
      <protection locked="0"/>
    </xf>
    <xf numFmtId="0" fontId="19" fillId="0" borderId="31" xfId="13" applyFont="1" applyBorder="1" applyAlignment="1">
      <alignment horizontal="center" vertical="center" wrapText="1"/>
    </xf>
    <xf numFmtId="0" fontId="19" fillId="0" borderId="31" xfId="13" applyFont="1" applyBorder="1" applyAlignment="1">
      <alignment horizontal="left" vertical="center" wrapText="1"/>
    </xf>
    <xf numFmtId="0" fontId="18" fillId="0" borderId="21" xfId="17" applyFont="1" applyBorder="1" applyAlignment="1" applyProtection="1">
      <alignment horizontal="justify" vertical="center" wrapText="1"/>
      <protection locked="0"/>
    </xf>
    <xf numFmtId="0" fontId="19" fillId="0" borderId="26" xfId="13" applyFont="1" applyBorder="1" applyAlignment="1">
      <alignment vertical="center" wrapText="1"/>
    </xf>
    <xf numFmtId="167" fontId="19" fillId="5" borderId="31" xfId="2" applyNumberFormat="1" applyFont="1" applyFill="1" applyBorder="1" applyAlignment="1">
      <alignment horizontal="center" vertical="center" wrapText="1"/>
    </xf>
    <xf numFmtId="0" fontId="19" fillId="0" borderId="31" xfId="2" applyFont="1" applyBorder="1" applyAlignment="1">
      <alignment horizontal="left" vertical="center" wrapText="1"/>
    </xf>
    <xf numFmtId="0" fontId="19" fillId="0" borderId="28" xfId="2" applyFont="1" applyBorder="1" applyAlignment="1">
      <alignment horizontal="center" vertical="center" textRotation="90" wrapText="1"/>
    </xf>
    <xf numFmtId="0" fontId="19" fillId="0" borderId="28" xfId="13" applyFont="1" applyBorder="1" applyAlignment="1">
      <alignment horizontal="left" vertical="center" wrapText="1"/>
    </xf>
    <xf numFmtId="0" fontId="19" fillId="0" borderId="28" xfId="13" applyFont="1" applyBorder="1" applyAlignment="1">
      <alignment horizontal="center" vertical="center" textRotation="90" wrapText="1"/>
    </xf>
    <xf numFmtId="0" fontId="35" fillId="0" borderId="0" xfId="13" applyFont="1" applyAlignment="1">
      <alignment horizontal="left" wrapText="1"/>
    </xf>
    <xf numFmtId="0" fontId="19" fillId="0" borderId="26" xfId="13" applyFont="1" applyBorder="1" applyAlignment="1">
      <alignment horizontal="center" vertical="center" wrapText="1"/>
    </xf>
    <xf numFmtId="0" fontId="19" fillId="0" borderId="28" xfId="13" applyFont="1" applyBorder="1" applyAlignment="1">
      <alignment horizontal="center" vertical="center" wrapText="1"/>
    </xf>
    <xf numFmtId="0" fontId="36" fillId="0" borderId="0" xfId="13" applyFont="1" applyAlignment="1">
      <alignment horizontal="left" wrapText="1"/>
    </xf>
    <xf numFmtId="0" fontId="19" fillId="3" borderId="31" xfId="13" applyFont="1" applyFill="1" applyBorder="1" applyAlignment="1">
      <alignment horizontal="center" vertical="center" wrapText="1"/>
    </xf>
    <xf numFmtId="0" fontId="19" fillId="6" borderId="31" xfId="13" applyFont="1" applyFill="1" applyBorder="1" applyAlignment="1">
      <alignment horizontal="center" vertical="center" wrapText="1"/>
    </xf>
    <xf numFmtId="0" fontId="37" fillId="0" borderId="0" xfId="13" applyFont="1" applyAlignment="1">
      <alignment horizontal="left" vertical="center" wrapText="1"/>
    </xf>
    <xf numFmtId="0" fontId="19" fillId="0" borderId="40" xfId="13" applyFont="1" applyBorder="1" applyAlignment="1">
      <alignment horizontal="center" vertical="center" textRotation="90" wrapText="1"/>
    </xf>
    <xf numFmtId="0" fontId="21" fillId="0" borderId="29" xfId="13" applyFont="1" applyBorder="1" applyAlignment="1">
      <alignment vertical="center" wrapText="1"/>
    </xf>
    <xf numFmtId="0" fontId="19" fillId="0" borderId="32" xfId="13" applyFont="1" applyBorder="1" applyAlignment="1">
      <alignment horizontal="center" vertical="center" wrapText="1"/>
    </xf>
    <xf numFmtId="0" fontId="14" fillId="3" borderId="22" xfId="2" applyFont="1" applyFill="1" applyBorder="1" applyAlignment="1">
      <alignment horizontal="center" vertical="center" textRotation="90"/>
    </xf>
    <xf numFmtId="0" fontId="19" fillId="3" borderId="22" xfId="2" applyFont="1" applyFill="1" applyBorder="1" applyAlignment="1" applyProtection="1">
      <alignment horizontal="center" vertical="center" textRotation="90" wrapText="1"/>
      <protection locked="0"/>
    </xf>
    <xf numFmtId="0" fontId="19" fillId="3" borderId="22" xfId="2" applyFont="1" applyFill="1" applyBorder="1" applyAlignment="1" applyProtection="1">
      <alignment horizontal="center" vertical="center" textRotation="90"/>
      <protection locked="0"/>
    </xf>
    <xf numFmtId="0" fontId="19" fillId="3" borderId="22" xfId="2" applyFont="1" applyFill="1" applyBorder="1" applyAlignment="1">
      <alignment horizontal="center" vertical="center" textRotation="90"/>
    </xf>
    <xf numFmtId="0" fontId="18" fillId="0" borderId="29" xfId="13" applyFont="1" applyBorder="1" applyAlignment="1">
      <alignment vertical="center" wrapText="1"/>
    </xf>
    <xf numFmtId="0" fontId="14" fillId="0" borderId="31" xfId="13" applyFont="1" applyBorder="1" applyAlignment="1">
      <alignment horizontal="left" vertical="center" wrapText="1"/>
    </xf>
    <xf numFmtId="0" fontId="14" fillId="0" borderId="31" xfId="2" applyFont="1" applyBorder="1" applyAlignment="1">
      <alignment horizontal="left" vertical="center" wrapText="1"/>
    </xf>
    <xf numFmtId="0" fontId="19" fillId="3" borderId="28" xfId="13" applyFont="1" applyFill="1" applyBorder="1" applyAlignment="1">
      <alignment horizontal="center" vertical="center" wrapText="1"/>
    </xf>
    <xf numFmtId="0" fontId="35" fillId="6" borderId="0" xfId="13" applyFont="1" applyFill="1" applyAlignment="1">
      <alignment horizontal="left" wrapText="1"/>
    </xf>
    <xf numFmtId="0" fontId="18" fillId="0" borderId="31" xfId="13" applyFont="1" applyBorder="1" applyAlignment="1">
      <alignment horizontal="left" vertical="center" wrapText="1"/>
    </xf>
    <xf numFmtId="0" fontId="14" fillId="0" borderId="32" xfId="2" applyFont="1" applyBorder="1" applyAlignment="1">
      <alignment horizontal="center" vertical="center" wrapText="1"/>
    </xf>
    <xf numFmtId="0" fontId="19" fillId="3" borderId="31" xfId="13" applyFont="1" applyFill="1" applyBorder="1" applyAlignment="1">
      <alignment horizontal="left" vertical="center" wrapText="1"/>
    </xf>
    <xf numFmtId="0" fontId="21" fillId="0" borderId="31" xfId="13" applyFont="1" applyBorder="1" applyAlignment="1">
      <alignment horizontal="left" vertical="center" wrapText="1"/>
    </xf>
    <xf numFmtId="0" fontId="14" fillId="0" borderId="26" xfId="13" applyFont="1" applyBorder="1" applyAlignment="1">
      <alignment horizontal="center" vertical="center" wrapText="1"/>
    </xf>
    <xf numFmtId="0" fontId="37" fillId="0" borderId="26" xfId="13" applyFont="1" applyBorder="1" applyAlignment="1">
      <alignment horizontal="center" vertical="center" wrapText="1"/>
    </xf>
    <xf numFmtId="0" fontId="31" fillId="0" borderId="31" xfId="18" applyFont="1" applyBorder="1" applyAlignment="1">
      <alignment horizontal="center" vertical="center" textRotation="90" wrapText="1"/>
    </xf>
    <xf numFmtId="0" fontId="21" fillId="0" borderId="31" xfId="18" applyFont="1" applyBorder="1" applyAlignment="1">
      <alignment horizontal="left" vertical="center" wrapText="1"/>
    </xf>
    <xf numFmtId="0" fontId="24" fillId="0" borderId="0" xfId="2" applyFont="1"/>
    <xf numFmtId="0" fontId="14" fillId="0" borderId="31" xfId="18" applyFont="1" applyBorder="1" applyAlignment="1">
      <alignment horizontal="center" vertical="center" textRotation="90" wrapText="1"/>
    </xf>
    <xf numFmtId="0" fontId="21" fillId="7" borderId="31" xfId="18" applyFont="1" applyFill="1" applyBorder="1" applyAlignment="1">
      <alignment vertical="center" wrapText="1"/>
    </xf>
    <xf numFmtId="0" fontId="14" fillId="0" borderId="26" xfId="19" applyFont="1" applyBorder="1" applyAlignment="1">
      <alignment vertical="center" wrapText="1"/>
    </xf>
    <xf numFmtId="0" fontId="14" fillId="0" borderId="0" xfId="19" applyFont="1" applyAlignment="1">
      <alignment horizontal="center" vertical="center" wrapText="1"/>
    </xf>
    <xf numFmtId="0" fontId="14" fillId="0" borderId="28" xfId="19" applyFont="1" applyBorder="1" applyAlignment="1">
      <alignment horizontal="center" vertical="center" wrapText="1"/>
    </xf>
    <xf numFmtId="167" fontId="14" fillId="0" borderId="31" xfId="19" applyNumberFormat="1" applyFont="1" applyBorder="1" applyAlignment="1">
      <alignment horizontal="center" vertical="center" wrapText="1"/>
    </xf>
    <xf numFmtId="0" fontId="14" fillId="0" borderId="31" xfId="19" applyFont="1" applyBorder="1" applyAlignment="1">
      <alignment horizontal="center" vertical="center" wrapText="1"/>
    </xf>
    <xf numFmtId="0" fontId="14" fillId="0" borderId="31" xfId="19" applyFont="1" applyBorder="1" applyAlignment="1">
      <alignment horizontal="left" vertical="center" wrapText="1"/>
    </xf>
    <xf numFmtId="0" fontId="24" fillId="0" borderId="0" xfId="19" applyFont="1" applyAlignment="1">
      <alignment wrapText="1"/>
    </xf>
    <xf numFmtId="167" fontId="14" fillId="0" borderId="31" xfId="18" applyNumberFormat="1" applyFont="1" applyBorder="1" applyAlignment="1">
      <alignment horizontal="center" vertical="center" wrapText="1"/>
    </xf>
    <xf numFmtId="0" fontId="31" fillId="0" borderId="31" xfId="18" applyFont="1" applyBorder="1" applyAlignment="1">
      <alignment horizontal="center" vertical="center" wrapText="1"/>
    </xf>
    <xf numFmtId="0" fontId="28" fillId="0" borderId="41" xfId="18" applyFont="1" applyBorder="1" applyAlignment="1">
      <alignment horizontal="left" vertical="center" wrapText="1"/>
    </xf>
    <xf numFmtId="0" fontId="19" fillId="0" borderId="28" xfId="2" applyFont="1" applyBorder="1" applyAlignment="1">
      <alignment horizontal="center" vertical="center" wrapText="1"/>
    </xf>
    <xf numFmtId="0" fontId="24" fillId="0" borderId="26" xfId="2" applyFont="1" applyBorder="1" applyAlignment="1">
      <alignment horizontal="center" wrapText="1"/>
    </xf>
    <xf numFmtId="0" fontId="41" fillId="0" borderId="0" xfId="2" applyFont="1" applyAlignment="1">
      <alignment horizontal="center" vertical="center"/>
    </xf>
    <xf numFmtId="15" fontId="19" fillId="3" borderId="31" xfId="20" applyNumberFormat="1" applyFont="1" applyFill="1" applyBorder="1" applyAlignment="1">
      <alignment horizontal="center" vertical="center" wrapText="1"/>
    </xf>
    <xf numFmtId="167" fontId="14" fillId="3" borderId="31" xfId="20" applyNumberFormat="1" applyFont="1" applyFill="1" applyBorder="1" applyAlignment="1">
      <alignment horizontal="center" vertical="center" wrapText="1"/>
    </xf>
    <xf numFmtId="0" fontId="19" fillId="3" borderId="31" xfId="20" applyFont="1" applyFill="1" applyBorder="1" applyAlignment="1">
      <alignment horizontal="center" vertical="center" wrapText="1"/>
    </xf>
    <xf numFmtId="0" fontId="14" fillId="3" borderId="28" xfId="2" applyFont="1" applyFill="1" applyBorder="1" applyAlignment="1">
      <alignment horizontal="center" vertical="center" textRotation="90" wrapText="1"/>
    </xf>
    <xf numFmtId="167" fontId="19" fillId="3" borderId="31" xfId="20" applyNumberFormat="1" applyFont="1" applyFill="1" applyBorder="1" applyAlignment="1">
      <alignment horizontal="center" vertical="center" wrapText="1"/>
    </xf>
    <xf numFmtId="0" fontId="14" fillId="3" borderId="31" xfId="20" applyFont="1" applyFill="1" applyBorder="1" applyAlignment="1">
      <alignment horizontal="left" vertical="center" wrapText="1"/>
    </xf>
    <xf numFmtId="0" fontId="18" fillId="3" borderId="31" xfId="20" applyFont="1" applyFill="1" applyBorder="1" applyAlignment="1">
      <alignment horizontal="left" vertical="center" wrapText="1"/>
    </xf>
    <xf numFmtId="0" fontId="14" fillId="0" borderId="26" xfId="2" applyFont="1" applyBorder="1" applyAlignment="1">
      <alignment horizontal="center" vertical="top" wrapText="1"/>
    </xf>
    <xf numFmtId="0" fontId="43" fillId="0" borderId="31" xfId="2" applyFont="1" applyBorder="1" applyAlignment="1">
      <alignment horizontal="left" vertical="center" wrapText="1"/>
    </xf>
    <xf numFmtId="0" fontId="44" fillId="0" borderId="31" xfId="2" applyFont="1" applyBorder="1" applyAlignment="1">
      <alignment horizontal="center" vertical="center" wrapText="1"/>
    </xf>
    <xf numFmtId="0" fontId="19" fillId="0" borderId="31" xfId="2" applyFont="1" applyBorder="1" applyAlignment="1">
      <alignment horizontal="center" vertical="center" textRotation="90" wrapText="1"/>
    </xf>
    <xf numFmtId="1" fontId="19" fillId="0" borderId="31" xfId="2" applyNumberFormat="1" applyFont="1" applyBorder="1" applyAlignment="1">
      <alignment horizontal="center" vertical="center" textRotation="90" wrapText="1"/>
    </xf>
    <xf numFmtId="0" fontId="45" fillId="0" borderId="31" xfId="2" applyFont="1" applyBorder="1" applyAlignment="1">
      <alignment horizontal="left" vertical="center" wrapText="1"/>
    </xf>
    <xf numFmtId="14" fontId="14" fillId="0" borderId="31" xfId="2" applyNumberFormat="1" applyFont="1" applyBorder="1" applyAlignment="1">
      <alignment horizontal="center" vertical="center"/>
    </xf>
    <xf numFmtId="0" fontId="19" fillId="0" borderId="22" xfId="2" applyFont="1" applyBorder="1" applyAlignment="1" applyProtection="1">
      <alignment vertical="center" wrapText="1"/>
      <protection locked="0"/>
    </xf>
    <xf numFmtId="0" fontId="19" fillId="0" borderId="42" xfId="2" applyFont="1" applyBorder="1" applyAlignment="1">
      <alignment horizontal="center" vertical="center" wrapText="1"/>
    </xf>
    <xf numFmtId="0" fontId="19" fillId="0" borderId="0" xfId="2" applyFont="1" applyAlignment="1">
      <alignment horizontal="center" vertical="center" wrapText="1"/>
    </xf>
    <xf numFmtId="0" fontId="19" fillId="0" borderId="28" xfId="2" applyFont="1" applyBorder="1" applyAlignment="1">
      <alignment vertical="center" wrapText="1"/>
    </xf>
    <xf numFmtId="0" fontId="20" fillId="0" borderId="0" xfId="2" applyFont="1" applyAlignment="1">
      <alignment horizontal="center" vertical="center" wrapText="1"/>
    </xf>
    <xf numFmtId="0" fontId="20" fillId="0" borderId="32" xfId="2" applyFont="1" applyBorder="1" applyAlignment="1">
      <alignment horizontal="center" vertical="center" textRotation="90" wrapText="1"/>
    </xf>
    <xf numFmtId="0" fontId="20" fillId="0" borderId="31" xfId="2" applyFont="1" applyBorder="1" applyAlignment="1">
      <alignment horizontal="center" vertical="center" textRotation="90" wrapText="1"/>
    </xf>
    <xf numFmtId="0" fontId="48" fillId="0" borderId="31" xfId="2" applyFont="1" applyBorder="1" applyAlignment="1">
      <alignment horizontal="center" vertical="center" textRotation="90" wrapText="1"/>
    </xf>
    <xf numFmtId="0" fontId="49" fillId="0" borderId="31" xfId="2" applyFont="1" applyBorder="1" applyAlignment="1">
      <alignment horizontal="center" vertical="center" textRotation="90" wrapText="1"/>
    </xf>
    <xf numFmtId="0" fontId="24" fillId="9" borderId="44" xfId="2" applyFont="1" applyFill="1" applyBorder="1" applyAlignment="1">
      <alignment horizontal="center" vertical="center" textRotation="90" wrapText="1"/>
    </xf>
    <xf numFmtId="0" fontId="20" fillId="0" borderId="32" xfId="2" applyFont="1" applyBorder="1" applyAlignment="1">
      <alignment horizontal="center" vertical="center" wrapText="1"/>
    </xf>
    <xf numFmtId="0" fontId="20" fillId="0" borderId="47" xfId="2" applyFont="1" applyBorder="1" applyAlignment="1">
      <alignment vertical="center" wrapText="1"/>
    </xf>
    <xf numFmtId="0" fontId="20" fillId="0" borderId="26" xfId="2" applyFont="1" applyBorder="1" applyAlignment="1">
      <alignment horizontal="center" vertical="center" wrapText="1"/>
    </xf>
    <xf numFmtId="0" fontId="20" fillId="0" borderId="48" xfId="2" applyFont="1" applyBorder="1" applyAlignment="1">
      <alignment horizontal="center" vertical="center" wrapText="1"/>
    </xf>
    <xf numFmtId="0" fontId="14" fillId="0" borderId="0" xfId="2" applyFont="1" applyAlignment="1">
      <alignment horizontal="left" vertical="center" wrapText="1"/>
    </xf>
    <xf numFmtId="0" fontId="24" fillId="0" borderId="0" xfId="2" applyFont="1" applyAlignment="1">
      <alignment wrapText="1"/>
    </xf>
    <xf numFmtId="0" fontId="24" fillId="0" borderId="62" xfId="2" applyFont="1" applyBorder="1" applyAlignment="1">
      <alignment wrapText="1"/>
    </xf>
    <xf numFmtId="0" fontId="52" fillId="0" borderId="0" xfId="2" applyFont="1" applyAlignment="1">
      <alignment wrapText="1"/>
    </xf>
    <xf numFmtId="0" fontId="0" fillId="3" borderId="1" xfId="0" applyFont="1" applyFill="1" applyBorder="1" applyAlignment="1">
      <alignment wrapText="1"/>
    </xf>
    <xf numFmtId="0" fontId="0" fillId="3" borderId="1" xfId="0" applyFont="1" applyFill="1" applyBorder="1" applyAlignment="1">
      <alignment vertical="center" wrapText="1"/>
    </xf>
    <xf numFmtId="0" fontId="0" fillId="3" borderId="0" xfId="0" applyFont="1" applyFill="1"/>
    <xf numFmtId="0" fontId="7" fillId="3" borderId="1"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xf numFmtId="0" fontId="0" fillId="3" borderId="1" xfId="0" applyFont="1" applyFill="1" applyBorder="1" applyAlignment="1">
      <alignment horizontal="left" vertical="center" wrapText="1"/>
    </xf>
    <xf numFmtId="0" fontId="4" fillId="3" borderId="1" xfId="0" applyFont="1" applyFill="1" applyBorder="1"/>
    <xf numFmtId="0" fontId="0" fillId="3" borderId="1" xfId="0" applyFont="1" applyFill="1" applyBorder="1" applyAlignment="1">
      <alignment horizontal="left" vertical="top" wrapText="1"/>
    </xf>
    <xf numFmtId="0" fontId="0" fillId="3" borderId="12" xfId="0" applyFont="1" applyFill="1" applyBorder="1" applyAlignment="1">
      <alignment vertical="center" wrapText="1"/>
    </xf>
    <xf numFmtId="0" fontId="12" fillId="3" borderId="17" xfId="0" applyFont="1" applyFill="1" applyBorder="1" applyAlignment="1">
      <alignment horizontal="center" vertical="center" wrapText="1"/>
    </xf>
    <xf numFmtId="14" fontId="53" fillId="3" borderId="17"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14" fontId="53" fillId="3" borderId="6"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53" fillId="3" borderId="1" xfId="0" applyNumberFormat="1" applyFont="1" applyFill="1" applyBorder="1" applyAlignment="1">
      <alignment horizontal="center" vertical="center" wrapText="1"/>
    </xf>
    <xf numFmtId="0" fontId="12" fillId="3" borderId="18" xfId="0" applyFont="1" applyFill="1" applyBorder="1" applyAlignment="1">
      <alignment horizontal="center" vertical="center" wrapText="1"/>
    </xf>
    <xf numFmtId="14" fontId="53" fillId="3" borderId="18" xfId="0" applyNumberFormat="1"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1" xfId="1" applyFont="1" applyBorder="1" applyAlignment="1">
      <alignment horizontal="left"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0" fillId="14" borderId="10" xfId="0" applyFont="1" applyFill="1" applyBorder="1" applyAlignment="1">
      <alignment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10" xfId="0" applyFont="1" applyBorder="1" applyAlignment="1">
      <alignment vertical="center" wrapText="1"/>
    </xf>
    <xf numFmtId="0" fontId="0" fillId="0" borderId="1" xfId="0" applyFont="1" applyBorder="1"/>
    <xf numFmtId="0" fontId="55" fillId="0" borderId="89" xfId="21" applyFont="1" applyBorder="1"/>
    <xf numFmtId="0" fontId="55" fillId="0" borderId="0" xfId="21" applyFont="1"/>
    <xf numFmtId="0" fontId="55" fillId="0" borderId="0" xfId="21" applyFont="1" applyBorder="1" applyAlignment="1">
      <alignment horizontal="center"/>
    </xf>
    <xf numFmtId="0" fontId="55" fillId="0" borderId="0" xfId="21" applyFont="1" applyAlignment="1">
      <alignment horizontal="center"/>
    </xf>
    <xf numFmtId="0" fontId="58" fillId="0" borderId="0" xfId="21" applyFont="1" applyBorder="1" applyAlignment="1">
      <alignment horizontal="left" vertical="top" wrapText="1"/>
    </xf>
    <xf numFmtId="0" fontId="56" fillId="10" borderId="67" xfId="21" applyFont="1" applyFill="1" applyBorder="1" applyAlignment="1">
      <alignment horizontal="center" vertical="center" wrapText="1"/>
    </xf>
    <xf numFmtId="0" fontId="56" fillId="10" borderId="65" xfId="21" applyFont="1" applyFill="1" applyBorder="1" applyAlignment="1">
      <alignment horizontal="center" vertical="center" wrapText="1"/>
    </xf>
    <xf numFmtId="0" fontId="57" fillId="10" borderId="65" xfId="21" applyFont="1" applyFill="1" applyBorder="1" applyAlignment="1">
      <alignment horizontal="center" vertical="center" wrapText="1"/>
    </xf>
    <xf numFmtId="0" fontId="56" fillId="10" borderId="64" xfId="21" applyFont="1" applyFill="1" applyBorder="1" applyAlignment="1">
      <alignment horizontal="center" vertical="center" wrapText="1"/>
    </xf>
    <xf numFmtId="0" fontId="58" fillId="7" borderId="94" xfId="0" applyFont="1" applyFill="1" applyBorder="1" applyAlignment="1">
      <alignment vertical="center" wrapText="1"/>
    </xf>
    <xf numFmtId="0" fontId="58" fillId="7" borderId="95" xfId="0" applyFont="1" applyFill="1" applyBorder="1" applyAlignment="1">
      <alignment vertical="center" wrapText="1"/>
    </xf>
    <xf numFmtId="0" fontId="58" fillId="7" borderId="96" xfId="0" applyFont="1" applyFill="1" applyBorder="1" applyAlignment="1">
      <alignment horizontal="center" vertical="center" wrapText="1"/>
    </xf>
    <xf numFmtId="0" fontId="58" fillId="7" borderId="98" xfId="0" applyFont="1" applyFill="1" applyBorder="1" applyAlignment="1">
      <alignment horizontal="left" vertical="center" wrapText="1"/>
    </xf>
    <xf numFmtId="0" fontId="58" fillId="7" borderId="96" xfId="0" applyFont="1" applyFill="1" applyBorder="1" applyAlignment="1">
      <alignment vertical="center" wrapText="1"/>
    </xf>
    <xf numFmtId="14" fontId="58" fillId="7" borderId="96" xfId="0" applyNumberFormat="1" applyFont="1" applyFill="1" applyBorder="1" applyAlignment="1">
      <alignment horizontal="center" vertical="center"/>
    </xf>
    <xf numFmtId="0" fontId="58" fillId="7" borderId="99" xfId="0" applyFont="1" applyFill="1" applyBorder="1" applyAlignment="1">
      <alignment horizontal="center" vertical="center" wrapText="1"/>
    </xf>
    <xf numFmtId="0" fontId="55" fillId="0" borderId="100" xfId="0" applyFont="1" applyBorder="1" applyAlignment="1">
      <alignment horizontal="center" vertical="center" wrapText="1"/>
    </xf>
    <xf numFmtId="0" fontId="55" fillId="3" borderId="96" xfId="0" applyFont="1" applyFill="1" applyBorder="1" applyAlignment="1">
      <alignment horizontal="center" vertical="center" wrapText="1"/>
    </xf>
    <xf numFmtId="0" fontId="58" fillId="7" borderId="96" xfId="0" applyFont="1" applyFill="1" applyBorder="1" applyAlignment="1">
      <alignment horizontal="left" vertical="center" wrapText="1"/>
    </xf>
    <xf numFmtId="14" fontId="58" fillId="7" borderId="1" xfId="0" applyNumberFormat="1" applyFont="1" applyFill="1" applyBorder="1" applyAlignment="1">
      <alignment horizontal="center" vertical="center"/>
    </xf>
    <xf numFmtId="0" fontId="58" fillId="7" borderId="54" xfId="0" applyFont="1" applyFill="1" applyBorder="1" applyAlignment="1">
      <alignment horizontal="center" vertical="center" wrapText="1"/>
    </xf>
    <xf numFmtId="0" fontId="58" fillId="7" borderId="62" xfId="0" applyFont="1" applyFill="1" applyBorder="1" applyAlignment="1">
      <alignment horizontal="center" vertical="center" wrapText="1"/>
    </xf>
    <xf numFmtId="0" fontId="58" fillId="7" borderId="91" xfId="0" applyFont="1" applyFill="1" applyBorder="1" applyAlignment="1">
      <alignment vertical="center" wrapText="1"/>
    </xf>
    <xf numFmtId="0" fontId="58" fillId="7" borderId="90" xfId="0" applyFont="1" applyFill="1" applyBorder="1" applyAlignment="1">
      <alignment horizontal="center" vertical="center" wrapText="1"/>
    </xf>
    <xf numFmtId="0" fontId="58" fillId="7" borderId="93" xfId="0" applyFont="1" applyFill="1" applyBorder="1" applyAlignment="1">
      <alignment horizontal="left" vertical="center" wrapText="1"/>
    </xf>
    <xf numFmtId="0" fontId="58" fillId="7" borderId="90" xfId="0" applyFont="1" applyFill="1" applyBorder="1" applyAlignment="1">
      <alignment vertical="center" wrapText="1"/>
    </xf>
    <xf numFmtId="14" fontId="58" fillId="7" borderId="62" xfId="0" applyNumberFormat="1" applyFont="1" applyFill="1" applyBorder="1" applyAlignment="1">
      <alignment horizontal="center" vertical="center"/>
    </xf>
    <xf numFmtId="14" fontId="58" fillId="7" borderId="90" xfId="0" applyNumberFormat="1" applyFont="1" applyFill="1" applyBorder="1" applyAlignment="1">
      <alignment horizontal="center" vertical="center"/>
    </xf>
    <xf numFmtId="0" fontId="55" fillId="0" borderId="0" xfId="21" applyFont="1" applyAlignment="1">
      <alignment horizontal="center" vertical="center"/>
    </xf>
    <xf numFmtId="0" fontId="56" fillId="0" borderId="0" xfId="21" applyFont="1" applyBorder="1" applyAlignment="1">
      <alignment horizontal="center" vertical="center"/>
    </xf>
    <xf numFmtId="0" fontId="56" fillId="0" borderId="0" xfId="21" applyFont="1" applyBorder="1" applyAlignment="1">
      <alignment horizontal="center" vertical="center" wrapText="1"/>
    </xf>
    <xf numFmtId="0" fontId="56" fillId="0" borderId="0" xfId="21" applyFont="1" applyBorder="1" applyAlignment="1">
      <alignment vertical="center" wrapText="1"/>
    </xf>
    <xf numFmtId="0" fontId="56" fillId="0" borderId="0" xfId="21" applyFont="1" applyAlignment="1">
      <alignment vertical="center"/>
    </xf>
    <xf numFmtId="0" fontId="55" fillId="0" borderId="61" xfId="21" applyFont="1" applyBorder="1" applyAlignment="1">
      <alignment vertical="center"/>
    </xf>
    <xf numFmtId="0" fontId="55" fillId="0" borderId="0" xfId="21" applyFont="1" applyBorder="1" applyAlignment="1">
      <alignment vertical="center"/>
    </xf>
    <xf numFmtId="0" fontId="56" fillId="0" borderId="0" xfId="21" applyFont="1" applyBorder="1" applyAlignment="1">
      <alignment vertical="center"/>
    </xf>
    <xf numFmtId="0" fontId="58" fillId="0" borderId="0" xfId="21" applyFont="1" applyBorder="1" applyAlignment="1">
      <alignment horizontal="center" vertical="center" wrapText="1"/>
    </xf>
    <xf numFmtId="0" fontId="55" fillId="11" borderId="68" xfId="21" applyFont="1" applyFill="1" applyBorder="1" applyAlignment="1">
      <alignment horizontal="center"/>
    </xf>
    <xf numFmtId="0" fontId="55"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center"/>
    </xf>
    <xf numFmtId="0" fontId="60" fillId="0" borderId="0" xfId="0" applyFont="1" applyAlignment="1">
      <alignment horizontal="center" vertical="center"/>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0" xfId="0" applyFont="1" applyFill="1" applyAlignment="1">
      <alignment horizontal="center"/>
    </xf>
    <xf numFmtId="0" fontId="0" fillId="3" borderId="4" xfId="0" applyFont="1" applyFill="1" applyBorder="1" applyAlignment="1">
      <alignment horizont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left" vertical="center" wrapText="1"/>
    </xf>
    <xf numFmtId="0" fontId="0" fillId="3" borderId="7" xfId="0" applyFont="1" applyFill="1" applyBorder="1" applyAlignment="1">
      <alignment horizontal="left" vertical="center"/>
    </xf>
    <xf numFmtId="0" fontId="0" fillId="3" borderId="6" xfId="0" applyFont="1" applyFill="1" applyBorder="1" applyAlignment="1">
      <alignment horizontal="left" vertical="center"/>
    </xf>
    <xf numFmtId="0" fontId="0" fillId="3" borderId="1" xfId="0" applyFont="1" applyFill="1" applyBorder="1" applyAlignment="1">
      <alignment horizontal="left" vertical="center" wrapText="1"/>
    </xf>
    <xf numFmtId="0" fontId="47" fillId="0" borderId="28" xfId="2" applyFont="1" applyBorder="1" applyAlignment="1">
      <alignment horizontal="center" vertical="center" wrapText="1"/>
    </xf>
    <xf numFmtId="0" fontId="47" fillId="0" borderId="32" xfId="2" applyFont="1" applyBorder="1" applyAlignment="1">
      <alignment horizontal="center" vertical="center" wrapText="1"/>
    </xf>
    <xf numFmtId="0" fontId="24" fillId="0" borderId="32" xfId="2" applyFont="1" applyBorder="1"/>
    <xf numFmtId="0" fontId="24" fillId="0" borderId="59" xfId="2" applyFont="1" applyBorder="1" applyAlignment="1">
      <alignment horizontal="center" wrapText="1"/>
    </xf>
    <xf numFmtId="0" fontId="24" fillId="0" borderId="58" xfId="2" applyFont="1" applyBorder="1"/>
    <xf numFmtId="0" fontId="24" fillId="0" borderId="63" xfId="2" applyFont="1" applyBorder="1"/>
    <xf numFmtId="0" fontId="24" fillId="0" borderId="61" xfId="2" applyFont="1" applyBorder="1"/>
    <xf numFmtId="0" fontId="13" fillId="0" borderId="0" xfId="2"/>
    <xf numFmtId="0" fontId="24" fillId="0" borderId="60" xfId="2" applyFont="1" applyBorder="1"/>
    <xf numFmtId="0" fontId="24" fillId="0" borderId="56" xfId="2" applyFont="1" applyBorder="1"/>
    <xf numFmtId="0" fontId="24" fillId="0" borderId="55" xfId="2" applyFont="1" applyBorder="1"/>
    <xf numFmtId="0" fontId="24" fillId="0" borderId="57" xfId="2" applyFont="1" applyBorder="1"/>
    <xf numFmtId="0" fontId="24" fillId="0" borderId="59" xfId="2" applyFont="1" applyBorder="1" applyAlignment="1">
      <alignment horizontal="center" vertical="center" wrapText="1"/>
    </xf>
    <xf numFmtId="0" fontId="24" fillId="0" borderId="44" xfId="2" applyFont="1" applyBorder="1" applyAlignment="1">
      <alignment horizontal="left" vertical="center" wrapText="1"/>
    </xf>
    <xf numFmtId="0" fontId="24" fillId="0" borderId="54" xfId="2" applyFont="1" applyBorder="1"/>
    <xf numFmtId="0" fontId="20" fillId="0" borderId="42" xfId="2" applyFont="1" applyBorder="1" applyAlignment="1">
      <alignment horizontal="center" vertical="center" wrapText="1"/>
    </xf>
    <xf numFmtId="0" fontId="24" fillId="0" borderId="48" xfId="2" applyFont="1" applyBorder="1"/>
    <xf numFmtId="0" fontId="24" fillId="0" borderId="34" xfId="2" applyFont="1" applyBorder="1"/>
    <xf numFmtId="0" fontId="51" fillId="0" borderId="28" xfId="2" applyFont="1" applyBorder="1" applyAlignment="1">
      <alignment horizontal="center" vertical="center" textRotation="90" wrapText="1"/>
    </xf>
    <xf numFmtId="0" fontId="20" fillId="0" borderId="28" xfId="2" applyFont="1" applyBorder="1" applyAlignment="1">
      <alignment horizontal="center" vertical="center" wrapText="1"/>
    </xf>
    <xf numFmtId="0" fontId="50" fillId="0" borderId="28" xfId="2" applyFont="1" applyBorder="1" applyAlignment="1">
      <alignment horizontal="center" vertical="center" wrapText="1"/>
    </xf>
    <xf numFmtId="9" fontId="19" fillId="0" borderId="28" xfId="2" applyNumberFormat="1" applyFont="1" applyBorder="1" applyAlignment="1">
      <alignment horizontal="center" vertical="center" wrapText="1"/>
    </xf>
    <xf numFmtId="0" fontId="24" fillId="0" borderId="26" xfId="2" applyFont="1" applyBorder="1"/>
    <xf numFmtId="0" fontId="22" fillId="0" borderId="28" xfId="2" applyFont="1" applyBorder="1" applyAlignment="1">
      <alignment horizontal="center" vertical="center" textRotation="90" wrapText="1"/>
    </xf>
    <xf numFmtId="0" fontId="24" fillId="9" borderId="52" xfId="2" applyFont="1" applyFill="1" applyBorder="1" applyAlignment="1">
      <alignment horizontal="center" vertical="center" wrapText="1"/>
    </xf>
    <xf numFmtId="0" fontId="24" fillId="0" borderId="51" xfId="2" applyFont="1" applyBorder="1"/>
    <xf numFmtId="0" fontId="24" fillId="0" borderId="50" xfId="2" applyFont="1" applyBorder="1"/>
    <xf numFmtId="0" fontId="20" fillId="0" borderId="49" xfId="2" applyFont="1" applyBorder="1" applyAlignment="1">
      <alignment horizontal="center" vertical="center" wrapText="1"/>
    </xf>
    <xf numFmtId="0" fontId="24" fillId="0" borderId="43" xfId="2" applyFont="1" applyBorder="1"/>
    <xf numFmtId="0" fontId="20" fillId="0" borderId="48" xfId="2" applyFont="1" applyBorder="1" applyAlignment="1">
      <alignment horizontal="center" vertical="center" wrapText="1"/>
    </xf>
    <xf numFmtId="0" fontId="47" fillId="0" borderId="26" xfId="2" applyFont="1" applyBorder="1" applyAlignment="1">
      <alignment horizontal="center" vertical="center" wrapText="1"/>
    </xf>
    <xf numFmtId="0" fontId="24" fillId="0" borderId="32" xfId="2" applyFont="1" applyBorder="1" applyAlignment="1">
      <alignment vertical="center"/>
    </xf>
    <xf numFmtId="0" fontId="20" fillId="0" borderId="53" xfId="2" applyFont="1" applyBorder="1" applyAlignment="1">
      <alignment horizontal="center" vertical="center" wrapText="1"/>
    </xf>
    <xf numFmtId="0" fontId="24" fillId="0" borderId="45" xfId="2" applyFont="1" applyBorder="1"/>
    <xf numFmtId="0" fontId="20" fillId="0" borderId="28" xfId="2" applyFont="1" applyBorder="1" applyAlignment="1">
      <alignment horizontal="center" vertical="center" textRotation="90" wrapText="1"/>
    </xf>
    <xf numFmtId="0" fontId="20" fillId="0" borderId="47" xfId="2" applyFont="1" applyBorder="1" applyAlignment="1">
      <alignment horizontal="center" vertical="center" wrapText="1"/>
    </xf>
    <xf numFmtId="0" fontId="24" fillId="0" borderId="47" xfId="2" applyFont="1" applyBorder="1"/>
    <xf numFmtId="0" fontId="24" fillId="0" borderId="46" xfId="2" applyFont="1" applyBorder="1"/>
    <xf numFmtId="0" fontId="19" fillId="0" borderId="28" xfId="2" applyFont="1" applyBorder="1" applyAlignment="1">
      <alignment horizontal="center" vertical="center" textRotation="90" wrapText="1"/>
    </xf>
    <xf numFmtId="9" fontId="14" fillId="0" borderId="28" xfId="2" applyNumberFormat="1" applyFont="1" applyBorder="1" applyAlignment="1">
      <alignment horizontal="center" vertical="center" wrapText="1"/>
    </xf>
    <xf numFmtId="0" fontId="14" fillId="0" borderId="28" xfId="2" applyFont="1" applyBorder="1" applyAlignment="1">
      <alignment horizontal="center" vertical="center" wrapText="1"/>
    </xf>
    <xf numFmtId="166" fontId="14" fillId="0" borderId="28" xfId="2" applyNumberFormat="1" applyFont="1" applyBorder="1" applyAlignment="1">
      <alignment horizontal="center" vertical="center" wrapText="1"/>
    </xf>
    <xf numFmtId="0" fontId="24" fillId="0" borderId="26" xfId="2" applyFont="1" applyBorder="1" applyAlignment="1">
      <alignment vertical="center"/>
    </xf>
    <xf numFmtId="0" fontId="14" fillId="0" borderId="28" xfId="2" applyFont="1" applyBorder="1" applyAlignment="1">
      <alignment horizontal="center" vertical="center"/>
    </xf>
    <xf numFmtId="9" fontId="14" fillId="0" borderId="26" xfId="2" applyNumberFormat="1" applyFont="1" applyBorder="1" applyAlignment="1">
      <alignment horizontal="center" vertical="center" wrapText="1"/>
    </xf>
    <xf numFmtId="9" fontId="14" fillId="0" borderId="28" xfId="2" applyNumberFormat="1" applyFont="1" applyBorder="1" applyAlignment="1">
      <alignment horizontal="center" vertical="center"/>
    </xf>
    <xf numFmtId="0" fontId="20" fillId="0" borderId="28" xfId="2" applyFont="1" applyBorder="1" applyAlignment="1">
      <alignment horizontal="center" vertical="center" textRotation="90"/>
    </xf>
    <xf numFmtId="0" fontId="14" fillId="0" borderId="28" xfId="2" applyFont="1" applyBorder="1" applyAlignment="1">
      <alignment horizontal="center" vertical="center" textRotation="90"/>
    </xf>
    <xf numFmtId="0" fontId="14" fillId="0" borderId="28" xfId="2" applyFont="1" applyBorder="1" applyAlignment="1">
      <alignment horizontal="center" vertical="center" textRotation="90" wrapText="1"/>
    </xf>
    <xf numFmtId="0" fontId="20" fillId="8" borderId="28" xfId="2" applyFont="1" applyFill="1" applyBorder="1" applyAlignment="1">
      <alignment horizontal="center" vertical="center" wrapText="1"/>
    </xf>
    <xf numFmtId="9" fontId="28" fillId="0" borderId="33" xfId="2" applyNumberFormat="1" applyFont="1" applyBorder="1" applyAlignment="1">
      <alignment horizontal="center" vertical="center" wrapText="1"/>
    </xf>
    <xf numFmtId="0" fontId="24" fillId="0" borderId="33" xfId="2" applyFont="1" applyBorder="1"/>
    <xf numFmtId="0" fontId="28" fillId="0" borderId="33" xfId="2" applyFont="1" applyBorder="1" applyAlignment="1">
      <alignment horizontal="center" vertical="center"/>
    </xf>
    <xf numFmtId="9" fontId="28" fillId="0" borderId="33" xfId="2" applyNumberFormat="1" applyFont="1" applyBorder="1" applyAlignment="1">
      <alignment horizontal="center" wrapText="1"/>
    </xf>
    <xf numFmtId="0" fontId="14" fillId="0" borderId="28" xfId="19" applyFont="1" applyBorder="1" applyAlignment="1">
      <alignment horizontal="left" vertical="center" wrapText="1"/>
    </xf>
    <xf numFmtId="0" fontId="24" fillId="0" borderId="26" xfId="19" applyFont="1" applyBorder="1"/>
    <xf numFmtId="0" fontId="14" fillId="0" borderId="28" xfId="2" applyFont="1" applyBorder="1" applyAlignment="1">
      <alignment horizontal="center" vertical="top" wrapText="1"/>
    </xf>
    <xf numFmtId="0" fontId="20" fillId="0" borderId="28" xfId="2" applyFont="1" applyBorder="1" applyAlignment="1">
      <alignment horizontal="center" vertical="top" textRotation="90" wrapText="1"/>
    </xf>
    <xf numFmtId="0" fontId="19" fillId="0" borderId="28" xfId="13" applyFont="1" applyBorder="1" applyAlignment="1">
      <alignment horizontal="center" vertical="center" wrapText="1"/>
    </xf>
    <xf numFmtId="0" fontId="24" fillId="0" borderId="26" xfId="13" applyFont="1" applyBorder="1" applyAlignment="1">
      <alignment horizontal="center" vertical="center"/>
    </xf>
    <xf numFmtId="0" fontId="14" fillId="0" borderId="26" xfId="2" applyFont="1" applyBorder="1" applyAlignment="1">
      <alignment horizontal="center" vertical="center"/>
    </xf>
    <xf numFmtId="0" fontId="20" fillId="0" borderId="26" xfId="2" applyFont="1" applyBorder="1" applyAlignment="1">
      <alignment horizontal="center" vertical="center" wrapText="1"/>
    </xf>
    <xf numFmtId="166" fontId="14" fillId="0" borderId="26" xfId="2" applyNumberFormat="1" applyFont="1" applyBorder="1" applyAlignment="1">
      <alignment horizontal="center" vertical="center" wrapText="1"/>
    </xf>
    <xf numFmtId="0" fontId="24" fillId="0" borderId="26" xfId="2" applyFont="1" applyBorder="1" applyAlignment="1">
      <alignment horizontal="center" vertical="center"/>
    </xf>
    <xf numFmtId="0" fontId="14" fillId="0" borderId="26" xfId="2" applyFont="1" applyBorder="1" applyAlignment="1">
      <alignment horizontal="center" vertical="center" wrapText="1"/>
    </xf>
    <xf numFmtId="0" fontId="14" fillId="0" borderId="32" xfId="2" applyFont="1" applyBorder="1" applyAlignment="1">
      <alignment horizontal="center" vertical="center" wrapText="1"/>
    </xf>
    <xf numFmtId="0" fontId="20" fillId="0" borderId="26" xfId="2" applyFont="1" applyBorder="1" applyAlignment="1">
      <alignment horizontal="center" vertical="center" textRotation="90" wrapText="1"/>
    </xf>
    <xf numFmtId="0" fontId="20" fillId="0" borderId="32" xfId="2" applyFont="1" applyBorder="1" applyAlignment="1">
      <alignment horizontal="center" vertical="center" textRotation="90" wrapText="1"/>
    </xf>
    <xf numFmtId="9" fontId="14" fillId="0" borderId="26" xfId="2" applyNumberFormat="1" applyFont="1" applyBorder="1" applyAlignment="1">
      <alignment horizontal="center" vertical="center"/>
    </xf>
    <xf numFmtId="9" fontId="14" fillId="0" borderId="32" xfId="2" applyNumberFormat="1" applyFont="1" applyBorder="1" applyAlignment="1">
      <alignment horizontal="center" vertical="center"/>
    </xf>
    <xf numFmtId="166" fontId="14" fillId="0" borderId="32" xfId="2" applyNumberFormat="1" applyFont="1" applyBorder="1" applyAlignment="1">
      <alignment horizontal="center" vertical="center" wrapText="1"/>
    </xf>
    <xf numFmtId="9" fontId="24" fillId="0" borderId="26" xfId="3" applyFont="1" applyBorder="1" applyAlignment="1">
      <alignment horizontal="center" vertical="center"/>
    </xf>
    <xf numFmtId="9" fontId="24" fillId="0" borderId="32" xfId="3" applyFont="1" applyBorder="1" applyAlignment="1">
      <alignment horizontal="center" vertical="center"/>
    </xf>
    <xf numFmtId="0" fontId="20" fillId="0" borderId="26" xfId="2" applyFont="1" applyBorder="1" applyAlignment="1">
      <alignment horizontal="center" vertical="center" textRotation="90"/>
    </xf>
    <xf numFmtId="0" fontId="20" fillId="0" borderId="32" xfId="2" applyFont="1" applyBorder="1" applyAlignment="1">
      <alignment horizontal="center" vertical="center" textRotation="90"/>
    </xf>
    <xf numFmtId="0" fontId="24" fillId="0" borderId="32" xfId="2" applyFont="1" applyBorder="1" applyAlignment="1">
      <alignment horizontal="center" vertical="center"/>
    </xf>
    <xf numFmtId="0" fontId="24" fillId="0" borderId="26" xfId="2" applyFont="1" applyBorder="1" applyAlignment="1">
      <alignment horizontal="center" vertical="center" wrapText="1"/>
    </xf>
    <xf numFmtId="0" fontId="14" fillId="0" borderId="26" xfId="2" applyFont="1" applyBorder="1" applyAlignment="1">
      <alignment horizontal="center" vertical="center" textRotation="90"/>
    </xf>
    <xf numFmtId="0" fontId="14" fillId="0" borderId="32" xfId="2" applyFont="1" applyBorder="1" applyAlignment="1">
      <alignment horizontal="center" vertical="center" textRotation="90"/>
    </xf>
    <xf numFmtId="9" fontId="19" fillId="0" borderId="22" xfId="2" applyNumberFormat="1" applyFont="1" applyBorder="1" applyAlignment="1" applyProtection="1">
      <alignment horizontal="center" vertical="center" wrapText="1"/>
      <protection locked="0"/>
    </xf>
    <xf numFmtId="9" fontId="19" fillId="0" borderId="20" xfId="2" applyNumberFormat="1" applyFont="1" applyBorder="1" applyAlignment="1" applyProtection="1">
      <alignment horizontal="center" vertical="center" wrapText="1"/>
      <protection locked="0"/>
    </xf>
    <xf numFmtId="0" fontId="28" fillId="0" borderId="33" xfId="2" applyFont="1" applyBorder="1" applyAlignment="1">
      <alignment horizontal="center" vertical="center" wrapText="1"/>
    </xf>
    <xf numFmtId="0" fontId="14" fillId="0" borderId="26" xfId="2" applyFont="1" applyBorder="1" applyAlignment="1">
      <alignment vertical="center" wrapText="1"/>
    </xf>
    <xf numFmtId="0" fontId="14" fillId="0" borderId="33" xfId="2" applyFont="1" applyBorder="1" applyAlignment="1">
      <alignment horizontal="center" vertical="center" wrapText="1"/>
    </xf>
    <xf numFmtId="0" fontId="24" fillId="0" borderId="33" xfId="2" applyFont="1" applyBorder="1" applyAlignment="1">
      <alignment vertical="center"/>
    </xf>
    <xf numFmtId="0" fontId="14" fillId="4" borderId="28" xfId="2" applyFont="1" applyFill="1" applyBorder="1" applyAlignment="1">
      <alignment horizontal="center" vertical="center" wrapText="1"/>
    </xf>
    <xf numFmtId="0" fontId="24" fillId="4" borderId="26" xfId="2" applyFont="1" applyFill="1" applyBorder="1"/>
    <xf numFmtId="9" fontId="14" fillId="0" borderId="22" xfId="2" applyNumberFormat="1" applyFont="1" applyBorder="1" applyAlignment="1" applyProtection="1">
      <alignment horizontal="center" vertical="center" wrapText="1"/>
      <protection locked="0"/>
    </xf>
    <xf numFmtId="9" fontId="14" fillId="0" borderId="20" xfId="2" applyNumberFormat="1" applyFont="1" applyBorder="1" applyAlignment="1" applyProtection="1">
      <alignment horizontal="center" vertical="center" wrapText="1"/>
      <protection locked="0"/>
    </xf>
    <xf numFmtId="164" fontId="15" fillId="0" borderId="22" xfId="4" applyNumberFormat="1" applyFont="1" applyBorder="1" applyAlignment="1" applyProtection="1">
      <alignment horizontal="center" vertical="center" wrapText="1"/>
      <protection locked="0"/>
    </xf>
    <xf numFmtId="164" fontId="15" fillId="0" borderId="20" xfId="4" applyNumberFormat="1" applyFont="1" applyBorder="1" applyAlignment="1" applyProtection="1">
      <alignment horizontal="center" vertical="center" wrapText="1"/>
      <protection locked="0"/>
    </xf>
    <xf numFmtId="0" fontId="21" fillId="0" borderId="28" xfId="18" applyFont="1" applyBorder="1" applyAlignment="1">
      <alignment vertical="center" wrapText="1"/>
    </xf>
    <xf numFmtId="0" fontId="39" fillId="0" borderId="32" xfId="18" applyFont="1" applyBorder="1" applyAlignment="1">
      <alignment vertical="center" wrapText="1"/>
    </xf>
    <xf numFmtId="14" fontId="19" fillId="0" borderId="37" xfId="2" applyNumberFormat="1" applyFont="1" applyBorder="1" applyAlignment="1" applyProtection="1">
      <alignment horizontal="center" vertical="center" wrapText="1"/>
      <protection locked="0"/>
    </xf>
    <xf numFmtId="14" fontId="19" fillId="0" borderId="36" xfId="2" applyNumberFormat="1" applyFont="1" applyBorder="1" applyAlignment="1" applyProtection="1">
      <alignment horizontal="center" vertical="center" wrapText="1"/>
      <protection locked="0"/>
    </xf>
    <xf numFmtId="14" fontId="19" fillId="0" borderId="35" xfId="2" applyNumberFormat="1" applyFont="1" applyBorder="1" applyAlignment="1" applyProtection="1">
      <alignment horizontal="center" vertical="center" wrapText="1"/>
      <protection locked="0"/>
    </xf>
    <xf numFmtId="0" fontId="31" fillId="0" borderId="37" xfId="2" applyFont="1" applyBorder="1" applyAlignment="1">
      <alignment horizontal="center" vertical="center" wrapText="1"/>
    </xf>
    <xf numFmtId="0" fontId="31" fillId="0" borderId="36" xfId="2" applyFont="1" applyBorder="1" applyAlignment="1">
      <alignment horizontal="center" vertical="center" wrapText="1"/>
    </xf>
    <xf numFmtId="0" fontId="31" fillId="0" borderId="35" xfId="2" applyFont="1" applyBorder="1" applyAlignment="1">
      <alignment horizontal="center" vertical="center" wrapText="1"/>
    </xf>
    <xf numFmtId="0" fontId="30" fillId="0" borderId="37" xfId="2" applyFont="1" applyBorder="1" applyAlignment="1">
      <alignment horizontal="center" vertical="center" wrapText="1"/>
    </xf>
    <xf numFmtId="0" fontId="30" fillId="0" borderId="36" xfId="2" applyFont="1" applyBorder="1" applyAlignment="1">
      <alignment horizontal="center" vertical="center" wrapText="1"/>
    </xf>
    <xf numFmtId="0" fontId="30" fillId="0" borderId="35" xfId="2" applyFont="1" applyBorder="1" applyAlignment="1">
      <alignment horizontal="center" vertical="center" wrapText="1"/>
    </xf>
    <xf numFmtId="0" fontId="22" fillId="0" borderId="22" xfId="2" applyFont="1" applyBorder="1" applyAlignment="1" applyProtection="1">
      <alignment horizontal="center" vertical="center" wrapText="1"/>
      <protection hidden="1"/>
    </xf>
    <xf numFmtId="0" fontId="22" fillId="0" borderId="20" xfId="2" applyFont="1" applyBorder="1" applyAlignment="1" applyProtection="1">
      <alignment horizontal="center" vertical="center" wrapText="1"/>
      <protection hidden="1"/>
    </xf>
    <xf numFmtId="0" fontId="14" fillId="0" borderId="22" xfId="2" applyFont="1" applyBorder="1" applyAlignment="1" applyProtection="1">
      <alignment horizontal="center" vertical="center" wrapText="1"/>
      <protection locked="0"/>
    </xf>
    <xf numFmtId="0" fontId="14" fillId="0" borderId="20" xfId="2" applyFont="1" applyBorder="1" applyAlignment="1" applyProtection="1">
      <alignment horizontal="center" vertical="center" wrapText="1"/>
      <protection locked="0"/>
    </xf>
    <xf numFmtId="0" fontId="16" fillId="0" borderId="22" xfId="2" applyFont="1" applyBorder="1" applyAlignment="1" applyProtection="1">
      <alignment horizontal="center" vertical="center" wrapText="1"/>
      <protection hidden="1"/>
    </xf>
    <xf numFmtId="0" fontId="16" fillId="0" borderId="20" xfId="2" applyFont="1" applyBorder="1" applyAlignment="1" applyProtection="1">
      <alignment horizontal="center" vertical="center" wrapText="1"/>
      <protection hidden="1"/>
    </xf>
    <xf numFmtId="9" fontId="19" fillId="0" borderId="22" xfId="2" applyNumberFormat="1" applyFont="1" applyBorder="1" applyAlignment="1" applyProtection="1">
      <alignment horizontal="center" vertical="center" wrapText="1"/>
      <protection hidden="1"/>
    </xf>
    <xf numFmtId="9" fontId="19" fillId="0" borderId="20" xfId="2" applyNumberFormat="1" applyFont="1" applyBorder="1" applyAlignment="1" applyProtection="1">
      <alignment horizontal="center" vertical="center" wrapText="1"/>
      <protection hidden="1"/>
    </xf>
    <xf numFmtId="9" fontId="14" fillId="0" borderId="22" xfId="2" applyNumberFormat="1" applyFont="1" applyBorder="1" applyAlignment="1" applyProtection="1">
      <alignment horizontal="center" vertical="center" wrapText="1"/>
      <protection hidden="1"/>
    </xf>
    <xf numFmtId="9" fontId="14" fillId="0" borderId="20" xfId="2" applyNumberFormat="1" applyFont="1" applyBorder="1" applyAlignment="1" applyProtection="1">
      <alignment horizontal="center" vertical="center" wrapText="1"/>
      <protection hidden="1"/>
    </xf>
    <xf numFmtId="0" fontId="20" fillId="0" borderId="22" xfId="2" applyFont="1" applyBorder="1" applyAlignment="1" applyProtection="1">
      <alignment horizontal="center" vertical="center" textRotation="90"/>
      <protection hidden="1"/>
    </xf>
    <xf numFmtId="0" fontId="20" fillId="0" borderId="20" xfId="2" applyFont="1" applyBorder="1" applyAlignment="1" applyProtection="1">
      <alignment horizontal="center" vertical="center" textRotation="90"/>
      <protection hidden="1"/>
    </xf>
    <xf numFmtId="0" fontId="20" fillId="0" borderId="22" xfId="2" applyFont="1" applyBorder="1" applyAlignment="1" applyProtection="1">
      <alignment horizontal="center" vertical="center" textRotation="90" wrapText="1"/>
      <protection hidden="1"/>
    </xf>
    <xf numFmtId="0" fontId="20" fillId="0" borderId="20" xfId="2" applyFont="1" applyBorder="1" applyAlignment="1" applyProtection="1">
      <alignment horizontal="center" vertical="center" textRotation="90" wrapText="1"/>
      <protection hidden="1"/>
    </xf>
    <xf numFmtId="9" fontId="14" fillId="0" borderId="22" xfId="2" applyNumberFormat="1" applyFont="1" applyBorder="1" applyAlignment="1" applyProtection="1">
      <alignment horizontal="center" vertical="center"/>
      <protection hidden="1"/>
    </xf>
    <xf numFmtId="9" fontId="14" fillId="0" borderId="20" xfId="2" applyNumberFormat="1" applyFont="1" applyBorder="1" applyAlignment="1" applyProtection="1">
      <alignment horizontal="center" vertical="center"/>
      <protection hidden="1"/>
    </xf>
    <xf numFmtId="9" fontId="14" fillId="0" borderId="23" xfId="2" applyNumberFormat="1" applyFont="1" applyBorder="1" applyAlignment="1" applyProtection="1">
      <alignment horizontal="center" vertical="center"/>
      <protection hidden="1"/>
    </xf>
    <xf numFmtId="0" fontId="14" fillId="0" borderId="22" xfId="2" applyFont="1" applyBorder="1" applyAlignment="1">
      <alignment horizontal="center" vertical="center" textRotation="90"/>
    </xf>
    <xf numFmtId="0" fontId="14" fillId="0" borderId="20" xfId="2" applyFont="1" applyBorder="1" applyAlignment="1">
      <alignment horizontal="center" vertical="center" textRotation="90"/>
    </xf>
    <xf numFmtId="0" fontId="14" fillId="0" borderId="22" xfId="2" applyFont="1" applyBorder="1" applyAlignment="1" applyProtection="1">
      <alignment horizontal="center" vertical="center"/>
      <protection locked="0"/>
    </xf>
    <xf numFmtId="0" fontId="14" fillId="0" borderId="20" xfId="2" applyFont="1" applyBorder="1" applyAlignment="1" applyProtection="1">
      <alignment horizontal="center" vertical="center"/>
      <protection locked="0"/>
    </xf>
    <xf numFmtId="0" fontId="20" fillId="0" borderId="22" xfId="2" applyFont="1" applyBorder="1" applyAlignment="1" applyProtection="1">
      <alignment horizontal="center" vertical="center" wrapText="1"/>
      <protection hidden="1"/>
    </xf>
    <xf numFmtId="0" fontId="20" fillId="0" borderId="20" xfId="2" applyFont="1" applyBorder="1" applyAlignment="1" applyProtection="1">
      <alignment horizontal="center" vertical="center" wrapText="1"/>
      <protection hidden="1"/>
    </xf>
    <xf numFmtId="0" fontId="20" fillId="0" borderId="29" xfId="2" applyFont="1" applyBorder="1" applyAlignment="1">
      <alignment horizontal="center" vertical="center" wrapText="1"/>
    </xf>
    <xf numFmtId="0" fontId="20" fillId="0" borderId="20" xfId="2" applyFont="1" applyBorder="1" applyAlignment="1">
      <alignment horizontal="center" vertical="center" wrapText="1"/>
    </xf>
    <xf numFmtId="0" fontId="14" fillId="0" borderId="30" xfId="2" applyFont="1" applyBorder="1" applyAlignment="1" applyProtection="1">
      <alignment horizontal="center" vertical="center"/>
      <protection locked="0"/>
    </xf>
    <xf numFmtId="0" fontId="14" fillId="0" borderId="27" xfId="2" applyFont="1" applyBorder="1" applyAlignment="1" applyProtection="1">
      <alignment horizontal="center" vertical="center"/>
      <protection locked="0"/>
    </xf>
    <xf numFmtId="164" fontId="14" fillId="0" borderId="22" xfId="4" applyNumberFormat="1" applyFont="1" applyBorder="1" applyAlignment="1" applyProtection="1">
      <alignment horizontal="center" vertical="center" wrapText="1"/>
      <protection locked="0"/>
    </xf>
    <xf numFmtId="164" fontId="14" fillId="0" borderId="20" xfId="4" applyNumberFormat="1" applyFont="1" applyBorder="1" applyAlignment="1" applyProtection="1">
      <alignment horizontal="center" vertical="center" wrapText="1"/>
      <protection locked="0"/>
    </xf>
    <xf numFmtId="0" fontId="14" fillId="0" borderId="25" xfId="2" applyFont="1" applyBorder="1" applyAlignment="1">
      <alignment horizontal="center" vertical="center" wrapText="1"/>
    </xf>
    <xf numFmtId="0" fontId="14" fillId="0" borderId="24" xfId="2" applyFont="1" applyBorder="1" applyAlignment="1">
      <alignment horizontal="center" vertical="center" wrapText="1"/>
    </xf>
    <xf numFmtId="0" fontId="20" fillId="0" borderId="23" xfId="2" applyFont="1" applyBorder="1" applyAlignment="1" applyProtection="1">
      <alignment horizontal="center" vertical="center" textRotation="90" wrapText="1"/>
      <protection hidden="1"/>
    </xf>
    <xf numFmtId="9" fontId="15" fillId="0" borderId="22" xfId="2" applyNumberFormat="1" applyFont="1" applyBorder="1" applyAlignment="1" applyProtection="1">
      <alignment horizontal="center" vertical="center" wrapText="1"/>
      <protection hidden="1"/>
    </xf>
    <xf numFmtId="9" fontId="15" fillId="0" borderId="20" xfId="2" applyNumberFormat="1" applyFont="1" applyBorder="1" applyAlignment="1" applyProtection="1">
      <alignment horizontal="center" vertical="center" wrapText="1"/>
      <protection hidden="1"/>
    </xf>
    <xf numFmtId="9" fontId="15" fillId="0" borderId="30" xfId="2" applyNumberFormat="1" applyFont="1" applyBorder="1" applyAlignment="1" applyProtection="1">
      <alignment horizontal="center" vertical="center" wrapText="1"/>
      <protection hidden="1"/>
    </xf>
    <xf numFmtId="9" fontId="15" fillId="0" borderId="27" xfId="2" applyNumberFormat="1" applyFont="1" applyBorder="1" applyAlignment="1" applyProtection="1">
      <alignment horizontal="center" vertical="center" wrapText="1"/>
      <protection hidden="1"/>
    </xf>
    <xf numFmtId="0" fontId="19" fillId="0" borderId="26" xfId="13" applyFont="1" applyBorder="1" applyAlignment="1">
      <alignment horizontal="center" vertical="center" wrapText="1"/>
    </xf>
    <xf numFmtId="0" fontId="19" fillId="0" borderId="32" xfId="13" applyFont="1" applyBorder="1" applyAlignment="1">
      <alignment horizontal="center" vertical="center" wrapText="1"/>
    </xf>
    <xf numFmtId="0" fontId="19" fillId="0" borderId="22" xfId="2" applyFont="1" applyBorder="1" applyAlignment="1" applyProtection="1">
      <alignment horizontal="center" vertical="center" wrapText="1"/>
      <protection locked="0"/>
    </xf>
    <xf numFmtId="0" fontId="19" fillId="0" borderId="20" xfId="2" applyFont="1" applyBorder="1" applyAlignment="1" applyProtection="1">
      <alignment horizontal="center" vertical="center" wrapText="1"/>
      <protection locked="0"/>
    </xf>
    <xf numFmtId="0" fontId="19" fillId="0" borderId="23" xfId="2" applyFont="1" applyBorder="1" applyAlignment="1" applyProtection="1">
      <alignment horizontal="center" vertical="center" wrapText="1"/>
      <protection locked="0"/>
    </xf>
    <xf numFmtId="0" fontId="14" fillId="0" borderId="22" xfId="2" applyFont="1" applyBorder="1" applyAlignment="1" applyProtection="1">
      <alignment horizontal="center" vertical="center" textRotation="90"/>
      <protection locked="0"/>
    </xf>
    <xf numFmtId="0" fontId="14" fillId="0" borderId="20" xfId="2" applyFont="1" applyBorder="1" applyAlignment="1" applyProtection="1">
      <alignment horizontal="center" vertical="center" textRotation="90"/>
      <protection locked="0"/>
    </xf>
    <xf numFmtId="0" fontId="14" fillId="0" borderId="23" xfId="2" applyFont="1" applyBorder="1" applyAlignment="1" applyProtection="1">
      <alignment horizontal="center" vertical="center" textRotation="90"/>
      <protection locked="0"/>
    </xf>
    <xf numFmtId="164" fontId="19" fillId="0" borderId="22" xfId="4" applyNumberFormat="1" applyFont="1" applyBorder="1" applyAlignment="1" applyProtection="1">
      <alignment horizontal="center" vertical="center" wrapText="1"/>
      <protection locked="0"/>
    </xf>
    <xf numFmtId="164" fontId="19" fillId="0" borderId="20" xfId="4" applyNumberFormat="1" applyFont="1" applyBorder="1" applyAlignment="1" applyProtection="1">
      <alignment horizontal="center" vertical="center" wrapText="1"/>
      <protection locked="0"/>
    </xf>
    <xf numFmtId="43" fontId="19" fillId="0" borderId="22" xfId="4" applyFont="1" applyBorder="1" applyAlignment="1" applyProtection="1">
      <alignment horizontal="center" vertical="center" wrapText="1"/>
      <protection locked="0"/>
    </xf>
    <xf numFmtId="43" fontId="19" fillId="0" borderId="20" xfId="4" applyFont="1" applyBorder="1" applyAlignment="1" applyProtection="1">
      <alignment horizontal="center" vertical="center" wrapText="1"/>
      <protection locked="0"/>
    </xf>
    <xf numFmtId="0" fontId="19" fillId="0" borderId="22"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55" fillId="0" borderId="91" xfId="0" applyFont="1" applyBorder="1" applyAlignment="1">
      <alignment horizontal="center" vertical="center" wrapText="1"/>
    </xf>
    <xf numFmtId="0" fontId="55" fillId="0" borderId="92" xfId="0" applyFont="1" applyBorder="1"/>
    <xf numFmtId="0" fontId="55" fillId="0" borderId="93" xfId="0" applyFont="1" applyBorder="1"/>
    <xf numFmtId="0" fontId="55" fillId="0" borderId="91" xfId="0" applyFont="1" applyBorder="1" applyAlignment="1">
      <alignment horizontal="left" vertical="center" wrapText="1"/>
    </xf>
    <xf numFmtId="0" fontId="55" fillId="0" borderId="93" xfId="0" applyFont="1" applyBorder="1" applyAlignment="1">
      <alignment horizontal="center" vertical="center"/>
    </xf>
    <xf numFmtId="0" fontId="55" fillId="0" borderId="1" xfId="0" applyFont="1" applyBorder="1" applyAlignment="1">
      <alignment horizontal="center" vertical="center" wrapText="1"/>
    </xf>
    <xf numFmtId="0" fontId="55" fillId="0" borderId="95" xfId="0" applyFont="1" applyBorder="1" applyAlignment="1">
      <alignment horizontal="center" vertical="center" wrapText="1"/>
    </xf>
    <xf numFmtId="0" fontId="55" fillId="0" borderId="97" xfId="0" applyFont="1" applyBorder="1" applyAlignment="1">
      <alignment horizontal="center" vertical="center" wrapText="1"/>
    </xf>
    <xf numFmtId="0" fontId="55" fillId="0" borderId="98" xfId="0" applyFont="1" applyBorder="1" applyAlignment="1">
      <alignment horizontal="center" vertical="center" wrapText="1"/>
    </xf>
    <xf numFmtId="0" fontId="55" fillId="0" borderId="95" xfId="0" applyFont="1" applyBorder="1" applyAlignment="1">
      <alignment horizontal="left" vertical="center" wrapText="1"/>
    </xf>
    <xf numFmtId="0" fontId="55" fillId="0" borderId="98" xfId="0" applyFont="1" applyBorder="1" applyAlignment="1">
      <alignment horizontal="left" vertical="center" wrapText="1"/>
    </xf>
    <xf numFmtId="0" fontId="56" fillId="0" borderId="88" xfId="21" applyFont="1" applyBorder="1" applyAlignment="1">
      <alignment horizontal="left" vertical="center"/>
    </xf>
    <xf numFmtId="0" fontId="55" fillId="0" borderId="87" xfId="21" applyFont="1" applyBorder="1"/>
    <xf numFmtId="0" fontId="55" fillId="0" borderId="68" xfId="21" applyFont="1" applyBorder="1"/>
    <xf numFmtId="0" fontId="56" fillId="0" borderId="86" xfId="21" applyFont="1" applyBorder="1" applyAlignment="1">
      <alignment horizontal="left" vertical="center"/>
    </xf>
    <xf numFmtId="0" fontId="55" fillId="0" borderId="69" xfId="21" applyFont="1" applyBorder="1"/>
    <xf numFmtId="0" fontId="55" fillId="0" borderId="85" xfId="21" applyFont="1" applyBorder="1"/>
    <xf numFmtId="0" fontId="56" fillId="0" borderId="77" xfId="21" applyFont="1" applyBorder="1" applyAlignment="1">
      <alignment horizontal="center" vertical="center"/>
    </xf>
    <xf numFmtId="0" fontId="55" fillId="0" borderId="76" xfId="21" applyFont="1" applyBorder="1"/>
    <xf numFmtId="0" fontId="55" fillId="0" borderId="72" xfId="21" applyFont="1" applyBorder="1"/>
    <xf numFmtId="0" fontId="55" fillId="0" borderId="78" xfId="21" applyFont="1" applyBorder="1"/>
    <xf numFmtId="0" fontId="55" fillId="0" borderId="75" xfId="21" applyFont="1" applyBorder="1"/>
    <xf numFmtId="0" fontId="55" fillId="0" borderId="73" xfId="21" applyFont="1" applyBorder="1"/>
    <xf numFmtId="0" fontId="55" fillId="0" borderId="66" xfId="21" applyFont="1" applyBorder="1"/>
    <xf numFmtId="0" fontId="55" fillId="0" borderId="74" xfId="21" applyFont="1" applyBorder="1"/>
    <xf numFmtId="0" fontId="56" fillId="0" borderId="0" xfId="21" applyFont="1" applyBorder="1" applyAlignment="1">
      <alignment vertical="center"/>
    </xf>
    <xf numFmtId="0" fontId="55" fillId="0" borderId="0" xfId="21" applyFont="1" applyBorder="1"/>
    <xf numFmtId="14" fontId="56" fillId="0" borderId="84" xfId="21" applyNumberFormat="1" applyFont="1" applyBorder="1" applyAlignment="1">
      <alignment horizontal="left" vertical="top"/>
    </xf>
    <xf numFmtId="0" fontId="55" fillId="0" borderId="83" xfId="21" applyFont="1" applyBorder="1"/>
    <xf numFmtId="0" fontId="55" fillId="0" borderId="82" xfId="21" applyFont="1" applyBorder="1"/>
    <xf numFmtId="0" fontId="55" fillId="0" borderId="81" xfId="21" applyFont="1" applyBorder="1"/>
    <xf numFmtId="0" fontId="55" fillId="0" borderId="80" xfId="21" applyFont="1" applyBorder="1"/>
    <xf numFmtId="14" fontId="56" fillId="0" borderId="72" xfId="21" applyNumberFormat="1" applyFont="1" applyBorder="1" applyAlignment="1">
      <alignment horizontal="center" vertical="top"/>
    </xf>
    <xf numFmtId="0" fontId="55" fillId="0" borderId="0" xfId="21" applyFont="1"/>
    <xf numFmtId="0" fontId="57" fillId="0" borderId="0" xfId="21" applyFont="1" applyBorder="1" applyAlignment="1">
      <alignment horizontal="left" vertical="center" wrapText="1"/>
    </xf>
    <xf numFmtId="0" fontId="57" fillId="0" borderId="77" xfId="21" applyFont="1" applyBorder="1" applyAlignment="1">
      <alignment horizontal="left" vertical="center" wrapText="1"/>
    </xf>
    <xf numFmtId="0" fontId="59" fillId="0" borderId="0" xfId="21" applyFont="1" applyBorder="1" applyAlignment="1">
      <alignment horizontal="center" vertical="center" wrapText="1"/>
    </xf>
    <xf numFmtId="0" fontId="56" fillId="13" borderId="72" xfId="21" applyFont="1" applyFill="1" applyBorder="1" applyAlignment="1">
      <alignment horizontal="center" vertical="center"/>
    </xf>
    <xf numFmtId="0" fontId="56" fillId="13" borderId="0" xfId="21" applyFont="1" applyFill="1" applyBorder="1" applyAlignment="1">
      <alignment horizontal="center" vertical="center"/>
    </xf>
    <xf numFmtId="0" fontId="57" fillId="0" borderId="70" xfId="21" applyFont="1" applyBorder="1" applyAlignment="1">
      <alignment horizontal="left" vertical="center" wrapText="1"/>
    </xf>
    <xf numFmtId="0" fontId="55" fillId="0" borderId="79" xfId="21" applyFont="1" applyBorder="1"/>
    <xf numFmtId="0" fontId="57" fillId="0" borderId="77" xfId="21" applyFont="1" applyBorder="1" applyAlignment="1">
      <alignment horizontal="center" vertical="center"/>
    </xf>
    <xf numFmtId="0" fontId="57" fillId="0" borderId="0" xfId="21" applyFont="1" applyBorder="1" applyAlignment="1">
      <alignment horizontal="center" vertical="center" wrapText="1"/>
    </xf>
    <xf numFmtId="0" fontId="57" fillId="0" borderId="78" xfId="21" applyFont="1" applyBorder="1" applyAlignment="1">
      <alignment horizontal="center" vertical="center" wrapText="1"/>
    </xf>
    <xf numFmtId="0" fontId="56" fillId="0" borderId="0" xfId="21" applyFont="1" applyAlignment="1">
      <alignment vertical="center"/>
    </xf>
    <xf numFmtId="0" fontId="56" fillId="10" borderId="101" xfId="21" applyFont="1" applyFill="1" applyBorder="1" applyAlignment="1">
      <alignment horizontal="center" vertical="center" wrapText="1"/>
    </xf>
    <xf numFmtId="0" fontId="56" fillId="10" borderId="103" xfId="21" applyFont="1" applyFill="1" applyBorder="1" applyAlignment="1">
      <alignment horizontal="center" vertical="center" wrapText="1"/>
    </xf>
    <xf numFmtId="0" fontId="56" fillId="10" borderId="102" xfId="21" applyFont="1" applyFill="1" applyBorder="1" applyAlignment="1">
      <alignment horizontal="center" vertical="center" wrapText="1"/>
    </xf>
    <xf numFmtId="0" fontId="56" fillId="12" borderId="70" xfId="21" applyFont="1" applyFill="1" applyBorder="1" applyAlignment="1">
      <alignment horizontal="center" vertical="center" wrapText="1"/>
    </xf>
    <xf numFmtId="0" fontId="56" fillId="13" borderId="71" xfId="21" applyFont="1" applyFill="1" applyBorder="1" applyAlignment="1">
      <alignment horizontal="center" vertical="center"/>
    </xf>
    <xf numFmtId="0" fontId="59" fillId="7" borderId="0" xfId="21" applyFont="1" applyFill="1" applyBorder="1" applyAlignment="1">
      <alignment horizontal="center" vertical="center" wrapText="1"/>
    </xf>
  </cellXfs>
  <cellStyles count="28">
    <cellStyle name="Millares 2" xfId="4"/>
    <cellStyle name="Moneda 2" xfId="22"/>
    <cellStyle name="Moneda 3" xfId="23"/>
    <cellStyle name="Moneda 4" xfId="26"/>
    <cellStyle name="Moneda 5" xfId="27"/>
    <cellStyle name="Normal" xfId="0" builtinId="0"/>
    <cellStyle name="Normal 10" xfId="10"/>
    <cellStyle name="Normal 11" xfId="12"/>
    <cellStyle name="Normal 12" xfId="11"/>
    <cellStyle name="Normal 13" xfId="8"/>
    <cellStyle name="Normal 14" xfId="9"/>
    <cellStyle name="Normal 16" xfId="7"/>
    <cellStyle name="Normal 17" xfId="6"/>
    <cellStyle name="Normal 2" xfId="1"/>
    <cellStyle name="Normal 2 2" xfId="18"/>
    <cellStyle name="Normal 2 3" xfId="19"/>
    <cellStyle name="Normal 3" xfId="2"/>
    <cellStyle name="Normal 3 2" xfId="25"/>
    <cellStyle name="Normal 3 2 2" xfId="13"/>
    <cellStyle name="Normal 3 3" xfId="24"/>
    <cellStyle name="Normal 4" xfId="20"/>
    <cellStyle name="Normal 5" xfId="17"/>
    <cellStyle name="Normal 6" xfId="16"/>
    <cellStyle name="Normal 7" xfId="21"/>
    <cellStyle name="Normal 8" xfId="15"/>
    <cellStyle name="Normal 9" xfId="14"/>
    <cellStyle name="Porcentaje 2" xfId="3"/>
    <cellStyle name="Porcentaje 2 2" xfId="5"/>
  </cellStyles>
  <dxfs count="1931">
    <dxf>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006600"/>
        </patternFill>
      </fill>
    </dxf>
    <dxf>
      <fill>
        <patternFill>
          <bgColor rgb="FFFFFF00"/>
        </patternFill>
      </fill>
    </dxf>
    <dxf>
      <fill>
        <patternFill>
          <bgColor rgb="FFCC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CC99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006600"/>
        </patternFill>
      </fill>
    </dxf>
    <dxf>
      <fill>
        <patternFill>
          <bgColor rgb="FFFFFF00"/>
        </patternFill>
      </fill>
    </dxf>
    <dxf>
      <fill>
        <patternFill>
          <bgColor rgb="FFCC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CC99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FF00"/>
        </patternFill>
      </fill>
    </dxf>
    <dxf>
      <font>
        <color auto="1"/>
      </font>
      <fill>
        <patternFill patternType="solid">
          <bgColor rgb="FFFF9900"/>
        </patternFill>
      </fill>
    </dxf>
    <dxf>
      <font>
        <color auto="1"/>
      </font>
      <fill>
        <patternFill patternType="solid">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ont>
        <color rgb="FF9C0006"/>
      </font>
      <fill>
        <patternFill patternType="solid">
          <bgColor rgb="FFFFC7CE"/>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FF00"/>
        </patternFill>
      </fill>
    </dxf>
    <dxf>
      <font>
        <color auto="1"/>
      </font>
      <fill>
        <patternFill patternType="solid">
          <bgColor rgb="FFFF9900"/>
        </patternFill>
      </fill>
    </dxf>
    <dxf>
      <font>
        <color auto="1"/>
      </font>
      <fill>
        <patternFill patternType="solid">
          <bgColor rgb="FFFF0000"/>
        </patternFill>
      </fill>
    </dxf>
    <dxf>
      <font>
        <color auto="1"/>
      </font>
      <fill>
        <patternFill patternType="solid">
          <bgColor rgb="FF92D050"/>
        </patternFill>
      </fill>
    </dxf>
    <dxf>
      <fill>
        <patternFill patternType="solid">
          <bgColor rgb="FF00B050"/>
        </patternFill>
      </fill>
    </dxf>
    <dxf>
      <fill>
        <patternFill patternType="solid">
          <bgColor rgb="FFFFFF66"/>
        </patternFill>
      </fill>
    </dxf>
    <dxf>
      <fill>
        <patternFill patternType="solid">
          <bgColor rgb="FFFFC000"/>
        </patternFill>
      </fill>
    </dxf>
    <dxf>
      <fill>
        <patternFill patternType="solid">
          <bgColor rgb="FFFF0000"/>
        </patternFill>
      </fill>
    </dxf>
    <dxf>
      <fill>
        <patternFill patternType="solid">
          <bgColor theme="7" tint="-0.24994659260841701"/>
        </patternFill>
      </fill>
    </dxf>
    <dxf>
      <font>
        <color rgb="FF9C0006"/>
      </font>
      <fill>
        <patternFill patternType="solid">
          <bgColor rgb="FFFFC7CE"/>
        </patternFill>
      </fill>
    </dxf>
    <dxf>
      <font>
        <color auto="1"/>
      </font>
      <fill>
        <patternFill patternType="solid">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ont>
        <color rgb="FF9C0006"/>
      </font>
      <fill>
        <patternFill patternType="solid">
          <bgColor rgb="FFFFC7CE"/>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FF00"/>
        </patternFill>
      </fill>
    </dxf>
    <dxf>
      <font>
        <color auto="1"/>
      </font>
      <fill>
        <patternFill patternType="solid">
          <bgColor rgb="FFFF9900"/>
        </patternFill>
      </fill>
    </dxf>
    <dxf>
      <font>
        <color auto="1"/>
      </font>
      <fill>
        <patternFill patternType="solid">
          <bgColor rgb="FFFF0000"/>
        </patternFill>
      </fill>
    </dxf>
    <dxf>
      <font>
        <color auto="1"/>
      </font>
      <fill>
        <patternFill patternType="solid">
          <bgColor rgb="FF92D050"/>
        </patternFill>
      </fill>
    </dxf>
    <dxf>
      <fill>
        <patternFill patternType="solid">
          <bgColor rgb="FF00B050"/>
        </patternFill>
      </fill>
    </dxf>
    <dxf>
      <fill>
        <patternFill patternType="solid">
          <bgColor rgb="FFFFFF66"/>
        </patternFill>
      </fill>
    </dxf>
    <dxf>
      <fill>
        <patternFill patternType="solid">
          <bgColor rgb="FFFFC000"/>
        </patternFill>
      </fill>
    </dxf>
    <dxf>
      <fill>
        <patternFill patternType="solid">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152400</xdr:rowOff>
    </xdr:from>
    <xdr:to>
      <xdr:col>0</xdr:col>
      <xdr:colOff>2971800</xdr:colOff>
      <xdr:row>3</xdr:row>
      <xdr:rowOff>333375</xdr:rowOff>
    </xdr:to>
    <xdr:pic>
      <xdr:nvPicPr>
        <xdr:cNvPr id="3" name="Imagen 2"/>
        <xdr:cNvPicPr>
          <a:picLocks noChangeAspect="1"/>
        </xdr:cNvPicPr>
      </xdr:nvPicPr>
      <xdr:blipFill rotWithShape="1">
        <a:blip xmlns:r="http://schemas.openxmlformats.org/officeDocument/2006/relationships" r:embed="rId1"/>
        <a:srcRect l="59740" t="39917" r="23391" b="49057"/>
        <a:stretch/>
      </xdr:blipFill>
      <xdr:spPr>
        <a:xfrm>
          <a:off x="19049" y="152400"/>
          <a:ext cx="2952751" cy="1162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898070</xdr:colOff>
      <xdr:row>0</xdr:row>
      <xdr:rowOff>81644</xdr:rowOff>
    </xdr:from>
    <xdr:to>
      <xdr:col>1</xdr:col>
      <xdr:colOff>2081893</xdr:colOff>
      <xdr:row>3</xdr:row>
      <xdr:rowOff>420154</xdr:rowOff>
    </xdr:to>
    <xdr:pic>
      <xdr:nvPicPr>
        <xdr:cNvPr id="4" name="Imagen 3"/>
        <xdr:cNvPicPr>
          <a:picLocks noChangeAspect="1"/>
        </xdr:cNvPicPr>
      </xdr:nvPicPr>
      <xdr:blipFill rotWithShape="1">
        <a:blip xmlns:r="http://schemas.openxmlformats.org/officeDocument/2006/relationships" r:embed="rId1"/>
        <a:srcRect l="59740" t="39917" r="23391" b="49057"/>
        <a:stretch/>
      </xdr:blipFill>
      <xdr:spPr>
        <a:xfrm>
          <a:off x="898070" y="81644"/>
          <a:ext cx="3211287" cy="12637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878416</xdr:colOff>
      <xdr:row>0</xdr:row>
      <xdr:rowOff>0</xdr:rowOff>
    </xdr:from>
    <xdr:to>
      <xdr:col>3</xdr:col>
      <xdr:colOff>275165</xdr:colOff>
      <xdr:row>3</xdr:row>
      <xdr:rowOff>119556</xdr:rowOff>
    </xdr:to>
    <xdr:pic>
      <xdr:nvPicPr>
        <xdr:cNvPr id="3" name="Imagen 2"/>
        <xdr:cNvPicPr>
          <a:picLocks noChangeAspect="1"/>
        </xdr:cNvPicPr>
      </xdr:nvPicPr>
      <xdr:blipFill rotWithShape="1">
        <a:blip xmlns:r="http://schemas.openxmlformats.org/officeDocument/2006/relationships" r:embed="rId1"/>
        <a:srcRect l="59740" t="39917" r="23391" b="49057"/>
        <a:stretch/>
      </xdr:blipFill>
      <xdr:spPr>
        <a:xfrm>
          <a:off x="2423583" y="0"/>
          <a:ext cx="1809749" cy="71222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707572</xdr:colOff>
      <xdr:row>1</xdr:row>
      <xdr:rowOff>27213</xdr:rowOff>
    </xdr:from>
    <xdr:to>
      <xdr:col>1</xdr:col>
      <xdr:colOff>1741714</xdr:colOff>
      <xdr:row>4</xdr:row>
      <xdr:rowOff>45472</xdr:rowOff>
    </xdr:to>
    <xdr:pic>
      <xdr:nvPicPr>
        <xdr:cNvPr id="3" name="Imagen 2"/>
        <xdr:cNvPicPr>
          <a:picLocks noChangeAspect="1"/>
        </xdr:cNvPicPr>
      </xdr:nvPicPr>
      <xdr:blipFill rotWithShape="1">
        <a:blip xmlns:r="http://schemas.openxmlformats.org/officeDocument/2006/relationships" r:embed="rId1"/>
        <a:srcRect l="59740" t="39917" r="23391" b="49057"/>
        <a:stretch/>
      </xdr:blipFill>
      <xdr:spPr>
        <a:xfrm>
          <a:off x="707572" y="231320"/>
          <a:ext cx="1809749" cy="7122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4" sqref="C4"/>
    </sheetView>
  </sheetViews>
  <sheetFormatPr baseColWidth="10" defaultRowHeight="15.75"/>
  <cols>
    <col min="1" max="1" width="41.125" customWidth="1"/>
    <col min="2" max="2" width="97.625" customWidth="1"/>
    <col min="3" max="3" width="32.875" customWidth="1"/>
  </cols>
  <sheetData>
    <row r="1" spans="1:3" ht="27.95" customHeight="1">
      <c r="A1" s="305"/>
      <c r="B1" s="306" t="s">
        <v>10</v>
      </c>
      <c r="C1" s="2" t="s">
        <v>7</v>
      </c>
    </row>
    <row r="2" spans="1:3" ht="24" customHeight="1">
      <c r="A2" s="305"/>
      <c r="B2" s="306"/>
      <c r="C2" s="2" t="s">
        <v>5</v>
      </c>
    </row>
    <row r="3" spans="1:3" ht="26.1" customHeight="1">
      <c r="A3" s="305"/>
      <c r="B3" s="306"/>
      <c r="C3" s="2" t="s">
        <v>6</v>
      </c>
    </row>
    <row r="4" spans="1:3" ht="36" customHeight="1">
      <c r="A4" s="305"/>
      <c r="B4" s="306"/>
      <c r="C4" s="1"/>
    </row>
    <row r="5" spans="1:3" ht="33.950000000000003" customHeight="1">
      <c r="A5" s="5" t="s">
        <v>9</v>
      </c>
      <c r="B5" s="5" t="s">
        <v>11</v>
      </c>
      <c r="C5" s="6" t="s">
        <v>12</v>
      </c>
    </row>
    <row r="6" spans="1:3" ht="74.099999999999994" customHeight="1">
      <c r="A6" s="3" t="s">
        <v>13</v>
      </c>
      <c r="B6" s="1"/>
      <c r="C6" s="1"/>
    </row>
    <row r="7" spans="1:3" ht="63.95" customHeight="1">
      <c r="A7" s="3" t="s">
        <v>14</v>
      </c>
      <c r="B7" s="1"/>
      <c r="C7" s="1"/>
    </row>
    <row r="8" spans="1:3" ht="63.95" customHeight="1">
      <c r="A8" s="4" t="s">
        <v>15</v>
      </c>
      <c r="B8" s="1"/>
      <c r="C8" s="1"/>
    </row>
    <row r="9" spans="1:3" ht="80.099999999999994" customHeight="1">
      <c r="A9" s="1"/>
      <c r="B9" s="1"/>
      <c r="C9" s="1"/>
    </row>
    <row r="10" spans="1:3" ht="65.099999999999994" customHeight="1">
      <c r="A10" s="1"/>
      <c r="B10" s="1"/>
      <c r="C10" s="1"/>
    </row>
    <row r="11" spans="1:3" ht="66" customHeight="1">
      <c r="A11" s="1"/>
      <c r="B11" s="1"/>
      <c r="C11" s="1"/>
    </row>
    <row r="12" spans="1:3" ht="71.099999999999994" customHeight="1">
      <c r="A12" s="1"/>
      <c r="B12" s="1"/>
      <c r="C12" s="1"/>
    </row>
  </sheetData>
  <mergeCells count="2">
    <mergeCell ref="A1:A4"/>
    <mergeCell ref="B1: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abSelected="1" topLeftCell="A46" zoomScale="70" zoomScaleNormal="70" workbookViewId="0">
      <selection activeCell="C47" sqref="C47"/>
    </sheetView>
  </sheetViews>
  <sheetFormatPr baseColWidth="10" defaultRowHeight="15.75"/>
  <cols>
    <col min="1" max="1" width="26.625" style="231" customWidth="1"/>
    <col min="2" max="2" width="33.375" style="231" customWidth="1"/>
    <col min="3" max="3" width="57.5" style="231" customWidth="1"/>
    <col min="4" max="4" width="21.5" style="231" customWidth="1"/>
    <col min="5" max="5" width="25.5" style="231" customWidth="1"/>
    <col min="6" max="6" width="19.125" style="231" customWidth="1"/>
    <col min="7" max="7" width="40.25" style="231" customWidth="1"/>
    <col min="8" max="9" width="28.875" style="231" customWidth="1"/>
    <col min="10" max="10" width="20.5" style="231" customWidth="1"/>
    <col min="11" max="11" width="21.625" style="231" customWidth="1"/>
    <col min="12" max="16384" width="11" style="231"/>
  </cols>
  <sheetData>
    <row r="1" spans="1:11" ht="24.95" customHeight="1">
      <c r="A1" s="315"/>
      <c r="B1" s="307" t="s">
        <v>668</v>
      </c>
      <c r="C1" s="307"/>
      <c r="D1" s="307"/>
      <c r="E1" s="307"/>
      <c r="F1" s="307"/>
      <c r="G1" s="307"/>
      <c r="H1" s="307"/>
      <c r="I1" s="308"/>
      <c r="J1" s="317" t="s">
        <v>7</v>
      </c>
      <c r="K1" s="318"/>
    </row>
    <row r="2" spans="1:11" ht="26.1" customHeight="1">
      <c r="A2" s="315"/>
      <c r="B2" s="307"/>
      <c r="C2" s="307"/>
      <c r="D2" s="307"/>
      <c r="E2" s="307"/>
      <c r="F2" s="307"/>
      <c r="G2" s="307"/>
      <c r="H2" s="307"/>
      <c r="I2" s="308"/>
      <c r="J2" s="317" t="s">
        <v>5</v>
      </c>
      <c r="K2" s="318"/>
    </row>
    <row r="3" spans="1:11" ht="23.1" customHeight="1">
      <c r="A3" s="315"/>
      <c r="B3" s="307"/>
      <c r="C3" s="307"/>
      <c r="D3" s="307"/>
      <c r="E3" s="307"/>
      <c r="F3" s="307"/>
      <c r="G3" s="307"/>
      <c r="H3" s="307"/>
      <c r="I3" s="308"/>
      <c r="J3" s="317" t="s">
        <v>6</v>
      </c>
      <c r="K3" s="318"/>
    </row>
    <row r="4" spans="1:11" ht="39" customHeight="1">
      <c r="A4" s="316"/>
      <c r="B4" s="309"/>
      <c r="C4" s="309"/>
      <c r="D4" s="309"/>
      <c r="E4" s="309"/>
      <c r="F4" s="309"/>
      <c r="G4" s="309"/>
      <c r="H4" s="309"/>
      <c r="I4" s="310"/>
      <c r="J4" s="313"/>
      <c r="K4" s="314"/>
    </row>
    <row r="5" spans="1:11" ht="27" customHeight="1" thickBot="1">
      <c r="A5" s="232" t="s">
        <v>0</v>
      </c>
      <c r="B5" s="232" t="s">
        <v>1</v>
      </c>
      <c r="C5" s="232" t="s">
        <v>2</v>
      </c>
      <c r="D5" s="232" t="s">
        <v>36</v>
      </c>
      <c r="E5" s="232" t="s">
        <v>35</v>
      </c>
      <c r="F5" s="232" t="s">
        <v>34</v>
      </c>
      <c r="G5" s="232" t="s">
        <v>67</v>
      </c>
      <c r="H5" s="232" t="s">
        <v>66</v>
      </c>
      <c r="I5" s="232" t="s">
        <v>37</v>
      </c>
      <c r="J5" s="232" t="s">
        <v>3</v>
      </c>
      <c r="K5" s="232" t="s">
        <v>4</v>
      </c>
    </row>
    <row r="6" spans="1:11" ht="130.5" customHeight="1" thickBot="1">
      <c r="A6" s="311" t="s">
        <v>24</v>
      </c>
      <c r="B6" s="233" t="s">
        <v>38</v>
      </c>
      <c r="C6" s="260" t="s">
        <v>100</v>
      </c>
      <c r="D6" s="234"/>
      <c r="E6" s="234"/>
      <c r="F6" s="230"/>
      <c r="G6" s="235" t="s">
        <v>43</v>
      </c>
      <c r="H6" s="236" t="s">
        <v>47</v>
      </c>
      <c r="I6" s="237"/>
      <c r="J6" s="237"/>
      <c r="K6" s="237"/>
    </row>
    <row r="7" spans="1:11" ht="61.5" customHeight="1" thickBot="1">
      <c r="A7" s="322"/>
      <c r="B7" s="233" t="s">
        <v>39</v>
      </c>
      <c r="C7" s="259" t="s">
        <v>77</v>
      </c>
      <c r="D7" s="234"/>
      <c r="E7" s="234"/>
      <c r="F7" s="230"/>
      <c r="G7" s="230" t="s">
        <v>78</v>
      </c>
      <c r="H7" s="236"/>
      <c r="I7" s="237"/>
      <c r="J7" s="237"/>
      <c r="K7" s="237"/>
    </row>
    <row r="8" spans="1:11" ht="48" thickBot="1">
      <c r="A8" s="322"/>
      <c r="B8" s="233" t="s">
        <v>69</v>
      </c>
      <c r="C8" s="259" t="s">
        <v>720</v>
      </c>
      <c r="D8" s="234"/>
      <c r="E8" s="234"/>
      <c r="F8" s="230"/>
      <c r="G8" s="230"/>
      <c r="H8" s="236"/>
      <c r="I8" s="237"/>
      <c r="J8" s="237"/>
      <c r="K8" s="237"/>
    </row>
    <row r="9" spans="1:11" ht="47.1" customHeight="1" thickBot="1">
      <c r="A9" s="322"/>
      <c r="B9" s="233" t="s">
        <v>70</v>
      </c>
      <c r="C9" s="259" t="s">
        <v>72</v>
      </c>
      <c r="D9" s="234"/>
      <c r="E9" s="234"/>
      <c r="F9" s="230"/>
      <c r="G9" s="237"/>
      <c r="H9" s="236"/>
      <c r="I9" s="237"/>
      <c r="J9" s="237"/>
      <c r="K9" s="237"/>
    </row>
    <row r="10" spans="1:11" ht="72" customHeight="1" thickBot="1">
      <c r="A10" s="322"/>
      <c r="B10" s="233" t="s">
        <v>71</v>
      </c>
      <c r="C10" s="259" t="s">
        <v>72</v>
      </c>
      <c r="D10" s="237"/>
      <c r="E10" s="237"/>
      <c r="F10" s="237"/>
      <c r="G10" s="230"/>
      <c r="H10" s="236"/>
      <c r="I10" s="237"/>
      <c r="J10" s="237"/>
      <c r="K10" s="237"/>
    </row>
    <row r="11" spans="1:11" ht="48" customHeight="1">
      <c r="A11" s="311" t="s">
        <v>25</v>
      </c>
      <c r="B11" s="238" t="s">
        <v>42</v>
      </c>
      <c r="C11" s="237" t="s">
        <v>79</v>
      </c>
      <c r="D11" s="237"/>
      <c r="E11" s="237"/>
      <c r="F11" s="237"/>
      <c r="G11" s="236" t="s">
        <v>74</v>
      </c>
      <c r="H11" s="236" t="s">
        <v>47</v>
      </c>
      <c r="I11" s="237"/>
      <c r="J11" s="237"/>
      <c r="K11" s="237"/>
    </row>
    <row r="12" spans="1:11" ht="51.95" customHeight="1">
      <c r="A12" s="312"/>
      <c r="B12" s="238" t="s">
        <v>41</v>
      </c>
      <c r="C12" s="229" t="s">
        <v>101</v>
      </c>
      <c r="D12" s="237"/>
      <c r="E12" s="239"/>
      <c r="F12" s="239"/>
      <c r="G12" s="236" t="s">
        <v>44</v>
      </c>
      <c r="H12" s="236" t="s">
        <v>60</v>
      </c>
      <c r="I12" s="237"/>
      <c r="J12" s="237"/>
      <c r="K12" s="237"/>
    </row>
    <row r="13" spans="1:11" ht="32.25" thickBot="1">
      <c r="A13" s="325" t="s">
        <v>667</v>
      </c>
      <c r="B13" s="240" t="s">
        <v>8</v>
      </c>
      <c r="C13" s="229" t="s">
        <v>718</v>
      </c>
      <c r="D13" s="237"/>
      <c r="E13" s="237"/>
      <c r="F13" s="237"/>
      <c r="G13" s="236" t="s">
        <v>45</v>
      </c>
      <c r="H13" s="236" t="s">
        <v>43</v>
      </c>
      <c r="I13" s="237"/>
      <c r="J13" s="237"/>
      <c r="K13" s="237"/>
    </row>
    <row r="14" spans="1:11" ht="33" customHeight="1">
      <c r="A14" s="325"/>
      <c r="B14" s="238" t="s">
        <v>31</v>
      </c>
      <c r="C14" s="241" t="s">
        <v>719</v>
      </c>
      <c r="D14" s="237"/>
      <c r="E14" s="237"/>
      <c r="F14" s="237"/>
      <c r="G14" s="236" t="s">
        <v>45</v>
      </c>
      <c r="H14" s="236" t="s">
        <v>43</v>
      </c>
      <c r="I14" s="237"/>
      <c r="J14" s="237"/>
      <c r="K14" s="237"/>
    </row>
    <row r="15" spans="1:11" ht="66" customHeight="1" thickBot="1">
      <c r="A15" s="325"/>
      <c r="B15" s="240" t="s">
        <v>32</v>
      </c>
      <c r="C15" s="259" t="s">
        <v>75</v>
      </c>
      <c r="D15" s="237"/>
      <c r="E15" s="237"/>
      <c r="F15" s="237"/>
      <c r="G15" s="236" t="s">
        <v>45</v>
      </c>
      <c r="H15" s="236" t="s">
        <v>43</v>
      </c>
      <c r="I15" s="237"/>
      <c r="J15" s="237"/>
      <c r="K15" s="237"/>
    </row>
    <row r="16" spans="1:11" ht="119.25" customHeight="1">
      <c r="A16" s="325"/>
      <c r="B16" s="240" t="s">
        <v>33</v>
      </c>
      <c r="C16" s="254" t="s">
        <v>113</v>
      </c>
      <c r="D16" s="237"/>
      <c r="E16" s="237"/>
      <c r="F16" s="237"/>
      <c r="G16" s="236" t="s">
        <v>658</v>
      </c>
      <c r="H16" s="236" t="s">
        <v>43</v>
      </c>
      <c r="I16" s="237"/>
      <c r="J16" s="237"/>
      <c r="K16" s="237"/>
    </row>
    <row r="17" spans="1:11" ht="93.75" customHeight="1">
      <c r="A17" s="325"/>
      <c r="B17" s="238" t="s">
        <v>40</v>
      </c>
      <c r="C17" s="254" t="s">
        <v>661</v>
      </c>
      <c r="D17" s="237"/>
      <c r="E17" s="237"/>
      <c r="F17" s="237"/>
      <c r="G17" s="236" t="s">
        <v>659</v>
      </c>
      <c r="H17" s="236" t="s">
        <v>660</v>
      </c>
      <c r="I17" s="237"/>
      <c r="J17" s="237"/>
      <c r="K17" s="237"/>
    </row>
    <row r="18" spans="1:11" ht="322.5" customHeight="1" thickBot="1">
      <c r="A18" s="311" t="s">
        <v>666</v>
      </c>
      <c r="B18" s="238" t="s">
        <v>26</v>
      </c>
      <c r="C18" s="254" t="s">
        <v>662</v>
      </c>
      <c r="D18" s="237"/>
      <c r="E18" s="237"/>
      <c r="F18" s="237"/>
      <c r="G18" s="236" t="s">
        <v>61</v>
      </c>
      <c r="H18" s="237"/>
      <c r="I18" s="237"/>
      <c r="J18" s="237"/>
      <c r="K18" s="237"/>
    </row>
    <row r="19" spans="1:11" ht="78.75">
      <c r="A19" s="323"/>
      <c r="B19" s="238" t="s">
        <v>27</v>
      </c>
      <c r="C19" s="256" t="s">
        <v>80</v>
      </c>
      <c r="D19" s="237"/>
      <c r="E19" s="237"/>
      <c r="F19" s="237"/>
      <c r="G19" s="236" t="s">
        <v>61</v>
      </c>
      <c r="H19" s="237"/>
      <c r="I19" s="237"/>
      <c r="J19" s="237"/>
      <c r="K19" s="237"/>
    </row>
    <row r="20" spans="1:11" ht="67.5" customHeight="1" thickBot="1">
      <c r="A20" s="324"/>
      <c r="B20" s="230" t="s">
        <v>28</v>
      </c>
      <c r="C20" s="261" t="s">
        <v>81</v>
      </c>
      <c r="D20" s="237"/>
      <c r="E20" s="237"/>
      <c r="F20" s="237"/>
      <c r="G20" s="236" t="s">
        <v>61</v>
      </c>
      <c r="H20" s="237"/>
      <c r="I20" s="237"/>
      <c r="J20" s="237"/>
      <c r="K20" s="237"/>
    </row>
    <row r="21" spans="1:11" ht="42.75">
      <c r="A21" s="319" t="s">
        <v>663</v>
      </c>
      <c r="B21" s="319" t="s">
        <v>46</v>
      </c>
      <c r="C21" s="262" t="s">
        <v>82</v>
      </c>
      <c r="D21" s="237"/>
      <c r="E21" s="237"/>
      <c r="F21" s="237"/>
      <c r="G21" s="242" t="s">
        <v>91</v>
      </c>
      <c r="H21" s="243" t="s">
        <v>92</v>
      </c>
      <c r="I21" s="237"/>
      <c r="J21" s="237"/>
      <c r="K21" s="237"/>
    </row>
    <row r="22" spans="1:11" ht="42.75">
      <c r="A22" s="320"/>
      <c r="B22" s="320"/>
      <c r="C22" s="262" t="s">
        <v>102</v>
      </c>
      <c r="D22" s="237"/>
      <c r="E22" s="237"/>
      <c r="F22" s="237"/>
      <c r="G22" s="244" t="s">
        <v>91</v>
      </c>
      <c r="H22" s="245" t="s">
        <v>93</v>
      </c>
      <c r="I22" s="237"/>
      <c r="J22" s="237"/>
      <c r="K22" s="237"/>
    </row>
    <row r="23" spans="1:11" ht="42.75">
      <c r="A23" s="320"/>
      <c r="B23" s="320"/>
      <c r="C23" s="262" t="s">
        <v>664</v>
      </c>
      <c r="D23" s="237"/>
      <c r="E23" s="237"/>
      <c r="F23" s="237"/>
      <c r="G23" s="246" t="s">
        <v>91</v>
      </c>
      <c r="H23" s="247" t="s">
        <v>94</v>
      </c>
      <c r="I23" s="237"/>
      <c r="J23" s="237"/>
      <c r="K23" s="237"/>
    </row>
    <row r="24" spans="1:11" ht="42.75">
      <c r="A24" s="320"/>
      <c r="B24" s="320"/>
      <c r="C24" s="262" t="s">
        <v>83</v>
      </c>
      <c r="D24" s="237"/>
      <c r="E24" s="237"/>
      <c r="F24" s="237"/>
      <c r="G24" s="246"/>
      <c r="H24" s="247"/>
      <c r="I24" s="237"/>
      <c r="J24" s="237"/>
      <c r="K24" s="237"/>
    </row>
    <row r="25" spans="1:11" ht="42.75">
      <c r="A25" s="320"/>
      <c r="B25" s="320"/>
      <c r="C25" s="262" t="s">
        <v>665</v>
      </c>
      <c r="D25" s="237"/>
      <c r="E25" s="237"/>
      <c r="F25" s="237"/>
      <c r="G25" s="246" t="s">
        <v>95</v>
      </c>
      <c r="H25" s="247"/>
      <c r="I25" s="237"/>
      <c r="J25" s="237"/>
      <c r="K25" s="237"/>
    </row>
    <row r="26" spans="1:11" ht="43.5" thickBot="1">
      <c r="A26" s="320"/>
      <c r="B26" s="320"/>
      <c r="C26" s="255" t="s">
        <v>84</v>
      </c>
      <c r="D26" s="237"/>
      <c r="E26" s="237"/>
      <c r="F26" s="237"/>
      <c r="G26" s="246" t="s">
        <v>91</v>
      </c>
      <c r="H26" s="247" t="s">
        <v>96</v>
      </c>
      <c r="I26" s="237"/>
      <c r="J26" s="237"/>
      <c r="K26" s="237"/>
    </row>
    <row r="27" spans="1:11" ht="57">
      <c r="A27" s="320"/>
      <c r="B27" s="320"/>
      <c r="C27" s="256" t="s">
        <v>85</v>
      </c>
      <c r="D27" s="237"/>
      <c r="E27" s="237"/>
      <c r="F27" s="237"/>
      <c r="G27" s="246" t="s">
        <v>97</v>
      </c>
      <c r="H27" s="246" t="s">
        <v>91</v>
      </c>
      <c r="I27" s="237"/>
      <c r="J27" s="237"/>
      <c r="K27" s="237"/>
    </row>
    <row r="28" spans="1:11" ht="43.5" thickBot="1">
      <c r="A28" s="320"/>
      <c r="B28" s="320"/>
      <c r="C28" s="262" t="s">
        <v>86</v>
      </c>
      <c r="D28" s="237"/>
      <c r="E28" s="237"/>
      <c r="F28" s="237"/>
      <c r="G28" s="248" t="s">
        <v>92</v>
      </c>
      <c r="H28" s="246" t="s">
        <v>95</v>
      </c>
      <c r="I28" s="237"/>
      <c r="J28" s="237"/>
      <c r="K28" s="237"/>
    </row>
    <row r="29" spans="1:11" ht="28.5">
      <c r="A29" s="320"/>
      <c r="B29" s="320"/>
      <c r="C29" s="262" t="s">
        <v>87</v>
      </c>
      <c r="D29" s="237"/>
      <c r="E29" s="237"/>
      <c r="F29" s="237"/>
      <c r="G29" s="242" t="s">
        <v>91</v>
      </c>
      <c r="H29" s="243" t="s">
        <v>93</v>
      </c>
      <c r="I29" s="237"/>
      <c r="J29" s="237"/>
      <c r="K29" s="237"/>
    </row>
    <row r="30" spans="1:11" ht="43.5" thickBot="1">
      <c r="A30" s="320"/>
      <c r="B30" s="320"/>
      <c r="C30" s="255" t="s">
        <v>109</v>
      </c>
      <c r="D30" s="237"/>
      <c r="E30" s="237"/>
      <c r="F30" s="237"/>
      <c r="G30" s="246" t="s">
        <v>91</v>
      </c>
      <c r="H30" s="247" t="s">
        <v>96</v>
      </c>
      <c r="I30" s="237"/>
      <c r="J30" s="237"/>
      <c r="K30" s="237"/>
    </row>
    <row r="31" spans="1:11" ht="42.75">
      <c r="A31" s="320"/>
      <c r="B31" s="320"/>
      <c r="C31" s="256" t="s">
        <v>110</v>
      </c>
      <c r="D31" s="237"/>
      <c r="E31" s="237"/>
      <c r="F31" s="237"/>
      <c r="G31" s="246" t="s">
        <v>91</v>
      </c>
      <c r="H31" s="247" t="s">
        <v>94</v>
      </c>
      <c r="I31" s="237"/>
      <c r="J31" s="237"/>
      <c r="K31" s="237"/>
    </row>
    <row r="32" spans="1:11" ht="43.5" thickBot="1">
      <c r="A32" s="320"/>
      <c r="B32" s="320"/>
      <c r="C32" s="262" t="s">
        <v>88</v>
      </c>
      <c r="D32" s="237"/>
      <c r="E32" s="237"/>
      <c r="F32" s="237"/>
      <c r="G32" s="248" t="s">
        <v>95</v>
      </c>
      <c r="H32" s="249" t="s">
        <v>94</v>
      </c>
      <c r="I32" s="237"/>
      <c r="J32" s="237"/>
      <c r="K32" s="237"/>
    </row>
    <row r="33" spans="1:11" ht="28.5">
      <c r="A33" s="320"/>
      <c r="B33" s="320"/>
      <c r="C33" s="262" t="s">
        <v>89</v>
      </c>
      <c r="D33" s="237"/>
      <c r="E33" s="237"/>
      <c r="F33" s="237"/>
      <c r="G33" s="250" t="s">
        <v>98</v>
      </c>
      <c r="H33" s="242" t="s">
        <v>91</v>
      </c>
      <c r="I33" s="237"/>
      <c r="J33" s="237"/>
      <c r="K33" s="237"/>
    </row>
    <row r="34" spans="1:11" ht="16.5" thickBot="1">
      <c r="A34" s="320"/>
      <c r="B34" s="320"/>
      <c r="C34" s="255" t="s">
        <v>90</v>
      </c>
      <c r="D34" s="237"/>
      <c r="E34" s="237"/>
      <c r="F34" s="237"/>
      <c r="G34" s="246" t="s">
        <v>91</v>
      </c>
      <c r="H34" s="251"/>
      <c r="I34" s="237"/>
      <c r="J34" s="237"/>
      <c r="K34" s="237"/>
    </row>
    <row r="35" spans="1:11" ht="32.25" thickBot="1">
      <c r="A35" s="320"/>
      <c r="B35" s="320"/>
      <c r="C35" s="263" t="s">
        <v>103</v>
      </c>
      <c r="D35" s="237"/>
      <c r="E35" s="237"/>
      <c r="F35" s="237"/>
      <c r="G35" s="253" t="s">
        <v>99</v>
      </c>
      <c r="H35" s="246" t="s">
        <v>91</v>
      </c>
      <c r="I35" s="237"/>
      <c r="J35" s="237"/>
      <c r="K35" s="237"/>
    </row>
    <row r="36" spans="1:11" ht="48" thickBot="1">
      <c r="A36" s="320"/>
      <c r="B36" s="320"/>
      <c r="C36" s="259" t="s">
        <v>73</v>
      </c>
      <c r="D36" s="237"/>
      <c r="E36" s="237"/>
      <c r="F36" s="237"/>
      <c r="G36" s="248" t="s">
        <v>91</v>
      </c>
      <c r="H36" s="252"/>
      <c r="I36" s="237"/>
      <c r="J36" s="237"/>
      <c r="K36" s="237"/>
    </row>
    <row r="37" spans="1:11" ht="65.25" customHeight="1" thickBot="1">
      <c r="A37" s="320"/>
      <c r="B37" s="230" t="s">
        <v>59</v>
      </c>
      <c r="C37" s="259" t="s">
        <v>112</v>
      </c>
      <c r="D37" s="237"/>
      <c r="E37" s="237"/>
      <c r="F37" s="237"/>
      <c r="G37" s="236" t="s">
        <v>62</v>
      </c>
      <c r="H37" s="236" t="s">
        <v>48</v>
      </c>
      <c r="I37" s="237"/>
      <c r="J37" s="237"/>
      <c r="K37" s="237"/>
    </row>
    <row r="38" spans="1:11" ht="71.25" customHeight="1">
      <c r="A38" s="321"/>
      <c r="B38" s="230" t="s">
        <v>58</v>
      </c>
      <c r="C38" s="257" t="s">
        <v>105</v>
      </c>
      <c r="D38" s="237"/>
      <c r="E38" s="237"/>
      <c r="F38" s="237"/>
      <c r="G38" s="236" t="s">
        <v>48</v>
      </c>
      <c r="H38" s="236" t="s">
        <v>63</v>
      </c>
      <c r="I38" s="237"/>
      <c r="J38" s="237"/>
      <c r="K38" s="237"/>
    </row>
    <row r="39" spans="1:11" ht="74.25" customHeight="1">
      <c r="A39" s="311" t="s">
        <v>30</v>
      </c>
      <c r="B39" s="238" t="s">
        <v>19</v>
      </c>
      <c r="C39" s="257" t="s">
        <v>106</v>
      </c>
      <c r="D39" s="237"/>
      <c r="E39" s="237"/>
      <c r="F39" s="237"/>
      <c r="G39" s="234" t="s">
        <v>49</v>
      </c>
      <c r="H39" s="234" t="s">
        <v>43</v>
      </c>
      <c r="I39" s="237"/>
      <c r="J39" s="237"/>
      <c r="K39" s="237"/>
    </row>
    <row r="40" spans="1:11" ht="36.950000000000003" customHeight="1">
      <c r="A40" s="322"/>
      <c r="B40" s="238" t="s">
        <v>20</v>
      </c>
      <c r="C40" s="257" t="s">
        <v>104</v>
      </c>
      <c r="D40" s="237"/>
      <c r="E40" s="237"/>
      <c r="F40" s="237"/>
      <c r="G40" s="236" t="s">
        <v>44</v>
      </c>
      <c r="H40" s="234" t="s">
        <v>43</v>
      </c>
      <c r="I40" s="237"/>
      <c r="J40" s="237"/>
      <c r="K40" s="237"/>
    </row>
    <row r="41" spans="1:11" ht="56.1" customHeight="1">
      <c r="A41" s="322"/>
      <c r="B41" s="238" t="s">
        <v>21</v>
      </c>
      <c r="C41" s="257" t="s">
        <v>111</v>
      </c>
      <c r="D41" s="237"/>
      <c r="E41" s="237"/>
      <c r="F41" s="237"/>
      <c r="G41" s="236" t="s">
        <v>50</v>
      </c>
      <c r="H41" s="234" t="s">
        <v>43</v>
      </c>
      <c r="I41" s="237"/>
      <c r="J41" s="237"/>
      <c r="K41" s="237"/>
    </row>
    <row r="42" spans="1:11" ht="54.75" customHeight="1">
      <c r="A42" s="322"/>
      <c r="B42" s="238" t="s">
        <v>22</v>
      </c>
      <c r="C42" s="257" t="s">
        <v>76</v>
      </c>
      <c r="D42" s="237"/>
      <c r="E42" s="237"/>
      <c r="F42" s="237"/>
      <c r="G42" s="234" t="s">
        <v>53</v>
      </c>
      <c r="H42" s="236" t="s">
        <v>54</v>
      </c>
      <c r="I42" s="237"/>
      <c r="J42" s="237"/>
      <c r="K42" s="237"/>
    </row>
    <row r="43" spans="1:11" ht="44.25" customHeight="1">
      <c r="A43" s="322"/>
      <c r="B43" s="238" t="s">
        <v>23</v>
      </c>
      <c r="C43" s="264" t="s">
        <v>68</v>
      </c>
      <c r="D43" s="237"/>
      <c r="E43" s="237"/>
      <c r="F43" s="237"/>
      <c r="G43" s="236" t="s">
        <v>51</v>
      </c>
      <c r="H43" s="236" t="s">
        <v>43</v>
      </c>
      <c r="I43" s="237"/>
      <c r="J43" s="237"/>
      <c r="K43" s="237"/>
    </row>
    <row r="44" spans="1:11" ht="47.25">
      <c r="A44" s="322"/>
      <c r="B44" s="238" t="s">
        <v>17</v>
      </c>
      <c r="C44" s="264"/>
      <c r="D44" s="237"/>
      <c r="E44" s="237"/>
      <c r="F44" s="237"/>
      <c r="G44" s="236" t="s">
        <v>739</v>
      </c>
      <c r="H44" s="236" t="s">
        <v>49</v>
      </c>
      <c r="I44" s="237"/>
      <c r="J44" s="237"/>
      <c r="K44" s="237"/>
    </row>
    <row r="45" spans="1:11" ht="63">
      <c r="A45" s="322"/>
      <c r="B45" s="238" t="s">
        <v>18</v>
      </c>
      <c r="C45" s="257" t="s">
        <v>721</v>
      </c>
      <c r="D45" s="237"/>
      <c r="E45" s="237"/>
      <c r="F45" s="237"/>
      <c r="G45" s="236" t="s">
        <v>64</v>
      </c>
      <c r="H45" s="236" t="s">
        <v>65</v>
      </c>
      <c r="I45" s="237"/>
      <c r="J45" s="237"/>
      <c r="K45" s="237"/>
    </row>
    <row r="46" spans="1:11" ht="305.25" customHeight="1">
      <c r="A46" s="322"/>
      <c r="B46" s="238" t="s">
        <v>29</v>
      </c>
      <c r="C46" s="258" t="s">
        <v>108</v>
      </c>
      <c r="D46" s="237"/>
      <c r="E46" s="237"/>
      <c r="F46" s="237"/>
      <c r="G46" s="236" t="s">
        <v>52</v>
      </c>
      <c r="H46" s="236" t="s">
        <v>65</v>
      </c>
      <c r="I46" s="237"/>
      <c r="J46" s="237"/>
      <c r="K46" s="237"/>
    </row>
    <row r="47" spans="1:11" ht="73.5" customHeight="1">
      <c r="A47" s="322"/>
      <c r="B47" s="238" t="s">
        <v>56</v>
      </c>
      <c r="C47" s="257" t="s">
        <v>107</v>
      </c>
      <c r="D47" s="237"/>
      <c r="E47" s="237"/>
      <c r="F47" s="237"/>
      <c r="G47" s="236" t="s">
        <v>55</v>
      </c>
      <c r="H47" s="236" t="s">
        <v>47</v>
      </c>
      <c r="I47" s="237"/>
      <c r="J47" s="237"/>
      <c r="K47" s="237"/>
    </row>
    <row r="48" spans="1:11" ht="69" customHeight="1">
      <c r="A48" s="312"/>
      <c r="B48" s="304" t="s">
        <v>740</v>
      </c>
      <c r="C48" s="229" t="s">
        <v>107</v>
      </c>
      <c r="D48" s="237"/>
      <c r="E48" s="237"/>
      <c r="F48" s="237"/>
      <c r="G48" s="236" t="s">
        <v>52</v>
      </c>
      <c r="H48" s="236" t="s">
        <v>65</v>
      </c>
      <c r="I48" s="237"/>
      <c r="J48" s="237"/>
      <c r="K48" s="237"/>
    </row>
    <row r="61" spans="2:2">
      <c r="B61" s="229"/>
    </row>
    <row r="155" spans="2:2" ht="94.5">
      <c r="B155" s="229" t="s">
        <v>16</v>
      </c>
    </row>
  </sheetData>
  <autoFilter ref="A5:K48"/>
  <mergeCells count="13">
    <mergeCell ref="B21:B36"/>
    <mergeCell ref="A21:A38"/>
    <mergeCell ref="A39:A48"/>
    <mergeCell ref="A18:A20"/>
    <mergeCell ref="A6:A10"/>
    <mergeCell ref="A13:A17"/>
    <mergeCell ref="B1:I4"/>
    <mergeCell ref="A11:A12"/>
    <mergeCell ref="J4:K4"/>
    <mergeCell ref="A1:A4"/>
    <mergeCell ref="J3:K3"/>
    <mergeCell ref="J2:K2"/>
    <mergeCell ref="J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320"/>
  <sheetViews>
    <sheetView zoomScale="90" zoomScaleNormal="90" workbookViewId="0">
      <pane ySplit="8" topLeftCell="A9" activePane="bottomLeft" state="frozen"/>
      <selection pane="bottomLeft" activeCell="E9" sqref="E9"/>
    </sheetView>
  </sheetViews>
  <sheetFormatPr baseColWidth="10" defaultColWidth="12.625" defaultRowHeight="15" customHeight="1"/>
  <cols>
    <col min="1" max="1" width="3.5" style="7" customWidth="1"/>
    <col min="2" max="2" width="16.75" style="7" customWidth="1"/>
    <col min="3" max="3" width="31.625" style="7" customWidth="1"/>
    <col min="4" max="4" width="28.5" style="7" customWidth="1"/>
    <col min="5" max="5" width="25" style="7" customWidth="1"/>
    <col min="6" max="6" width="25.875" style="7" customWidth="1"/>
    <col min="7" max="7" width="31.375" style="7" customWidth="1"/>
    <col min="8" max="9" width="21.125" style="7" customWidth="1"/>
    <col min="10" max="10" width="15.625" style="8" customWidth="1"/>
    <col min="11" max="11" width="14.375" style="7" customWidth="1"/>
    <col min="12" max="20" width="5.5" style="7" customWidth="1"/>
    <col min="21" max="21" width="5.625" style="7" customWidth="1"/>
    <col min="22" max="31" width="5.5" style="7" customWidth="1"/>
    <col min="32" max="32" width="12.5" style="7" customWidth="1"/>
    <col min="33" max="33" width="13" style="7" customWidth="1"/>
    <col min="34" max="34" width="15.25" style="7" customWidth="1"/>
    <col min="35" max="35" width="5.5" style="7" customWidth="1"/>
    <col min="36" max="36" width="14" style="7" customWidth="1"/>
    <col min="37" max="37" width="5.125" style="7" customWidth="1"/>
    <col min="38" max="38" width="85.625" style="7" customWidth="1"/>
    <col min="39" max="39" width="7.375" style="7" customWidth="1"/>
    <col min="40" max="40" width="5" style="7" customWidth="1"/>
    <col min="41" max="41" width="7" style="7" customWidth="1"/>
    <col min="42" max="42" width="5.625" style="7" customWidth="1"/>
    <col min="43" max="43" width="6" style="7" customWidth="1"/>
    <col min="44" max="44" width="5.5" style="7" customWidth="1"/>
    <col min="45" max="45" width="6.375" style="7" customWidth="1"/>
    <col min="46" max="46" width="7.375" style="7" customWidth="1"/>
    <col min="47" max="47" width="6.75" style="7" customWidth="1"/>
    <col min="48" max="48" width="7" style="7" customWidth="1"/>
    <col min="49" max="49" width="8.75" style="7" customWidth="1"/>
    <col min="50" max="50" width="7.625" style="7" customWidth="1"/>
    <col min="51" max="51" width="10.625" style="7" customWidth="1"/>
    <col min="52" max="52" width="5.25" style="7" customWidth="1"/>
    <col min="53" max="53" width="9.375" style="7" customWidth="1"/>
    <col min="54" max="54" width="8" style="7" customWidth="1"/>
    <col min="55" max="55" width="8.25" style="7" customWidth="1"/>
    <col min="56" max="56" width="6.5" style="7" customWidth="1"/>
    <col min="57" max="57" width="10" style="7" customWidth="1"/>
    <col min="58" max="58" width="4.375" style="7" customWidth="1"/>
    <col min="59" max="59" width="7" style="7" customWidth="1"/>
    <col min="60" max="60" width="9" style="7" customWidth="1"/>
    <col min="61" max="62" width="9.125" style="7" customWidth="1"/>
    <col min="63" max="63" width="8.125" style="7" customWidth="1"/>
    <col min="64" max="64" width="8" style="7" customWidth="1"/>
    <col min="65" max="65" width="7.375" style="7" customWidth="1"/>
    <col min="66" max="66" width="11.75" style="7" customWidth="1"/>
    <col min="67" max="67" width="60.125" style="7" customWidth="1"/>
    <col min="68" max="68" width="30.375" style="7" customWidth="1"/>
    <col min="69" max="71" width="16.5" style="7" customWidth="1"/>
    <col min="72" max="72" width="18.125" style="7" customWidth="1"/>
    <col min="73" max="73" width="19" style="7" customWidth="1"/>
    <col min="74" max="74" width="27.875" style="7" customWidth="1"/>
    <col min="75" max="75" width="19.375" style="7" customWidth="1"/>
    <col min="76" max="95" width="10" style="7" customWidth="1"/>
    <col min="96" max="16384" width="12.625" style="7"/>
  </cols>
  <sheetData>
    <row r="1" spans="1:95" ht="16.5" customHeight="1">
      <c r="A1" s="228"/>
      <c r="B1" s="329"/>
      <c r="C1" s="330"/>
      <c r="D1" s="331"/>
      <c r="E1" s="338" t="s">
        <v>657</v>
      </c>
      <c r="F1" s="330"/>
      <c r="G1" s="227" t="s">
        <v>716</v>
      </c>
      <c r="H1" s="9"/>
      <c r="I1" s="9"/>
      <c r="J1" s="10"/>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row>
    <row r="2" spans="1:95" ht="16.5" customHeight="1">
      <c r="A2" s="226"/>
      <c r="B2" s="332"/>
      <c r="C2" s="333"/>
      <c r="D2" s="334"/>
      <c r="E2" s="335"/>
      <c r="F2" s="336"/>
      <c r="G2" s="227" t="s">
        <v>715</v>
      </c>
      <c r="H2" s="9"/>
      <c r="I2" s="9"/>
      <c r="J2" s="10"/>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row>
    <row r="3" spans="1:95" ht="13.5" customHeight="1">
      <c r="A3" s="226"/>
      <c r="B3" s="332"/>
      <c r="C3" s="333"/>
      <c r="D3" s="334"/>
      <c r="E3" s="338" t="s">
        <v>656</v>
      </c>
      <c r="F3" s="330"/>
      <c r="G3" s="339" t="s">
        <v>717</v>
      </c>
      <c r="H3" s="9"/>
      <c r="I3" s="9"/>
      <c r="J3" s="10"/>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row>
    <row r="4" spans="1:95" ht="13.5" customHeight="1">
      <c r="A4" s="226"/>
      <c r="B4" s="335"/>
      <c r="C4" s="336"/>
      <c r="D4" s="337"/>
      <c r="E4" s="335"/>
      <c r="F4" s="336"/>
      <c r="G4" s="340"/>
      <c r="H4" s="9"/>
      <c r="I4" s="9"/>
      <c r="J4" s="10"/>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row>
    <row r="5" spans="1:95" ht="16.5" customHeight="1">
      <c r="A5" s="225" t="s">
        <v>655</v>
      </c>
      <c r="B5" s="12"/>
      <c r="C5" s="12"/>
      <c r="D5" s="12"/>
      <c r="E5" s="12"/>
      <c r="F5" s="12"/>
      <c r="G5" s="9"/>
      <c r="H5" s="11"/>
      <c r="I5" s="11"/>
      <c r="J5" s="10"/>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5" ht="55.5" customHeight="1">
      <c r="A6" s="341" t="s">
        <v>654</v>
      </c>
      <c r="B6" s="342"/>
      <c r="C6" s="342"/>
      <c r="D6" s="342"/>
      <c r="E6" s="342"/>
      <c r="F6" s="342"/>
      <c r="G6" s="342"/>
      <c r="H6" s="342"/>
      <c r="I6" s="342"/>
      <c r="J6" s="343"/>
      <c r="K6" s="341" t="s">
        <v>653</v>
      </c>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3"/>
      <c r="AK6" s="341" t="s">
        <v>652</v>
      </c>
      <c r="AL6" s="342"/>
      <c r="AM6" s="342"/>
      <c r="AN6" s="342"/>
      <c r="AO6" s="342"/>
      <c r="AP6" s="342"/>
      <c r="AQ6" s="342"/>
      <c r="AR6" s="342"/>
      <c r="AS6" s="342"/>
      <c r="AT6" s="342"/>
      <c r="AU6" s="342"/>
      <c r="AV6" s="342"/>
      <c r="AW6" s="342"/>
      <c r="AX6" s="342"/>
      <c r="AY6" s="342"/>
      <c r="AZ6" s="342"/>
      <c r="BA6" s="342"/>
      <c r="BB6" s="342"/>
      <c r="BC6" s="224"/>
      <c r="BD6" s="224"/>
      <c r="BE6" s="224"/>
      <c r="BF6" s="224"/>
      <c r="BG6" s="224"/>
      <c r="BH6" s="355"/>
      <c r="BI6" s="342"/>
      <c r="BJ6" s="342"/>
      <c r="BK6" s="342"/>
      <c r="BL6" s="342"/>
      <c r="BM6" s="342"/>
      <c r="BN6" s="343"/>
      <c r="BO6" s="224"/>
      <c r="BP6" s="341" t="s">
        <v>651</v>
      </c>
      <c r="BQ6" s="342"/>
      <c r="BR6" s="342"/>
      <c r="BS6" s="342"/>
      <c r="BT6" s="342"/>
      <c r="BU6" s="342"/>
      <c r="BV6" s="342"/>
      <c r="BW6" s="343"/>
      <c r="BX6" s="9"/>
      <c r="BY6" s="9"/>
      <c r="BZ6" s="9"/>
      <c r="CA6" s="9"/>
      <c r="CB6" s="9"/>
      <c r="CC6" s="9"/>
      <c r="CD6" s="9"/>
      <c r="CE6" s="9"/>
      <c r="CF6" s="9"/>
      <c r="CG6" s="9"/>
      <c r="CH6" s="9"/>
      <c r="CI6" s="9"/>
      <c r="CJ6" s="9"/>
      <c r="CK6" s="9"/>
      <c r="CL6" s="9"/>
      <c r="CM6" s="9"/>
      <c r="CN6" s="9"/>
      <c r="CO6" s="9"/>
      <c r="CP6" s="9"/>
      <c r="CQ6" s="9"/>
    </row>
    <row r="7" spans="1:95" ht="16.5" customHeight="1">
      <c r="A7" s="344" t="s">
        <v>650</v>
      </c>
      <c r="B7" s="345" t="s">
        <v>649</v>
      </c>
      <c r="C7" s="345" t="s">
        <v>648</v>
      </c>
      <c r="D7" s="346" t="s">
        <v>647</v>
      </c>
      <c r="E7" s="345" t="s">
        <v>646</v>
      </c>
      <c r="F7" s="345" t="s">
        <v>645</v>
      </c>
      <c r="G7" s="345" t="s">
        <v>644</v>
      </c>
      <c r="H7" s="345" t="s">
        <v>643</v>
      </c>
      <c r="I7" s="223"/>
      <c r="J7" s="356" t="s">
        <v>642</v>
      </c>
      <c r="K7" s="345" t="s">
        <v>641</v>
      </c>
      <c r="L7" s="358" t="s">
        <v>587</v>
      </c>
      <c r="M7" s="350" t="s">
        <v>640</v>
      </c>
      <c r="N7" s="351"/>
      <c r="O7" s="351"/>
      <c r="P7" s="351"/>
      <c r="Q7" s="351"/>
      <c r="R7" s="351"/>
      <c r="S7" s="351"/>
      <c r="T7" s="351"/>
      <c r="U7" s="351"/>
      <c r="V7" s="351"/>
      <c r="W7" s="351"/>
      <c r="X7" s="351"/>
      <c r="Y7" s="351"/>
      <c r="Z7" s="351"/>
      <c r="AA7" s="351"/>
      <c r="AB7" s="351"/>
      <c r="AC7" s="351"/>
      <c r="AD7" s="351"/>
      <c r="AE7" s="352"/>
      <c r="AF7" s="353" t="s">
        <v>639</v>
      </c>
      <c r="AG7" s="345" t="s">
        <v>638</v>
      </c>
      <c r="AH7" s="345" t="s">
        <v>637</v>
      </c>
      <c r="AI7" s="345" t="s">
        <v>587</v>
      </c>
      <c r="AJ7" s="345" t="s">
        <v>636</v>
      </c>
      <c r="AK7" s="360" t="s">
        <v>635</v>
      </c>
      <c r="AL7" s="345" t="s">
        <v>634</v>
      </c>
      <c r="AM7" s="341" t="s">
        <v>633</v>
      </c>
      <c r="AN7" s="342"/>
      <c r="AO7" s="342"/>
      <c r="AP7" s="342"/>
      <c r="AQ7" s="342"/>
      <c r="AR7" s="342"/>
      <c r="AS7" s="342"/>
      <c r="AT7" s="342"/>
      <c r="AU7" s="342"/>
      <c r="AV7" s="342"/>
      <c r="AW7" s="342"/>
      <c r="AX7" s="342"/>
      <c r="AY7" s="342"/>
      <c r="AZ7" s="222"/>
      <c r="BA7" s="361" t="s">
        <v>632</v>
      </c>
      <c r="BB7" s="362"/>
      <c r="BC7" s="362"/>
      <c r="BD7" s="362"/>
      <c r="BE7" s="362"/>
      <c r="BF7" s="362"/>
      <c r="BG7" s="363"/>
      <c r="BH7" s="360" t="s">
        <v>631</v>
      </c>
      <c r="BI7" s="360" t="s">
        <v>630</v>
      </c>
      <c r="BJ7" s="101"/>
      <c r="BK7" s="360" t="s">
        <v>629</v>
      </c>
      <c r="BL7" s="360" t="s">
        <v>587</v>
      </c>
      <c r="BM7" s="360" t="s">
        <v>628</v>
      </c>
      <c r="BN7" s="360" t="s">
        <v>627</v>
      </c>
      <c r="BO7" s="326" t="s">
        <v>626</v>
      </c>
      <c r="BP7" s="326" t="s">
        <v>625</v>
      </c>
      <c r="BQ7" s="326" t="s">
        <v>624</v>
      </c>
      <c r="BR7" s="326" t="s">
        <v>623</v>
      </c>
      <c r="BS7" s="326" t="s">
        <v>622</v>
      </c>
      <c r="BT7" s="326" t="s">
        <v>621</v>
      </c>
      <c r="BU7" s="326" t="s">
        <v>620</v>
      </c>
      <c r="BV7" s="326" t="s">
        <v>619</v>
      </c>
      <c r="BW7" s="326" t="s">
        <v>618</v>
      </c>
      <c r="BX7" s="9"/>
      <c r="BY7" s="9"/>
      <c r="BZ7" s="9"/>
      <c r="CA7" s="9"/>
      <c r="CB7" s="9"/>
      <c r="CC7" s="9"/>
      <c r="CD7" s="9"/>
      <c r="CE7" s="9"/>
      <c r="CF7" s="9"/>
      <c r="CG7" s="9"/>
      <c r="CH7" s="9"/>
      <c r="CI7" s="9"/>
      <c r="CJ7" s="9"/>
      <c r="CK7" s="9"/>
      <c r="CL7" s="9"/>
      <c r="CM7" s="9"/>
      <c r="CN7" s="9"/>
      <c r="CO7" s="9"/>
      <c r="CP7" s="9"/>
      <c r="CQ7" s="9"/>
    </row>
    <row r="8" spans="1:95" ht="87.75" customHeight="1">
      <c r="A8" s="328"/>
      <c r="B8" s="328"/>
      <c r="C8" s="328"/>
      <c r="D8" s="328"/>
      <c r="E8" s="328"/>
      <c r="F8" s="328"/>
      <c r="G8" s="328"/>
      <c r="H8" s="328"/>
      <c r="I8" s="221" t="s">
        <v>617</v>
      </c>
      <c r="J8" s="357"/>
      <c r="K8" s="328"/>
      <c r="L8" s="359"/>
      <c r="M8" s="220" t="s">
        <v>616</v>
      </c>
      <c r="N8" s="220" t="s">
        <v>615</v>
      </c>
      <c r="O8" s="220" t="s">
        <v>614</v>
      </c>
      <c r="P8" s="220" t="s">
        <v>613</v>
      </c>
      <c r="Q8" s="220" t="s">
        <v>612</v>
      </c>
      <c r="R8" s="220" t="s">
        <v>611</v>
      </c>
      <c r="S8" s="220" t="s">
        <v>610</v>
      </c>
      <c r="T8" s="220" t="s">
        <v>609</v>
      </c>
      <c r="U8" s="220" t="s">
        <v>608</v>
      </c>
      <c r="V8" s="220" t="s">
        <v>607</v>
      </c>
      <c r="W8" s="220" t="s">
        <v>606</v>
      </c>
      <c r="X8" s="220" t="s">
        <v>605</v>
      </c>
      <c r="Y8" s="220" t="s">
        <v>604</v>
      </c>
      <c r="Z8" s="220" t="s">
        <v>603</v>
      </c>
      <c r="AA8" s="220" t="s">
        <v>602</v>
      </c>
      <c r="AB8" s="220" t="s">
        <v>601</v>
      </c>
      <c r="AC8" s="220" t="s">
        <v>600</v>
      </c>
      <c r="AD8" s="220" t="s">
        <v>599</v>
      </c>
      <c r="AE8" s="220" t="s">
        <v>598</v>
      </c>
      <c r="AF8" s="354"/>
      <c r="AG8" s="328"/>
      <c r="AH8" s="328"/>
      <c r="AI8" s="328"/>
      <c r="AJ8" s="328"/>
      <c r="AK8" s="328"/>
      <c r="AL8" s="328"/>
      <c r="AM8" s="218" t="s">
        <v>597</v>
      </c>
      <c r="AN8" s="218" t="s">
        <v>595</v>
      </c>
      <c r="AO8" s="218" t="s">
        <v>596</v>
      </c>
      <c r="AP8" s="218" t="s">
        <v>595</v>
      </c>
      <c r="AQ8" s="218">
        <v>2</v>
      </c>
      <c r="AR8" s="218" t="s">
        <v>595</v>
      </c>
      <c r="AS8" s="219">
        <v>3</v>
      </c>
      <c r="AT8" s="218" t="s">
        <v>595</v>
      </c>
      <c r="AU8" s="219">
        <v>4</v>
      </c>
      <c r="AV8" s="218" t="s">
        <v>595</v>
      </c>
      <c r="AW8" s="219">
        <v>5</v>
      </c>
      <c r="AX8" s="218" t="s">
        <v>595</v>
      </c>
      <c r="AY8" s="219">
        <v>6</v>
      </c>
      <c r="AZ8" s="218" t="s">
        <v>595</v>
      </c>
      <c r="BA8" s="217" t="s">
        <v>594</v>
      </c>
      <c r="BB8" s="217" t="s">
        <v>593</v>
      </c>
      <c r="BC8" s="216" t="s">
        <v>592</v>
      </c>
      <c r="BD8" s="216" t="s">
        <v>591</v>
      </c>
      <c r="BE8" s="216" t="s">
        <v>590</v>
      </c>
      <c r="BF8" s="216" t="s">
        <v>589</v>
      </c>
      <c r="BG8" s="216" t="s">
        <v>588</v>
      </c>
      <c r="BH8" s="328"/>
      <c r="BI8" s="328"/>
      <c r="BJ8" s="216" t="s">
        <v>587</v>
      </c>
      <c r="BK8" s="328"/>
      <c r="BL8" s="328"/>
      <c r="BM8" s="328"/>
      <c r="BN8" s="328"/>
      <c r="BO8" s="327"/>
      <c r="BP8" s="327"/>
      <c r="BQ8" s="327"/>
      <c r="BR8" s="327"/>
      <c r="BS8" s="327"/>
      <c r="BT8" s="327"/>
      <c r="BU8" s="327"/>
      <c r="BV8" s="328"/>
      <c r="BW8" s="328"/>
      <c r="BX8" s="215"/>
      <c r="BY8" s="215"/>
      <c r="BZ8" s="215"/>
      <c r="CA8" s="215"/>
      <c r="CB8" s="215"/>
      <c r="CC8" s="215"/>
      <c r="CD8" s="215"/>
      <c r="CE8" s="215"/>
      <c r="CF8" s="215"/>
      <c r="CG8" s="215"/>
      <c r="CH8" s="215"/>
      <c r="CI8" s="215"/>
      <c r="CJ8" s="215"/>
      <c r="CK8" s="215"/>
      <c r="CL8" s="215"/>
      <c r="CM8" s="215"/>
      <c r="CN8" s="215"/>
      <c r="CO8" s="215"/>
      <c r="CP8" s="215"/>
      <c r="CQ8" s="215"/>
    </row>
    <row r="9" spans="1:95" ht="129" customHeight="1">
      <c r="A9" s="366">
        <v>1</v>
      </c>
      <c r="B9" s="366" t="s">
        <v>575</v>
      </c>
      <c r="C9" s="366" t="s">
        <v>574</v>
      </c>
      <c r="D9" s="366" t="s">
        <v>573</v>
      </c>
      <c r="E9" s="214" t="s">
        <v>572</v>
      </c>
      <c r="F9" s="214" t="s">
        <v>586</v>
      </c>
      <c r="G9" s="366" t="s">
        <v>585</v>
      </c>
      <c r="H9" s="366" t="s">
        <v>166</v>
      </c>
      <c r="I9" s="194" t="s">
        <v>150</v>
      </c>
      <c r="J9" s="366">
        <v>4</v>
      </c>
      <c r="K9" s="345" t="str">
        <f>IF(J9&lt;=0,"",IF(J9=1,"Rara vez",IF(J9=2,"Improbable",IF(J9=3,"Posible",IF(J9=4,"Probable",IF(J9=5,"Casi Seguro"))))))</f>
        <v>Probable</v>
      </c>
      <c r="L9" s="365">
        <f>IF(K9="","",IF(K9="Rara vez",0.2,IF(K9="Improbable",0.4,IF(K9="Posible",0.6,IF(K9="Probable",0.8,IF(K9="Casi seguro",1,))))))</f>
        <v>0.8</v>
      </c>
      <c r="M9" s="365" t="s">
        <v>130</v>
      </c>
      <c r="N9" s="365" t="s">
        <v>130</v>
      </c>
      <c r="O9" s="365" t="s">
        <v>130</v>
      </c>
      <c r="P9" s="365" t="s">
        <v>130</v>
      </c>
      <c r="Q9" s="365" t="s">
        <v>130</v>
      </c>
      <c r="R9" s="365" t="s">
        <v>129</v>
      </c>
      <c r="S9" s="365" t="s">
        <v>129</v>
      </c>
      <c r="T9" s="365" t="s">
        <v>129</v>
      </c>
      <c r="U9" s="365" t="s">
        <v>129</v>
      </c>
      <c r="V9" s="365" t="s">
        <v>130</v>
      </c>
      <c r="W9" s="365" t="s">
        <v>130</v>
      </c>
      <c r="X9" s="365" t="s">
        <v>130</v>
      </c>
      <c r="Y9" s="365" t="s">
        <v>130</v>
      </c>
      <c r="Z9" s="365" t="s">
        <v>130</v>
      </c>
      <c r="AA9" s="365" t="s">
        <v>130</v>
      </c>
      <c r="AB9" s="365" t="s">
        <v>129</v>
      </c>
      <c r="AC9" s="365" t="s">
        <v>130</v>
      </c>
      <c r="AD9" s="365" t="s">
        <v>129</v>
      </c>
      <c r="AE9" s="365" t="s">
        <v>129</v>
      </c>
      <c r="AF9" s="367">
        <f>IF(AB9="Si","19",COUNTIF(M9:AE10,"si"))</f>
        <v>12</v>
      </c>
      <c r="AG9" s="95">
        <f t="shared" ref="AG9:AG38" si="0">VALUE(IF(AF9&lt;=5,5,IF(AND(AF9&gt;5,AF9&lt;=11),10,IF(AF9&gt;11,20,0))))</f>
        <v>20</v>
      </c>
      <c r="AH9" s="345" t="str">
        <f>IF(AG9=5,"Moderado",IF(AG9=10,"Mayor",IF(AG9=20,"Catastrófico",0)))</f>
        <v>Catastrófico</v>
      </c>
      <c r="AI9" s="365">
        <f>IF(AH9="","",IF(AH9="Moderado",0.6,IF(AH9="Mayor",0.8,IF(AH9="Catastrófico",1,))))</f>
        <v>1</v>
      </c>
      <c r="AJ9" s="345"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87">
        <v>1</v>
      </c>
      <c r="AL9" s="120" t="s">
        <v>584</v>
      </c>
      <c r="AM9" s="207" t="s">
        <v>127</v>
      </c>
      <c r="AN9" s="207">
        <f t="shared" ref="AN9:AN31" si="1">IF(AM9="","",IF(AM9="Asignado",15,IF(AM9="No asignado",0,)))</f>
        <v>15</v>
      </c>
      <c r="AO9" s="207" t="s">
        <v>126</v>
      </c>
      <c r="AP9" s="207">
        <f t="shared" ref="AP9:AP31" si="2">IF(AO9="","",IF(AO9="Adecuado",15,IF(AO9="Inadecuado",0,)))</f>
        <v>15</v>
      </c>
      <c r="AQ9" s="207" t="s">
        <v>125</v>
      </c>
      <c r="AR9" s="207">
        <f t="shared" ref="AR9:AR31" si="3">IF(AQ9="","",IF(AQ9="Oportuna",15,IF(AQ9="Inoportuna",0,)))</f>
        <v>15</v>
      </c>
      <c r="AS9" s="207" t="s">
        <v>164</v>
      </c>
      <c r="AT9" s="207">
        <f t="shared" ref="AT9:AT31" si="4">IF(AS9="","",IF(AS9="Prevenir",15,IF(AS9="Detectar",10,IF(AS9="No es un control",0,))))</f>
        <v>10</v>
      </c>
      <c r="AU9" s="207" t="s">
        <v>123</v>
      </c>
      <c r="AV9" s="207">
        <f t="shared" ref="AV9:AV31" si="5">IF(AU9="","",IF(AU9="Confiable",15,IF(AU9="No confiable",0,)))</f>
        <v>15</v>
      </c>
      <c r="AW9" s="207" t="s">
        <v>122</v>
      </c>
      <c r="AX9" s="207">
        <f t="shared" ref="AX9:AX31" si="6">IF(AW9="","",IF(AW9="Se investigan y  resuelven oportunamente",15,IF(AW9="No se investigan y resuelven oportunamente",0,)))</f>
        <v>15</v>
      </c>
      <c r="AY9" s="207" t="s">
        <v>121</v>
      </c>
      <c r="AZ9" s="207">
        <f t="shared" ref="AZ9:AZ31" si="7">IF(AY9="","",IF(AY9="Completa",15,IF(AY9="Incompleta",10,IF(AY9="No existe",0,))))</f>
        <v>15</v>
      </c>
      <c r="BA9" s="208">
        <f t="shared" ref="BA9:BA15" si="8">SUM(AN9,AP9,AR9,AT9,AV9,AX9,AZ9)</f>
        <v>100</v>
      </c>
      <c r="BB9" s="207" t="str">
        <f t="shared" ref="BB9:BB15" si="9">IF(BA9&gt;=96,"Fuerte",IF(AND(BA9&gt;=86, BA9&lt;96),"Moderado",IF(BA9&lt;86,"Débil")))</f>
        <v>Fuerte</v>
      </c>
      <c r="BC9" s="207" t="s">
        <v>120</v>
      </c>
      <c r="BD9" s="207">
        <f t="shared" ref="BD9:BD15" si="10">VALUE(IF(OR(AND(BB9="Fuerte",BC9="Fuerte")),"100",IF(OR(AND(BB9="Fuerte",BC9="Moderado"),AND(BB9="Moderado",BC9="Fuerte"),AND(BB9="Moderado",BC9="Moderado")),"50",IF(OR(AND(BB9="Fuerte",BC9="Débil"),AND(BB9="Moderado",BC9="Débil"),AND(BB9="Débil",BC9="Fuerte"),AND(BB9="Débil",BC9="Moderado"),AND(BB9="Débil",BC9="Débil")),"0",))))</f>
        <v>100</v>
      </c>
      <c r="BE9" s="151" t="str">
        <f t="shared" ref="BE9:BE15" si="11">IF(BD9=100,"Fuerte",IF(BD9=50,"Moderado",IF(BD9=0,"Débil")))</f>
        <v>Fuerte</v>
      </c>
      <c r="BF9" s="364">
        <f>AVERAGE(BD9:BD11)</f>
        <v>100</v>
      </c>
      <c r="BG9" s="364" t="str">
        <f>IF(BF9=100,"Fuerte",IF(AND(BF9&lt;=99, BF9&gt;=50),"Moderado",IF(BF9&lt;50,"Débil")))</f>
        <v>Fuerte</v>
      </c>
      <c r="BH9" s="349">
        <f>IF(BG9="Fuerte",(J9-2),IF(BG9="Moderado",(J9-1), IF(BG9="Débil",((J9-0)))))</f>
        <v>2</v>
      </c>
      <c r="BI9" s="349" t="str">
        <f>IF(BH9&lt;=0,"Rara vez",IF(BH9=1,"Rara vez",IF(BH9=2,"Improbable",IF(BH9=3,"Posible",IF(BH9=4,"Probable",IF(BH9=5,"Casi Seguro"))))))</f>
        <v>Improbable</v>
      </c>
      <c r="BJ9" s="347">
        <f>IF(BI9="","",IF(BI9="Rara vez",0.2,IF(BI9="Improbable",0.4,IF(BI9="Posible",0.6,IF(BI9="Probable",0.8,IF(BI9="Casi seguro",1,))))))</f>
        <v>0.4</v>
      </c>
      <c r="BK9" s="349" t="str">
        <f>IFERROR(IF(AG9=5,"Moderado",IF(AG9=10,"Mayor",IF(AG9=20,"Catastrófico",0))),"")</f>
        <v>Catastrófico</v>
      </c>
      <c r="BL9" s="347">
        <f>IF(AH9="","",IF(AH9="Moderado",0.6,IF(AH9="Mayor",0.8,IF(AH9="Catastrófico",1,))))</f>
        <v>1</v>
      </c>
      <c r="BM9" s="349" t="str">
        <f>IF(OR(AND(KBH9="Rara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151"/>
      <c r="BO9" s="118" t="s">
        <v>583</v>
      </c>
      <c r="BP9" s="118"/>
      <c r="BQ9" s="118" t="s">
        <v>582</v>
      </c>
      <c r="BR9" s="118" t="s">
        <v>561</v>
      </c>
      <c r="BS9" s="213"/>
      <c r="BT9" s="117">
        <v>45292</v>
      </c>
      <c r="BU9" s="117">
        <v>45657</v>
      </c>
      <c r="BV9" s="118"/>
      <c r="BW9" s="212"/>
      <c r="BX9" s="10"/>
      <c r="BY9" s="10"/>
      <c r="BZ9" s="10"/>
      <c r="CA9" s="10"/>
      <c r="CB9" s="10"/>
      <c r="CC9" s="10"/>
      <c r="CD9" s="10"/>
      <c r="CE9" s="10"/>
      <c r="CF9" s="10"/>
      <c r="CG9" s="10"/>
      <c r="CH9" s="10"/>
      <c r="CI9" s="10"/>
      <c r="CJ9" s="10"/>
      <c r="CK9" s="10"/>
      <c r="CL9" s="10"/>
      <c r="CM9" s="10"/>
      <c r="CN9" s="10"/>
      <c r="CO9" s="10"/>
      <c r="CP9" s="10"/>
      <c r="CQ9" s="10"/>
    </row>
    <row r="10" spans="1:95" ht="125.25" customHeight="1">
      <c r="A10" s="348"/>
      <c r="B10" s="348"/>
      <c r="C10" s="348"/>
      <c r="D10" s="348"/>
      <c r="E10" s="97"/>
      <c r="F10" s="97"/>
      <c r="G10" s="348"/>
      <c r="H10" s="348"/>
      <c r="I10" s="194" t="s">
        <v>139</v>
      </c>
      <c r="J10" s="36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95">
        <f t="shared" si="0"/>
        <v>5</v>
      </c>
      <c r="AH10" s="348"/>
      <c r="AI10" s="348"/>
      <c r="AJ10" s="348"/>
      <c r="AK10" s="87">
        <v>2</v>
      </c>
      <c r="AL10" s="120" t="s">
        <v>581</v>
      </c>
      <c r="AM10" s="207" t="s">
        <v>127</v>
      </c>
      <c r="AN10" s="207">
        <f t="shared" si="1"/>
        <v>15</v>
      </c>
      <c r="AO10" s="207" t="s">
        <v>126</v>
      </c>
      <c r="AP10" s="207">
        <f t="shared" si="2"/>
        <v>15</v>
      </c>
      <c r="AQ10" s="207" t="s">
        <v>125</v>
      </c>
      <c r="AR10" s="207">
        <f t="shared" si="3"/>
        <v>15</v>
      </c>
      <c r="AS10" s="207" t="s">
        <v>164</v>
      </c>
      <c r="AT10" s="207">
        <f t="shared" si="4"/>
        <v>10</v>
      </c>
      <c r="AU10" s="207" t="s">
        <v>123</v>
      </c>
      <c r="AV10" s="207">
        <f t="shared" si="5"/>
        <v>15</v>
      </c>
      <c r="AW10" s="207" t="s">
        <v>122</v>
      </c>
      <c r="AX10" s="207">
        <f t="shared" si="6"/>
        <v>15</v>
      </c>
      <c r="AY10" s="207" t="s">
        <v>121</v>
      </c>
      <c r="AZ10" s="207">
        <f t="shared" si="7"/>
        <v>15</v>
      </c>
      <c r="BA10" s="208">
        <f t="shared" si="8"/>
        <v>100</v>
      </c>
      <c r="BB10" s="207" t="str">
        <f t="shared" si="9"/>
        <v>Fuerte</v>
      </c>
      <c r="BC10" s="207" t="s">
        <v>120</v>
      </c>
      <c r="BD10" s="207">
        <f t="shared" si="10"/>
        <v>100</v>
      </c>
      <c r="BE10" s="151" t="str">
        <f t="shared" si="11"/>
        <v>Fuerte</v>
      </c>
      <c r="BF10" s="348"/>
      <c r="BG10" s="348"/>
      <c r="BH10" s="348"/>
      <c r="BI10" s="348"/>
      <c r="BJ10" s="348"/>
      <c r="BK10" s="348"/>
      <c r="BL10" s="348"/>
      <c r="BM10" s="348"/>
      <c r="BN10" s="151"/>
      <c r="BO10" s="118" t="s">
        <v>580</v>
      </c>
      <c r="BP10" s="118"/>
      <c r="BQ10" s="118" t="s">
        <v>421</v>
      </c>
      <c r="BR10" s="118" t="s">
        <v>561</v>
      </c>
      <c r="BS10" s="213"/>
      <c r="BT10" s="117">
        <v>45292</v>
      </c>
      <c r="BU10" s="117">
        <v>45657</v>
      </c>
      <c r="BV10" s="118"/>
      <c r="BW10" s="212"/>
      <c r="BX10" s="9"/>
      <c r="BY10" s="9"/>
      <c r="BZ10" s="9"/>
      <c r="CA10" s="9"/>
      <c r="CB10" s="9"/>
      <c r="CC10" s="9"/>
      <c r="CD10" s="9"/>
      <c r="CE10" s="9"/>
      <c r="CF10" s="9"/>
      <c r="CG10" s="9"/>
      <c r="CH10" s="9"/>
      <c r="CI10" s="9"/>
      <c r="CJ10" s="9"/>
      <c r="CK10" s="9"/>
      <c r="CL10" s="9"/>
      <c r="CM10" s="9"/>
      <c r="CN10" s="9"/>
      <c r="CO10" s="9"/>
      <c r="CP10" s="9"/>
      <c r="CQ10" s="9"/>
    </row>
    <row r="11" spans="1:95" ht="103.5" customHeight="1">
      <c r="A11" s="348"/>
      <c r="B11" s="348"/>
      <c r="C11" s="348"/>
      <c r="D11" s="348"/>
      <c r="E11" s="97"/>
      <c r="F11" s="97"/>
      <c r="G11" s="348"/>
      <c r="H11" s="348"/>
      <c r="I11" s="194" t="s">
        <v>140</v>
      </c>
      <c r="J11" s="36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95">
        <f t="shared" si="0"/>
        <v>5</v>
      </c>
      <c r="AH11" s="348"/>
      <c r="AI11" s="348"/>
      <c r="AJ11" s="348"/>
      <c r="AK11" s="87">
        <v>3</v>
      </c>
      <c r="AL11" s="120" t="s">
        <v>579</v>
      </c>
      <c r="AM11" s="207" t="s">
        <v>127</v>
      </c>
      <c r="AN11" s="207">
        <f t="shared" si="1"/>
        <v>15</v>
      </c>
      <c r="AO11" s="207" t="s">
        <v>126</v>
      </c>
      <c r="AP11" s="207">
        <f t="shared" si="2"/>
        <v>15</v>
      </c>
      <c r="AQ11" s="207" t="s">
        <v>125</v>
      </c>
      <c r="AR11" s="207">
        <f t="shared" si="3"/>
        <v>15</v>
      </c>
      <c r="AS11" s="207" t="s">
        <v>164</v>
      </c>
      <c r="AT11" s="207">
        <f t="shared" si="4"/>
        <v>10</v>
      </c>
      <c r="AU11" s="207" t="s">
        <v>123</v>
      </c>
      <c r="AV11" s="207">
        <f t="shared" si="5"/>
        <v>15</v>
      </c>
      <c r="AW11" s="207" t="s">
        <v>122</v>
      </c>
      <c r="AX11" s="207">
        <f t="shared" si="6"/>
        <v>15</v>
      </c>
      <c r="AY11" s="207" t="s">
        <v>121</v>
      </c>
      <c r="AZ11" s="207">
        <f t="shared" si="7"/>
        <v>15</v>
      </c>
      <c r="BA11" s="208">
        <f t="shared" si="8"/>
        <v>100</v>
      </c>
      <c r="BB11" s="207" t="str">
        <f t="shared" si="9"/>
        <v>Fuerte</v>
      </c>
      <c r="BC11" s="207" t="s">
        <v>120</v>
      </c>
      <c r="BD11" s="207">
        <f t="shared" si="10"/>
        <v>100</v>
      </c>
      <c r="BE11" s="151" t="str">
        <f t="shared" si="11"/>
        <v>Fuerte</v>
      </c>
      <c r="BF11" s="348"/>
      <c r="BG11" s="348"/>
      <c r="BH11" s="348"/>
      <c r="BI11" s="348"/>
      <c r="BJ11" s="348"/>
      <c r="BK11" s="348"/>
      <c r="BL11" s="348"/>
      <c r="BM11" s="348"/>
      <c r="BN11" s="151"/>
      <c r="BO11" s="118" t="s">
        <v>578</v>
      </c>
      <c r="BP11" s="118"/>
      <c r="BQ11" s="118" t="s">
        <v>577</v>
      </c>
      <c r="BR11" s="213" t="s">
        <v>576</v>
      </c>
      <c r="BS11" s="213"/>
      <c r="BT11" s="117">
        <v>45292</v>
      </c>
      <c r="BU11" s="117">
        <v>45657</v>
      </c>
      <c r="BV11" s="118"/>
      <c r="BW11" s="212"/>
      <c r="BX11" s="9"/>
      <c r="BY11" s="9"/>
      <c r="BZ11" s="9"/>
      <c r="CA11" s="9"/>
      <c r="CB11" s="9"/>
      <c r="CC11" s="9"/>
      <c r="CD11" s="9"/>
      <c r="CE11" s="9"/>
      <c r="CF11" s="9"/>
      <c r="CG11" s="9"/>
      <c r="CH11" s="9"/>
      <c r="CI11" s="9"/>
      <c r="CJ11" s="9"/>
      <c r="CK11" s="9"/>
      <c r="CL11" s="9"/>
      <c r="CM11" s="9"/>
      <c r="CN11" s="9"/>
      <c r="CO11" s="9"/>
      <c r="CP11" s="9"/>
      <c r="CQ11" s="9"/>
    </row>
    <row r="12" spans="1:95" ht="78.75" customHeight="1">
      <c r="A12" s="366">
        <v>2</v>
      </c>
      <c r="B12" s="366" t="s">
        <v>575</v>
      </c>
      <c r="C12" s="366" t="s">
        <v>574</v>
      </c>
      <c r="D12" s="366" t="s">
        <v>573</v>
      </c>
      <c r="E12" s="98" t="s">
        <v>572</v>
      </c>
      <c r="F12" s="98" t="s">
        <v>571</v>
      </c>
      <c r="G12" s="366" t="s">
        <v>570</v>
      </c>
      <c r="H12" s="366" t="s">
        <v>166</v>
      </c>
      <c r="I12" s="96" t="s">
        <v>150</v>
      </c>
      <c r="J12" s="366">
        <v>3</v>
      </c>
      <c r="K12" s="345" t="str">
        <f>IF(J12&lt;=0,"",IF(J12=1,"Rara vez",IF(J12=2,"Improbable",IF(J12=3,"Posible",IF(J12=4,"Probable",IF(J12=5,"Casi Seguro"))))))</f>
        <v>Posible</v>
      </c>
      <c r="L12" s="365">
        <f>IF(K12="","",IF(K12="Rara vez",0.2,IF(K12="Improbable",0.4,IF(K12="Posible",0.6,IF(K12="Probable",0.8,IF(K12="Casi seguro",1,))))))</f>
        <v>0.6</v>
      </c>
      <c r="M12" s="365" t="s">
        <v>130</v>
      </c>
      <c r="N12" s="365" t="s">
        <v>130</v>
      </c>
      <c r="O12" s="365" t="s">
        <v>130</v>
      </c>
      <c r="P12" s="365" t="s">
        <v>130</v>
      </c>
      <c r="Q12" s="365" t="s">
        <v>130</v>
      </c>
      <c r="R12" s="365" t="s">
        <v>130</v>
      </c>
      <c r="S12" s="365" t="s">
        <v>129</v>
      </c>
      <c r="T12" s="365" t="s">
        <v>129</v>
      </c>
      <c r="U12" s="365" t="s">
        <v>129</v>
      </c>
      <c r="V12" s="365" t="s">
        <v>130</v>
      </c>
      <c r="W12" s="365" t="s">
        <v>130</v>
      </c>
      <c r="X12" s="365" t="s">
        <v>130</v>
      </c>
      <c r="Y12" s="365" t="s">
        <v>130</v>
      </c>
      <c r="Z12" s="365" t="s">
        <v>130</v>
      </c>
      <c r="AA12" s="365" t="s">
        <v>130</v>
      </c>
      <c r="AB12" s="365" t="s">
        <v>129</v>
      </c>
      <c r="AC12" s="365" t="s">
        <v>130</v>
      </c>
      <c r="AD12" s="365" t="s">
        <v>129</v>
      </c>
      <c r="AE12" s="365" t="s">
        <v>129</v>
      </c>
      <c r="AF12" s="367">
        <f>IF(AB12="Si","19",COUNTIF(M12:AE13,"si"))</f>
        <v>13</v>
      </c>
      <c r="AG12" s="95">
        <f t="shared" si="0"/>
        <v>20</v>
      </c>
      <c r="AH12" s="345" t="str">
        <f>IF(AG12=5,"Moderado",IF(AG12=10,"Mayor",IF(AG12=20,"Catastrófico",0)))</f>
        <v>Catastrófico</v>
      </c>
      <c r="AI12" s="365">
        <f>IF(AH12="","",IF(AH12="Leve",0.2,IF(AH12="Menor",0.4,IF(AH12="Moderado",0.6,IF(AH12="Mayor",0.8,IF(AH12="Catastrófico",1,))))))</f>
        <v>1</v>
      </c>
      <c r="AJ12" s="366"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87">
        <v>1</v>
      </c>
      <c r="AL12" s="120" t="s">
        <v>569</v>
      </c>
      <c r="AM12" s="207" t="s">
        <v>127</v>
      </c>
      <c r="AN12" s="207">
        <f t="shared" si="1"/>
        <v>15</v>
      </c>
      <c r="AO12" s="207" t="s">
        <v>126</v>
      </c>
      <c r="AP12" s="207">
        <f t="shared" si="2"/>
        <v>15</v>
      </c>
      <c r="AQ12" s="207" t="s">
        <v>125</v>
      </c>
      <c r="AR12" s="207">
        <f t="shared" si="3"/>
        <v>15</v>
      </c>
      <c r="AS12" s="207" t="s">
        <v>124</v>
      </c>
      <c r="AT12" s="207">
        <f t="shared" si="4"/>
        <v>15</v>
      </c>
      <c r="AU12" s="207" t="s">
        <v>123</v>
      </c>
      <c r="AV12" s="207">
        <f t="shared" si="5"/>
        <v>15</v>
      </c>
      <c r="AW12" s="207" t="s">
        <v>122</v>
      </c>
      <c r="AX12" s="207">
        <f t="shared" si="6"/>
        <v>15</v>
      </c>
      <c r="AY12" s="207" t="s">
        <v>121</v>
      </c>
      <c r="AZ12" s="207">
        <f t="shared" si="7"/>
        <v>15</v>
      </c>
      <c r="BA12" s="208">
        <f t="shared" si="8"/>
        <v>105</v>
      </c>
      <c r="BB12" s="207" t="str">
        <f t="shared" si="9"/>
        <v>Fuerte</v>
      </c>
      <c r="BC12" s="207" t="s">
        <v>120</v>
      </c>
      <c r="BD12" s="207">
        <f t="shared" si="10"/>
        <v>100</v>
      </c>
      <c r="BE12" s="151" t="str">
        <f t="shared" si="11"/>
        <v>Fuerte</v>
      </c>
      <c r="BF12" s="364">
        <f>AVERAGE(BD12:BD14)</f>
        <v>100</v>
      </c>
      <c r="BG12" s="364" t="str">
        <f>IF(BF12=100,"Fuerte",IF(AND(BF12&lt;=99, BF12&gt;=50),"Moderado",IF(BF12&lt;50,"Débil")))</f>
        <v>Fuerte</v>
      </c>
      <c r="BH12" s="349">
        <f>IF(BG12="Fuerte",(J12-2),IF(BG12="Moderado",(J12-1), IF(BG12="Débil",((J12-0)))))</f>
        <v>1</v>
      </c>
      <c r="BI12" s="349" t="str">
        <f>IF(BH12&lt;=0,"Rara vez",IF(BH12=1,"Rara vez",IF(BH12=2,"Improbable",IF(BH12=3,"Posible",IF(BH12=4,"Probable",IF(BH12=5,"Casi Seguro"))))))</f>
        <v>Rara vez</v>
      </c>
      <c r="BJ12" s="347">
        <f>IF(BI12="","",IF(BI12="Rara vez",0.2,IF(BI12="Improbable",0.4,IF(BI12="Posible",0.6,IF(BI12="Probable",0.8,IF(BI12="Casi seguro",1,))))))</f>
        <v>0.2</v>
      </c>
      <c r="BK12" s="349" t="str">
        <f>IFERROR(IF(AG12=5,"Moderado",IF(AG12=10,"Mayor",IF(AG12=20,"Catastrófico",0))),"")</f>
        <v>Catastrófico</v>
      </c>
      <c r="BL12" s="347">
        <f>IF(AH12="","",IF(AH12="Moderado",0.6,IF(AH12="Mayor",0.8,IF(AH12="Catastrófico",1,))))</f>
        <v>1</v>
      </c>
      <c r="BM12" s="349" t="str">
        <f>IF(OR(AND(KBH12="Rara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151"/>
      <c r="BO12" s="118" t="s">
        <v>568</v>
      </c>
      <c r="BP12" s="118"/>
      <c r="BQ12" s="118" t="s">
        <v>565</v>
      </c>
      <c r="BR12" s="118" t="s">
        <v>561</v>
      </c>
      <c r="BS12" s="118"/>
      <c r="BT12" s="117">
        <v>45292</v>
      </c>
      <c r="BU12" s="117">
        <v>45657</v>
      </c>
      <c r="BV12" s="118"/>
      <c r="BW12" s="212"/>
      <c r="BX12" s="9"/>
      <c r="BY12" s="9"/>
      <c r="BZ12" s="9"/>
      <c r="CA12" s="9"/>
      <c r="CB12" s="9"/>
      <c r="CC12" s="9"/>
      <c r="CD12" s="9"/>
      <c r="CE12" s="9"/>
      <c r="CF12" s="9"/>
      <c r="CG12" s="9"/>
      <c r="CH12" s="9"/>
      <c r="CI12" s="9"/>
      <c r="CJ12" s="9"/>
      <c r="CK12" s="9"/>
      <c r="CL12" s="9"/>
      <c r="CM12" s="9"/>
      <c r="CN12" s="9"/>
      <c r="CO12" s="9"/>
      <c r="CP12" s="9"/>
      <c r="CQ12" s="9"/>
    </row>
    <row r="13" spans="1:95" ht="78.75" customHeight="1">
      <c r="A13" s="348"/>
      <c r="B13" s="348"/>
      <c r="C13" s="348"/>
      <c r="D13" s="348"/>
      <c r="E13" s="97"/>
      <c r="F13" s="97"/>
      <c r="G13" s="348"/>
      <c r="H13" s="348"/>
      <c r="I13" s="96" t="s">
        <v>139</v>
      </c>
      <c r="J13" s="36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95">
        <f t="shared" si="0"/>
        <v>5</v>
      </c>
      <c r="AH13" s="348"/>
      <c r="AI13" s="348"/>
      <c r="AJ13" s="348"/>
      <c r="AK13" s="87">
        <v>2</v>
      </c>
      <c r="AL13" s="120" t="s">
        <v>567</v>
      </c>
      <c r="AM13" s="207" t="s">
        <v>127</v>
      </c>
      <c r="AN13" s="207">
        <f t="shared" si="1"/>
        <v>15</v>
      </c>
      <c r="AO13" s="207" t="s">
        <v>126</v>
      </c>
      <c r="AP13" s="207">
        <f t="shared" si="2"/>
        <v>15</v>
      </c>
      <c r="AQ13" s="207" t="s">
        <v>125</v>
      </c>
      <c r="AR13" s="207">
        <f t="shared" si="3"/>
        <v>15</v>
      </c>
      <c r="AS13" s="207" t="s">
        <v>124</v>
      </c>
      <c r="AT13" s="207">
        <f t="shared" si="4"/>
        <v>15</v>
      </c>
      <c r="AU13" s="207" t="s">
        <v>123</v>
      </c>
      <c r="AV13" s="207">
        <f t="shared" si="5"/>
        <v>15</v>
      </c>
      <c r="AW13" s="207" t="s">
        <v>122</v>
      </c>
      <c r="AX13" s="207">
        <f t="shared" si="6"/>
        <v>15</v>
      </c>
      <c r="AY13" s="207" t="s">
        <v>121</v>
      </c>
      <c r="AZ13" s="207">
        <f t="shared" si="7"/>
        <v>15</v>
      </c>
      <c r="BA13" s="208">
        <f t="shared" si="8"/>
        <v>105</v>
      </c>
      <c r="BB13" s="207" t="str">
        <f t="shared" si="9"/>
        <v>Fuerte</v>
      </c>
      <c r="BC13" s="207" t="s">
        <v>120</v>
      </c>
      <c r="BD13" s="207">
        <f t="shared" si="10"/>
        <v>100</v>
      </c>
      <c r="BE13" s="151" t="str">
        <f t="shared" si="11"/>
        <v>Fuerte</v>
      </c>
      <c r="BF13" s="348"/>
      <c r="BG13" s="348"/>
      <c r="BH13" s="348"/>
      <c r="BI13" s="348"/>
      <c r="BJ13" s="348"/>
      <c r="BK13" s="348"/>
      <c r="BL13" s="348"/>
      <c r="BM13" s="348"/>
      <c r="BN13" s="151"/>
      <c r="BO13" s="118" t="s">
        <v>566</v>
      </c>
      <c r="BP13" s="118"/>
      <c r="BQ13" s="118" t="s">
        <v>565</v>
      </c>
      <c r="BR13" s="118" t="s">
        <v>561</v>
      </c>
      <c r="BS13" s="118"/>
      <c r="BT13" s="117">
        <v>45292</v>
      </c>
      <c r="BU13" s="117">
        <v>45657</v>
      </c>
      <c r="BV13" s="118"/>
      <c r="BW13" s="212"/>
      <c r="BX13" s="9"/>
      <c r="BY13" s="9"/>
      <c r="BZ13" s="9"/>
      <c r="CA13" s="9"/>
      <c r="CB13" s="9"/>
      <c r="CC13" s="9"/>
      <c r="CD13" s="9"/>
      <c r="CE13" s="9"/>
      <c r="CF13" s="9"/>
      <c r="CG13" s="9"/>
      <c r="CH13" s="9"/>
      <c r="CI13" s="9"/>
      <c r="CJ13" s="9"/>
      <c r="CK13" s="9"/>
      <c r="CL13" s="9"/>
      <c r="CM13" s="9"/>
      <c r="CN13" s="9"/>
      <c r="CO13" s="9"/>
      <c r="CP13" s="9"/>
      <c r="CQ13" s="9"/>
    </row>
    <row r="14" spans="1:95" ht="78.75" customHeight="1">
      <c r="A14" s="348"/>
      <c r="B14" s="348"/>
      <c r="C14" s="348"/>
      <c r="D14" s="348"/>
      <c r="E14" s="97"/>
      <c r="F14" s="97"/>
      <c r="G14" s="348"/>
      <c r="H14" s="348"/>
      <c r="I14" s="96" t="s">
        <v>140</v>
      </c>
      <c r="J14" s="36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95">
        <f t="shared" si="0"/>
        <v>5</v>
      </c>
      <c r="AH14" s="348"/>
      <c r="AI14" s="348"/>
      <c r="AJ14" s="348"/>
      <c r="AK14" s="87">
        <v>3</v>
      </c>
      <c r="AL14" s="120" t="s">
        <v>564</v>
      </c>
      <c r="AM14" s="207" t="s">
        <v>127</v>
      </c>
      <c r="AN14" s="207">
        <f t="shared" si="1"/>
        <v>15</v>
      </c>
      <c r="AO14" s="207" t="s">
        <v>126</v>
      </c>
      <c r="AP14" s="207">
        <f t="shared" si="2"/>
        <v>15</v>
      </c>
      <c r="AQ14" s="207" t="s">
        <v>125</v>
      </c>
      <c r="AR14" s="207">
        <f t="shared" si="3"/>
        <v>15</v>
      </c>
      <c r="AS14" s="207" t="s">
        <v>164</v>
      </c>
      <c r="AT14" s="207">
        <f t="shared" si="4"/>
        <v>10</v>
      </c>
      <c r="AU14" s="207" t="s">
        <v>123</v>
      </c>
      <c r="AV14" s="207">
        <f t="shared" si="5"/>
        <v>15</v>
      </c>
      <c r="AW14" s="207" t="s">
        <v>122</v>
      </c>
      <c r="AX14" s="207">
        <f t="shared" si="6"/>
        <v>15</v>
      </c>
      <c r="AY14" s="207" t="s">
        <v>121</v>
      </c>
      <c r="AZ14" s="207">
        <f t="shared" si="7"/>
        <v>15</v>
      </c>
      <c r="BA14" s="208">
        <f t="shared" si="8"/>
        <v>100</v>
      </c>
      <c r="BB14" s="207" t="str">
        <f t="shared" si="9"/>
        <v>Fuerte</v>
      </c>
      <c r="BC14" s="207" t="s">
        <v>120</v>
      </c>
      <c r="BD14" s="207">
        <f t="shared" si="10"/>
        <v>100</v>
      </c>
      <c r="BE14" s="151" t="str">
        <f t="shared" si="11"/>
        <v>Fuerte</v>
      </c>
      <c r="BF14" s="348"/>
      <c r="BG14" s="348"/>
      <c r="BH14" s="348"/>
      <c r="BI14" s="348"/>
      <c r="BJ14" s="348"/>
      <c r="BK14" s="348"/>
      <c r="BL14" s="348"/>
      <c r="BM14" s="348"/>
      <c r="BN14" s="151"/>
      <c r="BO14" s="118" t="s">
        <v>563</v>
      </c>
      <c r="BP14" s="118"/>
      <c r="BQ14" s="118" t="s">
        <v>562</v>
      </c>
      <c r="BR14" s="118" t="s">
        <v>561</v>
      </c>
      <c r="BS14" s="118"/>
      <c r="BT14" s="117">
        <v>45292</v>
      </c>
      <c r="BU14" s="117">
        <v>45657</v>
      </c>
      <c r="BV14" s="118"/>
      <c r="BW14" s="212"/>
      <c r="BX14" s="9"/>
      <c r="BY14" s="9"/>
      <c r="BZ14" s="9"/>
      <c r="CA14" s="9"/>
      <c r="CB14" s="9"/>
      <c r="CC14" s="9"/>
      <c r="CD14" s="9"/>
      <c r="CE14" s="9"/>
      <c r="CF14" s="9"/>
      <c r="CG14" s="9"/>
      <c r="CH14" s="9"/>
      <c r="CI14" s="9"/>
      <c r="CJ14" s="9"/>
      <c r="CK14" s="9"/>
      <c r="CL14" s="9"/>
      <c r="CM14" s="9"/>
      <c r="CN14" s="9"/>
      <c r="CO14" s="9"/>
      <c r="CP14" s="9"/>
      <c r="CQ14" s="9"/>
    </row>
    <row r="15" spans="1:95" ht="175.5">
      <c r="A15" s="366">
        <v>3</v>
      </c>
      <c r="B15" s="366" t="s">
        <v>560</v>
      </c>
      <c r="C15" s="366" t="s">
        <v>559</v>
      </c>
      <c r="D15" s="366" t="s">
        <v>558</v>
      </c>
      <c r="E15" s="211" t="s">
        <v>557</v>
      </c>
      <c r="F15" s="211" t="s">
        <v>556</v>
      </c>
      <c r="G15" s="366" t="s">
        <v>555</v>
      </c>
      <c r="H15" s="366" t="s">
        <v>166</v>
      </c>
      <c r="I15" s="96" t="s">
        <v>150</v>
      </c>
      <c r="J15" s="369">
        <v>2</v>
      </c>
      <c r="K15" s="345" t="str">
        <f>IF(J15&lt;=0,"",IF(J15=1,"Rara vez",IF(J15=2,"Improbable",IF(J15=3,"Posible",IF(J15=4,"Probable",IF(J15=5,"Casi Seguro"))))))</f>
        <v>Improbable</v>
      </c>
      <c r="L15" s="365">
        <f>IF(K15="","",IF(K15="Rara vez",0.2,IF(K15="Improbable",0.4,IF(K15="Posible",0.6,IF(K15="Probable",0.8,IF(K15="Casi seguro",1,))))))</f>
        <v>0.4</v>
      </c>
      <c r="M15" s="365" t="s">
        <v>130</v>
      </c>
      <c r="N15" s="365" t="s">
        <v>130</v>
      </c>
      <c r="O15" s="365" t="s">
        <v>130</v>
      </c>
      <c r="P15" s="365" t="s">
        <v>130</v>
      </c>
      <c r="Q15" s="365" t="s">
        <v>130</v>
      </c>
      <c r="R15" s="365" t="s">
        <v>129</v>
      </c>
      <c r="S15" s="365" t="s">
        <v>129</v>
      </c>
      <c r="T15" s="365" t="s">
        <v>129</v>
      </c>
      <c r="U15" s="365" t="s">
        <v>129</v>
      </c>
      <c r="V15" s="365" t="s">
        <v>130</v>
      </c>
      <c r="W15" s="365" t="s">
        <v>129</v>
      </c>
      <c r="X15" s="365" t="s">
        <v>130</v>
      </c>
      <c r="Y15" s="365" t="s">
        <v>129</v>
      </c>
      <c r="Z15" s="365" t="s">
        <v>129</v>
      </c>
      <c r="AA15" s="365" t="s">
        <v>130</v>
      </c>
      <c r="AB15" s="365" t="s">
        <v>129</v>
      </c>
      <c r="AC15" s="365" t="s">
        <v>130</v>
      </c>
      <c r="AD15" s="365" t="s">
        <v>129</v>
      </c>
      <c r="AE15" s="365" t="s">
        <v>129</v>
      </c>
      <c r="AF15" s="367">
        <f>IF(AB15="Si","19",COUNTIF(M15:AE16,"si"))</f>
        <v>9</v>
      </c>
      <c r="AG15" s="95">
        <f t="shared" si="0"/>
        <v>10</v>
      </c>
      <c r="AH15" s="345" t="str">
        <f>IF(AG15=5,"Moderado",IF(AG15=10,"Mayor",IF(AG15=20,"Catastrófico",0)))</f>
        <v>Mayor</v>
      </c>
      <c r="AI15" s="365">
        <f>IF(AH15="","",IF(AH15="Moderado",0.6,IF(AH15="Mayor",0.8,IF(AH15="Catastrófico",1,))))</f>
        <v>0.8</v>
      </c>
      <c r="AJ15" s="345"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94">
        <v>1</v>
      </c>
      <c r="AL15" s="73" t="s">
        <v>554</v>
      </c>
      <c r="AM15" s="90" t="s">
        <v>127</v>
      </c>
      <c r="AN15" s="90">
        <f t="shared" si="1"/>
        <v>15</v>
      </c>
      <c r="AO15" s="90" t="s">
        <v>126</v>
      </c>
      <c r="AP15" s="90">
        <f t="shared" si="2"/>
        <v>15</v>
      </c>
      <c r="AQ15" s="90" t="s">
        <v>125</v>
      </c>
      <c r="AR15" s="90">
        <f t="shared" si="3"/>
        <v>15</v>
      </c>
      <c r="AS15" s="90" t="s">
        <v>124</v>
      </c>
      <c r="AT15" s="90">
        <f t="shared" si="4"/>
        <v>15</v>
      </c>
      <c r="AU15" s="90" t="s">
        <v>123</v>
      </c>
      <c r="AV15" s="90">
        <f t="shared" si="5"/>
        <v>15</v>
      </c>
      <c r="AW15" s="92" t="s">
        <v>122</v>
      </c>
      <c r="AX15" s="90">
        <f t="shared" si="6"/>
        <v>15</v>
      </c>
      <c r="AY15" s="92" t="s">
        <v>121</v>
      </c>
      <c r="AZ15" s="90">
        <f t="shared" si="7"/>
        <v>15</v>
      </c>
      <c r="BA15" s="91">
        <f t="shared" si="8"/>
        <v>105</v>
      </c>
      <c r="BB15" s="90" t="str">
        <f t="shared" si="9"/>
        <v>Fuerte</v>
      </c>
      <c r="BC15" s="90" t="s">
        <v>120</v>
      </c>
      <c r="BD15" s="90">
        <f t="shared" si="10"/>
        <v>100</v>
      </c>
      <c r="BE15" s="89" t="str">
        <f t="shared" si="11"/>
        <v>Fuerte</v>
      </c>
      <c r="BF15" s="373">
        <f>AVERAGE(BD15:BD15)</f>
        <v>100</v>
      </c>
      <c r="BG15" s="373" t="str">
        <f>IF(BF15=100,"Fuerte",IF(AND(BF15&lt;=99, BF15&gt;=50),"Moderado",IF(BF15&lt;50,"Débil")))</f>
        <v>Fuerte</v>
      </c>
      <c r="BH15" s="360">
        <f>IF(BG15="Fuerte",(J15-2),IF(BG15="Moderado",(J15-1), IF(BG15="Débil",((J15-0)))))</f>
        <v>0</v>
      </c>
      <c r="BI15" s="360" t="str">
        <f>IF(BH15&lt;=0,"Rara vez",IF(BH15=1,"Rara vez",IF(BH15=2,"Improbable",IF(BH15=3,"Posible",IF(BH15=4,"Probable",IF(BH15=5,"Casi Seguro"))))))</f>
        <v>Rara vez</v>
      </c>
      <c r="BJ15" s="371">
        <f>IF(BI15="","",IF(BI15="Rara vez",0.2,IF(BI15="Improbable",0.4,IF(BI15="Posible",0.6,IF(BI15="Probable",0.8,IF(BI15="Casi seguro",1,))))))</f>
        <v>0.2</v>
      </c>
      <c r="BK15" s="360" t="str">
        <f>IFERROR(IF(AG15=5,"Moderado",IF(AG15=10,"Mayor",IF(AG15=20,"Catastrófico",0))),"")</f>
        <v>Mayor</v>
      </c>
      <c r="BL15" s="371">
        <f>IF(AH15="","",IF(AH15="Moderado",0.6,IF(AH15="Mayor",0.8,IF(AH15="Catastrófico",1,))))</f>
        <v>0.8</v>
      </c>
      <c r="BM15" s="372"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82" t="s">
        <v>163</v>
      </c>
      <c r="BO15" s="80" t="s">
        <v>553</v>
      </c>
      <c r="BP15" s="87"/>
      <c r="BQ15" s="87"/>
      <c r="BR15" s="87"/>
      <c r="BS15" s="87"/>
      <c r="BT15" s="88"/>
      <c r="BU15" s="88"/>
      <c r="BV15" s="87"/>
      <c r="BW15" s="87"/>
      <c r="BX15" s="9"/>
      <c r="BY15" s="9"/>
      <c r="BZ15" s="9"/>
      <c r="CA15" s="9"/>
      <c r="CB15" s="9"/>
      <c r="CC15" s="9"/>
      <c r="CD15" s="9"/>
      <c r="CE15" s="9"/>
      <c r="CF15" s="9"/>
      <c r="CG15" s="9"/>
      <c r="CH15" s="9"/>
      <c r="CI15" s="9"/>
      <c r="CJ15" s="9"/>
      <c r="CK15" s="9"/>
      <c r="CL15" s="9"/>
      <c r="CM15" s="9"/>
      <c r="CN15" s="9"/>
      <c r="CO15" s="9"/>
      <c r="CP15" s="9"/>
      <c r="CQ15" s="9"/>
    </row>
    <row r="16" spans="1:95" ht="78.75" customHeight="1">
      <c r="A16" s="348"/>
      <c r="B16" s="348"/>
      <c r="C16" s="348"/>
      <c r="D16" s="348"/>
      <c r="E16" s="97"/>
      <c r="F16" s="97"/>
      <c r="G16" s="348"/>
      <c r="H16" s="348"/>
      <c r="I16" s="96" t="s">
        <v>140</v>
      </c>
      <c r="J16" s="36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95">
        <f t="shared" si="0"/>
        <v>5</v>
      </c>
      <c r="AH16" s="348"/>
      <c r="AI16" s="348"/>
      <c r="AJ16" s="348"/>
      <c r="AK16" s="94">
        <v>2</v>
      </c>
      <c r="AL16" s="93" t="s">
        <v>157</v>
      </c>
      <c r="AM16" s="90"/>
      <c r="AN16" s="90" t="str">
        <f t="shared" si="1"/>
        <v/>
      </c>
      <c r="AO16" s="90"/>
      <c r="AP16" s="90" t="str">
        <f t="shared" si="2"/>
        <v/>
      </c>
      <c r="AQ16" s="90"/>
      <c r="AR16" s="90" t="str">
        <f t="shared" si="3"/>
        <v/>
      </c>
      <c r="AS16" s="90"/>
      <c r="AT16" s="90" t="str">
        <f t="shared" si="4"/>
        <v/>
      </c>
      <c r="AU16" s="90"/>
      <c r="AV16" s="90" t="str">
        <f t="shared" si="5"/>
        <v/>
      </c>
      <c r="AW16" s="92"/>
      <c r="AX16" s="90" t="str">
        <f t="shared" si="6"/>
        <v/>
      </c>
      <c r="AY16" s="92"/>
      <c r="AZ16" s="90" t="str">
        <f t="shared" si="7"/>
        <v/>
      </c>
      <c r="BA16" s="91"/>
      <c r="BB16" s="90"/>
      <c r="BC16" s="90"/>
      <c r="BD16" s="90"/>
      <c r="BE16" s="89"/>
      <c r="BF16" s="348"/>
      <c r="BG16" s="348"/>
      <c r="BH16" s="348"/>
      <c r="BI16" s="348"/>
      <c r="BJ16" s="348"/>
      <c r="BK16" s="348"/>
      <c r="BL16" s="348"/>
      <c r="BM16" s="348"/>
      <c r="BN16" s="89"/>
      <c r="BO16" s="87"/>
      <c r="BP16" s="87"/>
      <c r="BQ16" s="87"/>
      <c r="BR16" s="87"/>
      <c r="BS16" s="87"/>
      <c r="BT16" s="87"/>
      <c r="BU16" s="87"/>
      <c r="BV16" s="87"/>
      <c r="BW16" s="87"/>
      <c r="BX16" s="9"/>
      <c r="BY16" s="9"/>
      <c r="BZ16" s="9"/>
      <c r="CA16" s="9"/>
      <c r="CB16" s="9"/>
      <c r="CC16" s="9"/>
      <c r="CD16" s="9"/>
      <c r="CE16" s="9"/>
      <c r="CF16" s="9"/>
      <c r="CG16" s="9"/>
      <c r="CH16" s="9"/>
      <c r="CI16" s="9"/>
      <c r="CJ16" s="9"/>
      <c r="CK16" s="9"/>
      <c r="CL16" s="9"/>
      <c r="CM16" s="9"/>
      <c r="CN16" s="9"/>
      <c r="CO16" s="9"/>
      <c r="CP16" s="9"/>
      <c r="CQ16" s="9"/>
    </row>
    <row r="17" spans="1:95" ht="78.75" customHeight="1">
      <c r="A17" s="348"/>
      <c r="B17" s="348"/>
      <c r="C17" s="348"/>
      <c r="D17" s="348"/>
      <c r="E17" s="97"/>
      <c r="F17" s="97"/>
      <c r="G17" s="348"/>
      <c r="H17" s="348"/>
      <c r="I17" s="96" t="s">
        <v>139</v>
      </c>
      <c r="J17" s="36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95">
        <f t="shared" si="0"/>
        <v>5</v>
      </c>
      <c r="AH17" s="348"/>
      <c r="AI17" s="348"/>
      <c r="AJ17" s="348"/>
      <c r="AK17" s="94">
        <v>3</v>
      </c>
      <c r="AL17" s="93" t="s">
        <v>157</v>
      </c>
      <c r="AM17" s="90"/>
      <c r="AN17" s="90" t="str">
        <f t="shared" si="1"/>
        <v/>
      </c>
      <c r="AO17" s="90"/>
      <c r="AP17" s="90" t="str">
        <f t="shared" si="2"/>
        <v/>
      </c>
      <c r="AQ17" s="90"/>
      <c r="AR17" s="90" t="str">
        <f t="shared" si="3"/>
        <v/>
      </c>
      <c r="AS17" s="90"/>
      <c r="AT17" s="90" t="str">
        <f t="shared" si="4"/>
        <v/>
      </c>
      <c r="AU17" s="90"/>
      <c r="AV17" s="90" t="str">
        <f t="shared" si="5"/>
        <v/>
      </c>
      <c r="AW17" s="92"/>
      <c r="AX17" s="90" t="str">
        <f t="shared" si="6"/>
        <v/>
      </c>
      <c r="AY17" s="92"/>
      <c r="AZ17" s="90" t="str">
        <f t="shared" si="7"/>
        <v/>
      </c>
      <c r="BA17" s="91"/>
      <c r="BB17" s="90"/>
      <c r="BC17" s="90"/>
      <c r="BD17" s="90"/>
      <c r="BE17" s="89"/>
      <c r="BF17" s="348"/>
      <c r="BG17" s="348"/>
      <c r="BH17" s="348"/>
      <c r="BI17" s="348"/>
      <c r="BJ17" s="348"/>
      <c r="BK17" s="348"/>
      <c r="BL17" s="348"/>
      <c r="BM17" s="348"/>
      <c r="BN17" s="89"/>
      <c r="BO17" s="87"/>
      <c r="BP17" s="87"/>
      <c r="BQ17" s="87"/>
      <c r="BR17" s="87"/>
      <c r="BS17" s="87"/>
      <c r="BT17" s="88"/>
      <c r="BU17" s="88"/>
      <c r="BV17" s="87"/>
      <c r="BW17" s="94"/>
      <c r="BX17" s="9"/>
      <c r="BY17" s="9"/>
      <c r="BZ17" s="9"/>
      <c r="CA17" s="9"/>
      <c r="CB17" s="9"/>
      <c r="CC17" s="9"/>
      <c r="CD17" s="9"/>
      <c r="CE17" s="9"/>
      <c r="CF17" s="9"/>
      <c r="CG17" s="9"/>
      <c r="CH17" s="9"/>
      <c r="CI17" s="9"/>
      <c r="CJ17" s="9"/>
      <c r="CK17" s="9"/>
      <c r="CL17" s="9"/>
      <c r="CM17" s="9"/>
      <c r="CN17" s="9"/>
      <c r="CO17" s="9"/>
      <c r="CP17" s="9"/>
      <c r="CQ17" s="9"/>
    </row>
    <row r="18" spans="1:95" ht="78.75" customHeight="1">
      <c r="A18" s="366">
        <v>4</v>
      </c>
      <c r="B18" s="366" t="s">
        <v>552</v>
      </c>
      <c r="C18" s="366" t="s">
        <v>551</v>
      </c>
      <c r="D18" s="366" t="s">
        <v>550</v>
      </c>
      <c r="E18" s="98" t="s">
        <v>549</v>
      </c>
      <c r="F18" s="98" t="s">
        <v>549</v>
      </c>
      <c r="G18" s="366" t="s">
        <v>548</v>
      </c>
      <c r="H18" s="366" t="s">
        <v>166</v>
      </c>
      <c r="I18" s="54" t="s">
        <v>150</v>
      </c>
      <c r="J18" s="369">
        <v>3</v>
      </c>
      <c r="K18" s="345" t="str">
        <f>IF(J18&lt;=0,"",IF(J18=1,"Rara vez",IF(J18=2,"Improbable",IF(J18=3,"Posible",IF(J18=4,"Probable",IF(J18=5,"Casi Seguro"))))))</f>
        <v>Posible</v>
      </c>
      <c r="L18" s="365">
        <f>IF(K18="","",IF(K18="Rara vez",0.2,IF(K18="Improbable",0.4,IF(K18="Posible",0.6,IF(K18="Probable",0.8,IF(K18="Casi seguro",1,))))))</f>
        <v>0.6</v>
      </c>
      <c r="M18" s="365" t="s">
        <v>130</v>
      </c>
      <c r="N18" s="365" t="s">
        <v>130</v>
      </c>
      <c r="O18" s="365" t="s">
        <v>130</v>
      </c>
      <c r="P18" s="365" t="s">
        <v>130</v>
      </c>
      <c r="Q18" s="365" t="s">
        <v>130</v>
      </c>
      <c r="R18" s="365" t="s">
        <v>130</v>
      </c>
      <c r="S18" s="365" t="s">
        <v>130</v>
      </c>
      <c r="T18" s="365" t="s">
        <v>129</v>
      </c>
      <c r="U18" s="365" t="s">
        <v>130</v>
      </c>
      <c r="V18" s="365" t="s">
        <v>130</v>
      </c>
      <c r="W18" s="365" t="s">
        <v>130</v>
      </c>
      <c r="X18" s="365" t="s">
        <v>130</v>
      </c>
      <c r="Y18" s="365" t="s">
        <v>130</v>
      </c>
      <c r="Z18" s="365" t="s">
        <v>130</v>
      </c>
      <c r="AA18" s="365" t="s">
        <v>130</v>
      </c>
      <c r="AB18" s="365" t="s">
        <v>129</v>
      </c>
      <c r="AC18" s="365" t="s">
        <v>130</v>
      </c>
      <c r="AD18" s="365" t="s">
        <v>130</v>
      </c>
      <c r="AE18" s="365" t="s">
        <v>129</v>
      </c>
      <c r="AF18" s="367">
        <f>IF(AB18="Si","19",COUNTIF(M18:AE19,"si"))</f>
        <v>16</v>
      </c>
      <c r="AG18" s="95">
        <f t="shared" si="0"/>
        <v>20</v>
      </c>
      <c r="AH18" s="345" t="str">
        <f>IF(AG18=5,"Moderado",IF(AG18=10,"Mayor",IF(AG18=20,"Catastrófico",0)))</f>
        <v>Catastrófico</v>
      </c>
      <c r="AI18" s="365">
        <f>IF(AH18="","",IF(AH18="Moderado",0.6,IF(AH18="Mayor",0.8,IF(AH18="Catastrófico",1,))))</f>
        <v>1</v>
      </c>
      <c r="AJ18" s="345"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94">
        <v>1</v>
      </c>
      <c r="AL18" s="46" t="s">
        <v>547</v>
      </c>
      <c r="AM18" s="90" t="s">
        <v>127</v>
      </c>
      <c r="AN18" s="90">
        <f t="shared" si="1"/>
        <v>15</v>
      </c>
      <c r="AO18" s="90" t="s">
        <v>126</v>
      </c>
      <c r="AP18" s="90">
        <f t="shared" si="2"/>
        <v>15</v>
      </c>
      <c r="AQ18" s="90" t="s">
        <v>125</v>
      </c>
      <c r="AR18" s="90">
        <f t="shared" si="3"/>
        <v>15</v>
      </c>
      <c r="AS18" s="71" t="s">
        <v>124</v>
      </c>
      <c r="AT18" s="90">
        <f t="shared" si="4"/>
        <v>15</v>
      </c>
      <c r="AU18" s="90" t="s">
        <v>123</v>
      </c>
      <c r="AV18" s="90">
        <f t="shared" si="5"/>
        <v>15</v>
      </c>
      <c r="AW18" s="92" t="s">
        <v>122</v>
      </c>
      <c r="AX18" s="90">
        <f t="shared" si="6"/>
        <v>15</v>
      </c>
      <c r="AY18" s="92" t="s">
        <v>121</v>
      </c>
      <c r="AZ18" s="90">
        <f t="shared" si="7"/>
        <v>15</v>
      </c>
      <c r="BA18" s="91">
        <f t="shared" ref="BA18:BA26" si="12">SUM(AN18,AP18,AR18,AT18,AV18,AX18,AZ18)</f>
        <v>105</v>
      </c>
      <c r="BB18" s="90" t="str">
        <f t="shared" ref="BB18:BB26" si="13">IF(BA18&gt;=96,"Fuerte",IF(AND(BA18&gt;=86, BA18&lt;96),"Moderado",IF(BA18&lt;86,"Débil")))</f>
        <v>Fuerte</v>
      </c>
      <c r="BC18" s="90" t="s">
        <v>120</v>
      </c>
      <c r="BD18" s="90">
        <f t="shared" ref="BD18:BD26" si="14">VALUE(IF(OR(AND(BB18="Fuerte",BC18="Fuerte")),"100",IF(OR(AND(BB18="Fuerte",BC18="Moderado"),AND(BB18="Moderado",BC18="Fuerte"),AND(BB18="Moderado",BC18="Moderado")),"50",IF(OR(AND(BB18="Fuerte",BC18="Débil"),AND(BB18="Moderado",BC18="Débil"),AND(BB18="Débil",BC18="Fuerte"),AND(BB18="Débil",BC18="Moderado"),AND(BB18="Débil",BC18="Débil")),"0",))))</f>
        <v>100</v>
      </c>
      <c r="BE18" s="89" t="str">
        <f t="shared" ref="BE18:BE26" si="15">IF(BD18=100,"Fuerte",IF(BD18=50,"Moderado",IF(BD18=0,"Débil")))</f>
        <v>Fuerte</v>
      </c>
      <c r="BF18" s="373">
        <f>AVERAGE(BD18:BD21)</f>
        <v>100</v>
      </c>
      <c r="BG18" s="373" t="str">
        <f>IF(BF18=100,"Fuerte",IF(AND(BF18&lt;=99, BF18&gt;=50),"Moderado",IF(BF18&lt;50,"Débil")))</f>
        <v>Fuerte</v>
      </c>
      <c r="BH18" s="360">
        <f>IF(BG18="Fuerte",(J18-2),IF(BG18="Moderado",(J18-1), IF(BG18="Débil",((J18-0)))))</f>
        <v>1</v>
      </c>
      <c r="BI18" s="360" t="str">
        <f>IF(BH18&lt;=0,"Rara vez",IF(BH18=1,"Rara vez",IF(BH18=2,"Improbable",IF(BH18=3,"Posible",IF(BH18=4,"Probable",IF(BH18=5,"Casi Seguro"))))))</f>
        <v>Rara vez</v>
      </c>
      <c r="BJ18" s="371">
        <f>IF(BI18="","",IF(BI18="Rara vez",0.2,IF(BI18="Improbable",0.4,IF(BI18="Posible",0.6,IF(BI18="Probable",0.8,IF(BI18="Casi seguro",1,))))))</f>
        <v>0.2</v>
      </c>
      <c r="BK18" s="360" t="str">
        <f>IFERROR(IF(AG18=5,"Moderado",IF(AG18=10,"Mayor",IF(AG18=20,"Catastrófico",0))),"")</f>
        <v>Catastrófico</v>
      </c>
      <c r="BL18" s="371">
        <f>IF(AH18="","",IF(AH18="Moderado",0.6,IF(AH18="Mayor",0.8,IF(AH18="Catastrófico",1,))))</f>
        <v>1</v>
      </c>
      <c r="BM18" s="372"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82" t="s">
        <v>163</v>
      </c>
      <c r="BO18" s="80" t="s">
        <v>546</v>
      </c>
      <c r="BP18" s="80" t="s">
        <v>545</v>
      </c>
      <c r="BQ18" s="80" t="s">
        <v>544</v>
      </c>
      <c r="BR18" s="80" t="s">
        <v>543</v>
      </c>
      <c r="BS18" s="80" t="s">
        <v>542</v>
      </c>
      <c r="BT18" s="80">
        <v>2024</v>
      </c>
      <c r="BU18" s="80">
        <v>45657</v>
      </c>
      <c r="BV18" s="80"/>
      <c r="BW18" s="210"/>
      <c r="BX18" s="9"/>
      <c r="BY18" s="9"/>
      <c r="BZ18" s="9"/>
      <c r="CA18" s="9"/>
      <c r="CB18" s="9"/>
      <c r="CC18" s="9"/>
      <c r="CD18" s="9"/>
      <c r="CE18" s="9"/>
      <c r="CF18" s="9"/>
      <c r="CG18" s="9"/>
      <c r="CH18" s="9"/>
      <c r="CI18" s="9"/>
      <c r="CJ18" s="9"/>
      <c r="CK18" s="9"/>
      <c r="CL18" s="9"/>
      <c r="CM18" s="9"/>
      <c r="CN18" s="9"/>
      <c r="CO18" s="9"/>
      <c r="CP18" s="9"/>
      <c r="CQ18" s="9"/>
    </row>
    <row r="19" spans="1:95" ht="78.75" customHeight="1">
      <c r="A19" s="348"/>
      <c r="B19" s="348"/>
      <c r="C19" s="348"/>
      <c r="D19" s="348"/>
      <c r="E19" s="97"/>
      <c r="F19" s="97"/>
      <c r="G19" s="348"/>
      <c r="H19" s="348"/>
      <c r="I19" s="54" t="s">
        <v>139</v>
      </c>
      <c r="J19" s="368"/>
      <c r="K19" s="348"/>
      <c r="L19" s="348"/>
      <c r="M19" s="370"/>
      <c r="N19" s="370"/>
      <c r="O19" s="370"/>
      <c r="P19" s="370"/>
      <c r="Q19" s="370"/>
      <c r="R19" s="370"/>
      <c r="S19" s="370"/>
      <c r="T19" s="370"/>
      <c r="U19" s="370"/>
      <c r="V19" s="370"/>
      <c r="W19" s="370"/>
      <c r="X19" s="370"/>
      <c r="Y19" s="370"/>
      <c r="Z19" s="370"/>
      <c r="AA19" s="370"/>
      <c r="AB19" s="370"/>
      <c r="AC19" s="370"/>
      <c r="AD19" s="370"/>
      <c r="AE19" s="370"/>
      <c r="AF19" s="348"/>
      <c r="AG19" s="95">
        <f t="shared" si="0"/>
        <v>5</v>
      </c>
      <c r="AH19" s="348"/>
      <c r="AI19" s="348"/>
      <c r="AJ19" s="348"/>
      <c r="AK19" s="94">
        <v>2</v>
      </c>
      <c r="AL19" s="73" t="s">
        <v>541</v>
      </c>
      <c r="AM19" s="90" t="s">
        <v>127</v>
      </c>
      <c r="AN19" s="90">
        <f t="shared" si="1"/>
        <v>15</v>
      </c>
      <c r="AO19" s="90" t="s">
        <v>126</v>
      </c>
      <c r="AP19" s="90">
        <f t="shared" si="2"/>
        <v>15</v>
      </c>
      <c r="AQ19" s="90" t="s">
        <v>125</v>
      </c>
      <c r="AR19" s="90">
        <f t="shared" si="3"/>
        <v>15</v>
      </c>
      <c r="AS19" s="71" t="s">
        <v>164</v>
      </c>
      <c r="AT19" s="90">
        <f t="shared" si="4"/>
        <v>10</v>
      </c>
      <c r="AU19" s="90" t="s">
        <v>123</v>
      </c>
      <c r="AV19" s="90">
        <f t="shared" si="5"/>
        <v>15</v>
      </c>
      <c r="AW19" s="92" t="s">
        <v>122</v>
      </c>
      <c r="AX19" s="90">
        <f t="shared" si="6"/>
        <v>15</v>
      </c>
      <c r="AY19" s="92" t="s">
        <v>121</v>
      </c>
      <c r="AZ19" s="90">
        <f t="shared" si="7"/>
        <v>15</v>
      </c>
      <c r="BA19" s="91">
        <f t="shared" si="12"/>
        <v>100</v>
      </c>
      <c r="BB19" s="90" t="str">
        <f t="shared" si="13"/>
        <v>Fuerte</v>
      </c>
      <c r="BC19" s="90" t="s">
        <v>120</v>
      </c>
      <c r="BD19" s="90">
        <f t="shared" si="14"/>
        <v>100</v>
      </c>
      <c r="BE19" s="89" t="str">
        <f t="shared" si="15"/>
        <v>Fuerte</v>
      </c>
      <c r="BF19" s="348"/>
      <c r="BG19" s="348"/>
      <c r="BH19" s="348"/>
      <c r="BI19" s="348"/>
      <c r="BJ19" s="348"/>
      <c r="BK19" s="348"/>
      <c r="BL19" s="348"/>
      <c r="BM19" s="348"/>
      <c r="BN19" s="82" t="s">
        <v>163</v>
      </c>
      <c r="BO19" s="80" t="s">
        <v>540</v>
      </c>
      <c r="BP19" s="80" t="s">
        <v>537</v>
      </c>
      <c r="BQ19" s="80" t="s">
        <v>536</v>
      </c>
      <c r="BR19" s="80" t="s">
        <v>535</v>
      </c>
      <c r="BS19" s="80" t="s">
        <v>535</v>
      </c>
      <c r="BT19" s="80">
        <v>2024</v>
      </c>
      <c r="BU19" s="80">
        <v>45657</v>
      </c>
      <c r="BV19" s="80"/>
      <c r="BW19" s="94"/>
      <c r="BX19" s="9"/>
      <c r="BY19" s="9"/>
      <c r="BZ19" s="9"/>
      <c r="CA19" s="9"/>
      <c r="CB19" s="9"/>
      <c r="CC19" s="9"/>
      <c r="CD19" s="9"/>
      <c r="CE19" s="9"/>
      <c r="CF19" s="9"/>
      <c r="CG19" s="9"/>
      <c r="CH19" s="9"/>
      <c r="CI19" s="9"/>
      <c r="CJ19" s="9"/>
      <c r="CK19" s="9"/>
      <c r="CL19" s="9"/>
      <c r="CM19" s="9"/>
      <c r="CN19" s="9"/>
      <c r="CO19" s="9"/>
      <c r="CP19" s="9"/>
      <c r="CQ19" s="9"/>
    </row>
    <row r="20" spans="1:95" ht="78.75" customHeight="1">
      <c r="A20" s="348"/>
      <c r="B20" s="348"/>
      <c r="C20" s="348"/>
      <c r="D20" s="348"/>
      <c r="E20" s="97"/>
      <c r="F20" s="97"/>
      <c r="G20" s="348"/>
      <c r="H20" s="348"/>
      <c r="I20" s="54" t="s">
        <v>140</v>
      </c>
      <c r="J20" s="368"/>
      <c r="K20" s="348"/>
      <c r="L20" s="348"/>
      <c r="M20" s="370"/>
      <c r="N20" s="370"/>
      <c r="O20" s="370"/>
      <c r="P20" s="370"/>
      <c r="Q20" s="370"/>
      <c r="R20" s="370"/>
      <c r="S20" s="370"/>
      <c r="T20" s="370"/>
      <c r="U20" s="370"/>
      <c r="V20" s="370"/>
      <c r="W20" s="370"/>
      <c r="X20" s="370"/>
      <c r="Y20" s="370"/>
      <c r="Z20" s="370"/>
      <c r="AA20" s="370"/>
      <c r="AB20" s="370"/>
      <c r="AC20" s="370"/>
      <c r="AD20" s="370"/>
      <c r="AE20" s="370"/>
      <c r="AF20" s="348"/>
      <c r="AG20" s="95">
        <f t="shared" si="0"/>
        <v>5</v>
      </c>
      <c r="AH20" s="348"/>
      <c r="AI20" s="348"/>
      <c r="AJ20" s="348"/>
      <c r="AK20" s="94">
        <v>3</v>
      </c>
      <c r="AL20" s="73" t="s">
        <v>539</v>
      </c>
      <c r="AM20" s="90" t="s">
        <v>127</v>
      </c>
      <c r="AN20" s="90">
        <f t="shared" si="1"/>
        <v>15</v>
      </c>
      <c r="AO20" s="90" t="s">
        <v>126</v>
      </c>
      <c r="AP20" s="90">
        <f t="shared" si="2"/>
        <v>15</v>
      </c>
      <c r="AQ20" s="90" t="s">
        <v>125</v>
      </c>
      <c r="AR20" s="90">
        <f t="shared" si="3"/>
        <v>15</v>
      </c>
      <c r="AS20" s="71" t="s">
        <v>124</v>
      </c>
      <c r="AT20" s="90">
        <f t="shared" si="4"/>
        <v>15</v>
      </c>
      <c r="AU20" s="90" t="s">
        <v>123</v>
      </c>
      <c r="AV20" s="90">
        <f t="shared" si="5"/>
        <v>15</v>
      </c>
      <c r="AW20" s="92" t="s">
        <v>122</v>
      </c>
      <c r="AX20" s="90">
        <f t="shared" si="6"/>
        <v>15</v>
      </c>
      <c r="AY20" s="92" t="s">
        <v>121</v>
      </c>
      <c r="AZ20" s="90">
        <f t="shared" si="7"/>
        <v>15</v>
      </c>
      <c r="BA20" s="91">
        <f t="shared" si="12"/>
        <v>105</v>
      </c>
      <c r="BB20" s="90" t="str">
        <f t="shared" si="13"/>
        <v>Fuerte</v>
      </c>
      <c r="BC20" s="90" t="s">
        <v>120</v>
      </c>
      <c r="BD20" s="90">
        <f t="shared" si="14"/>
        <v>100</v>
      </c>
      <c r="BE20" s="89" t="str">
        <f t="shared" si="15"/>
        <v>Fuerte</v>
      </c>
      <c r="BF20" s="348"/>
      <c r="BG20" s="348"/>
      <c r="BH20" s="348"/>
      <c r="BI20" s="348"/>
      <c r="BJ20" s="348"/>
      <c r="BK20" s="348"/>
      <c r="BL20" s="348"/>
      <c r="BM20" s="348"/>
      <c r="BN20" s="82" t="s">
        <v>163</v>
      </c>
      <c r="BO20" s="80" t="s">
        <v>538</v>
      </c>
      <c r="BP20" s="80" t="s">
        <v>537</v>
      </c>
      <c r="BQ20" s="80" t="s">
        <v>536</v>
      </c>
      <c r="BR20" s="80" t="s">
        <v>535</v>
      </c>
      <c r="BS20" s="80" t="s">
        <v>535</v>
      </c>
      <c r="BT20" s="80">
        <v>2024</v>
      </c>
      <c r="BU20" s="80">
        <v>45657</v>
      </c>
      <c r="BV20" s="80"/>
      <c r="BW20" s="94"/>
      <c r="BX20" s="9"/>
      <c r="BY20" s="9"/>
      <c r="BZ20" s="9"/>
      <c r="CA20" s="9"/>
      <c r="CB20" s="9"/>
      <c r="CC20" s="9"/>
      <c r="CD20" s="9"/>
      <c r="CE20" s="9"/>
      <c r="CF20" s="9"/>
      <c r="CG20" s="9"/>
      <c r="CH20" s="9"/>
      <c r="CI20" s="9"/>
      <c r="CJ20" s="9"/>
      <c r="CK20" s="9"/>
      <c r="CL20" s="9"/>
      <c r="CM20" s="9"/>
      <c r="CN20" s="9"/>
      <c r="CO20" s="9"/>
      <c r="CP20" s="9"/>
      <c r="CQ20" s="9"/>
    </row>
    <row r="21" spans="1:95" ht="78.75" customHeight="1">
      <c r="A21" s="348"/>
      <c r="B21" s="348"/>
      <c r="C21" s="348"/>
      <c r="D21" s="348"/>
      <c r="E21" s="97"/>
      <c r="F21" s="97"/>
      <c r="G21" s="348"/>
      <c r="H21" s="348"/>
      <c r="I21" s="96"/>
      <c r="J21" s="368"/>
      <c r="K21" s="348"/>
      <c r="L21" s="348"/>
      <c r="M21" s="370"/>
      <c r="N21" s="370"/>
      <c r="O21" s="370"/>
      <c r="P21" s="370"/>
      <c r="Q21" s="370"/>
      <c r="R21" s="370"/>
      <c r="S21" s="370"/>
      <c r="T21" s="370"/>
      <c r="U21" s="370"/>
      <c r="V21" s="370"/>
      <c r="W21" s="370"/>
      <c r="X21" s="370"/>
      <c r="Y21" s="370"/>
      <c r="Z21" s="370"/>
      <c r="AA21" s="370"/>
      <c r="AB21" s="370"/>
      <c r="AC21" s="370"/>
      <c r="AD21" s="370"/>
      <c r="AE21" s="370"/>
      <c r="AF21" s="348"/>
      <c r="AG21" s="95">
        <f t="shared" si="0"/>
        <v>5</v>
      </c>
      <c r="AH21" s="348"/>
      <c r="AI21" s="348"/>
      <c r="AJ21" s="348"/>
      <c r="AK21" s="94">
        <v>4</v>
      </c>
      <c r="AL21" s="73" t="s">
        <v>534</v>
      </c>
      <c r="AM21" s="90" t="s">
        <v>127</v>
      </c>
      <c r="AN21" s="90">
        <f t="shared" si="1"/>
        <v>15</v>
      </c>
      <c r="AO21" s="90" t="s">
        <v>126</v>
      </c>
      <c r="AP21" s="90">
        <f t="shared" si="2"/>
        <v>15</v>
      </c>
      <c r="AQ21" s="90" t="s">
        <v>125</v>
      </c>
      <c r="AR21" s="90">
        <f t="shared" si="3"/>
        <v>15</v>
      </c>
      <c r="AS21" s="71" t="s">
        <v>124</v>
      </c>
      <c r="AT21" s="90">
        <f t="shared" si="4"/>
        <v>15</v>
      </c>
      <c r="AU21" s="90" t="s">
        <v>123</v>
      </c>
      <c r="AV21" s="90">
        <f t="shared" si="5"/>
        <v>15</v>
      </c>
      <c r="AW21" s="92" t="s">
        <v>122</v>
      </c>
      <c r="AX21" s="90">
        <f t="shared" si="6"/>
        <v>15</v>
      </c>
      <c r="AY21" s="92" t="s">
        <v>121</v>
      </c>
      <c r="AZ21" s="90">
        <f t="shared" si="7"/>
        <v>15</v>
      </c>
      <c r="BA21" s="91">
        <f t="shared" si="12"/>
        <v>105</v>
      </c>
      <c r="BB21" s="90" t="str">
        <f t="shared" si="13"/>
        <v>Fuerte</v>
      </c>
      <c r="BC21" s="90" t="s">
        <v>120</v>
      </c>
      <c r="BD21" s="90">
        <f t="shared" si="14"/>
        <v>100</v>
      </c>
      <c r="BE21" s="89" t="str">
        <f t="shared" si="15"/>
        <v>Fuerte</v>
      </c>
      <c r="BF21" s="348"/>
      <c r="BG21" s="348"/>
      <c r="BH21" s="348"/>
      <c r="BI21" s="348"/>
      <c r="BJ21" s="348"/>
      <c r="BK21" s="348"/>
      <c r="BL21" s="348"/>
      <c r="BM21" s="348"/>
      <c r="BN21" s="82" t="s">
        <v>163</v>
      </c>
      <c r="BO21" s="80" t="s">
        <v>533</v>
      </c>
      <c r="BP21" s="80" t="s">
        <v>532</v>
      </c>
      <c r="BQ21" s="80" t="s">
        <v>530</v>
      </c>
      <c r="BR21" s="80" t="s">
        <v>531</v>
      </c>
      <c r="BS21" s="80" t="s">
        <v>530</v>
      </c>
      <c r="BT21" s="80">
        <v>2024</v>
      </c>
      <c r="BU21" s="80">
        <v>45657</v>
      </c>
      <c r="BV21" s="80"/>
      <c r="BW21" s="94"/>
      <c r="BX21" s="9"/>
      <c r="BY21" s="9"/>
      <c r="BZ21" s="9"/>
      <c r="CA21" s="9"/>
      <c r="CB21" s="9"/>
      <c r="CC21" s="9"/>
      <c r="CD21" s="9"/>
      <c r="CE21" s="9"/>
      <c r="CF21" s="9"/>
      <c r="CG21" s="9"/>
      <c r="CH21" s="9"/>
      <c r="CI21" s="9"/>
      <c r="CJ21" s="9"/>
      <c r="CK21" s="9"/>
      <c r="CL21" s="9"/>
      <c r="CM21" s="9"/>
      <c r="CN21" s="9"/>
      <c r="CO21" s="9"/>
      <c r="CP21" s="9"/>
      <c r="CQ21" s="9"/>
    </row>
    <row r="22" spans="1:95" ht="78.75" customHeight="1">
      <c r="A22" s="366">
        <v>5</v>
      </c>
      <c r="B22" s="366" t="s">
        <v>529</v>
      </c>
      <c r="C22" s="366" t="s">
        <v>528</v>
      </c>
      <c r="D22" s="366" t="s">
        <v>527</v>
      </c>
      <c r="E22" s="366" t="s">
        <v>526</v>
      </c>
      <c r="F22" s="366" t="s">
        <v>525</v>
      </c>
      <c r="G22" s="366" t="s">
        <v>524</v>
      </c>
      <c r="H22" s="366" t="s">
        <v>166</v>
      </c>
      <c r="I22" s="366" t="s">
        <v>150</v>
      </c>
      <c r="J22" s="366">
        <v>5</v>
      </c>
      <c r="K22" s="345" t="str">
        <f>IF(J22&lt;=0,"",IF(J22=1,"Rara vez",IF(J22=2,"Improbable",IF(J22=3,"Posible",IF(J22=4,"Probable",IF(J22=5,"Casi Seguro"))))))</f>
        <v>Casi Seguro</v>
      </c>
      <c r="L22" s="365">
        <f>IF(K22="","",IF(K22="Rara vez",0.2,IF(K22="Improbable",0.4,IF(K22="Posible",0.6,IF(K22="Probable",0.8,IF(K22="Casi seguro",1,))))))</f>
        <v>1</v>
      </c>
      <c r="M22" s="365" t="s">
        <v>130</v>
      </c>
      <c r="N22" s="365" t="s">
        <v>130</v>
      </c>
      <c r="O22" s="365" t="s">
        <v>129</v>
      </c>
      <c r="P22" s="365" t="s">
        <v>129</v>
      </c>
      <c r="Q22" s="365" t="s">
        <v>130</v>
      </c>
      <c r="R22" s="365" t="s">
        <v>130</v>
      </c>
      <c r="S22" s="365" t="s">
        <v>129</v>
      </c>
      <c r="T22" s="365" t="s">
        <v>129</v>
      </c>
      <c r="U22" s="365" t="s">
        <v>129</v>
      </c>
      <c r="V22" s="365" t="s">
        <v>130</v>
      </c>
      <c r="W22" s="365" t="s">
        <v>130</v>
      </c>
      <c r="X22" s="365" t="s">
        <v>130</v>
      </c>
      <c r="Y22" s="365" t="s">
        <v>130</v>
      </c>
      <c r="Z22" s="365" t="s">
        <v>130</v>
      </c>
      <c r="AA22" s="365" t="s">
        <v>130</v>
      </c>
      <c r="AB22" s="365" t="s">
        <v>129</v>
      </c>
      <c r="AC22" s="365" t="s">
        <v>129</v>
      </c>
      <c r="AD22" s="365" t="s">
        <v>129</v>
      </c>
      <c r="AE22" s="365" t="s">
        <v>130</v>
      </c>
      <c r="AF22" s="367">
        <f>IF(AB22="Si","19",COUNTIF(M22:AE23,"si"))</f>
        <v>11</v>
      </c>
      <c r="AG22" s="95">
        <f t="shared" si="0"/>
        <v>10</v>
      </c>
      <c r="AH22" s="345" t="str">
        <f>IF(AG22=5,"Moderado",IF(AG22=10,"Mayor",IF(AG22=20,"Catastrófico",0)))</f>
        <v>Mayor</v>
      </c>
      <c r="AI22" s="365">
        <f>IF(AH22="","",IF(AH22="Leve",0.2,IF(AH22="Menor",0.4,IF(AH22="Moderado",0.6,IF(AH22="Mayor",0.8,IF(AH22="Catastrófico",1,))))))</f>
        <v>0.8</v>
      </c>
      <c r="AJ22" s="345"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118">
        <v>1</v>
      </c>
      <c r="AL22" s="209" t="s">
        <v>523</v>
      </c>
      <c r="AM22" s="207" t="s">
        <v>127</v>
      </c>
      <c r="AN22" s="207">
        <f t="shared" si="1"/>
        <v>15</v>
      </c>
      <c r="AO22" s="207" t="s">
        <v>126</v>
      </c>
      <c r="AP22" s="207">
        <f t="shared" si="2"/>
        <v>15</v>
      </c>
      <c r="AQ22" s="207" t="s">
        <v>125</v>
      </c>
      <c r="AR22" s="207">
        <f t="shared" si="3"/>
        <v>15</v>
      </c>
      <c r="AS22" s="207" t="s">
        <v>124</v>
      </c>
      <c r="AT22" s="207">
        <f t="shared" si="4"/>
        <v>15</v>
      </c>
      <c r="AU22" s="207" t="s">
        <v>123</v>
      </c>
      <c r="AV22" s="207">
        <f t="shared" si="5"/>
        <v>15</v>
      </c>
      <c r="AW22" s="207" t="s">
        <v>379</v>
      </c>
      <c r="AX22" s="207">
        <f t="shared" si="6"/>
        <v>0</v>
      </c>
      <c r="AY22" s="207" t="s">
        <v>121</v>
      </c>
      <c r="AZ22" s="207">
        <f t="shared" si="7"/>
        <v>15</v>
      </c>
      <c r="BA22" s="208">
        <f t="shared" si="12"/>
        <v>90</v>
      </c>
      <c r="BB22" s="207" t="str">
        <f t="shared" si="13"/>
        <v>Moderado</v>
      </c>
      <c r="BC22" s="207" t="s">
        <v>148</v>
      </c>
      <c r="BD22" s="207">
        <f t="shared" si="14"/>
        <v>50</v>
      </c>
      <c r="BE22" s="151" t="str">
        <f t="shared" si="15"/>
        <v>Moderado</v>
      </c>
      <c r="BF22" s="374">
        <f>AVERAGE(BD22:BD23)</f>
        <v>50</v>
      </c>
      <c r="BG22" s="374" t="str">
        <f>IF(BF22=100,"Fuerte",IF(AND(BF22&lt;=99, BF22&gt;=50),"Moderado",IF(BF22&lt;50,"Débil")))</f>
        <v>Moderado</v>
      </c>
      <c r="BH22" s="360">
        <f>IF(BG22="Fuerte",(J22-2),IF(BG22="Moderado",(J22-1), IF(BG22="Débil",((J22-0)))))</f>
        <v>4</v>
      </c>
      <c r="BI22" s="360" t="str">
        <f>IF(BH22&lt;=0,"Rara vez",IF(BH22=1,"Rara vez",IF(BH22=2,"Improbable",IF(BH22=3,"Posible",IF(BH22=4,"Probable",IF(BH22=5,"Casi Seguro"))))))</f>
        <v>Probable</v>
      </c>
      <c r="BJ22" s="365">
        <f>IF(BI22="","",IF(BI22="Rara vez",0.2,IF(BI22="Improbable",0.4,IF(BI22="Posible",0.6,IF(BI22="Probable",0.8,IF(BI22="Casi seguro",1,))))))</f>
        <v>0.8</v>
      </c>
      <c r="BK22" s="360" t="str">
        <f>IFERROR(IF(AG22=5,"Moderado",IF(AG22=10,"Mayor",IF(AG22=20,"Catastrófico",0))),"")</f>
        <v>Mayor</v>
      </c>
      <c r="BL22" s="365">
        <f>IF(AH22="","",IF(AH22="Moderado",0.6,IF(AH22="Mayor",0.8,IF(AH22="Catastrófico",1,))))</f>
        <v>0.8</v>
      </c>
      <c r="BM22" s="360"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151" t="s">
        <v>163</v>
      </c>
      <c r="BO22" s="206" t="s">
        <v>522</v>
      </c>
      <c r="BP22" s="118" t="s">
        <v>517</v>
      </c>
      <c r="BQ22" s="118" t="s">
        <v>516</v>
      </c>
      <c r="BR22" s="118" t="s">
        <v>515</v>
      </c>
      <c r="BS22" s="118" t="s">
        <v>514</v>
      </c>
      <c r="BT22" s="117">
        <v>44985</v>
      </c>
      <c r="BU22" s="117">
        <v>45290</v>
      </c>
      <c r="BV22" s="118"/>
      <c r="BW22" s="118"/>
      <c r="BX22" s="9"/>
      <c r="BY22" s="9"/>
      <c r="BZ22" s="9"/>
      <c r="CA22" s="9"/>
      <c r="CB22" s="9"/>
      <c r="CC22" s="9"/>
      <c r="CD22" s="9"/>
      <c r="CE22" s="9"/>
      <c r="CF22" s="9"/>
      <c r="CG22" s="9"/>
      <c r="CH22" s="9"/>
      <c r="CI22" s="9"/>
      <c r="CJ22" s="9"/>
      <c r="CK22" s="9"/>
      <c r="CL22" s="9"/>
      <c r="CM22" s="9"/>
      <c r="CN22" s="9"/>
      <c r="CO22" s="9"/>
      <c r="CP22" s="9"/>
      <c r="CQ22" s="9"/>
    </row>
    <row r="23" spans="1:95" ht="78.75" customHeight="1">
      <c r="A23" s="348"/>
      <c r="B23" s="348"/>
      <c r="C23" s="348"/>
      <c r="D23" s="348"/>
      <c r="E23" s="348"/>
      <c r="F23" s="348"/>
      <c r="G23" s="348"/>
      <c r="H23" s="348"/>
      <c r="I23" s="348"/>
      <c r="J23" s="36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95">
        <f t="shared" si="0"/>
        <v>5</v>
      </c>
      <c r="AH23" s="348"/>
      <c r="AI23" s="348"/>
      <c r="AJ23" s="348"/>
      <c r="AK23" s="118">
        <v>2</v>
      </c>
      <c r="AL23" s="209" t="s">
        <v>521</v>
      </c>
      <c r="AM23" s="207" t="s">
        <v>127</v>
      </c>
      <c r="AN23" s="207">
        <f t="shared" si="1"/>
        <v>15</v>
      </c>
      <c r="AO23" s="207" t="s">
        <v>126</v>
      </c>
      <c r="AP23" s="207">
        <f t="shared" si="2"/>
        <v>15</v>
      </c>
      <c r="AQ23" s="207" t="s">
        <v>125</v>
      </c>
      <c r="AR23" s="207">
        <f t="shared" si="3"/>
        <v>15</v>
      </c>
      <c r="AS23" s="207" t="s">
        <v>164</v>
      </c>
      <c r="AT23" s="207">
        <f t="shared" si="4"/>
        <v>10</v>
      </c>
      <c r="AU23" s="207" t="s">
        <v>123</v>
      </c>
      <c r="AV23" s="207">
        <f t="shared" si="5"/>
        <v>15</v>
      </c>
      <c r="AW23" s="207" t="s">
        <v>122</v>
      </c>
      <c r="AX23" s="207">
        <f t="shared" si="6"/>
        <v>15</v>
      </c>
      <c r="AY23" s="207" t="s">
        <v>121</v>
      </c>
      <c r="AZ23" s="207">
        <f t="shared" si="7"/>
        <v>15</v>
      </c>
      <c r="BA23" s="208">
        <f t="shared" si="12"/>
        <v>100</v>
      </c>
      <c r="BB23" s="207" t="str">
        <f t="shared" si="13"/>
        <v>Fuerte</v>
      </c>
      <c r="BC23" s="207" t="s">
        <v>148</v>
      </c>
      <c r="BD23" s="207">
        <f t="shared" si="14"/>
        <v>50</v>
      </c>
      <c r="BE23" s="151" t="str">
        <f t="shared" si="15"/>
        <v>Moderado</v>
      </c>
      <c r="BF23" s="348"/>
      <c r="BG23" s="348"/>
      <c r="BH23" s="348"/>
      <c r="BI23" s="348"/>
      <c r="BJ23" s="348"/>
      <c r="BK23" s="348"/>
      <c r="BL23" s="348"/>
      <c r="BM23" s="348"/>
      <c r="BN23" s="151" t="s">
        <v>163</v>
      </c>
      <c r="BO23" s="206" t="s">
        <v>520</v>
      </c>
      <c r="BP23" s="118" t="s">
        <v>517</v>
      </c>
      <c r="BQ23" s="118" t="s">
        <v>516</v>
      </c>
      <c r="BR23" s="118" t="s">
        <v>515</v>
      </c>
      <c r="BS23" s="118" t="s">
        <v>514</v>
      </c>
      <c r="BT23" s="117">
        <v>44985</v>
      </c>
      <c r="BU23" s="117">
        <v>45290</v>
      </c>
      <c r="BV23" s="118"/>
      <c r="BW23" s="118"/>
      <c r="BX23" s="9"/>
      <c r="BY23" s="9"/>
      <c r="BZ23" s="9"/>
      <c r="CA23" s="9"/>
      <c r="CB23" s="9"/>
      <c r="CC23" s="9"/>
      <c r="CD23" s="9"/>
      <c r="CE23" s="9"/>
      <c r="CF23" s="9"/>
      <c r="CG23" s="9"/>
      <c r="CH23" s="9"/>
      <c r="CI23" s="9"/>
      <c r="CJ23" s="9"/>
      <c r="CK23" s="9"/>
      <c r="CL23" s="9"/>
      <c r="CM23" s="9"/>
      <c r="CN23" s="9"/>
      <c r="CO23" s="9"/>
      <c r="CP23" s="9"/>
      <c r="CQ23" s="9"/>
    </row>
    <row r="24" spans="1:95" ht="78.75" customHeight="1">
      <c r="A24" s="348"/>
      <c r="B24" s="348"/>
      <c r="C24" s="348"/>
      <c r="D24" s="348"/>
      <c r="E24" s="348"/>
      <c r="F24" s="348"/>
      <c r="G24" s="348"/>
      <c r="H24" s="348"/>
      <c r="I24" s="348"/>
      <c r="J24" s="36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95">
        <f t="shared" si="0"/>
        <v>5</v>
      </c>
      <c r="AH24" s="348"/>
      <c r="AI24" s="348"/>
      <c r="AJ24" s="348"/>
      <c r="AK24" s="87">
        <v>3</v>
      </c>
      <c r="AL24" s="209" t="s">
        <v>519</v>
      </c>
      <c r="AM24" s="207" t="s">
        <v>127</v>
      </c>
      <c r="AN24" s="207">
        <f t="shared" si="1"/>
        <v>15</v>
      </c>
      <c r="AO24" s="207" t="s">
        <v>126</v>
      </c>
      <c r="AP24" s="207">
        <f t="shared" si="2"/>
        <v>15</v>
      </c>
      <c r="AQ24" s="207" t="s">
        <v>125</v>
      </c>
      <c r="AR24" s="207">
        <f t="shared" si="3"/>
        <v>15</v>
      </c>
      <c r="AS24" s="207" t="s">
        <v>124</v>
      </c>
      <c r="AT24" s="207">
        <f t="shared" si="4"/>
        <v>15</v>
      </c>
      <c r="AU24" s="207" t="s">
        <v>123</v>
      </c>
      <c r="AV24" s="207">
        <f t="shared" si="5"/>
        <v>15</v>
      </c>
      <c r="AW24" s="207" t="s">
        <v>122</v>
      </c>
      <c r="AX24" s="207">
        <f t="shared" si="6"/>
        <v>15</v>
      </c>
      <c r="AY24" s="207" t="s">
        <v>121</v>
      </c>
      <c r="AZ24" s="207">
        <f t="shared" si="7"/>
        <v>15</v>
      </c>
      <c r="BA24" s="208">
        <f t="shared" si="12"/>
        <v>105</v>
      </c>
      <c r="BB24" s="207" t="str">
        <f t="shared" si="13"/>
        <v>Fuerte</v>
      </c>
      <c r="BC24" s="207" t="s">
        <v>148</v>
      </c>
      <c r="BD24" s="207">
        <f t="shared" si="14"/>
        <v>50</v>
      </c>
      <c r="BE24" s="151" t="str">
        <f t="shared" si="15"/>
        <v>Moderado</v>
      </c>
      <c r="BF24" s="348"/>
      <c r="BG24" s="348"/>
      <c r="BH24" s="348"/>
      <c r="BI24" s="348"/>
      <c r="BJ24" s="348"/>
      <c r="BK24" s="348"/>
      <c r="BL24" s="348"/>
      <c r="BM24" s="348"/>
      <c r="BN24" s="151" t="s">
        <v>163</v>
      </c>
      <c r="BO24" s="206" t="s">
        <v>518</v>
      </c>
      <c r="BP24" s="118" t="s">
        <v>517</v>
      </c>
      <c r="BQ24" s="118" t="s">
        <v>516</v>
      </c>
      <c r="BR24" s="118" t="s">
        <v>515</v>
      </c>
      <c r="BS24" s="118" t="s">
        <v>514</v>
      </c>
      <c r="BT24" s="117">
        <v>44985</v>
      </c>
      <c r="BU24" s="117">
        <v>45290</v>
      </c>
      <c r="BV24" s="118"/>
      <c r="BW24" s="118"/>
      <c r="BX24" s="9"/>
      <c r="BY24" s="9"/>
      <c r="BZ24" s="9"/>
      <c r="CA24" s="9"/>
      <c r="CB24" s="9"/>
      <c r="CC24" s="9"/>
      <c r="CD24" s="9"/>
      <c r="CE24" s="9"/>
      <c r="CF24" s="9"/>
      <c r="CG24" s="9"/>
      <c r="CH24" s="9"/>
      <c r="CI24" s="9"/>
      <c r="CJ24" s="9"/>
      <c r="CK24" s="9"/>
      <c r="CL24" s="9"/>
      <c r="CM24" s="9"/>
      <c r="CN24" s="9"/>
      <c r="CO24" s="9"/>
      <c r="CP24" s="9"/>
      <c r="CQ24" s="9"/>
    </row>
    <row r="25" spans="1:95" ht="116.25" customHeight="1">
      <c r="A25" s="366">
        <v>6</v>
      </c>
      <c r="B25" s="366" t="s">
        <v>513</v>
      </c>
      <c r="C25" s="366" t="s">
        <v>512</v>
      </c>
      <c r="D25" s="366" t="s">
        <v>511</v>
      </c>
      <c r="E25" s="97" t="s">
        <v>510</v>
      </c>
      <c r="F25" s="97" t="s">
        <v>509</v>
      </c>
      <c r="G25" s="366" t="s">
        <v>508</v>
      </c>
      <c r="H25" s="366" t="s">
        <v>166</v>
      </c>
      <c r="I25" s="54" t="s">
        <v>150</v>
      </c>
      <c r="J25" s="366">
        <v>1</v>
      </c>
      <c r="K25" s="345" t="str">
        <f>IF(J25&lt;=0,"",IF(J25=1,"Rara vez",IF(J25=2,"Improbable",IF(J25=3,"Posible",IF(J25=4,"Probable",IF(J25=5,"Casi Seguro"))))))</f>
        <v>Rara vez</v>
      </c>
      <c r="L25" s="365">
        <f>IF(K25="","",IF(K25="Rara vez",0.2,IF(K25="Improbable",0.4,IF(K25="Posible",0.6,IF(K25="Probable",0.8,IF(K25="Casi seguro",1,))))))</f>
        <v>0.2</v>
      </c>
      <c r="M25" s="365" t="s">
        <v>130</v>
      </c>
      <c r="N25" s="365" t="s">
        <v>130</v>
      </c>
      <c r="O25" s="365" t="s">
        <v>129</v>
      </c>
      <c r="P25" s="365" t="s">
        <v>129</v>
      </c>
      <c r="Q25" s="365" t="s">
        <v>130</v>
      </c>
      <c r="R25" s="365" t="s">
        <v>130</v>
      </c>
      <c r="S25" s="365" t="s">
        <v>130</v>
      </c>
      <c r="T25" s="365" t="s">
        <v>129</v>
      </c>
      <c r="U25" s="365" t="s">
        <v>129</v>
      </c>
      <c r="V25" s="365" t="s">
        <v>130</v>
      </c>
      <c r="W25" s="365" t="s">
        <v>130</v>
      </c>
      <c r="X25" s="365" t="s">
        <v>130</v>
      </c>
      <c r="Y25" s="365" t="s">
        <v>130</v>
      </c>
      <c r="Z25" s="365" t="s">
        <v>129</v>
      </c>
      <c r="AA25" s="365" t="s">
        <v>130</v>
      </c>
      <c r="AB25" s="365" t="s">
        <v>129</v>
      </c>
      <c r="AC25" s="365" t="s">
        <v>130</v>
      </c>
      <c r="AD25" s="365" t="s">
        <v>129</v>
      </c>
      <c r="AE25" s="365" t="s">
        <v>129</v>
      </c>
      <c r="AF25" s="367">
        <f>IF(AB25="Si","19",COUNTIF(M25:AE26,"si"))</f>
        <v>11</v>
      </c>
      <c r="AG25" s="95">
        <f t="shared" si="0"/>
        <v>10</v>
      </c>
      <c r="AH25" s="345" t="str">
        <f>IF(AG25=5,"Moderado",IF(AG25=10,"Mayor",IF(AG25=20,"Catastrófico",0)))</f>
        <v>Mayor</v>
      </c>
      <c r="AI25" s="365">
        <f>IF(AH25="","",IF(AH25="Leve",0.2,IF(AH25="Menor",0.4,IF(AH25="Moderado",0.6,IF(AH25="Mayor",0.8,IF(AH25="Catastrófico",1,))))))</f>
        <v>0.8</v>
      </c>
      <c r="AJ25" s="345"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Alta</v>
      </c>
      <c r="AK25" s="87">
        <v>1</v>
      </c>
      <c r="AL25" s="120" t="s">
        <v>507</v>
      </c>
      <c r="AM25" s="92" t="s">
        <v>127</v>
      </c>
      <c r="AN25" s="92">
        <f t="shared" si="1"/>
        <v>15</v>
      </c>
      <c r="AO25" s="92" t="s">
        <v>126</v>
      </c>
      <c r="AP25" s="92">
        <f t="shared" si="2"/>
        <v>15</v>
      </c>
      <c r="AQ25" s="92" t="s">
        <v>125</v>
      </c>
      <c r="AR25" s="92">
        <f t="shared" si="3"/>
        <v>15</v>
      </c>
      <c r="AS25" s="92" t="s">
        <v>124</v>
      </c>
      <c r="AT25" s="92">
        <f t="shared" si="4"/>
        <v>15</v>
      </c>
      <c r="AU25" s="92" t="s">
        <v>123</v>
      </c>
      <c r="AV25" s="92">
        <f t="shared" si="5"/>
        <v>15</v>
      </c>
      <c r="AW25" s="92" t="s">
        <v>122</v>
      </c>
      <c r="AX25" s="92">
        <f t="shared" si="6"/>
        <v>15</v>
      </c>
      <c r="AY25" s="92" t="s">
        <v>121</v>
      </c>
      <c r="AZ25" s="92">
        <f t="shared" si="7"/>
        <v>15</v>
      </c>
      <c r="BA25" s="103">
        <f t="shared" si="12"/>
        <v>105</v>
      </c>
      <c r="BB25" s="92" t="str">
        <f t="shared" si="13"/>
        <v>Fuerte</v>
      </c>
      <c r="BC25" s="92" t="s">
        <v>120</v>
      </c>
      <c r="BD25" s="92">
        <f t="shared" si="14"/>
        <v>100</v>
      </c>
      <c r="BE25" s="100" t="str">
        <f t="shared" si="15"/>
        <v>Fuerte</v>
      </c>
      <c r="BF25" s="374">
        <f>AVERAGE(BD25:BD26)</f>
        <v>100</v>
      </c>
      <c r="BG25" s="374" t="str">
        <f>IF(BF25=100,"Fuerte",IF(AND(BF25&lt;=99, BF25&gt;=50),"Moderado",IF(BF25&lt;50,"Débil")))</f>
        <v>Fuerte</v>
      </c>
      <c r="BH25" s="360">
        <f>IF(BG25="Fuerte",(J25-2),IF(BG25="Moderado",(J25-1), IF(BG25="Débil",((J25-0)))))</f>
        <v>-1</v>
      </c>
      <c r="BI25" s="360" t="str">
        <f>IF(BH25&lt;=0,"Rara vez",IF(BH25=1,"Rara vez",IF(BH25=2,"Improbable",IF(BH25=3,"Posible",IF(BH25=4,"Probable",IF(BH25=5,"Casi Seguro"))))))</f>
        <v>Rara vez</v>
      </c>
      <c r="BJ25" s="365">
        <f>IF(BI25="","",IF(BI25="Rara vez",0.2,IF(BI25="Improbable",0.4,IF(BI25="Posible",0.6,IF(BI25="Probable",0.8,IF(BI25="Casi seguro",1,))))))</f>
        <v>0.2</v>
      </c>
      <c r="BK25" s="360" t="str">
        <f>IFERROR(IF(AG25=5,"Moderado",IF(AG25=10,"Mayor",IF(AG25=20,"Catastrófico",0))),"")</f>
        <v>Mayor</v>
      </c>
      <c r="BL25" s="365">
        <f>IF(AH25="","",IF(AH25="Moderado",0.6,IF(AH25="Mayor",0.8,IF(AH25="Catastrófico",1,))))</f>
        <v>0.8</v>
      </c>
      <c r="BM25" s="360"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Alta</v>
      </c>
      <c r="BN25" s="100" t="s">
        <v>163</v>
      </c>
      <c r="BO25" s="118" t="s">
        <v>506</v>
      </c>
      <c r="BP25" s="118" t="s">
        <v>505</v>
      </c>
      <c r="BQ25" s="118" t="s">
        <v>504</v>
      </c>
      <c r="BR25" s="118" t="s">
        <v>503</v>
      </c>
      <c r="BS25" s="118" t="s">
        <v>497</v>
      </c>
      <c r="BT25" s="117">
        <v>45293</v>
      </c>
      <c r="BU25" s="117">
        <v>45657</v>
      </c>
      <c r="BV25" s="87"/>
      <c r="BW25" s="87"/>
      <c r="BX25" s="9"/>
      <c r="BY25" s="9"/>
      <c r="BZ25" s="9"/>
      <c r="CA25" s="9"/>
      <c r="CB25" s="9"/>
      <c r="CC25" s="9"/>
      <c r="CD25" s="9"/>
      <c r="CE25" s="9"/>
      <c r="CF25" s="9"/>
      <c r="CG25" s="9"/>
      <c r="CH25" s="9"/>
      <c r="CI25" s="9"/>
      <c r="CJ25" s="9"/>
      <c r="CK25" s="9"/>
      <c r="CL25" s="9"/>
      <c r="CM25" s="9"/>
      <c r="CN25" s="9"/>
      <c r="CO25" s="9"/>
      <c r="CP25" s="9"/>
      <c r="CQ25" s="9"/>
    </row>
    <row r="26" spans="1:95" ht="126" customHeight="1">
      <c r="A26" s="348"/>
      <c r="B26" s="348"/>
      <c r="C26" s="348"/>
      <c r="D26" s="348"/>
      <c r="E26" s="97"/>
      <c r="F26" s="97"/>
      <c r="G26" s="348"/>
      <c r="H26" s="348"/>
      <c r="I26" s="54" t="s">
        <v>139</v>
      </c>
      <c r="J26" s="36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95">
        <f t="shared" si="0"/>
        <v>5</v>
      </c>
      <c r="AH26" s="348"/>
      <c r="AI26" s="348"/>
      <c r="AJ26" s="348"/>
      <c r="AK26" s="87">
        <v>2</v>
      </c>
      <c r="AL26" s="120" t="s">
        <v>502</v>
      </c>
      <c r="AM26" s="92" t="s">
        <v>127</v>
      </c>
      <c r="AN26" s="92">
        <f t="shared" si="1"/>
        <v>15</v>
      </c>
      <c r="AO26" s="92" t="s">
        <v>126</v>
      </c>
      <c r="AP26" s="92">
        <f t="shared" si="2"/>
        <v>15</v>
      </c>
      <c r="AQ26" s="92" t="s">
        <v>125</v>
      </c>
      <c r="AR26" s="92">
        <f t="shared" si="3"/>
        <v>15</v>
      </c>
      <c r="AS26" s="92" t="s">
        <v>124</v>
      </c>
      <c r="AT26" s="92">
        <f t="shared" si="4"/>
        <v>15</v>
      </c>
      <c r="AU26" s="92" t="s">
        <v>123</v>
      </c>
      <c r="AV26" s="92">
        <f t="shared" si="5"/>
        <v>15</v>
      </c>
      <c r="AW26" s="92" t="s">
        <v>122</v>
      </c>
      <c r="AX26" s="92">
        <f t="shared" si="6"/>
        <v>15</v>
      </c>
      <c r="AY26" s="92" t="s">
        <v>121</v>
      </c>
      <c r="AZ26" s="92">
        <f t="shared" si="7"/>
        <v>15</v>
      </c>
      <c r="BA26" s="103">
        <f t="shared" si="12"/>
        <v>105</v>
      </c>
      <c r="BB26" s="92" t="str">
        <f t="shared" si="13"/>
        <v>Fuerte</v>
      </c>
      <c r="BC26" s="92" t="s">
        <v>120</v>
      </c>
      <c r="BD26" s="92">
        <f t="shared" si="14"/>
        <v>100</v>
      </c>
      <c r="BE26" s="100" t="str">
        <f t="shared" si="15"/>
        <v>Fuerte</v>
      </c>
      <c r="BF26" s="348"/>
      <c r="BG26" s="348"/>
      <c r="BH26" s="348"/>
      <c r="BI26" s="348"/>
      <c r="BJ26" s="348"/>
      <c r="BK26" s="348"/>
      <c r="BL26" s="348"/>
      <c r="BM26" s="348"/>
      <c r="BN26" s="100" t="s">
        <v>163</v>
      </c>
      <c r="BO26" s="118" t="s">
        <v>501</v>
      </c>
      <c r="BP26" s="118" t="s">
        <v>500</v>
      </c>
      <c r="BQ26" s="118" t="s">
        <v>499</v>
      </c>
      <c r="BR26" s="118" t="s">
        <v>498</v>
      </c>
      <c r="BS26" s="118" t="s">
        <v>497</v>
      </c>
      <c r="BT26" s="117">
        <v>45293</v>
      </c>
      <c r="BU26" s="117">
        <v>45657</v>
      </c>
      <c r="BV26" s="87"/>
      <c r="BW26" s="87"/>
      <c r="BX26" s="9"/>
      <c r="BY26" s="9"/>
      <c r="BZ26" s="9"/>
      <c r="CA26" s="9"/>
      <c r="CB26" s="9"/>
      <c r="CC26" s="9"/>
      <c r="CD26" s="9"/>
      <c r="CE26" s="9"/>
      <c r="CF26" s="9"/>
      <c r="CG26" s="9"/>
      <c r="CH26" s="9"/>
      <c r="CI26" s="9"/>
      <c r="CJ26" s="9"/>
      <c r="CK26" s="9"/>
      <c r="CL26" s="9"/>
      <c r="CM26" s="9"/>
      <c r="CN26" s="9"/>
      <c r="CO26" s="9"/>
      <c r="CP26" s="9"/>
      <c r="CQ26" s="9"/>
    </row>
    <row r="27" spans="1:95" ht="78.75" customHeight="1">
      <c r="A27" s="348"/>
      <c r="B27" s="348"/>
      <c r="C27" s="348"/>
      <c r="D27" s="348"/>
      <c r="E27" s="97"/>
      <c r="F27" s="97"/>
      <c r="G27" s="348"/>
      <c r="H27" s="348"/>
      <c r="I27" s="54" t="s">
        <v>140</v>
      </c>
      <c r="J27" s="36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95">
        <f t="shared" si="0"/>
        <v>5</v>
      </c>
      <c r="AH27" s="348"/>
      <c r="AI27" s="348"/>
      <c r="AJ27" s="348"/>
      <c r="AK27" s="87">
        <v>3</v>
      </c>
      <c r="AL27" s="93" t="s">
        <v>157</v>
      </c>
      <c r="AM27" s="92"/>
      <c r="AN27" s="92" t="str">
        <f t="shared" si="1"/>
        <v/>
      </c>
      <c r="AO27" s="92"/>
      <c r="AP27" s="92" t="str">
        <f t="shared" si="2"/>
        <v/>
      </c>
      <c r="AQ27" s="92"/>
      <c r="AR27" s="92" t="str">
        <f t="shared" si="3"/>
        <v/>
      </c>
      <c r="AS27" s="92"/>
      <c r="AT27" s="92" t="str">
        <f t="shared" si="4"/>
        <v/>
      </c>
      <c r="AU27" s="92"/>
      <c r="AV27" s="92" t="str">
        <f t="shared" si="5"/>
        <v/>
      </c>
      <c r="AW27" s="92"/>
      <c r="AX27" s="92" t="str">
        <f t="shared" si="6"/>
        <v/>
      </c>
      <c r="AY27" s="92"/>
      <c r="AZ27" s="92" t="str">
        <f t="shared" si="7"/>
        <v/>
      </c>
      <c r="BA27" s="103"/>
      <c r="BB27" s="92"/>
      <c r="BC27" s="92"/>
      <c r="BD27" s="92"/>
      <c r="BE27" s="100"/>
      <c r="BF27" s="348"/>
      <c r="BG27" s="348"/>
      <c r="BH27" s="348"/>
      <c r="BI27" s="348"/>
      <c r="BJ27" s="348"/>
      <c r="BK27" s="348"/>
      <c r="BL27" s="348"/>
      <c r="BM27" s="348"/>
      <c r="BN27" s="100"/>
      <c r="BO27" s="87"/>
      <c r="BP27" s="87"/>
      <c r="BQ27" s="87"/>
      <c r="BR27" s="87"/>
      <c r="BS27" s="87"/>
      <c r="BT27" s="125"/>
      <c r="BU27" s="125"/>
      <c r="BV27" s="87"/>
      <c r="BW27" s="87"/>
      <c r="BX27" s="9"/>
      <c r="BY27" s="9"/>
      <c r="BZ27" s="9"/>
      <c r="CA27" s="9"/>
      <c r="CB27" s="9"/>
      <c r="CC27" s="9"/>
      <c r="CD27" s="9"/>
      <c r="CE27" s="9"/>
      <c r="CF27" s="9"/>
      <c r="CG27" s="9"/>
      <c r="CH27" s="9"/>
      <c r="CI27" s="9"/>
      <c r="CJ27" s="9"/>
      <c r="CK27" s="9"/>
      <c r="CL27" s="9"/>
      <c r="CM27" s="9"/>
      <c r="CN27" s="9"/>
      <c r="CO27" s="9"/>
      <c r="CP27" s="9"/>
      <c r="CQ27" s="9"/>
    </row>
    <row r="28" spans="1:95" ht="78.75" customHeight="1">
      <c r="A28" s="348"/>
      <c r="B28" s="348"/>
      <c r="C28" s="348"/>
      <c r="D28" s="348"/>
      <c r="E28" s="97"/>
      <c r="F28" s="97"/>
      <c r="G28" s="348"/>
      <c r="H28" s="348"/>
      <c r="I28" s="54" t="s">
        <v>189</v>
      </c>
      <c r="J28" s="36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95">
        <f t="shared" si="0"/>
        <v>5</v>
      </c>
      <c r="AH28" s="348"/>
      <c r="AI28" s="348"/>
      <c r="AJ28" s="348"/>
      <c r="AK28" s="87">
        <v>4</v>
      </c>
      <c r="AL28" s="93" t="s">
        <v>157</v>
      </c>
      <c r="AM28" s="92"/>
      <c r="AN28" s="92" t="str">
        <f t="shared" si="1"/>
        <v/>
      </c>
      <c r="AO28" s="92"/>
      <c r="AP28" s="92" t="str">
        <f t="shared" si="2"/>
        <v/>
      </c>
      <c r="AQ28" s="92"/>
      <c r="AR28" s="92" t="str">
        <f t="shared" si="3"/>
        <v/>
      </c>
      <c r="AS28" s="92"/>
      <c r="AT28" s="92" t="str">
        <f t="shared" si="4"/>
        <v/>
      </c>
      <c r="AU28" s="92"/>
      <c r="AV28" s="92" t="str">
        <f t="shared" si="5"/>
        <v/>
      </c>
      <c r="AW28" s="92"/>
      <c r="AX28" s="92" t="str">
        <f t="shared" si="6"/>
        <v/>
      </c>
      <c r="AY28" s="92"/>
      <c r="AZ28" s="92" t="str">
        <f t="shared" si="7"/>
        <v/>
      </c>
      <c r="BA28" s="103"/>
      <c r="BB28" s="92"/>
      <c r="BC28" s="92"/>
      <c r="BD28" s="92"/>
      <c r="BE28" s="100"/>
      <c r="BF28" s="348"/>
      <c r="BG28" s="348"/>
      <c r="BH28" s="348"/>
      <c r="BI28" s="348"/>
      <c r="BJ28" s="348"/>
      <c r="BK28" s="348"/>
      <c r="BL28" s="348"/>
      <c r="BM28" s="348"/>
      <c r="BN28" s="100"/>
      <c r="BO28" s="87"/>
      <c r="BP28" s="87"/>
      <c r="BQ28" s="87"/>
      <c r="BR28" s="87"/>
      <c r="BS28" s="87"/>
      <c r="BT28" s="125"/>
      <c r="BU28" s="125"/>
      <c r="BV28" s="87"/>
      <c r="BW28" s="87"/>
      <c r="BX28" s="9"/>
      <c r="BY28" s="9"/>
      <c r="BZ28" s="9"/>
      <c r="CA28" s="9"/>
      <c r="CB28" s="9"/>
      <c r="CC28" s="9"/>
      <c r="CD28" s="9"/>
      <c r="CE28" s="9"/>
      <c r="CF28" s="9"/>
      <c r="CG28" s="9"/>
      <c r="CH28" s="9"/>
      <c r="CI28" s="9"/>
      <c r="CJ28" s="9"/>
      <c r="CK28" s="9"/>
      <c r="CL28" s="9"/>
      <c r="CM28" s="9"/>
      <c r="CN28" s="9"/>
      <c r="CO28" s="9"/>
      <c r="CP28" s="9"/>
      <c r="CQ28" s="9"/>
    </row>
    <row r="29" spans="1:95" ht="78.75" customHeight="1">
      <c r="A29" s="348"/>
      <c r="B29" s="348"/>
      <c r="C29" s="348"/>
      <c r="D29" s="348"/>
      <c r="E29" s="97"/>
      <c r="F29" s="97"/>
      <c r="G29" s="348"/>
      <c r="H29" s="348"/>
      <c r="I29" s="54" t="s">
        <v>131</v>
      </c>
      <c r="J29" s="36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95">
        <f t="shared" si="0"/>
        <v>5</v>
      </c>
      <c r="AH29" s="348"/>
      <c r="AI29" s="348"/>
      <c r="AJ29" s="348"/>
      <c r="AK29" s="87">
        <v>5</v>
      </c>
      <c r="AL29" s="93" t="s">
        <v>157</v>
      </c>
      <c r="AM29" s="92"/>
      <c r="AN29" s="92" t="str">
        <f t="shared" si="1"/>
        <v/>
      </c>
      <c r="AO29" s="92"/>
      <c r="AP29" s="92" t="str">
        <f t="shared" si="2"/>
        <v/>
      </c>
      <c r="AQ29" s="92"/>
      <c r="AR29" s="92" t="str">
        <f t="shared" si="3"/>
        <v/>
      </c>
      <c r="AS29" s="92"/>
      <c r="AT29" s="92" t="str">
        <f t="shared" si="4"/>
        <v/>
      </c>
      <c r="AU29" s="92"/>
      <c r="AV29" s="92" t="str">
        <f t="shared" si="5"/>
        <v/>
      </c>
      <c r="AW29" s="92"/>
      <c r="AX29" s="92" t="str">
        <f t="shared" si="6"/>
        <v/>
      </c>
      <c r="AY29" s="92"/>
      <c r="AZ29" s="92" t="str">
        <f t="shared" si="7"/>
        <v/>
      </c>
      <c r="BA29" s="103"/>
      <c r="BB29" s="92"/>
      <c r="BC29" s="92"/>
      <c r="BD29" s="92"/>
      <c r="BE29" s="100"/>
      <c r="BF29" s="348"/>
      <c r="BG29" s="348"/>
      <c r="BH29" s="348"/>
      <c r="BI29" s="348"/>
      <c r="BJ29" s="348"/>
      <c r="BK29" s="348"/>
      <c r="BL29" s="348"/>
      <c r="BM29" s="348"/>
      <c r="BN29" s="100"/>
      <c r="BO29" s="87"/>
      <c r="BP29" s="87"/>
      <c r="BQ29" s="87"/>
      <c r="BR29" s="87"/>
      <c r="BS29" s="87"/>
      <c r="BT29" s="125"/>
      <c r="BU29" s="125"/>
      <c r="BV29" s="87"/>
      <c r="BW29" s="87"/>
      <c r="BX29" s="9"/>
      <c r="BY29" s="9"/>
      <c r="BZ29" s="9"/>
      <c r="CA29" s="9"/>
      <c r="CB29" s="9"/>
      <c r="CC29" s="9"/>
      <c r="CD29" s="9"/>
      <c r="CE29" s="9"/>
      <c r="CF29" s="9"/>
      <c r="CG29" s="9"/>
      <c r="CH29" s="9"/>
      <c r="CI29" s="9"/>
      <c r="CJ29" s="9"/>
      <c r="CK29" s="9"/>
      <c r="CL29" s="9"/>
      <c r="CM29" s="9"/>
      <c r="CN29" s="9"/>
      <c r="CO29" s="9"/>
      <c r="CP29" s="9"/>
      <c r="CQ29" s="9"/>
    </row>
    <row r="30" spans="1:95" ht="78.75" customHeight="1">
      <c r="A30" s="328"/>
      <c r="B30" s="328"/>
      <c r="C30" s="328"/>
      <c r="D30" s="328"/>
      <c r="E30" s="130"/>
      <c r="F30" s="130"/>
      <c r="G30" s="328"/>
      <c r="H30" s="328"/>
      <c r="I30" s="54" t="s">
        <v>467</v>
      </c>
      <c r="J30" s="35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95">
        <f t="shared" si="0"/>
        <v>5</v>
      </c>
      <c r="AH30" s="328"/>
      <c r="AI30" s="328"/>
      <c r="AJ30" s="328"/>
      <c r="AK30" s="87">
        <v>6</v>
      </c>
      <c r="AL30" s="93" t="s">
        <v>157</v>
      </c>
      <c r="AM30" s="92"/>
      <c r="AN30" s="92" t="str">
        <f t="shared" si="1"/>
        <v/>
      </c>
      <c r="AO30" s="92"/>
      <c r="AP30" s="92" t="str">
        <f t="shared" si="2"/>
        <v/>
      </c>
      <c r="AQ30" s="92"/>
      <c r="AR30" s="92" t="str">
        <f t="shared" si="3"/>
        <v/>
      </c>
      <c r="AS30" s="92"/>
      <c r="AT30" s="92" t="str">
        <f t="shared" si="4"/>
        <v/>
      </c>
      <c r="AU30" s="92"/>
      <c r="AV30" s="92" t="str">
        <f t="shared" si="5"/>
        <v/>
      </c>
      <c r="AW30" s="92"/>
      <c r="AX30" s="92" t="str">
        <f t="shared" si="6"/>
        <v/>
      </c>
      <c r="AY30" s="92"/>
      <c r="AZ30" s="92" t="str">
        <f t="shared" si="7"/>
        <v/>
      </c>
      <c r="BA30" s="103"/>
      <c r="BB30" s="92"/>
      <c r="BC30" s="92"/>
      <c r="BD30" s="92"/>
      <c r="BE30" s="100"/>
      <c r="BF30" s="328"/>
      <c r="BG30" s="328"/>
      <c r="BH30" s="328"/>
      <c r="BI30" s="328"/>
      <c r="BJ30" s="328"/>
      <c r="BK30" s="328"/>
      <c r="BL30" s="328"/>
      <c r="BM30" s="328"/>
      <c r="BN30" s="100"/>
      <c r="BO30" s="87"/>
      <c r="BP30" s="87"/>
      <c r="BQ30" s="87"/>
      <c r="BR30" s="87"/>
      <c r="BS30" s="87"/>
      <c r="BT30" s="125"/>
      <c r="BU30" s="125"/>
      <c r="BV30" s="87"/>
      <c r="BW30" s="87"/>
      <c r="BX30" s="9"/>
      <c r="BY30" s="9"/>
      <c r="BZ30" s="9"/>
      <c r="CA30" s="9"/>
      <c r="CB30" s="9"/>
      <c r="CC30" s="9"/>
      <c r="CD30" s="9"/>
      <c r="CE30" s="9"/>
      <c r="CF30" s="9"/>
      <c r="CG30" s="9"/>
      <c r="CH30" s="9"/>
      <c r="CI30" s="9"/>
      <c r="CJ30" s="9"/>
      <c r="CK30" s="9"/>
      <c r="CL30" s="9"/>
      <c r="CM30" s="9"/>
      <c r="CN30" s="9"/>
      <c r="CO30" s="9"/>
      <c r="CP30" s="9"/>
      <c r="CQ30" s="9"/>
    </row>
    <row r="31" spans="1:95" ht="198" customHeight="1">
      <c r="A31" s="366">
        <v>7</v>
      </c>
      <c r="B31" s="366" t="s">
        <v>496</v>
      </c>
      <c r="C31" s="366" t="s">
        <v>495</v>
      </c>
      <c r="D31" s="366" t="s">
        <v>494</v>
      </c>
      <c r="E31" s="98" t="s">
        <v>493</v>
      </c>
      <c r="F31" s="98" t="s">
        <v>492</v>
      </c>
      <c r="G31" s="366" t="s">
        <v>491</v>
      </c>
      <c r="H31" s="366" t="s">
        <v>166</v>
      </c>
      <c r="I31" s="96" t="s">
        <v>150</v>
      </c>
      <c r="J31" s="366">
        <v>5</v>
      </c>
      <c r="K31" s="345" t="str">
        <f>IF(J31&lt;=0,"",IF(J31=1,"Rara vez",IF(J31=2,"Improbable",IF(J31=3,"Posible",IF(J31=4,"Probable",IF(J31=5,"Casi Seguro"))))))</f>
        <v>Casi Seguro</v>
      </c>
      <c r="L31" s="365">
        <f>IF(K31="","",IF(K31="Rara vez",0.2,IF(K31="Improbable",0.4,IF(K31="Posible",0.6,IF(K31="Probable",0.8,IF(K31="Casi seguro",1,))))))</f>
        <v>1</v>
      </c>
      <c r="M31" s="365" t="s">
        <v>130</v>
      </c>
      <c r="N31" s="365" t="s">
        <v>129</v>
      </c>
      <c r="O31" s="365" t="s">
        <v>130</v>
      </c>
      <c r="P31" s="365" t="s">
        <v>130</v>
      </c>
      <c r="Q31" s="365" t="s">
        <v>130</v>
      </c>
      <c r="R31" s="365" t="s">
        <v>130</v>
      </c>
      <c r="S31" s="365" t="s">
        <v>130</v>
      </c>
      <c r="T31" s="365" t="s">
        <v>129</v>
      </c>
      <c r="U31" s="365" t="s">
        <v>130</v>
      </c>
      <c r="V31" s="365" t="s">
        <v>130</v>
      </c>
      <c r="W31" s="365" t="s">
        <v>130</v>
      </c>
      <c r="X31" s="365" t="s">
        <v>130</v>
      </c>
      <c r="Y31" s="365" t="s">
        <v>130</v>
      </c>
      <c r="Z31" s="365" t="s">
        <v>130</v>
      </c>
      <c r="AA31" s="365" t="s">
        <v>130</v>
      </c>
      <c r="AB31" s="365" t="s">
        <v>129</v>
      </c>
      <c r="AC31" s="365" t="s">
        <v>130</v>
      </c>
      <c r="AD31" s="365" t="s">
        <v>129</v>
      </c>
      <c r="AE31" s="365" t="s">
        <v>129</v>
      </c>
      <c r="AF31" s="367">
        <f>IF(AB31="Si","19",COUNTIF(M31:AE32,"si"))</f>
        <v>14</v>
      </c>
      <c r="AG31" s="95">
        <f t="shared" si="0"/>
        <v>20</v>
      </c>
      <c r="AH31" s="345" t="str">
        <f>IF(AG31=5,"Moderado",IF(AG31=10,"Mayor",IF(AG31=20,"Catastrófico",0)))</f>
        <v>Catastrófico</v>
      </c>
      <c r="AI31" s="365">
        <f>IF(AH31="","",IF(AH31="Leve",0.2,IF(AH31="Menor",0.4,IF(AH31="Moderado",0.6,IF(AH31="Mayor",0.8,IF(AH31="Catastrófico",1,))))))</f>
        <v>1</v>
      </c>
      <c r="AJ31" s="345"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87">
        <v>1</v>
      </c>
      <c r="AL31" s="73" t="s">
        <v>490</v>
      </c>
      <c r="AM31" s="92" t="s">
        <v>127</v>
      </c>
      <c r="AN31" s="92">
        <f t="shared" si="1"/>
        <v>15</v>
      </c>
      <c r="AO31" s="92" t="s">
        <v>126</v>
      </c>
      <c r="AP31" s="92">
        <f t="shared" si="2"/>
        <v>15</v>
      </c>
      <c r="AQ31" s="92" t="s">
        <v>125</v>
      </c>
      <c r="AR31" s="92">
        <f t="shared" si="3"/>
        <v>15</v>
      </c>
      <c r="AS31" s="92" t="s">
        <v>124</v>
      </c>
      <c r="AT31" s="92">
        <f t="shared" si="4"/>
        <v>15</v>
      </c>
      <c r="AU31" s="92" t="s">
        <v>123</v>
      </c>
      <c r="AV31" s="92">
        <f t="shared" si="5"/>
        <v>15</v>
      </c>
      <c r="AW31" s="92" t="s">
        <v>122</v>
      </c>
      <c r="AX31" s="92">
        <f t="shared" si="6"/>
        <v>15</v>
      </c>
      <c r="AY31" s="92" t="s">
        <v>121</v>
      </c>
      <c r="AZ31" s="92">
        <f t="shared" si="7"/>
        <v>15</v>
      </c>
      <c r="BA31" s="103">
        <f>SUM(AN31,AP31,AR31,AT31,AV31,AX31,AZ31)</f>
        <v>105</v>
      </c>
      <c r="BB31" s="92" t="str">
        <f>IF(BA31&gt;=96,"Fuerte",IF(AND(BA31&gt;=86, BA31&lt;96),"Moderado",IF(BA31&lt;86,"Débil")))</f>
        <v>Fuerte</v>
      </c>
      <c r="BC31" s="92" t="s">
        <v>120</v>
      </c>
      <c r="BD31" s="92">
        <f>VALUE(IF(OR(AND(BB31="Fuerte",BC31="Fuerte")),"100",IF(OR(AND(BB31="Fuerte",BC31="Moderado"),AND(BB31="Moderado",BC31="Fuerte"),AND(BB31="Moderado",BC31="Moderado")),"50",IF(OR(AND(BB31="Fuerte",BC31="Débil"),AND(BB31="Moderado",BC31="Débil"),AND(BB31="Débil",BC31="Fuerte"),AND(BB31="Débil",BC31="Moderado"),AND(BB31="Débil",BC31="Débil")),"0",))))</f>
        <v>100</v>
      </c>
      <c r="BE31" s="100" t="str">
        <f>IF(BD31=100,"Fuerte",IF(BD31=50,"Moderado",IF(BD31=0,"Débil")))</f>
        <v>Fuerte</v>
      </c>
      <c r="BF31" s="374">
        <f>AVERAGE(BD31:BD31)</f>
        <v>100</v>
      </c>
      <c r="BG31" s="374" t="str">
        <f>IF(BF31=100,"Fuerte",IF(AND(BF31&lt;=99, BF31&gt;=50),"Moderado",IF(BF31&lt;50,"Débil")))</f>
        <v>Fuerte</v>
      </c>
      <c r="BH31" s="360">
        <f>IF(BG31="Fuerte",(J31-2),IF(BG31="Moderado",(J31-1), IF(BG31="Débil",((J31-0)))))</f>
        <v>3</v>
      </c>
      <c r="BI31" s="360" t="str">
        <f>IF(BH31&lt;=0,"Rara vez",IF(BH31=1,"Rara vez",IF(BH31=2,"Improbable",IF(BH31=3,"Posible",IF(BH31=4,"Probable",IF(BH31=5,"Casi Seguro"))))))</f>
        <v>Posible</v>
      </c>
      <c r="BJ31" s="365">
        <f>IF(BI31="","",IF(BI31="Rara vez",0.2,IF(BI31="Improbable",0.4,IF(BI31="Posible",0.6,IF(BI31="Probable",0.8,IF(BI31="Casi seguro",1,))))))</f>
        <v>0.6</v>
      </c>
      <c r="BK31" s="360" t="str">
        <f>IFERROR(IF(AG31=5,"Moderado",IF(AG31=10,"Mayor",IF(AG31=20,"Catastrófico",0))),"")</f>
        <v>Catastrófico</v>
      </c>
      <c r="BL31" s="365">
        <f>IF(AH31="","",IF(AH31="Moderado",0.6,IF(AH31="Mayor",0.8,IF(AH31="Catastrófico",1,))))</f>
        <v>1</v>
      </c>
      <c r="BM31" s="360"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82" t="s">
        <v>163</v>
      </c>
      <c r="BO31" s="80" t="s">
        <v>489</v>
      </c>
      <c r="BP31" s="80" t="s">
        <v>488</v>
      </c>
      <c r="BQ31" s="87" t="s">
        <v>487</v>
      </c>
      <c r="BR31" s="87" t="s">
        <v>486</v>
      </c>
      <c r="BS31" s="87" t="s">
        <v>485</v>
      </c>
      <c r="BT31" s="35"/>
      <c r="BU31" s="35">
        <v>45657</v>
      </c>
      <c r="BV31" s="87"/>
      <c r="BW31" s="87"/>
      <c r="BX31" s="9"/>
      <c r="BY31" s="9"/>
      <c r="BZ31" s="9"/>
      <c r="CA31" s="9"/>
      <c r="CB31" s="9"/>
      <c r="CC31" s="9"/>
      <c r="CD31" s="9"/>
      <c r="CE31" s="9"/>
      <c r="CF31" s="9"/>
      <c r="CG31" s="9"/>
      <c r="CH31" s="9"/>
      <c r="CI31" s="9"/>
      <c r="CJ31" s="9"/>
      <c r="CK31" s="9"/>
      <c r="CL31" s="9"/>
      <c r="CM31" s="9"/>
      <c r="CN31" s="9"/>
      <c r="CO31" s="9"/>
      <c r="CP31" s="9"/>
      <c r="CQ31" s="9"/>
    </row>
    <row r="32" spans="1:95" ht="78.75" customHeight="1">
      <c r="A32" s="348"/>
      <c r="B32" s="348"/>
      <c r="C32" s="348"/>
      <c r="D32" s="348"/>
      <c r="E32" s="97"/>
      <c r="F32" s="97"/>
      <c r="G32" s="348"/>
      <c r="H32" s="348"/>
      <c r="I32" s="96" t="s">
        <v>139</v>
      </c>
      <c r="J32" s="36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95">
        <f t="shared" si="0"/>
        <v>5</v>
      </c>
      <c r="AH32" s="348"/>
      <c r="AI32" s="348"/>
      <c r="AJ32" s="348"/>
      <c r="AK32" s="87">
        <v>2</v>
      </c>
      <c r="AL32" s="93" t="s">
        <v>157</v>
      </c>
      <c r="AM32" s="92"/>
      <c r="AN32" s="92"/>
      <c r="AO32" s="92"/>
      <c r="AP32" s="92"/>
      <c r="AQ32" s="92"/>
      <c r="AR32" s="92"/>
      <c r="AS32" s="92"/>
      <c r="AT32" s="92"/>
      <c r="AU32" s="92"/>
      <c r="AV32" s="92"/>
      <c r="AW32" s="92"/>
      <c r="AX32" s="92"/>
      <c r="AY32" s="92"/>
      <c r="AZ32" s="92"/>
      <c r="BA32" s="103"/>
      <c r="BB32" s="92"/>
      <c r="BC32" s="92"/>
      <c r="BD32" s="92"/>
      <c r="BE32" s="100"/>
      <c r="BF32" s="348"/>
      <c r="BG32" s="348"/>
      <c r="BH32" s="348"/>
      <c r="BI32" s="348"/>
      <c r="BJ32" s="348"/>
      <c r="BK32" s="348"/>
      <c r="BL32" s="348"/>
      <c r="BM32" s="348"/>
      <c r="BN32" s="100"/>
      <c r="BO32" s="205"/>
      <c r="BP32" s="87"/>
      <c r="BQ32" s="87"/>
      <c r="BR32" s="87"/>
      <c r="BS32" s="87"/>
      <c r="BT32" s="125"/>
      <c r="BU32" s="125"/>
      <c r="BV32" s="87"/>
      <c r="BW32" s="87"/>
      <c r="BX32" s="9"/>
      <c r="BY32" s="9"/>
      <c r="BZ32" s="9"/>
      <c r="CA32" s="9"/>
      <c r="CB32" s="9"/>
      <c r="CC32" s="9"/>
      <c r="CD32" s="9"/>
      <c r="CE32" s="9"/>
      <c r="CF32" s="9"/>
      <c r="CG32" s="9"/>
      <c r="CH32" s="9"/>
      <c r="CI32" s="9"/>
      <c r="CJ32" s="9"/>
      <c r="CK32" s="9"/>
      <c r="CL32" s="9"/>
      <c r="CM32" s="9"/>
      <c r="CN32" s="9"/>
      <c r="CO32" s="9"/>
      <c r="CP32" s="9"/>
      <c r="CQ32" s="9"/>
    </row>
    <row r="33" spans="1:95" ht="78.75" customHeight="1">
      <c r="A33" s="348"/>
      <c r="B33" s="348"/>
      <c r="C33" s="348"/>
      <c r="D33" s="348"/>
      <c r="E33" s="97"/>
      <c r="F33" s="97"/>
      <c r="G33" s="348"/>
      <c r="H33" s="348"/>
      <c r="I33" s="96" t="s">
        <v>140</v>
      </c>
      <c r="J33" s="36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95">
        <f t="shared" si="0"/>
        <v>5</v>
      </c>
      <c r="AH33" s="348"/>
      <c r="AI33" s="348"/>
      <c r="AJ33" s="348"/>
      <c r="AK33" s="87">
        <v>3</v>
      </c>
      <c r="AL33" s="93" t="s">
        <v>157</v>
      </c>
      <c r="AM33" s="92"/>
      <c r="AN33" s="92" t="str">
        <f t="shared" ref="AN33:AN69" si="16">IF(AM33="","",IF(AM33="Asignado",15,IF(AM33="No asignado",0,)))</f>
        <v/>
      </c>
      <c r="AO33" s="92"/>
      <c r="AP33" s="92" t="str">
        <f t="shared" ref="AP33:AP69" si="17">IF(AO33="","",IF(AO33="Adecuado",15,IF(AO33="Inadecuado",0,)))</f>
        <v/>
      </c>
      <c r="AQ33" s="92"/>
      <c r="AR33" s="92" t="str">
        <f t="shared" ref="AR33:AR69" si="18">IF(AQ33="","",IF(AQ33="Oportuna",15,IF(AQ33="Inoportuna",0,)))</f>
        <v/>
      </c>
      <c r="AS33" s="92"/>
      <c r="AT33" s="92" t="str">
        <f t="shared" ref="AT33:AT69" si="19">IF(AS33="","",IF(AS33="Prevenir",15,IF(AS33="Detectar",10,IF(AS33="No es un control",0,))))</f>
        <v/>
      </c>
      <c r="AU33" s="92"/>
      <c r="AV33" s="92" t="str">
        <f t="shared" ref="AV33:AV69" si="20">IF(AU33="","",IF(AU33="Confiable",15,IF(AU33="No confiable",0,)))</f>
        <v/>
      </c>
      <c r="AW33" s="92"/>
      <c r="AX33" s="92" t="str">
        <f t="shared" ref="AX33:AX69" si="21">IF(AW33="","",IF(AW33="Se investigan y  resuelven oportunamente",15,IF(AW33="No se investigan y resuelven oportunamente",0,)))</f>
        <v/>
      </c>
      <c r="AY33" s="92"/>
      <c r="AZ33" s="92" t="str">
        <f t="shared" ref="AZ33:AZ69" si="22">IF(AY33="","",IF(AY33="Completa",15,IF(AY33="Incompleta",10,IF(AY33="No existe",0,))))</f>
        <v/>
      </c>
      <c r="BA33" s="103"/>
      <c r="BB33" s="92"/>
      <c r="BC33" s="92"/>
      <c r="BD33" s="92"/>
      <c r="BE33" s="100"/>
      <c r="BF33" s="348"/>
      <c r="BG33" s="348"/>
      <c r="BH33" s="348"/>
      <c r="BI33" s="348"/>
      <c r="BJ33" s="348"/>
      <c r="BK33" s="348"/>
      <c r="BL33" s="348"/>
      <c r="BM33" s="348"/>
      <c r="BN33" s="100"/>
      <c r="BO33" s="87"/>
      <c r="BP33" s="87"/>
      <c r="BQ33" s="87"/>
      <c r="BR33" s="87"/>
      <c r="BS33" s="87"/>
      <c r="BT33" s="125"/>
      <c r="BU33" s="125"/>
      <c r="BV33" s="87"/>
      <c r="BW33" s="87"/>
      <c r="BX33" s="9"/>
      <c r="BY33" s="9"/>
      <c r="BZ33" s="9"/>
      <c r="CA33" s="9"/>
      <c r="CB33" s="9"/>
      <c r="CC33" s="9"/>
      <c r="CD33" s="9"/>
      <c r="CE33" s="9"/>
      <c r="CF33" s="9"/>
      <c r="CG33" s="9"/>
      <c r="CH33" s="9"/>
      <c r="CI33" s="9"/>
      <c r="CJ33" s="9"/>
      <c r="CK33" s="9"/>
      <c r="CL33" s="9"/>
      <c r="CM33" s="9"/>
      <c r="CN33" s="9"/>
      <c r="CO33" s="9"/>
      <c r="CP33" s="9"/>
      <c r="CQ33" s="9"/>
    </row>
    <row r="34" spans="1:95" ht="78.75" customHeight="1">
      <c r="A34" s="348"/>
      <c r="B34" s="348"/>
      <c r="C34" s="348"/>
      <c r="D34" s="348"/>
      <c r="E34" s="97"/>
      <c r="F34" s="97"/>
      <c r="G34" s="348"/>
      <c r="H34" s="348"/>
      <c r="I34" s="96" t="s">
        <v>189</v>
      </c>
      <c r="J34" s="36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95">
        <f t="shared" si="0"/>
        <v>5</v>
      </c>
      <c r="AH34" s="348"/>
      <c r="AI34" s="348"/>
      <c r="AJ34" s="348"/>
      <c r="AK34" s="87">
        <v>4</v>
      </c>
      <c r="AL34" s="93" t="s">
        <v>157</v>
      </c>
      <c r="AM34" s="92"/>
      <c r="AN34" s="92" t="str">
        <f t="shared" si="16"/>
        <v/>
      </c>
      <c r="AO34" s="92"/>
      <c r="AP34" s="92" t="str">
        <f t="shared" si="17"/>
        <v/>
      </c>
      <c r="AQ34" s="92"/>
      <c r="AR34" s="92" t="str">
        <f t="shared" si="18"/>
        <v/>
      </c>
      <c r="AS34" s="92"/>
      <c r="AT34" s="92" t="str">
        <f t="shared" si="19"/>
        <v/>
      </c>
      <c r="AU34" s="92"/>
      <c r="AV34" s="92" t="str">
        <f t="shared" si="20"/>
        <v/>
      </c>
      <c r="AW34" s="92"/>
      <c r="AX34" s="92" t="str">
        <f t="shared" si="21"/>
        <v/>
      </c>
      <c r="AY34" s="92"/>
      <c r="AZ34" s="92" t="str">
        <f t="shared" si="22"/>
        <v/>
      </c>
      <c r="BA34" s="103"/>
      <c r="BB34" s="92"/>
      <c r="BC34" s="92"/>
      <c r="BD34" s="92"/>
      <c r="BE34" s="100"/>
      <c r="BF34" s="348"/>
      <c r="BG34" s="348"/>
      <c r="BH34" s="348"/>
      <c r="BI34" s="348"/>
      <c r="BJ34" s="348"/>
      <c r="BK34" s="348"/>
      <c r="BL34" s="348"/>
      <c r="BM34" s="348"/>
      <c r="BN34" s="100"/>
      <c r="BO34" s="87"/>
      <c r="BP34" s="87"/>
      <c r="BQ34" s="87"/>
      <c r="BR34" s="87"/>
      <c r="BS34" s="87"/>
      <c r="BT34" s="125"/>
      <c r="BU34" s="125"/>
      <c r="BV34" s="87"/>
      <c r="BW34" s="87"/>
      <c r="BX34" s="9"/>
      <c r="BY34" s="9"/>
      <c r="BZ34" s="9"/>
      <c r="CA34" s="9"/>
      <c r="CB34" s="9"/>
      <c r="CC34" s="9"/>
      <c r="CD34" s="9"/>
      <c r="CE34" s="9"/>
      <c r="CF34" s="9"/>
      <c r="CG34" s="9"/>
      <c r="CH34" s="9"/>
      <c r="CI34" s="9"/>
      <c r="CJ34" s="9"/>
      <c r="CK34" s="9"/>
      <c r="CL34" s="9"/>
      <c r="CM34" s="9"/>
      <c r="CN34" s="9"/>
      <c r="CO34" s="9"/>
      <c r="CP34" s="9"/>
      <c r="CQ34" s="9"/>
    </row>
    <row r="35" spans="1:95" ht="165">
      <c r="A35" s="366">
        <v>8</v>
      </c>
      <c r="B35" s="366" t="s">
        <v>484</v>
      </c>
      <c r="C35" s="366" t="s">
        <v>483</v>
      </c>
      <c r="D35" s="366" t="s">
        <v>482</v>
      </c>
      <c r="E35" s="204" t="s">
        <v>481</v>
      </c>
      <c r="F35" s="96" t="s">
        <v>480</v>
      </c>
      <c r="G35" s="366" t="s">
        <v>479</v>
      </c>
      <c r="H35" s="366" t="s">
        <v>166</v>
      </c>
      <c r="I35" s="194" t="s">
        <v>140</v>
      </c>
      <c r="J35" s="366">
        <v>4</v>
      </c>
      <c r="K35" s="375" t="str">
        <f>IF(J35&lt;=0,"",IF(J35=1,"Rara vez",IF(J35=2,"Improbable",IF(J35=3,"Posible",IF(J35=4,"Probable",IF(J35=5,"Casi Seguro"))))))</f>
        <v>Probable</v>
      </c>
      <c r="L35" s="376">
        <v>0.4</v>
      </c>
      <c r="M35" s="378" t="s">
        <v>130</v>
      </c>
      <c r="N35" s="378" t="s">
        <v>130</v>
      </c>
      <c r="O35" s="378" t="s">
        <v>130</v>
      </c>
      <c r="P35" s="378" t="s">
        <v>130</v>
      </c>
      <c r="Q35" s="378" t="s">
        <v>130</v>
      </c>
      <c r="R35" s="378" t="s">
        <v>130</v>
      </c>
      <c r="S35" s="378" t="s">
        <v>130</v>
      </c>
      <c r="T35" s="378" t="s">
        <v>130</v>
      </c>
      <c r="U35" s="378" t="s">
        <v>129</v>
      </c>
      <c r="V35" s="378" t="s">
        <v>130</v>
      </c>
      <c r="W35" s="378" t="s">
        <v>130</v>
      </c>
      <c r="X35" s="378" t="s">
        <v>130</v>
      </c>
      <c r="Y35" s="378" t="s">
        <v>130</v>
      </c>
      <c r="Z35" s="378" t="s">
        <v>130</v>
      </c>
      <c r="AA35" s="378" t="s">
        <v>130</v>
      </c>
      <c r="AB35" s="378" t="s">
        <v>129</v>
      </c>
      <c r="AC35" s="378" t="s">
        <v>130</v>
      </c>
      <c r="AD35" s="378" t="s">
        <v>130</v>
      </c>
      <c r="AE35" s="378" t="s">
        <v>129</v>
      </c>
      <c r="AF35" s="367">
        <f>IF(AB35="Si","19",COUNTIF(M35:AE36,"si"))</f>
        <v>16</v>
      </c>
      <c r="AG35" s="95">
        <f t="shared" si="0"/>
        <v>20</v>
      </c>
      <c r="AH35" s="375" t="str">
        <f>IF(AG35=5,"Moderado",IF(AG35=10,"Mayor",IF(AG35=20,"Catastrófico",0)))</f>
        <v>Catastrófico</v>
      </c>
      <c r="AI35" s="379">
        <v>0.8</v>
      </c>
      <c r="AJ35" s="375" t="s">
        <v>478</v>
      </c>
      <c r="AK35" s="139">
        <v>1</v>
      </c>
      <c r="AL35" s="203" t="s">
        <v>477</v>
      </c>
      <c r="AM35" s="92" t="s">
        <v>127</v>
      </c>
      <c r="AN35" s="92">
        <f t="shared" si="16"/>
        <v>15</v>
      </c>
      <c r="AO35" s="92" t="s">
        <v>476</v>
      </c>
      <c r="AP35" s="92">
        <f t="shared" si="17"/>
        <v>0</v>
      </c>
      <c r="AQ35" s="92" t="s">
        <v>125</v>
      </c>
      <c r="AR35" s="92">
        <f t="shared" si="18"/>
        <v>15</v>
      </c>
      <c r="AS35" s="92" t="s">
        <v>124</v>
      </c>
      <c r="AT35" s="92">
        <f t="shared" si="19"/>
        <v>15</v>
      </c>
      <c r="AU35" s="92" t="s">
        <v>123</v>
      </c>
      <c r="AV35" s="92">
        <f t="shared" si="20"/>
        <v>15</v>
      </c>
      <c r="AW35" s="92" t="s">
        <v>122</v>
      </c>
      <c r="AX35" s="92">
        <f t="shared" si="21"/>
        <v>15</v>
      </c>
      <c r="AY35" s="92" t="s">
        <v>121</v>
      </c>
      <c r="AZ35" s="92">
        <f t="shared" si="22"/>
        <v>15</v>
      </c>
      <c r="BA35" s="103">
        <f>SUM(AN35,AP35,AR35,AT35,AV35,AX35,AZ35)</f>
        <v>90</v>
      </c>
      <c r="BB35" s="92" t="str">
        <f>IF(BA35&gt;=96,"Fuerte",IF(AND(BA35&gt;=86, BA35&lt;96),"Moderado",IF(BA35&lt;86,"Débil")))</f>
        <v>Moderado</v>
      </c>
      <c r="BC35" s="92" t="s">
        <v>120</v>
      </c>
      <c r="BD35" s="92">
        <f>VALUE(IF(OR(AND(BB35="Fuerte",BC35="Fuerte")),"100",IF(OR(AND(BB35="Fuerte",BC35="Moderado"),AND(BB35="Moderado",BC35="Fuerte"),AND(BB35="Moderado",BC35="Moderado")),"50",IF(OR(AND(BB35="Fuerte",BC35="Débil"),AND(BB35="Moderado",BC35="Débil"),AND(BB35="Débil",BC35="Fuerte"),AND(BB35="Débil",BC35="Moderado"),AND(BB35="Débil",BC35="Débil")),"0",))))</f>
        <v>50</v>
      </c>
      <c r="BE35" s="100" t="str">
        <f>IF(BD35=100,"Fuerte",IF(BD35=50,"Moderado",IF(BD35=0,"Débil")))</f>
        <v>Moderado</v>
      </c>
      <c r="BF35" s="374">
        <f>AVERAGE(BD35:BD35)</f>
        <v>50</v>
      </c>
      <c r="BG35" s="374" t="str">
        <f>IF(BF35=100,"Fuerte",IF(AND(BF35&lt;=99, BF35&gt;=50),"Moderado",IF(BF35&lt;50,"Débil")))</f>
        <v>Moderado</v>
      </c>
      <c r="BH35" s="360">
        <f>IF(BG35="Fuerte",(J35-2),IF(BG35="Moderado",(J35-1), IF(BG35="Débil",((J35-0)))))</f>
        <v>3</v>
      </c>
      <c r="BI35" s="360" t="str">
        <f>IF(BH35&lt;=0,"Rara vez",IF(BH35=1,"Rara vez",IF(BH35=2,"Improbable",IF(BH35=3,"Posible",IF(BH35=4,"Probable",IF(BH35=5,"Casi Seguro"))))))</f>
        <v>Posible</v>
      </c>
      <c r="BJ35" s="365">
        <f>IF(BI35="","",IF(BI35="Rara vez",0.2,IF(BI35="Improbable",0.4,IF(BI35="Posible",0.6,IF(BI35="Probable",0.8,IF(BI35="Casi seguro",1,))))))</f>
        <v>0.6</v>
      </c>
      <c r="BK35" s="360" t="str">
        <f>IFERROR(IF(AG35=5,"Moderado",IF(AG35=10,"Mayor",IF(AG35=20,"Catastrófico",0))),"")</f>
        <v>Catastrófico</v>
      </c>
      <c r="BL35" s="365">
        <f>IF(AH35="","",IF(AH35="Moderado",0.6,IF(AH35="Mayor",0.8,IF(AH35="Catastrófico",1,))))</f>
        <v>1</v>
      </c>
      <c r="BM35" s="360"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200" t="s">
        <v>163</v>
      </c>
      <c r="BO35" s="202" t="s">
        <v>475</v>
      </c>
      <c r="BP35" s="199" t="s">
        <v>472</v>
      </c>
      <c r="BQ35" s="199" t="s">
        <v>471</v>
      </c>
      <c r="BR35" s="199" t="s">
        <v>470</v>
      </c>
      <c r="BS35" s="199" t="s">
        <v>469</v>
      </c>
      <c r="BT35" s="198" t="s">
        <v>474</v>
      </c>
      <c r="BU35" s="201">
        <v>45657</v>
      </c>
      <c r="BV35" s="196"/>
      <c r="BW35" s="125"/>
      <c r="BX35" s="9"/>
      <c r="BY35" s="9"/>
      <c r="BZ35" s="9"/>
      <c r="CA35" s="9"/>
      <c r="CB35" s="9"/>
      <c r="CC35" s="9"/>
      <c r="CD35" s="9"/>
      <c r="CE35" s="9"/>
      <c r="CF35" s="9"/>
      <c r="CG35" s="9"/>
      <c r="CH35" s="9"/>
      <c r="CI35" s="9"/>
      <c r="CJ35" s="9"/>
      <c r="CK35" s="9"/>
      <c r="CL35" s="9"/>
      <c r="CM35" s="9"/>
      <c r="CN35" s="9"/>
      <c r="CO35" s="9"/>
      <c r="CP35" s="9"/>
      <c r="CQ35" s="9"/>
    </row>
    <row r="36" spans="1:95" ht="78.75" customHeight="1">
      <c r="A36" s="348"/>
      <c r="B36" s="348"/>
      <c r="C36" s="348"/>
      <c r="D36" s="348"/>
      <c r="E36" s="195"/>
      <c r="F36" s="107"/>
      <c r="G36" s="348"/>
      <c r="H36" s="348"/>
      <c r="I36" s="96" t="s">
        <v>158</v>
      </c>
      <c r="J36" s="368"/>
      <c r="K36" s="348"/>
      <c r="L36" s="377"/>
      <c r="M36" s="377"/>
      <c r="N36" s="377"/>
      <c r="O36" s="377"/>
      <c r="P36" s="377"/>
      <c r="Q36" s="377"/>
      <c r="R36" s="377"/>
      <c r="S36" s="377"/>
      <c r="T36" s="377"/>
      <c r="U36" s="377"/>
      <c r="V36" s="377"/>
      <c r="W36" s="377"/>
      <c r="X36" s="377"/>
      <c r="Y36" s="377"/>
      <c r="Z36" s="377"/>
      <c r="AA36" s="377"/>
      <c r="AB36" s="377"/>
      <c r="AC36" s="377"/>
      <c r="AD36" s="377"/>
      <c r="AE36" s="377"/>
      <c r="AF36" s="348"/>
      <c r="AG36" s="95">
        <f t="shared" si="0"/>
        <v>5</v>
      </c>
      <c r="AH36" s="348"/>
      <c r="AI36" s="377"/>
      <c r="AJ36" s="348"/>
      <c r="AK36" s="139">
        <v>2</v>
      </c>
      <c r="AL36" s="93" t="s">
        <v>157</v>
      </c>
      <c r="AM36" s="92"/>
      <c r="AN36" s="92" t="str">
        <f t="shared" si="16"/>
        <v/>
      </c>
      <c r="AO36" s="92"/>
      <c r="AP36" s="92" t="str">
        <f t="shared" si="17"/>
        <v/>
      </c>
      <c r="AQ36" s="92"/>
      <c r="AR36" s="92" t="str">
        <f t="shared" si="18"/>
        <v/>
      </c>
      <c r="AS36" s="92"/>
      <c r="AT36" s="92" t="str">
        <f t="shared" si="19"/>
        <v/>
      </c>
      <c r="AU36" s="92"/>
      <c r="AV36" s="92" t="str">
        <f t="shared" si="20"/>
        <v/>
      </c>
      <c r="AW36" s="92"/>
      <c r="AX36" s="92" t="str">
        <f t="shared" si="21"/>
        <v/>
      </c>
      <c r="AY36" s="92"/>
      <c r="AZ36" s="92" t="str">
        <f t="shared" si="22"/>
        <v/>
      </c>
      <c r="BA36" s="103"/>
      <c r="BB36" s="92"/>
      <c r="BC36" s="92"/>
      <c r="BD36" s="92"/>
      <c r="BE36" s="100"/>
      <c r="BF36" s="348"/>
      <c r="BG36" s="348"/>
      <c r="BH36" s="348"/>
      <c r="BI36" s="348"/>
      <c r="BJ36" s="348"/>
      <c r="BK36" s="348"/>
      <c r="BL36" s="348"/>
      <c r="BM36" s="348"/>
      <c r="BN36" s="200" t="s">
        <v>163</v>
      </c>
      <c r="BO36" s="199" t="s">
        <v>473</v>
      </c>
      <c r="BP36" s="199" t="s">
        <v>472</v>
      </c>
      <c r="BQ36" s="199" t="s">
        <v>471</v>
      </c>
      <c r="BR36" s="199" t="s">
        <v>470</v>
      </c>
      <c r="BS36" s="199" t="s">
        <v>469</v>
      </c>
      <c r="BT36" s="198" t="s">
        <v>468</v>
      </c>
      <c r="BU36" s="197">
        <v>45657</v>
      </c>
      <c r="BV36" s="196"/>
      <c r="BW36" s="125"/>
      <c r="BX36" s="9"/>
      <c r="BY36" s="9"/>
      <c r="BZ36" s="9"/>
      <c r="CA36" s="9"/>
      <c r="CB36" s="9"/>
      <c r="CC36" s="9"/>
      <c r="CD36" s="9"/>
      <c r="CE36" s="9"/>
      <c r="CF36" s="9"/>
      <c r="CG36" s="9"/>
      <c r="CH36" s="9"/>
      <c r="CI36" s="9"/>
      <c r="CJ36" s="9"/>
      <c r="CK36" s="9"/>
      <c r="CL36" s="9"/>
      <c r="CM36" s="9"/>
      <c r="CN36" s="9"/>
      <c r="CO36" s="9"/>
      <c r="CP36" s="9"/>
      <c r="CQ36" s="9"/>
    </row>
    <row r="37" spans="1:95" ht="78.75" customHeight="1">
      <c r="A37" s="348"/>
      <c r="B37" s="348"/>
      <c r="C37" s="348"/>
      <c r="D37" s="348"/>
      <c r="E37" s="195"/>
      <c r="F37" s="97"/>
      <c r="G37" s="348"/>
      <c r="H37" s="348"/>
      <c r="I37" s="194" t="s">
        <v>467</v>
      </c>
      <c r="J37" s="368"/>
      <c r="K37" s="348"/>
      <c r="L37" s="377"/>
      <c r="M37" s="377"/>
      <c r="N37" s="377"/>
      <c r="O37" s="377"/>
      <c r="P37" s="377"/>
      <c r="Q37" s="377"/>
      <c r="R37" s="377"/>
      <c r="S37" s="377"/>
      <c r="T37" s="377"/>
      <c r="U37" s="377"/>
      <c r="V37" s="377"/>
      <c r="W37" s="377"/>
      <c r="X37" s="377"/>
      <c r="Y37" s="377"/>
      <c r="Z37" s="377"/>
      <c r="AA37" s="377"/>
      <c r="AB37" s="377"/>
      <c r="AC37" s="377"/>
      <c r="AD37" s="377"/>
      <c r="AE37" s="377"/>
      <c r="AF37" s="348"/>
      <c r="AG37" s="95">
        <f t="shared" si="0"/>
        <v>5</v>
      </c>
      <c r="AH37" s="348"/>
      <c r="AI37" s="377"/>
      <c r="AJ37" s="348"/>
      <c r="AK37" s="139">
        <v>3</v>
      </c>
      <c r="AL37" s="93" t="s">
        <v>157</v>
      </c>
      <c r="AM37" s="92"/>
      <c r="AN37" s="92" t="str">
        <f t="shared" si="16"/>
        <v/>
      </c>
      <c r="AO37" s="92"/>
      <c r="AP37" s="92" t="str">
        <f t="shared" si="17"/>
        <v/>
      </c>
      <c r="AQ37" s="92"/>
      <c r="AR37" s="92" t="str">
        <f t="shared" si="18"/>
        <v/>
      </c>
      <c r="AS37" s="92"/>
      <c r="AT37" s="92" t="str">
        <f t="shared" si="19"/>
        <v/>
      </c>
      <c r="AU37" s="92"/>
      <c r="AV37" s="92" t="str">
        <f t="shared" si="20"/>
        <v/>
      </c>
      <c r="AW37" s="92"/>
      <c r="AX37" s="92" t="str">
        <f t="shared" si="21"/>
        <v/>
      </c>
      <c r="AY37" s="92"/>
      <c r="AZ37" s="92" t="str">
        <f t="shared" si="22"/>
        <v/>
      </c>
      <c r="BA37" s="103"/>
      <c r="BB37" s="92"/>
      <c r="BC37" s="92"/>
      <c r="BD37" s="92"/>
      <c r="BE37" s="100"/>
      <c r="BF37" s="348"/>
      <c r="BG37" s="348"/>
      <c r="BH37" s="348"/>
      <c r="BI37" s="348"/>
      <c r="BJ37" s="348"/>
      <c r="BK37" s="348"/>
      <c r="BL37" s="348"/>
      <c r="BM37" s="348"/>
      <c r="BN37" s="100"/>
      <c r="BO37" s="87"/>
      <c r="BP37" s="87"/>
      <c r="BQ37" s="87"/>
      <c r="BR37" s="87"/>
      <c r="BS37" s="87"/>
      <c r="BT37" s="87"/>
      <c r="BU37" s="87"/>
      <c r="BV37" s="125"/>
      <c r="BW37" s="125"/>
      <c r="BX37" s="9"/>
      <c r="BY37" s="9"/>
      <c r="BZ37" s="9"/>
      <c r="CA37" s="9"/>
      <c r="CB37" s="9"/>
      <c r="CC37" s="9"/>
      <c r="CD37" s="9"/>
      <c r="CE37" s="9"/>
      <c r="CF37" s="9"/>
      <c r="CG37" s="9"/>
      <c r="CH37" s="9"/>
      <c r="CI37" s="9"/>
      <c r="CJ37" s="9"/>
      <c r="CK37" s="9"/>
      <c r="CL37" s="9"/>
      <c r="CM37" s="9"/>
      <c r="CN37" s="9"/>
      <c r="CO37" s="9"/>
      <c r="CP37" s="9"/>
      <c r="CQ37" s="9"/>
    </row>
    <row r="38" spans="1:95" ht="78.75" customHeight="1">
      <c r="A38" s="348"/>
      <c r="B38" s="348"/>
      <c r="C38" s="348"/>
      <c r="D38" s="348"/>
      <c r="E38" s="12"/>
      <c r="F38" s="97"/>
      <c r="G38" s="348"/>
      <c r="H38" s="348"/>
      <c r="I38" s="194" t="s">
        <v>150</v>
      </c>
      <c r="J38" s="368"/>
      <c r="K38" s="348"/>
      <c r="L38" s="377"/>
      <c r="M38" s="377"/>
      <c r="N38" s="377"/>
      <c r="O38" s="377"/>
      <c r="P38" s="377"/>
      <c r="Q38" s="377"/>
      <c r="R38" s="377"/>
      <c r="S38" s="377"/>
      <c r="T38" s="377"/>
      <c r="U38" s="377"/>
      <c r="V38" s="377"/>
      <c r="W38" s="377"/>
      <c r="X38" s="377"/>
      <c r="Y38" s="377"/>
      <c r="Z38" s="377"/>
      <c r="AA38" s="377"/>
      <c r="AB38" s="377"/>
      <c r="AC38" s="377"/>
      <c r="AD38" s="377"/>
      <c r="AE38" s="377"/>
      <c r="AF38" s="348"/>
      <c r="AG38" s="95">
        <f t="shared" si="0"/>
        <v>5</v>
      </c>
      <c r="AH38" s="348"/>
      <c r="AI38" s="377"/>
      <c r="AJ38" s="348"/>
      <c r="AK38" s="139">
        <v>4</v>
      </c>
      <c r="AL38" s="93" t="s">
        <v>157</v>
      </c>
      <c r="AM38" s="92"/>
      <c r="AN38" s="92" t="str">
        <f t="shared" si="16"/>
        <v/>
      </c>
      <c r="AO38" s="92"/>
      <c r="AP38" s="92" t="str">
        <f t="shared" si="17"/>
        <v/>
      </c>
      <c r="AQ38" s="92"/>
      <c r="AR38" s="92" t="str">
        <f t="shared" si="18"/>
        <v/>
      </c>
      <c r="AS38" s="92"/>
      <c r="AT38" s="92" t="str">
        <f t="shared" si="19"/>
        <v/>
      </c>
      <c r="AU38" s="92"/>
      <c r="AV38" s="92" t="str">
        <f t="shared" si="20"/>
        <v/>
      </c>
      <c r="AW38" s="92"/>
      <c r="AX38" s="92" t="str">
        <f t="shared" si="21"/>
        <v/>
      </c>
      <c r="AY38" s="92"/>
      <c r="AZ38" s="92" t="str">
        <f t="shared" si="22"/>
        <v/>
      </c>
      <c r="BA38" s="103"/>
      <c r="BB38" s="92"/>
      <c r="BC38" s="92"/>
      <c r="BD38" s="92"/>
      <c r="BE38" s="100"/>
      <c r="BF38" s="348"/>
      <c r="BG38" s="348"/>
      <c r="BH38" s="348"/>
      <c r="BI38" s="348"/>
      <c r="BJ38" s="348"/>
      <c r="BK38" s="348"/>
      <c r="BL38" s="348"/>
      <c r="BM38" s="348"/>
      <c r="BN38" s="100"/>
      <c r="BO38" s="87"/>
      <c r="BP38" s="87"/>
      <c r="BQ38" s="87"/>
      <c r="BR38" s="87"/>
      <c r="BS38" s="87"/>
      <c r="BT38" s="87"/>
      <c r="BU38" s="87"/>
      <c r="BV38" s="125"/>
      <c r="BW38" s="125"/>
      <c r="BX38" s="9"/>
      <c r="BY38" s="9"/>
      <c r="BZ38" s="9"/>
      <c r="CA38" s="9"/>
      <c r="CB38" s="9"/>
      <c r="CC38" s="9"/>
      <c r="CD38" s="9"/>
      <c r="CE38" s="9"/>
      <c r="CF38" s="9"/>
      <c r="CG38" s="9"/>
      <c r="CH38" s="9"/>
      <c r="CI38" s="9"/>
      <c r="CJ38" s="9"/>
      <c r="CK38" s="9"/>
      <c r="CL38" s="9"/>
      <c r="CM38" s="9"/>
      <c r="CN38" s="9"/>
      <c r="CO38" s="9"/>
      <c r="CP38" s="9"/>
      <c r="CQ38" s="9"/>
    </row>
    <row r="39" spans="1:95" ht="78.75" customHeight="1">
      <c r="A39" s="348"/>
      <c r="B39" s="348"/>
      <c r="C39" s="348"/>
      <c r="D39" s="348"/>
      <c r="E39" s="97"/>
      <c r="F39" s="97"/>
      <c r="G39" s="348"/>
      <c r="H39" s="348"/>
      <c r="I39" s="194" t="s">
        <v>139</v>
      </c>
      <c r="J39" s="368"/>
      <c r="K39" s="348"/>
      <c r="L39" s="377"/>
      <c r="M39" s="377"/>
      <c r="N39" s="377"/>
      <c r="O39" s="377"/>
      <c r="P39" s="377"/>
      <c r="Q39" s="377"/>
      <c r="R39" s="377"/>
      <c r="S39" s="377"/>
      <c r="T39" s="377"/>
      <c r="U39" s="377"/>
      <c r="V39" s="377"/>
      <c r="W39" s="377"/>
      <c r="X39" s="377"/>
      <c r="Y39" s="377"/>
      <c r="Z39" s="377"/>
      <c r="AA39" s="377"/>
      <c r="AB39" s="377"/>
      <c r="AC39" s="377"/>
      <c r="AD39" s="377"/>
      <c r="AE39" s="377"/>
      <c r="AF39" s="348"/>
      <c r="AG39" s="95"/>
      <c r="AH39" s="348"/>
      <c r="AI39" s="377"/>
      <c r="AJ39" s="348"/>
      <c r="AK39" s="139">
        <v>5</v>
      </c>
      <c r="AL39" s="93" t="s">
        <v>157</v>
      </c>
      <c r="AM39" s="92"/>
      <c r="AN39" s="92" t="str">
        <f t="shared" si="16"/>
        <v/>
      </c>
      <c r="AO39" s="92"/>
      <c r="AP39" s="92" t="str">
        <f t="shared" si="17"/>
        <v/>
      </c>
      <c r="AQ39" s="92"/>
      <c r="AR39" s="92" t="str">
        <f t="shared" si="18"/>
        <v/>
      </c>
      <c r="AS39" s="92"/>
      <c r="AT39" s="92" t="str">
        <f t="shared" si="19"/>
        <v/>
      </c>
      <c r="AU39" s="92"/>
      <c r="AV39" s="92" t="str">
        <f t="shared" si="20"/>
        <v/>
      </c>
      <c r="AW39" s="92"/>
      <c r="AX39" s="92" t="str">
        <f t="shared" si="21"/>
        <v/>
      </c>
      <c r="AY39" s="92"/>
      <c r="AZ39" s="92" t="str">
        <f t="shared" si="22"/>
        <v/>
      </c>
      <c r="BA39" s="103"/>
      <c r="BB39" s="92"/>
      <c r="BC39" s="92"/>
      <c r="BD39" s="92"/>
      <c r="BE39" s="100"/>
      <c r="BF39" s="348"/>
      <c r="BG39" s="348"/>
      <c r="BH39" s="348"/>
      <c r="BI39" s="348"/>
      <c r="BJ39" s="348"/>
      <c r="BK39" s="348"/>
      <c r="BL39" s="348"/>
      <c r="BM39" s="348"/>
      <c r="BN39" s="100"/>
      <c r="BO39" s="87"/>
      <c r="BP39" s="87"/>
      <c r="BQ39" s="87"/>
      <c r="BR39" s="87"/>
      <c r="BS39" s="87"/>
      <c r="BT39" s="87"/>
      <c r="BU39" s="87"/>
      <c r="BV39" s="125"/>
      <c r="BW39" s="125"/>
      <c r="BX39" s="9"/>
      <c r="BY39" s="9"/>
      <c r="BZ39" s="9"/>
      <c r="CA39" s="9"/>
      <c r="CB39" s="9"/>
      <c r="CC39" s="9"/>
      <c r="CD39" s="9"/>
      <c r="CE39" s="9"/>
      <c r="CF39" s="9"/>
      <c r="CG39" s="9"/>
      <c r="CH39" s="9"/>
      <c r="CI39" s="9"/>
      <c r="CJ39" s="9"/>
      <c r="CK39" s="9"/>
      <c r="CL39" s="9"/>
      <c r="CM39" s="9"/>
      <c r="CN39" s="9"/>
      <c r="CO39" s="9"/>
      <c r="CP39" s="9"/>
      <c r="CQ39" s="9"/>
    </row>
    <row r="40" spans="1:95" ht="78.75" customHeight="1">
      <c r="A40" s="366">
        <v>9</v>
      </c>
      <c r="B40" s="366" t="s">
        <v>466</v>
      </c>
      <c r="C40" s="366" t="s">
        <v>465</v>
      </c>
      <c r="D40" s="366" t="s">
        <v>464</v>
      </c>
      <c r="F40" s="380" t="s">
        <v>463</v>
      </c>
      <c r="G40" s="382" t="s">
        <v>462</v>
      </c>
      <c r="H40" s="366" t="s">
        <v>166</v>
      </c>
      <c r="I40" s="96" t="s">
        <v>150</v>
      </c>
      <c r="J40" s="366">
        <v>2</v>
      </c>
      <c r="K40" s="345" t="str">
        <f>IF(J40&lt;=0,"",IF(J40=1,"Rara vez",IF(J40=2,"Improbable",IF(J40=3,"Posible",IF(J40=4,"Probable",IF(J40=5,"Casi Seguro"))))))</f>
        <v>Improbable</v>
      </c>
      <c r="L40" s="365">
        <f>IF(K40="","",IF(K40="Rara vez",0.2,IF(K40="Improbable",0.4,IF(K40="Posible",0.6,IF(K40="Probable",0.8,IF(K40="Casi seguro",1,))))))</f>
        <v>0.4</v>
      </c>
      <c r="M40" s="365" t="s">
        <v>130</v>
      </c>
      <c r="N40" s="365" t="s">
        <v>130</v>
      </c>
      <c r="O40" s="365" t="s">
        <v>130</v>
      </c>
      <c r="P40" s="365" t="s">
        <v>130</v>
      </c>
      <c r="Q40" s="365" t="s">
        <v>130</v>
      </c>
      <c r="R40" s="365" t="s">
        <v>129</v>
      </c>
      <c r="S40" s="365" t="s">
        <v>129</v>
      </c>
      <c r="T40" s="365" t="s">
        <v>129</v>
      </c>
      <c r="U40" s="365" t="s">
        <v>130</v>
      </c>
      <c r="V40" s="365" t="s">
        <v>130</v>
      </c>
      <c r="W40" s="365" t="s">
        <v>130</v>
      </c>
      <c r="X40" s="365" t="s">
        <v>130</v>
      </c>
      <c r="Y40" s="365" t="s">
        <v>129</v>
      </c>
      <c r="Z40" s="365" t="s">
        <v>129</v>
      </c>
      <c r="AA40" s="365" t="s">
        <v>130</v>
      </c>
      <c r="AB40" s="365" t="s">
        <v>129</v>
      </c>
      <c r="AC40" s="365" t="s">
        <v>130</v>
      </c>
      <c r="AD40" s="365" t="s">
        <v>129</v>
      </c>
      <c r="AE40" s="365" t="s">
        <v>129</v>
      </c>
      <c r="AF40" s="367">
        <f>IF(AB40="Si","19",COUNTIF(M40:AE41,"si"))</f>
        <v>11</v>
      </c>
      <c r="AG40" s="95">
        <f t="shared" ref="AG40:AG48" si="23">VALUE(IF(AF40&lt;=5,5,IF(AND(AF40&gt;5,AF40&lt;=11),10,IF(AF40&gt;11,20,0))))</f>
        <v>10</v>
      </c>
      <c r="AH40" s="345" t="str">
        <f>IF(AG40=5,"Moderado",IF(AG40=10,"Mayor",IF(AG40=20,"Catastrófico",0)))</f>
        <v>Mayor</v>
      </c>
      <c r="AI40" s="365">
        <f>IF(AH40="","",IF(AH40="Leve",0.2,IF(AH40="Menor",0.4,IF(AH40="Moderado",0.6,IF(AH40="Mayor",0.8,IF(AH40="Catastrófico",1,))))))</f>
        <v>0.8</v>
      </c>
      <c r="AJ40" s="345"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Alta</v>
      </c>
      <c r="AK40" s="87">
        <v>1</v>
      </c>
      <c r="AL40" s="417" t="s">
        <v>461</v>
      </c>
      <c r="AM40" s="179" t="s">
        <v>127</v>
      </c>
      <c r="AN40" s="92">
        <f t="shared" si="16"/>
        <v>15</v>
      </c>
      <c r="AO40" s="92" t="s">
        <v>126</v>
      </c>
      <c r="AP40" s="92">
        <f t="shared" si="17"/>
        <v>15</v>
      </c>
      <c r="AQ40" s="92" t="s">
        <v>125</v>
      </c>
      <c r="AR40" s="92">
        <f t="shared" si="18"/>
        <v>15</v>
      </c>
      <c r="AS40" s="92" t="s">
        <v>164</v>
      </c>
      <c r="AT40" s="92">
        <f t="shared" si="19"/>
        <v>10</v>
      </c>
      <c r="AU40" s="92" t="s">
        <v>123</v>
      </c>
      <c r="AV40" s="92">
        <f t="shared" si="20"/>
        <v>15</v>
      </c>
      <c r="AW40" s="92" t="s">
        <v>122</v>
      </c>
      <c r="AX40" s="92">
        <f t="shared" si="21"/>
        <v>15</v>
      </c>
      <c r="AY40" s="92" t="s">
        <v>121</v>
      </c>
      <c r="AZ40" s="92">
        <f t="shared" si="22"/>
        <v>15</v>
      </c>
      <c r="BA40" s="103">
        <f t="shared" ref="BA40:BA68" si="24">SUM(AN40,AP40,AR40,AT40,AV40,AX40,AZ40)</f>
        <v>100</v>
      </c>
      <c r="BB40" s="92" t="str">
        <f t="shared" ref="BB40:BB68" si="25">IF(BA40&gt;=96,"Fuerte",IF(AND(BA40&gt;=86, BA40&lt;96),"Moderado",IF(BA40&lt;86,"Débil")))</f>
        <v>Fuerte</v>
      </c>
      <c r="BC40" s="92" t="s">
        <v>120</v>
      </c>
      <c r="BD40" s="92">
        <f t="shared" ref="BD40:BD68" si="26">VALUE(IF(OR(AND(BB40="Fuerte",BC40="Fuerte")),"100",IF(OR(AND(BB40="Fuerte",BC40="Moderado"),AND(BB40="Moderado",BC40="Fuerte"),AND(BB40="Moderado",BC40="Moderado")),"50",IF(OR(AND(BB40="Fuerte",BC40="Débil"),AND(BB40="Moderado",BC40="Débil"),AND(BB40="Débil",BC40="Fuerte"),AND(BB40="Débil",BC40="Moderado"),AND(BB40="Débil",BC40="Débil")),"0",))))</f>
        <v>100</v>
      </c>
      <c r="BE40" s="100" t="str">
        <f t="shared" ref="BE40:BE68" si="27">IF(BD40=100,"Fuerte",IF(BD40=50,"Moderado",IF(BD40=0,"Débil")))</f>
        <v>Fuerte</v>
      </c>
      <c r="BF40" s="374">
        <f>AVERAGE(BD40:BD45)</f>
        <v>100</v>
      </c>
      <c r="BG40" s="374" t="str">
        <f>IF(BF40=100,"Fuerte",IF(AND(BF40&lt;=99, BF40&gt;=50),"Moderado",IF(BF40&lt;50,"Débil")))</f>
        <v>Fuerte</v>
      </c>
      <c r="BH40" s="360">
        <f>IF(BG40="Fuerte",(J40-2),IF(BG40="Moderado",(J40-1), IF(BG40="Débil",((J40-0)))))</f>
        <v>0</v>
      </c>
      <c r="BI40" s="360" t="str">
        <f>IF(BH40&lt;=0,"Rara vez",IF(BH40=1,"Rara vez",IF(BH40=2,"Improbable",IF(BH40=3,"Posible",IF(BH40=4,"Probable",IF(BH40=5,"Casi Seguro"))))))</f>
        <v>Rara vez</v>
      </c>
      <c r="BJ40" s="365">
        <f>IF(BI40="","",IF(BI40="Rara vez",0.2,IF(BI40="Improbable",0.4,IF(BI40="Posible",0.6,IF(BI40="Probable",0.8,IF(BI40="Casi seguro",1,))))))</f>
        <v>0.2</v>
      </c>
      <c r="BK40" s="360" t="str">
        <f>IFERROR(IF(AG40=5,"Moderado",IF(AG40=10,"Mayor",IF(AG40=20,"Catastrófico",0))),"")</f>
        <v>Mayor</v>
      </c>
      <c r="BL40" s="365">
        <f>IF(AH40="","",IF(AH40="Moderado",0.6,IF(AH40="Mayor",0.8,IF(AH40="Catastrófico",1,))))</f>
        <v>0.8</v>
      </c>
      <c r="BM40" s="383"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Alta</v>
      </c>
      <c r="BN40" s="100" t="s">
        <v>163</v>
      </c>
      <c r="BO40" s="193" t="s">
        <v>460</v>
      </c>
      <c r="BP40" s="192" t="s">
        <v>457</v>
      </c>
      <c r="BQ40" s="192" t="s">
        <v>456</v>
      </c>
      <c r="BR40" s="192" t="s">
        <v>455</v>
      </c>
      <c r="BS40" s="192" t="s">
        <v>454</v>
      </c>
      <c r="BT40" s="191" t="s">
        <v>453</v>
      </c>
      <c r="BU40" s="191" t="s">
        <v>452</v>
      </c>
      <c r="BV40" s="186"/>
      <c r="BW40" s="87"/>
      <c r="BX40" s="9"/>
      <c r="BY40" s="9"/>
      <c r="BZ40" s="9"/>
      <c r="CA40" s="9"/>
      <c r="CB40" s="9"/>
      <c r="CC40" s="9"/>
      <c r="CD40" s="9"/>
      <c r="CE40" s="9"/>
      <c r="CF40" s="9"/>
      <c r="CG40" s="9"/>
      <c r="CH40" s="9"/>
      <c r="CI40" s="9"/>
      <c r="CJ40" s="9"/>
      <c r="CK40" s="9"/>
      <c r="CL40" s="9"/>
      <c r="CM40" s="9"/>
      <c r="CN40" s="9"/>
      <c r="CO40" s="9"/>
      <c r="CP40" s="9"/>
      <c r="CQ40" s="9"/>
    </row>
    <row r="41" spans="1:95" ht="78.75" customHeight="1">
      <c r="A41" s="348"/>
      <c r="B41" s="348"/>
      <c r="C41" s="348"/>
      <c r="D41" s="348"/>
      <c r="E41" s="184" t="s">
        <v>459</v>
      </c>
      <c r="F41" s="381"/>
      <c r="G41" s="348"/>
      <c r="H41" s="348"/>
      <c r="I41" s="96" t="s">
        <v>139</v>
      </c>
      <c r="J41" s="36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95">
        <f t="shared" si="23"/>
        <v>5</v>
      </c>
      <c r="AH41" s="348"/>
      <c r="AI41" s="348"/>
      <c r="AJ41" s="348"/>
      <c r="AK41" s="87">
        <v>2</v>
      </c>
      <c r="AL41" s="418"/>
      <c r="AM41" s="179" t="s">
        <v>127</v>
      </c>
      <c r="AN41" s="92">
        <f t="shared" si="16"/>
        <v>15</v>
      </c>
      <c r="AO41" s="92" t="s">
        <v>126</v>
      </c>
      <c r="AP41" s="92">
        <f t="shared" si="17"/>
        <v>15</v>
      </c>
      <c r="AQ41" s="92" t="s">
        <v>125</v>
      </c>
      <c r="AR41" s="92">
        <f t="shared" si="18"/>
        <v>15</v>
      </c>
      <c r="AS41" s="92" t="s">
        <v>124</v>
      </c>
      <c r="AT41" s="92">
        <f t="shared" si="19"/>
        <v>15</v>
      </c>
      <c r="AU41" s="92" t="s">
        <v>123</v>
      </c>
      <c r="AV41" s="92">
        <f t="shared" si="20"/>
        <v>15</v>
      </c>
      <c r="AW41" s="92" t="s">
        <v>122</v>
      </c>
      <c r="AX41" s="92">
        <f t="shared" si="21"/>
        <v>15</v>
      </c>
      <c r="AY41" s="92" t="s">
        <v>121</v>
      </c>
      <c r="AZ41" s="92">
        <f t="shared" si="22"/>
        <v>15</v>
      </c>
      <c r="BA41" s="103">
        <f t="shared" si="24"/>
        <v>105</v>
      </c>
      <c r="BB41" s="92" t="str">
        <f t="shared" si="25"/>
        <v>Fuerte</v>
      </c>
      <c r="BC41" s="92" t="s">
        <v>120</v>
      </c>
      <c r="BD41" s="92">
        <f t="shared" si="26"/>
        <v>100</v>
      </c>
      <c r="BE41" s="100" t="str">
        <f t="shared" si="27"/>
        <v>Fuerte</v>
      </c>
      <c r="BF41" s="348"/>
      <c r="BG41" s="348"/>
      <c r="BH41" s="348"/>
      <c r="BI41" s="348"/>
      <c r="BJ41" s="348"/>
      <c r="BK41" s="348"/>
      <c r="BL41" s="348"/>
      <c r="BM41" s="348"/>
      <c r="BN41" s="100" t="s">
        <v>163</v>
      </c>
      <c r="BO41" s="193" t="s">
        <v>458</v>
      </c>
      <c r="BP41" s="192" t="s">
        <v>457</v>
      </c>
      <c r="BQ41" s="192" t="s">
        <v>456</v>
      </c>
      <c r="BR41" s="192" t="s">
        <v>455</v>
      </c>
      <c r="BS41" s="192" t="s">
        <v>454</v>
      </c>
      <c r="BT41" s="191" t="s">
        <v>453</v>
      </c>
      <c r="BU41" s="191" t="s">
        <v>452</v>
      </c>
      <c r="BV41" s="186"/>
      <c r="BW41" s="87"/>
      <c r="BX41" s="9"/>
      <c r="BY41" s="9"/>
      <c r="BZ41" s="9"/>
      <c r="CA41" s="9"/>
      <c r="CB41" s="9"/>
      <c r="CC41" s="9"/>
      <c r="CD41" s="9"/>
      <c r="CE41" s="9"/>
      <c r="CF41" s="9"/>
      <c r="CG41" s="9"/>
      <c r="CH41" s="9"/>
      <c r="CI41" s="9"/>
      <c r="CJ41" s="9"/>
      <c r="CK41" s="9"/>
      <c r="CL41" s="9"/>
      <c r="CM41" s="9"/>
      <c r="CN41" s="9"/>
      <c r="CO41" s="9"/>
      <c r="CP41" s="9"/>
      <c r="CQ41" s="9"/>
    </row>
    <row r="42" spans="1:95" ht="78.75" customHeight="1">
      <c r="A42" s="348"/>
      <c r="B42" s="348"/>
      <c r="C42" s="348"/>
      <c r="D42" s="348"/>
      <c r="E42" s="184" t="s">
        <v>451</v>
      </c>
      <c r="F42" s="184" t="s">
        <v>450</v>
      </c>
      <c r="G42" s="348"/>
      <c r="H42" s="348"/>
      <c r="I42" s="96" t="s">
        <v>140</v>
      </c>
      <c r="J42" s="36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95">
        <f t="shared" si="23"/>
        <v>5</v>
      </c>
      <c r="AH42" s="348"/>
      <c r="AI42" s="348"/>
      <c r="AJ42" s="348"/>
      <c r="AK42" s="87">
        <v>3</v>
      </c>
      <c r="AL42" s="180" t="s">
        <v>449</v>
      </c>
      <c r="AM42" s="182" t="s">
        <v>127</v>
      </c>
      <c r="AN42" s="92">
        <f t="shared" si="16"/>
        <v>15</v>
      </c>
      <c r="AO42" s="92" t="s">
        <v>126</v>
      </c>
      <c r="AP42" s="92">
        <f t="shared" si="17"/>
        <v>15</v>
      </c>
      <c r="AQ42" s="92" t="s">
        <v>125</v>
      </c>
      <c r="AR42" s="92">
        <f t="shared" si="18"/>
        <v>15</v>
      </c>
      <c r="AS42" s="92" t="s">
        <v>124</v>
      </c>
      <c r="AT42" s="92">
        <f t="shared" si="19"/>
        <v>15</v>
      </c>
      <c r="AU42" s="92" t="s">
        <v>123</v>
      </c>
      <c r="AV42" s="92">
        <f t="shared" si="20"/>
        <v>15</v>
      </c>
      <c r="AW42" s="92" t="s">
        <v>122</v>
      </c>
      <c r="AX42" s="92">
        <f t="shared" si="21"/>
        <v>15</v>
      </c>
      <c r="AY42" s="92" t="s">
        <v>121</v>
      </c>
      <c r="AZ42" s="92">
        <f t="shared" si="22"/>
        <v>15</v>
      </c>
      <c r="BA42" s="103">
        <f t="shared" si="24"/>
        <v>105</v>
      </c>
      <c r="BB42" s="92" t="str">
        <f t="shared" si="25"/>
        <v>Fuerte</v>
      </c>
      <c r="BC42" s="92" t="s">
        <v>120</v>
      </c>
      <c r="BD42" s="92">
        <f t="shared" si="26"/>
        <v>100</v>
      </c>
      <c r="BE42" s="100" t="str">
        <f t="shared" si="27"/>
        <v>Fuerte</v>
      </c>
      <c r="BF42" s="348"/>
      <c r="BG42" s="348"/>
      <c r="BH42" s="348"/>
      <c r="BI42" s="348"/>
      <c r="BJ42" s="348"/>
      <c r="BK42" s="348"/>
      <c r="BL42" s="348"/>
      <c r="BM42" s="348"/>
      <c r="BN42" s="100" t="s">
        <v>163</v>
      </c>
      <c r="BO42" s="189"/>
      <c r="BP42" s="188"/>
      <c r="BQ42" s="188"/>
      <c r="BR42" s="188"/>
      <c r="BS42" s="188"/>
      <c r="BT42" s="187"/>
      <c r="BU42" s="187"/>
      <c r="BV42" s="186"/>
      <c r="BW42" s="87"/>
      <c r="BX42" s="9"/>
      <c r="BY42" s="9"/>
      <c r="BZ42" s="9"/>
      <c r="CA42" s="9"/>
      <c r="CB42" s="9"/>
      <c r="CC42" s="9"/>
      <c r="CD42" s="9"/>
      <c r="CE42" s="9"/>
      <c r="CF42" s="9"/>
      <c r="CG42" s="9"/>
      <c r="CH42" s="9"/>
      <c r="CI42" s="9"/>
      <c r="CJ42" s="9"/>
      <c r="CK42" s="9"/>
      <c r="CL42" s="9"/>
      <c r="CM42" s="9"/>
      <c r="CN42" s="9"/>
      <c r="CO42" s="9"/>
      <c r="CP42" s="9"/>
      <c r="CQ42" s="9"/>
    </row>
    <row r="43" spans="1:95" ht="78.75" customHeight="1">
      <c r="A43" s="348"/>
      <c r="B43" s="348"/>
      <c r="C43" s="348"/>
      <c r="D43" s="348"/>
      <c r="E43" s="190" t="s">
        <v>448</v>
      </c>
      <c r="F43" s="184" t="s">
        <v>447</v>
      </c>
      <c r="G43" s="348"/>
      <c r="H43" s="348"/>
      <c r="I43" s="96"/>
      <c r="J43" s="36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95">
        <f t="shared" si="23"/>
        <v>5</v>
      </c>
      <c r="AH43" s="348"/>
      <c r="AI43" s="348"/>
      <c r="AJ43" s="348"/>
      <c r="AK43" s="87">
        <v>4</v>
      </c>
      <c r="AL43" s="180" t="s">
        <v>446</v>
      </c>
      <c r="AM43" s="182" t="s">
        <v>127</v>
      </c>
      <c r="AN43" s="92">
        <f t="shared" si="16"/>
        <v>15</v>
      </c>
      <c r="AO43" s="92" t="s">
        <v>126</v>
      </c>
      <c r="AP43" s="92">
        <f t="shared" si="17"/>
        <v>15</v>
      </c>
      <c r="AQ43" s="92" t="s">
        <v>125</v>
      </c>
      <c r="AR43" s="92">
        <f t="shared" si="18"/>
        <v>15</v>
      </c>
      <c r="AS43" s="92" t="s">
        <v>124</v>
      </c>
      <c r="AT43" s="92">
        <f t="shared" si="19"/>
        <v>15</v>
      </c>
      <c r="AU43" s="92" t="s">
        <v>123</v>
      </c>
      <c r="AV43" s="92">
        <f t="shared" si="20"/>
        <v>15</v>
      </c>
      <c r="AW43" s="92" t="s">
        <v>122</v>
      </c>
      <c r="AX43" s="92">
        <f t="shared" si="21"/>
        <v>15</v>
      </c>
      <c r="AY43" s="92" t="s">
        <v>121</v>
      </c>
      <c r="AZ43" s="92">
        <f t="shared" si="22"/>
        <v>15</v>
      </c>
      <c r="BA43" s="103">
        <f t="shared" si="24"/>
        <v>105</v>
      </c>
      <c r="BB43" s="92" t="str">
        <f t="shared" si="25"/>
        <v>Fuerte</v>
      </c>
      <c r="BC43" s="92" t="s">
        <v>120</v>
      </c>
      <c r="BD43" s="92">
        <f t="shared" si="26"/>
        <v>100</v>
      </c>
      <c r="BE43" s="100" t="str">
        <f t="shared" si="27"/>
        <v>Fuerte</v>
      </c>
      <c r="BF43" s="348"/>
      <c r="BG43" s="348"/>
      <c r="BH43" s="348"/>
      <c r="BI43" s="348"/>
      <c r="BJ43" s="348"/>
      <c r="BK43" s="348"/>
      <c r="BL43" s="348"/>
      <c r="BM43" s="348"/>
      <c r="BN43" s="100" t="s">
        <v>163</v>
      </c>
      <c r="BO43" s="189"/>
      <c r="BP43" s="188"/>
      <c r="BQ43" s="188"/>
      <c r="BR43" s="188"/>
      <c r="BS43" s="188"/>
      <c r="BT43" s="187"/>
      <c r="BU43" s="187"/>
      <c r="BV43" s="186"/>
      <c r="BW43" s="87"/>
      <c r="BX43" s="9"/>
      <c r="BY43" s="9"/>
      <c r="BZ43" s="9"/>
      <c r="CA43" s="9"/>
      <c r="CB43" s="9"/>
      <c r="CC43" s="9"/>
      <c r="CD43" s="9"/>
      <c r="CE43" s="9"/>
      <c r="CF43" s="9"/>
      <c r="CG43" s="9"/>
      <c r="CH43" s="9"/>
      <c r="CI43" s="9"/>
      <c r="CJ43" s="9"/>
      <c r="CK43" s="9"/>
      <c r="CL43" s="9"/>
      <c r="CM43" s="9"/>
      <c r="CN43" s="9"/>
      <c r="CO43" s="9"/>
      <c r="CP43" s="9"/>
      <c r="CQ43" s="9"/>
    </row>
    <row r="44" spans="1:95" ht="78.75" customHeight="1">
      <c r="A44" s="348"/>
      <c r="B44" s="348"/>
      <c r="C44" s="348"/>
      <c r="D44" s="348"/>
      <c r="E44" s="185" t="s">
        <v>445</v>
      </c>
      <c r="F44" s="184" t="s">
        <v>444</v>
      </c>
      <c r="G44" s="348"/>
      <c r="H44" s="348"/>
      <c r="I44" s="96"/>
      <c r="J44" s="36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95">
        <f t="shared" si="23"/>
        <v>5</v>
      </c>
      <c r="AH44" s="348"/>
      <c r="AI44" s="348"/>
      <c r="AJ44" s="348"/>
      <c r="AK44" s="87">
        <v>5</v>
      </c>
      <c r="AL44" s="183" t="s">
        <v>443</v>
      </c>
      <c r="AM44" s="182" t="s">
        <v>127</v>
      </c>
      <c r="AN44" s="92">
        <f t="shared" si="16"/>
        <v>15</v>
      </c>
      <c r="AO44" s="92" t="s">
        <v>126</v>
      </c>
      <c r="AP44" s="92">
        <f t="shared" si="17"/>
        <v>15</v>
      </c>
      <c r="AQ44" s="92" t="s">
        <v>125</v>
      </c>
      <c r="AR44" s="92">
        <f t="shared" si="18"/>
        <v>15</v>
      </c>
      <c r="AS44" s="92" t="s">
        <v>124</v>
      </c>
      <c r="AT44" s="92">
        <f t="shared" si="19"/>
        <v>15</v>
      </c>
      <c r="AU44" s="92" t="s">
        <v>123</v>
      </c>
      <c r="AV44" s="92">
        <f t="shared" si="20"/>
        <v>15</v>
      </c>
      <c r="AW44" s="92" t="s">
        <v>122</v>
      </c>
      <c r="AX44" s="92">
        <f t="shared" si="21"/>
        <v>15</v>
      </c>
      <c r="AY44" s="92" t="s">
        <v>121</v>
      </c>
      <c r="AZ44" s="92">
        <f t="shared" si="22"/>
        <v>15</v>
      </c>
      <c r="BA44" s="103">
        <f t="shared" si="24"/>
        <v>105</v>
      </c>
      <c r="BB44" s="92" t="str">
        <f t="shared" si="25"/>
        <v>Fuerte</v>
      </c>
      <c r="BC44" s="92" t="s">
        <v>120</v>
      </c>
      <c r="BD44" s="92">
        <f t="shared" si="26"/>
        <v>100</v>
      </c>
      <c r="BE44" s="100" t="str">
        <f t="shared" si="27"/>
        <v>Fuerte</v>
      </c>
      <c r="BF44" s="348"/>
      <c r="BG44" s="348"/>
      <c r="BH44" s="348"/>
      <c r="BI44" s="348"/>
      <c r="BJ44" s="348"/>
      <c r="BK44" s="348"/>
      <c r="BL44" s="348"/>
      <c r="BM44" s="348"/>
      <c r="BN44" s="100"/>
      <c r="BO44" s="181"/>
      <c r="BP44" s="181"/>
      <c r="BQ44" s="181"/>
      <c r="BR44" s="181"/>
      <c r="BS44" s="181"/>
      <c r="BT44" s="181"/>
      <c r="BU44" s="181"/>
      <c r="BV44" s="87"/>
      <c r="BW44" s="87"/>
      <c r="BX44" s="9"/>
      <c r="BY44" s="9"/>
      <c r="BZ44" s="9"/>
      <c r="CA44" s="9"/>
      <c r="CB44" s="9"/>
      <c r="CC44" s="9"/>
      <c r="CD44" s="9"/>
      <c r="CE44" s="9"/>
      <c r="CF44" s="9"/>
      <c r="CG44" s="9"/>
      <c r="CH44" s="9"/>
      <c r="CI44" s="9"/>
      <c r="CJ44" s="9"/>
      <c r="CK44" s="9"/>
      <c r="CL44" s="9"/>
      <c r="CM44" s="9"/>
      <c r="CN44" s="9"/>
      <c r="CO44" s="9"/>
      <c r="CP44" s="9"/>
      <c r="CQ44" s="9"/>
    </row>
    <row r="45" spans="1:95" ht="78.75" customHeight="1">
      <c r="A45" s="328"/>
      <c r="B45" s="328"/>
      <c r="C45" s="328"/>
      <c r="D45" s="328"/>
      <c r="E45" s="130"/>
      <c r="F45" s="130"/>
      <c r="G45" s="328"/>
      <c r="H45" s="328"/>
      <c r="I45" s="96"/>
      <c r="J45" s="357"/>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95">
        <f t="shared" si="23"/>
        <v>5</v>
      </c>
      <c r="AH45" s="328"/>
      <c r="AI45" s="328"/>
      <c r="AJ45" s="328"/>
      <c r="AK45" s="87">
        <v>6</v>
      </c>
      <c r="AL45" s="180" t="s">
        <v>442</v>
      </c>
      <c r="AM45" s="179" t="s">
        <v>127</v>
      </c>
      <c r="AN45" s="92">
        <f t="shared" si="16"/>
        <v>15</v>
      </c>
      <c r="AO45" s="92" t="s">
        <v>126</v>
      </c>
      <c r="AP45" s="92">
        <f t="shared" si="17"/>
        <v>15</v>
      </c>
      <c r="AQ45" s="92" t="s">
        <v>125</v>
      </c>
      <c r="AR45" s="92">
        <f t="shared" si="18"/>
        <v>15</v>
      </c>
      <c r="AS45" s="92" t="s">
        <v>124</v>
      </c>
      <c r="AT45" s="92">
        <f t="shared" si="19"/>
        <v>15</v>
      </c>
      <c r="AU45" s="92" t="s">
        <v>123</v>
      </c>
      <c r="AV45" s="92">
        <f t="shared" si="20"/>
        <v>15</v>
      </c>
      <c r="AW45" s="92" t="s">
        <v>122</v>
      </c>
      <c r="AX45" s="92">
        <f t="shared" si="21"/>
        <v>15</v>
      </c>
      <c r="AY45" s="92" t="s">
        <v>121</v>
      </c>
      <c r="AZ45" s="92">
        <f t="shared" si="22"/>
        <v>15</v>
      </c>
      <c r="BA45" s="103">
        <f t="shared" si="24"/>
        <v>105</v>
      </c>
      <c r="BB45" s="92" t="str">
        <f t="shared" si="25"/>
        <v>Fuerte</v>
      </c>
      <c r="BC45" s="92" t="s">
        <v>120</v>
      </c>
      <c r="BD45" s="92">
        <f t="shared" si="26"/>
        <v>100</v>
      </c>
      <c r="BE45" s="100" t="str">
        <f t="shared" si="27"/>
        <v>Fuerte</v>
      </c>
      <c r="BF45" s="328"/>
      <c r="BG45" s="328"/>
      <c r="BH45" s="328"/>
      <c r="BI45" s="328"/>
      <c r="BJ45" s="328"/>
      <c r="BK45" s="328"/>
      <c r="BL45" s="328"/>
      <c r="BM45" s="328"/>
      <c r="BN45" s="100"/>
      <c r="BO45" s="87"/>
      <c r="BP45" s="87"/>
      <c r="BQ45" s="87"/>
      <c r="BR45" s="87"/>
      <c r="BS45" s="87"/>
      <c r="BT45" s="125"/>
      <c r="BU45" s="125"/>
      <c r="BV45" s="87"/>
      <c r="BW45" s="87"/>
      <c r="BX45" s="9"/>
      <c r="BY45" s="9"/>
      <c r="BZ45" s="9"/>
      <c r="CA45" s="9"/>
      <c r="CB45" s="9"/>
      <c r="CC45" s="9"/>
      <c r="CD45" s="9"/>
      <c r="CE45" s="9"/>
      <c r="CF45" s="9"/>
      <c r="CG45" s="9"/>
      <c r="CH45" s="9"/>
      <c r="CI45" s="9"/>
      <c r="CJ45" s="9"/>
      <c r="CK45" s="9"/>
      <c r="CL45" s="9"/>
      <c r="CM45" s="9"/>
      <c r="CN45" s="9"/>
      <c r="CO45" s="9"/>
      <c r="CP45" s="9"/>
      <c r="CQ45" s="9"/>
    </row>
    <row r="46" spans="1:95" ht="69.75" customHeight="1">
      <c r="A46" s="366">
        <v>10</v>
      </c>
      <c r="B46" s="366" t="s">
        <v>363</v>
      </c>
      <c r="C46" s="366" t="s">
        <v>362</v>
      </c>
      <c r="D46" s="366" t="s">
        <v>361</v>
      </c>
      <c r="E46" s="145" t="s">
        <v>441</v>
      </c>
      <c r="F46" s="156" t="s">
        <v>440</v>
      </c>
      <c r="G46" s="366" t="s">
        <v>439</v>
      </c>
      <c r="H46" s="366" t="s">
        <v>166</v>
      </c>
      <c r="I46" s="156" t="s">
        <v>150</v>
      </c>
      <c r="J46" s="366">
        <v>1</v>
      </c>
      <c r="K46" s="345" t="str">
        <f>IF(J46&lt;=0,"",IF(J46=1,"Rara vez",IF(J46=2,"Improbable",IF(J46=3,"Posible",IF(J46=4,"Probable",IF(J46=5,"Casi Seguro"))))))</f>
        <v>Rara vez</v>
      </c>
      <c r="L46" s="365">
        <f>IF(K46="","",IF(K46="Rara vez",0.2,IF(K46="Improbable",0.4,IF(K46="Posible",0.6,IF(K46="Probable",0.8,IF(K46="Casi seguro",1,))))))</f>
        <v>0.2</v>
      </c>
      <c r="M46" s="365" t="s">
        <v>130</v>
      </c>
      <c r="N46" s="365" t="s">
        <v>130</v>
      </c>
      <c r="O46" s="365" t="s">
        <v>129</v>
      </c>
      <c r="P46" s="365" t="s">
        <v>129</v>
      </c>
      <c r="Q46" s="365" t="s">
        <v>129</v>
      </c>
      <c r="R46" s="365" t="s">
        <v>130</v>
      </c>
      <c r="S46" s="365" t="s">
        <v>130</v>
      </c>
      <c r="T46" s="365" t="s">
        <v>130</v>
      </c>
      <c r="U46" s="365" t="s">
        <v>130</v>
      </c>
      <c r="V46" s="365" t="s">
        <v>130</v>
      </c>
      <c r="W46" s="365" t="s">
        <v>130</v>
      </c>
      <c r="X46" s="365" t="s">
        <v>130</v>
      </c>
      <c r="Y46" s="365" t="s">
        <v>130</v>
      </c>
      <c r="Z46" s="365" t="s">
        <v>130</v>
      </c>
      <c r="AA46" s="365" t="s">
        <v>129</v>
      </c>
      <c r="AB46" s="365" t="s">
        <v>129</v>
      </c>
      <c r="AC46" s="365" t="s">
        <v>129</v>
      </c>
      <c r="AD46" s="365" t="s">
        <v>129</v>
      </c>
      <c r="AE46" s="365" t="s">
        <v>129</v>
      </c>
      <c r="AF46" s="367">
        <f>IF(AB46="Si","19",COUNTIF(M46:AE47,"si"))</f>
        <v>11</v>
      </c>
      <c r="AG46" s="95">
        <f t="shared" si="23"/>
        <v>10</v>
      </c>
      <c r="AH46" s="345" t="str">
        <f>IF(AG46=5,"Moderado",IF(AG46=10,"Mayor",IF(AG46=20,"Catastrófico",0)))</f>
        <v>Mayor</v>
      </c>
      <c r="AI46" s="365">
        <f>IF(AH46="","",IF(AH46="Leve",0.2,IF(AH46="Menor",0.4,IF(AH46="Moderado",0.6,IF(AH46="Mayor",0.8,IF(AH46="Catastrófico",1,))))))</f>
        <v>0.8</v>
      </c>
      <c r="AJ46" s="345"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87">
        <v>1</v>
      </c>
      <c r="AL46" s="173" t="s">
        <v>438</v>
      </c>
      <c r="AM46" s="92" t="s">
        <v>127</v>
      </c>
      <c r="AN46" s="92">
        <f t="shared" si="16"/>
        <v>15</v>
      </c>
      <c r="AO46" s="92" t="s">
        <v>126</v>
      </c>
      <c r="AP46" s="92">
        <f t="shared" si="17"/>
        <v>15</v>
      </c>
      <c r="AQ46" s="92" t="s">
        <v>125</v>
      </c>
      <c r="AR46" s="92">
        <f t="shared" si="18"/>
        <v>15</v>
      </c>
      <c r="AS46" s="92" t="s">
        <v>124</v>
      </c>
      <c r="AT46" s="92">
        <f t="shared" si="19"/>
        <v>15</v>
      </c>
      <c r="AU46" s="92" t="s">
        <v>123</v>
      </c>
      <c r="AV46" s="92">
        <f t="shared" si="20"/>
        <v>15</v>
      </c>
      <c r="AW46" s="92" t="s">
        <v>122</v>
      </c>
      <c r="AX46" s="92">
        <f t="shared" si="21"/>
        <v>15</v>
      </c>
      <c r="AY46" s="92" t="s">
        <v>121</v>
      </c>
      <c r="AZ46" s="92">
        <f t="shared" si="22"/>
        <v>15</v>
      </c>
      <c r="BA46" s="103">
        <f t="shared" si="24"/>
        <v>105</v>
      </c>
      <c r="BB46" s="92" t="str">
        <f t="shared" si="25"/>
        <v>Fuerte</v>
      </c>
      <c r="BC46" s="92" t="s">
        <v>120</v>
      </c>
      <c r="BD46" s="92">
        <f t="shared" si="26"/>
        <v>100</v>
      </c>
      <c r="BE46" s="100" t="str">
        <f t="shared" si="27"/>
        <v>Fuerte</v>
      </c>
      <c r="BF46" s="374">
        <f>AVERAGE(BD46:BD50)</f>
        <v>60</v>
      </c>
      <c r="BG46" s="374" t="str">
        <f>IF(BF46=100,"Fuerte",IF(AND(BF46&lt;=99, BF46&gt;=50),"Moderado",IF(BF46&lt;50,"Débil")))</f>
        <v>Moderado</v>
      </c>
      <c r="BH46" s="360">
        <f>IF(BG46="Fuerte",(J46-2),IF(BG46="Moderado",(J46-1), IF(BG46="Débil",((J46-0)))))</f>
        <v>0</v>
      </c>
      <c r="BI46" s="360" t="str">
        <f>IF(BH46&lt;=0,"Rara vez",IF(BH46=1,"Rara vez",IF(BH46=2,"Improbable",IF(BH46=3,"Posible",IF(BH46=4,"Probable",IF(BH46=5,"Casi Seguro"))))))</f>
        <v>Rara vez</v>
      </c>
      <c r="BJ46" s="365">
        <f>IF(BI46="","",IF(BI46="Rara vez",0.2,IF(BI46="Improbable",0.4,IF(BI46="Posible",0.6,IF(BI46="Probable",0.8,IF(BI46="Casi seguro",1,))))))</f>
        <v>0.2</v>
      </c>
      <c r="BK46" s="360" t="str">
        <f>IFERROR(IF(AG46=5,"Moderado",IF(AG46=10,"Mayor",IF(AG46=20,"Catastrófico",0))),"")</f>
        <v>Mayor</v>
      </c>
      <c r="BL46" s="365">
        <f>IF(AH46="","",IF(AH46="Moderado",0.6,IF(AH46="Mayor",0.8,IF(AH46="Catastrófico",1,))))</f>
        <v>0.8</v>
      </c>
      <c r="BM46" s="360"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100" t="s">
        <v>163</v>
      </c>
      <c r="BO46" s="146" t="s">
        <v>437</v>
      </c>
      <c r="BP46" s="159" t="s">
        <v>436</v>
      </c>
      <c r="BQ46" s="159" t="s">
        <v>416</v>
      </c>
      <c r="BR46" s="159" t="s">
        <v>415</v>
      </c>
      <c r="BS46" s="159" t="s">
        <v>390</v>
      </c>
      <c r="BT46" s="140" t="s">
        <v>382</v>
      </c>
      <c r="BU46" s="140" t="s">
        <v>341</v>
      </c>
      <c r="BV46" s="96"/>
      <c r="BW46" s="87"/>
      <c r="BX46" s="9"/>
      <c r="BY46" s="9"/>
      <c r="BZ46" s="9"/>
      <c r="CA46" s="9"/>
      <c r="CB46" s="9"/>
      <c r="CC46" s="9"/>
      <c r="CD46" s="9"/>
      <c r="CE46" s="9"/>
      <c r="CF46" s="9"/>
      <c r="CG46" s="9"/>
      <c r="CH46" s="9"/>
      <c r="CI46" s="9"/>
      <c r="CJ46" s="9"/>
      <c r="CK46" s="9"/>
      <c r="CL46" s="9"/>
      <c r="CM46" s="9"/>
      <c r="CN46" s="9"/>
      <c r="CO46" s="9"/>
      <c r="CP46" s="9"/>
      <c r="CQ46" s="9"/>
    </row>
    <row r="47" spans="1:95" ht="78.75" customHeight="1">
      <c r="A47" s="348"/>
      <c r="B47" s="348"/>
      <c r="C47" s="348"/>
      <c r="D47" s="348"/>
      <c r="E47" s="145" t="s">
        <v>435</v>
      </c>
      <c r="F47" s="178"/>
      <c r="G47" s="348"/>
      <c r="H47" s="348"/>
      <c r="I47" s="156" t="s">
        <v>189</v>
      </c>
      <c r="J47" s="36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95">
        <f t="shared" si="23"/>
        <v>5</v>
      </c>
      <c r="AH47" s="348"/>
      <c r="AI47" s="348"/>
      <c r="AJ47" s="348"/>
      <c r="AK47" s="87">
        <v>2</v>
      </c>
      <c r="AL47" s="173" t="s">
        <v>434</v>
      </c>
      <c r="AM47" s="92" t="s">
        <v>127</v>
      </c>
      <c r="AN47" s="92">
        <f t="shared" si="16"/>
        <v>15</v>
      </c>
      <c r="AO47" s="92" t="s">
        <v>126</v>
      </c>
      <c r="AP47" s="92">
        <f t="shared" si="17"/>
        <v>15</v>
      </c>
      <c r="AQ47" s="92" t="s">
        <v>125</v>
      </c>
      <c r="AR47" s="92">
        <f t="shared" si="18"/>
        <v>15</v>
      </c>
      <c r="AS47" s="92" t="s">
        <v>124</v>
      </c>
      <c r="AT47" s="92">
        <f t="shared" si="19"/>
        <v>15</v>
      </c>
      <c r="AU47" s="92" t="s">
        <v>123</v>
      </c>
      <c r="AV47" s="92">
        <f t="shared" si="20"/>
        <v>15</v>
      </c>
      <c r="AW47" s="92" t="s">
        <v>122</v>
      </c>
      <c r="AX47" s="92">
        <f t="shared" si="21"/>
        <v>15</v>
      </c>
      <c r="AY47" s="92" t="s">
        <v>121</v>
      </c>
      <c r="AZ47" s="92">
        <f t="shared" si="22"/>
        <v>15</v>
      </c>
      <c r="BA47" s="103">
        <f t="shared" si="24"/>
        <v>105</v>
      </c>
      <c r="BB47" s="92" t="str">
        <f t="shared" si="25"/>
        <v>Fuerte</v>
      </c>
      <c r="BC47" s="92" t="s">
        <v>120</v>
      </c>
      <c r="BD47" s="92">
        <f t="shared" si="26"/>
        <v>100</v>
      </c>
      <c r="BE47" s="100" t="str">
        <f t="shared" si="27"/>
        <v>Fuerte</v>
      </c>
      <c r="BF47" s="348"/>
      <c r="BG47" s="348"/>
      <c r="BH47" s="348"/>
      <c r="BI47" s="348"/>
      <c r="BJ47" s="348"/>
      <c r="BK47" s="348"/>
      <c r="BL47" s="348"/>
      <c r="BM47" s="348"/>
      <c r="BN47" s="100" t="s">
        <v>163</v>
      </c>
      <c r="BO47" s="146" t="s">
        <v>433</v>
      </c>
      <c r="BP47" s="159" t="s">
        <v>432</v>
      </c>
      <c r="BQ47" s="159" t="s">
        <v>421</v>
      </c>
      <c r="BR47" s="159" t="s">
        <v>426</v>
      </c>
      <c r="BS47" s="159" t="s">
        <v>414</v>
      </c>
      <c r="BT47" s="140" t="s">
        <v>382</v>
      </c>
      <c r="BU47" s="140" t="s">
        <v>341</v>
      </c>
      <c r="BV47" s="96"/>
      <c r="BW47" s="87"/>
      <c r="BX47" s="9"/>
      <c r="BY47" s="9"/>
      <c r="BZ47" s="9"/>
      <c r="CA47" s="9"/>
      <c r="CB47" s="9"/>
      <c r="CC47" s="9"/>
      <c r="CD47" s="9"/>
      <c r="CE47" s="9"/>
      <c r="CF47" s="9"/>
      <c r="CG47" s="9"/>
      <c r="CH47" s="9"/>
      <c r="CI47" s="9"/>
      <c r="CJ47" s="9"/>
      <c r="CK47" s="9"/>
      <c r="CL47" s="9"/>
      <c r="CM47" s="9"/>
      <c r="CN47" s="9"/>
      <c r="CO47" s="9"/>
      <c r="CP47" s="9"/>
      <c r="CQ47" s="9"/>
    </row>
    <row r="48" spans="1:95" ht="78.75" customHeight="1">
      <c r="A48" s="348"/>
      <c r="B48" s="348"/>
      <c r="C48" s="348"/>
      <c r="D48" s="348"/>
      <c r="E48" s="145" t="s">
        <v>431</v>
      </c>
      <c r="F48" s="155"/>
      <c r="G48" s="348"/>
      <c r="H48" s="348"/>
      <c r="I48" s="156" t="s">
        <v>140</v>
      </c>
      <c r="J48" s="36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95">
        <f t="shared" si="23"/>
        <v>5</v>
      </c>
      <c r="AH48" s="348"/>
      <c r="AI48" s="348"/>
      <c r="AJ48" s="348"/>
      <c r="AK48" s="87">
        <v>3</v>
      </c>
      <c r="AL48" s="173" t="s">
        <v>430</v>
      </c>
      <c r="AM48" s="92" t="s">
        <v>127</v>
      </c>
      <c r="AN48" s="92">
        <f t="shared" si="16"/>
        <v>15</v>
      </c>
      <c r="AO48" s="92" t="s">
        <v>126</v>
      </c>
      <c r="AP48" s="92">
        <f t="shared" si="17"/>
        <v>15</v>
      </c>
      <c r="AQ48" s="92" t="s">
        <v>418</v>
      </c>
      <c r="AR48" s="92">
        <f t="shared" si="18"/>
        <v>0</v>
      </c>
      <c r="AS48" s="92" t="s">
        <v>124</v>
      </c>
      <c r="AT48" s="92">
        <f t="shared" si="19"/>
        <v>15</v>
      </c>
      <c r="AU48" s="92" t="s">
        <v>123</v>
      </c>
      <c r="AV48" s="92">
        <f t="shared" si="20"/>
        <v>15</v>
      </c>
      <c r="AW48" s="92" t="s">
        <v>122</v>
      </c>
      <c r="AX48" s="92">
        <f t="shared" si="21"/>
        <v>15</v>
      </c>
      <c r="AY48" s="92" t="s">
        <v>121</v>
      </c>
      <c r="AZ48" s="92">
        <f t="shared" si="22"/>
        <v>15</v>
      </c>
      <c r="BA48" s="103">
        <f t="shared" si="24"/>
        <v>90</v>
      </c>
      <c r="BB48" s="92" t="str">
        <f t="shared" si="25"/>
        <v>Moderado</v>
      </c>
      <c r="BC48" s="92" t="s">
        <v>148</v>
      </c>
      <c r="BD48" s="92">
        <f t="shared" si="26"/>
        <v>50</v>
      </c>
      <c r="BE48" s="100" t="str">
        <f t="shared" si="27"/>
        <v>Moderado</v>
      </c>
      <c r="BF48" s="348"/>
      <c r="BG48" s="348"/>
      <c r="BH48" s="348"/>
      <c r="BI48" s="348"/>
      <c r="BJ48" s="348"/>
      <c r="BK48" s="348"/>
      <c r="BL48" s="348"/>
      <c r="BM48" s="348"/>
      <c r="BN48" s="100" t="s">
        <v>163</v>
      </c>
      <c r="BO48" s="146" t="s">
        <v>429</v>
      </c>
      <c r="BP48" s="159" t="s">
        <v>428</v>
      </c>
      <c r="BQ48" s="159" t="s">
        <v>427</v>
      </c>
      <c r="BR48" s="159" t="s">
        <v>426</v>
      </c>
      <c r="BS48" s="159" t="s">
        <v>414</v>
      </c>
      <c r="BT48" s="140" t="s">
        <v>382</v>
      </c>
      <c r="BU48" s="140" t="s">
        <v>341</v>
      </c>
      <c r="BV48" s="96"/>
      <c r="BW48" s="87"/>
      <c r="BX48" s="9"/>
      <c r="BY48" s="9"/>
      <c r="BZ48" s="9"/>
      <c r="CA48" s="9"/>
      <c r="CB48" s="9"/>
      <c r="CC48" s="9"/>
      <c r="CD48" s="9"/>
      <c r="CE48" s="9"/>
      <c r="CF48" s="9"/>
      <c r="CG48" s="9"/>
      <c r="CH48" s="9"/>
      <c r="CI48" s="9"/>
      <c r="CJ48" s="9"/>
      <c r="CK48" s="9"/>
      <c r="CL48" s="9"/>
      <c r="CM48" s="9"/>
      <c r="CN48" s="9"/>
      <c r="CO48" s="9"/>
      <c r="CP48" s="9"/>
      <c r="CQ48" s="9"/>
    </row>
    <row r="49" spans="1:95" ht="78.75" customHeight="1">
      <c r="A49" s="348"/>
      <c r="B49" s="348"/>
      <c r="C49" s="348"/>
      <c r="D49" s="348"/>
      <c r="E49" s="145" t="s">
        <v>425</v>
      </c>
      <c r="F49" s="155"/>
      <c r="G49" s="348"/>
      <c r="H49" s="348"/>
      <c r="I49" s="96"/>
      <c r="J49" s="36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95"/>
      <c r="AH49" s="348"/>
      <c r="AI49" s="348"/>
      <c r="AJ49" s="348"/>
      <c r="AK49" s="87">
        <v>4</v>
      </c>
      <c r="AL49" s="173" t="s">
        <v>424</v>
      </c>
      <c r="AM49" s="92" t="s">
        <v>423</v>
      </c>
      <c r="AN49" s="92">
        <f t="shared" si="16"/>
        <v>15</v>
      </c>
      <c r="AO49" s="92" t="s">
        <v>126</v>
      </c>
      <c r="AP49" s="92">
        <f t="shared" si="17"/>
        <v>15</v>
      </c>
      <c r="AQ49" s="92" t="s">
        <v>418</v>
      </c>
      <c r="AR49" s="92">
        <f t="shared" si="18"/>
        <v>0</v>
      </c>
      <c r="AS49" s="92" t="s">
        <v>124</v>
      </c>
      <c r="AT49" s="92">
        <f t="shared" si="19"/>
        <v>15</v>
      </c>
      <c r="AU49" s="92" t="s">
        <v>123</v>
      </c>
      <c r="AV49" s="92">
        <f t="shared" si="20"/>
        <v>15</v>
      </c>
      <c r="AW49" s="92" t="s">
        <v>122</v>
      </c>
      <c r="AX49" s="92">
        <f t="shared" si="21"/>
        <v>15</v>
      </c>
      <c r="AY49" s="92" t="s">
        <v>121</v>
      </c>
      <c r="AZ49" s="92">
        <f t="shared" si="22"/>
        <v>15</v>
      </c>
      <c r="BA49" s="103">
        <f t="shared" si="24"/>
        <v>90</v>
      </c>
      <c r="BB49" s="92" t="str">
        <f t="shared" si="25"/>
        <v>Moderado</v>
      </c>
      <c r="BC49" s="92" t="s">
        <v>148</v>
      </c>
      <c r="BD49" s="92">
        <f t="shared" si="26"/>
        <v>50</v>
      </c>
      <c r="BE49" s="100" t="str">
        <f t="shared" si="27"/>
        <v>Moderado</v>
      </c>
      <c r="BF49" s="348"/>
      <c r="BG49" s="348"/>
      <c r="BH49" s="348"/>
      <c r="BI49" s="348"/>
      <c r="BJ49" s="348"/>
      <c r="BK49" s="348"/>
      <c r="BL49" s="348"/>
      <c r="BM49" s="348"/>
      <c r="BN49" s="100" t="s">
        <v>163</v>
      </c>
      <c r="BO49" s="146" t="s">
        <v>422</v>
      </c>
      <c r="BP49" s="159" t="s">
        <v>392</v>
      </c>
      <c r="BQ49" s="159" t="s">
        <v>421</v>
      </c>
      <c r="BR49" s="159" t="s">
        <v>415</v>
      </c>
      <c r="BS49" s="159" t="s">
        <v>414</v>
      </c>
      <c r="BT49" s="140" t="s">
        <v>382</v>
      </c>
      <c r="BU49" s="140" t="s">
        <v>341</v>
      </c>
      <c r="BV49" s="96"/>
      <c r="BW49" s="87"/>
      <c r="BX49" s="9"/>
      <c r="BY49" s="9"/>
      <c r="BZ49" s="9"/>
      <c r="CA49" s="9"/>
      <c r="CB49" s="9"/>
      <c r="CC49" s="9"/>
      <c r="CD49" s="9"/>
      <c r="CE49" s="9"/>
      <c r="CF49" s="9"/>
      <c r="CG49" s="9"/>
      <c r="CH49" s="9"/>
      <c r="CI49" s="9"/>
      <c r="CJ49" s="9"/>
      <c r="CK49" s="9"/>
      <c r="CL49" s="9"/>
      <c r="CM49" s="9"/>
      <c r="CN49" s="9"/>
      <c r="CO49" s="9"/>
      <c r="CP49" s="9"/>
      <c r="CQ49" s="9"/>
    </row>
    <row r="50" spans="1:95" ht="78.75" customHeight="1">
      <c r="A50" s="348"/>
      <c r="B50" s="348"/>
      <c r="C50" s="348"/>
      <c r="D50" s="348"/>
      <c r="E50" s="177" t="s">
        <v>420</v>
      </c>
      <c r="F50" s="155"/>
      <c r="G50" s="348"/>
      <c r="H50" s="348"/>
      <c r="I50" s="96"/>
      <c r="J50" s="36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95">
        <f t="shared" ref="AG50:AG66" si="28">VALUE(IF(AF50&lt;=5,5,IF(AND(AF50&gt;5,AF50&lt;=11),10,IF(AF50&gt;11,20,0))))</f>
        <v>5</v>
      </c>
      <c r="AH50" s="348"/>
      <c r="AI50" s="348"/>
      <c r="AJ50" s="348"/>
      <c r="AK50" s="87">
        <v>5</v>
      </c>
      <c r="AL50" s="176" t="s">
        <v>419</v>
      </c>
      <c r="AM50" s="92" t="s">
        <v>127</v>
      </c>
      <c r="AN50" s="92">
        <f t="shared" si="16"/>
        <v>15</v>
      </c>
      <c r="AO50" s="92" t="s">
        <v>126</v>
      </c>
      <c r="AP50" s="92">
        <f t="shared" si="17"/>
        <v>15</v>
      </c>
      <c r="AQ50" s="92" t="s">
        <v>418</v>
      </c>
      <c r="AR50" s="92">
        <f t="shared" si="18"/>
        <v>0</v>
      </c>
      <c r="AS50" s="92" t="s">
        <v>124</v>
      </c>
      <c r="AT50" s="92">
        <f t="shared" si="19"/>
        <v>15</v>
      </c>
      <c r="AU50" s="92" t="s">
        <v>123</v>
      </c>
      <c r="AV50" s="92">
        <f t="shared" si="20"/>
        <v>15</v>
      </c>
      <c r="AW50" s="92" t="s">
        <v>379</v>
      </c>
      <c r="AX50" s="92">
        <f t="shared" si="21"/>
        <v>0</v>
      </c>
      <c r="AY50" s="92" t="s">
        <v>121</v>
      </c>
      <c r="AZ50" s="92">
        <f t="shared" si="22"/>
        <v>15</v>
      </c>
      <c r="BA50" s="103">
        <f t="shared" si="24"/>
        <v>75</v>
      </c>
      <c r="BB50" s="92" t="str">
        <f t="shared" si="25"/>
        <v>Débil</v>
      </c>
      <c r="BC50" s="92" t="s">
        <v>148</v>
      </c>
      <c r="BD50" s="92">
        <f t="shared" si="26"/>
        <v>0</v>
      </c>
      <c r="BE50" s="100" t="str">
        <f t="shared" si="27"/>
        <v>Débil</v>
      </c>
      <c r="BF50" s="348"/>
      <c r="BG50" s="348"/>
      <c r="BH50" s="348"/>
      <c r="BI50" s="348"/>
      <c r="BJ50" s="348"/>
      <c r="BK50" s="348"/>
      <c r="BL50" s="348"/>
      <c r="BM50" s="348"/>
      <c r="BN50" s="100" t="s">
        <v>163</v>
      </c>
      <c r="BO50" s="169" t="s">
        <v>417</v>
      </c>
      <c r="BP50" s="145" t="s">
        <v>398</v>
      </c>
      <c r="BQ50" s="159" t="s">
        <v>416</v>
      </c>
      <c r="BR50" s="159" t="s">
        <v>415</v>
      </c>
      <c r="BS50" s="159" t="s">
        <v>414</v>
      </c>
      <c r="BT50" s="140" t="s">
        <v>382</v>
      </c>
      <c r="BU50" s="140" t="s">
        <v>341</v>
      </c>
      <c r="BV50" s="96"/>
      <c r="BW50" s="87"/>
      <c r="BX50" s="9"/>
      <c r="BY50" s="9"/>
      <c r="BZ50" s="9"/>
      <c r="CA50" s="9"/>
      <c r="CB50" s="9"/>
      <c r="CC50" s="9"/>
      <c r="CD50" s="9"/>
      <c r="CE50" s="9"/>
      <c r="CF50" s="9"/>
      <c r="CG50" s="9"/>
      <c r="CH50" s="9"/>
      <c r="CI50" s="9"/>
      <c r="CJ50" s="9"/>
      <c r="CK50" s="9"/>
      <c r="CL50" s="9"/>
      <c r="CM50" s="9"/>
      <c r="CN50" s="9"/>
      <c r="CO50" s="9"/>
      <c r="CP50" s="9"/>
      <c r="CQ50" s="9"/>
    </row>
    <row r="51" spans="1:95" ht="78.75" customHeight="1">
      <c r="A51" s="366">
        <v>11</v>
      </c>
      <c r="B51" s="366" t="s">
        <v>363</v>
      </c>
      <c r="C51" s="366" t="s">
        <v>362</v>
      </c>
      <c r="D51" s="366" t="s">
        <v>361</v>
      </c>
      <c r="E51" s="163" t="s">
        <v>360</v>
      </c>
      <c r="F51" s="163" t="s">
        <v>413</v>
      </c>
      <c r="G51" s="384" t="s">
        <v>412</v>
      </c>
      <c r="H51" s="174" t="s">
        <v>166</v>
      </c>
      <c r="I51" s="174" t="s">
        <v>150</v>
      </c>
      <c r="J51" s="386">
        <v>1</v>
      </c>
      <c r="K51" s="387" t="s">
        <v>411</v>
      </c>
      <c r="L51" s="370">
        <f>IF(K51="","",IF(K51="Rara vez",0.2,IF(K51="Improbable",0.4,IF(K51="Posible",0.6,IF(K51="Probable",0.8,IF(K51="Casi seguro",1,))))))</f>
        <v>0.2</v>
      </c>
      <c r="M51" s="365" t="s">
        <v>130</v>
      </c>
      <c r="N51" s="365" t="s">
        <v>129</v>
      </c>
      <c r="O51" s="365" t="s">
        <v>129</v>
      </c>
      <c r="P51" s="365" t="s">
        <v>129</v>
      </c>
      <c r="Q51" s="365" t="s">
        <v>129</v>
      </c>
      <c r="R51" s="365" t="s">
        <v>130</v>
      </c>
      <c r="S51" s="365" t="s">
        <v>130</v>
      </c>
      <c r="T51" s="365" t="s">
        <v>130</v>
      </c>
      <c r="U51" s="365" t="s">
        <v>129</v>
      </c>
      <c r="V51" s="365" t="s">
        <v>130</v>
      </c>
      <c r="W51" s="365" t="s">
        <v>130</v>
      </c>
      <c r="X51" s="365" t="s">
        <v>130</v>
      </c>
      <c r="Y51" s="365" t="s">
        <v>130</v>
      </c>
      <c r="Z51" s="365" t="s">
        <v>130</v>
      </c>
      <c r="AA51" s="365" t="s">
        <v>129</v>
      </c>
      <c r="AB51" s="365" t="s">
        <v>129</v>
      </c>
      <c r="AC51" s="365" t="s">
        <v>129</v>
      </c>
      <c r="AD51" s="365" t="s">
        <v>129</v>
      </c>
      <c r="AE51" s="365" t="s">
        <v>129</v>
      </c>
      <c r="AF51" s="388">
        <f>IF(AB51="Si","19",COUNTIF(M51:AE52,"si"))</f>
        <v>9</v>
      </c>
      <c r="AG51" s="95">
        <f t="shared" si="28"/>
        <v>10</v>
      </c>
      <c r="AH51" s="345" t="str">
        <f>IF(AG51=5,"Moderado",IF(AG51=10,"Mayor",IF(AG51=20,"Catastrófico",0)))</f>
        <v>Mayor</v>
      </c>
      <c r="AI51" s="365">
        <f>IF(AH51="","",IF(AH51="Moderado",0.6,IF(AH51="Mayor",0.8,IF(AH51="Catastrófico",1,))))</f>
        <v>0.8</v>
      </c>
      <c r="AJ51" s="345" t="str">
        <f>IF(OR(AND(K51="Rara vez",AH51="Moderado"),AND(K51="Improbable",AH51="Moderado")),"Moderado",IF(OR(AND(K51="Rara vez",AH51="Mayor"),AND(K51="Improbable",AH51="Mayor"),AND(K51="Posible",AH51="Moderado"),AND(K51="Probable",AH51="Moderado")),"Alta",IF(OR(AND(K51="Rara vez",AH51="Catastrófico"),AND(K51="Improbable",AH51="Catastrófico"),AND(K51="Posible",AH51="Catastrófico"),AND(K51="Probable",AH51="Catastrófico"),AND(K51="Casi seguro",AH51="Catastrófico"),AND(K51="Posible",AH51="Moderado"),AND(K51="Probable",AH51="Moderado"),AND(K51="Casi seguro",AH51="Moderado"),AND(K51="Posible",AH51="Mayor"),AND(K51="Probable",AH51="Mayor"),AND(K51="Casi seguro",AH51="Mayor")),"Extremo",)))</f>
        <v>Alta</v>
      </c>
      <c r="AK51" s="94">
        <v>1</v>
      </c>
      <c r="AL51" s="176" t="s">
        <v>410</v>
      </c>
      <c r="AM51" s="90" t="s">
        <v>127</v>
      </c>
      <c r="AN51" s="90">
        <f t="shared" si="16"/>
        <v>15</v>
      </c>
      <c r="AO51" s="90" t="s">
        <v>126</v>
      </c>
      <c r="AP51" s="90">
        <f t="shared" si="17"/>
        <v>15</v>
      </c>
      <c r="AQ51" s="90" t="s">
        <v>125</v>
      </c>
      <c r="AR51" s="90">
        <f t="shared" si="18"/>
        <v>15</v>
      </c>
      <c r="AS51" s="90" t="s">
        <v>124</v>
      </c>
      <c r="AT51" s="90">
        <f t="shared" si="19"/>
        <v>15</v>
      </c>
      <c r="AU51" s="90" t="s">
        <v>123</v>
      </c>
      <c r="AV51" s="90">
        <f t="shared" si="20"/>
        <v>15</v>
      </c>
      <c r="AW51" s="92" t="s">
        <v>122</v>
      </c>
      <c r="AX51" s="90">
        <f t="shared" si="21"/>
        <v>15</v>
      </c>
      <c r="AY51" s="92" t="s">
        <v>121</v>
      </c>
      <c r="AZ51" s="90">
        <f t="shared" si="22"/>
        <v>15</v>
      </c>
      <c r="BA51" s="91">
        <f t="shared" si="24"/>
        <v>105</v>
      </c>
      <c r="BB51" s="90" t="str">
        <f t="shared" si="25"/>
        <v>Fuerte</v>
      </c>
      <c r="BC51" s="90" t="s">
        <v>120</v>
      </c>
      <c r="BD51" s="90">
        <f t="shared" si="26"/>
        <v>100</v>
      </c>
      <c r="BE51" s="89" t="str">
        <f t="shared" si="27"/>
        <v>Fuerte</v>
      </c>
      <c r="BF51" s="373">
        <f>AVERAGE(BD51:BD53)</f>
        <v>100</v>
      </c>
      <c r="BG51" s="373" t="str">
        <f>IF(BF51=100,"Fuerte",IF(AND(BF51&lt;=99, BF51&gt;=50),"Moderado",IF(BF51&lt;50,"Débil")))</f>
        <v>Fuerte</v>
      </c>
      <c r="BH51" s="360">
        <f>IF(BG51="Fuerte",(J51-2),IF(BG51="Moderado",(J51-1), IF(BG51="Débil",((J51-0)))))</f>
        <v>-1</v>
      </c>
      <c r="BI51" s="360" t="str">
        <f>IF(BH51&lt;=0,"Rara vez",IF(BH51=1,"Rara vez",IF(BH51=2,"Improbable",IF(BH51=3,"Posible",IF(BH51=4,"Probable",IF(BH51=5,"Casi Seguro"))))))</f>
        <v>Rara vez</v>
      </c>
      <c r="BJ51" s="371">
        <f>IF(BI51="","",IF(BI51="Rara vez",0.2,IF(BI51="Improbable",0.4,IF(BI51="Posible",0.6,IF(BI51="Probable",0.8,IF(BI51="Casi seguro",1,))))))</f>
        <v>0.2</v>
      </c>
      <c r="BK51" s="360" t="str">
        <f>IFERROR(IF(AG51=5,"Moderado",IF(AG51=10,"Mayor",IF(AG51=20,"Catastrófico",0))),"")</f>
        <v>Mayor</v>
      </c>
      <c r="BL51" s="371">
        <f>IF(AH51="","",IF(AH51="Moderado",0.6,IF(AH51="Mayor",0.8,IF(AH51="Catastrófico",1,))))</f>
        <v>0.8</v>
      </c>
      <c r="BM51" s="372"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100" t="s">
        <v>163</v>
      </c>
      <c r="BO51" s="175" t="s">
        <v>409</v>
      </c>
      <c r="BP51" s="159" t="s">
        <v>369</v>
      </c>
      <c r="BQ51" s="159" t="s">
        <v>367</v>
      </c>
      <c r="BR51" s="159" t="s">
        <v>368</v>
      </c>
      <c r="BS51" s="159" t="s">
        <v>367</v>
      </c>
      <c r="BT51" s="140" t="s">
        <v>382</v>
      </c>
      <c r="BU51" s="140" t="s">
        <v>341</v>
      </c>
      <c r="BV51" s="87"/>
      <c r="BW51" s="87"/>
      <c r="BX51" s="9"/>
      <c r="BY51" s="9"/>
      <c r="BZ51" s="9"/>
      <c r="CA51" s="9"/>
      <c r="CB51" s="9"/>
      <c r="CC51" s="9"/>
      <c r="CD51" s="9"/>
      <c r="CE51" s="9"/>
      <c r="CF51" s="9"/>
      <c r="CG51" s="9"/>
      <c r="CH51" s="9"/>
      <c r="CI51" s="9"/>
      <c r="CJ51" s="9"/>
      <c r="CK51" s="9"/>
      <c r="CL51" s="9"/>
      <c r="CM51" s="9"/>
      <c r="CN51" s="9"/>
      <c r="CO51" s="9"/>
      <c r="CP51" s="9"/>
      <c r="CQ51" s="9"/>
    </row>
    <row r="52" spans="1:95" ht="78.75" customHeight="1">
      <c r="A52" s="348"/>
      <c r="B52" s="348"/>
      <c r="C52" s="348"/>
      <c r="D52" s="348"/>
      <c r="E52" s="163" t="s">
        <v>408</v>
      </c>
      <c r="F52" s="163"/>
      <c r="G52" s="385"/>
      <c r="H52" s="174"/>
      <c r="I52" s="174" t="s">
        <v>189</v>
      </c>
      <c r="J52" s="36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95">
        <f t="shared" si="28"/>
        <v>5</v>
      </c>
      <c r="AH52" s="348"/>
      <c r="AI52" s="348"/>
      <c r="AJ52" s="348"/>
      <c r="AK52" s="94">
        <v>2</v>
      </c>
      <c r="AL52" s="173" t="s">
        <v>407</v>
      </c>
      <c r="AM52" s="90" t="s">
        <v>127</v>
      </c>
      <c r="AN52" s="90">
        <f t="shared" si="16"/>
        <v>15</v>
      </c>
      <c r="AO52" s="90" t="s">
        <v>126</v>
      </c>
      <c r="AP52" s="90">
        <f t="shared" si="17"/>
        <v>15</v>
      </c>
      <c r="AQ52" s="90" t="s">
        <v>125</v>
      </c>
      <c r="AR52" s="90">
        <f t="shared" si="18"/>
        <v>15</v>
      </c>
      <c r="AS52" s="90" t="s">
        <v>124</v>
      </c>
      <c r="AT52" s="90">
        <f t="shared" si="19"/>
        <v>15</v>
      </c>
      <c r="AU52" s="90" t="s">
        <v>123</v>
      </c>
      <c r="AV52" s="90">
        <f t="shared" si="20"/>
        <v>15</v>
      </c>
      <c r="AW52" s="92" t="s">
        <v>122</v>
      </c>
      <c r="AX52" s="90">
        <f t="shared" si="21"/>
        <v>15</v>
      </c>
      <c r="AY52" s="92" t="s">
        <v>121</v>
      </c>
      <c r="AZ52" s="90">
        <f t="shared" si="22"/>
        <v>15</v>
      </c>
      <c r="BA52" s="91">
        <f t="shared" si="24"/>
        <v>105</v>
      </c>
      <c r="BB52" s="90" t="str">
        <f t="shared" si="25"/>
        <v>Fuerte</v>
      </c>
      <c r="BC52" s="90" t="s">
        <v>120</v>
      </c>
      <c r="BD52" s="90">
        <f t="shared" si="26"/>
        <v>100</v>
      </c>
      <c r="BE52" s="89" t="str">
        <f t="shared" si="27"/>
        <v>Fuerte</v>
      </c>
      <c r="BF52" s="348"/>
      <c r="BG52" s="348"/>
      <c r="BH52" s="348"/>
      <c r="BI52" s="348"/>
      <c r="BJ52" s="348"/>
      <c r="BK52" s="348"/>
      <c r="BL52" s="348"/>
      <c r="BM52" s="348"/>
      <c r="BN52" s="100" t="s">
        <v>163</v>
      </c>
      <c r="BO52" s="175" t="s">
        <v>406</v>
      </c>
      <c r="BP52" s="159" t="s">
        <v>369</v>
      </c>
      <c r="BQ52" s="159" t="s">
        <v>367</v>
      </c>
      <c r="BR52" s="159" t="s">
        <v>368</v>
      </c>
      <c r="BS52" s="159" t="s">
        <v>367</v>
      </c>
      <c r="BT52" s="140" t="s">
        <v>382</v>
      </c>
      <c r="BU52" s="140" t="s">
        <v>341</v>
      </c>
      <c r="BV52" s="87"/>
      <c r="BW52" s="87"/>
      <c r="BX52" s="9"/>
      <c r="BY52" s="9"/>
      <c r="BZ52" s="9"/>
      <c r="CA52" s="9"/>
      <c r="CB52" s="9"/>
      <c r="CC52" s="9"/>
      <c r="CD52" s="9"/>
      <c r="CE52" s="9"/>
      <c r="CF52" s="9"/>
      <c r="CG52" s="9"/>
      <c r="CH52" s="9"/>
      <c r="CI52" s="9"/>
      <c r="CJ52" s="9"/>
      <c r="CK52" s="9"/>
      <c r="CL52" s="9"/>
      <c r="CM52" s="9"/>
      <c r="CN52" s="9"/>
      <c r="CO52" s="9"/>
      <c r="CP52" s="9"/>
      <c r="CQ52" s="9"/>
    </row>
    <row r="53" spans="1:95" ht="78.75" customHeight="1">
      <c r="A53" s="348"/>
      <c r="B53" s="348"/>
      <c r="C53" s="348"/>
      <c r="D53" s="348"/>
      <c r="E53" s="163" t="s">
        <v>405</v>
      </c>
      <c r="F53" s="163"/>
      <c r="G53" s="385"/>
      <c r="H53" s="174"/>
      <c r="I53" s="174" t="s">
        <v>140</v>
      </c>
      <c r="J53" s="36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95">
        <f t="shared" si="28"/>
        <v>5</v>
      </c>
      <c r="AH53" s="348"/>
      <c r="AI53" s="348"/>
      <c r="AJ53" s="348"/>
      <c r="AK53" s="94">
        <v>3</v>
      </c>
      <c r="AL53" s="173" t="s">
        <v>404</v>
      </c>
      <c r="AM53" s="90" t="s">
        <v>127</v>
      </c>
      <c r="AN53" s="90">
        <f t="shared" si="16"/>
        <v>15</v>
      </c>
      <c r="AO53" s="90" t="s">
        <v>126</v>
      </c>
      <c r="AP53" s="90">
        <f t="shared" si="17"/>
        <v>15</v>
      </c>
      <c r="AQ53" s="90" t="s">
        <v>125</v>
      </c>
      <c r="AR53" s="90">
        <f t="shared" si="18"/>
        <v>15</v>
      </c>
      <c r="AS53" s="90" t="s">
        <v>164</v>
      </c>
      <c r="AT53" s="90">
        <f t="shared" si="19"/>
        <v>10</v>
      </c>
      <c r="AU53" s="90" t="s">
        <v>123</v>
      </c>
      <c r="AV53" s="90">
        <f t="shared" si="20"/>
        <v>15</v>
      </c>
      <c r="AW53" s="92" t="s">
        <v>122</v>
      </c>
      <c r="AX53" s="90">
        <f t="shared" si="21"/>
        <v>15</v>
      </c>
      <c r="AY53" s="92" t="s">
        <v>121</v>
      </c>
      <c r="AZ53" s="90">
        <f t="shared" si="22"/>
        <v>15</v>
      </c>
      <c r="BA53" s="91">
        <f t="shared" si="24"/>
        <v>100</v>
      </c>
      <c r="BB53" s="90" t="str">
        <f t="shared" si="25"/>
        <v>Fuerte</v>
      </c>
      <c r="BC53" s="90" t="s">
        <v>120</v>
      </c>
      <c r="BD53" s="90">
        <f t="shared" si="26"/>
        <v>100</v>
      </c>
      <c r="BE53" s="89" t="str">
        <f t="shared" si="27"/>
        <v>Fuerte</v>
      </c>
      <c r="BF53" s="348"/>
      <c r="BG53" s="348"/>
      <c r="BH53" s="348"/>
      <c r="BI53" s="348"/>
      <c r="BJ53" s="348"/>
      <c r="BK53" s="348"/>
      <c r="BL53" s="348"/>
      <c r="BM53" s="348"/>
      <c r="BN53" s="87"/>
      <c r="BO53" s="170"/>
      <c r="BP53" s="87"/>
      <c r="BQ53" s="87"/>
      <c r="BR53" s="87"/>
      <c r="BS53" s="87"/>
      <c r="BT53" s="87"/>
      <c r="BU53" s="87"/>
      <c r="BV53" s="87"/>
      <c r="BW53" s="87"/>
      <c r="BX53" s="9"/>
      <c r="BY53" s="9"/>
      <c r="BZ53" s="9"/>
      <c r="CA53" s="9"/>
      <c r="CB53" s="9"/>
      <c r="CC53" s="9"/>
      <c r="CD53" s="9"/>
      <c r="CE53" s="9"/>
      <c r="CF53" s="9"/>
      <c r="CG53" s="9"/>
      <c r="CH53" s="9"/>
      <c r="CI53" s="9"/>
      <c r="CJ53" s="9"/>
      <c r="CK53" s="9"/>
      <c r="CL53" s="9"/>
      <c r="CM53" s="9"/>
      <c r="CN53" s="9"/>
      <c r="CO53" s="9"/>
      <c r="CP53" s="9"/>
      <c r="CQ53" s="9"/>
    </row>
    <row r="54" spans="1:95" ht="78.75" customHeight="1">
      <c r="A54" s="389">
        <v>12</v>
      </c>
      <c r="B54" s="366" t="s">
        <v>363</v>
      </c>
      <c r="C54" s="366" t="s">
        <v>362</v>
      </c>
      <c r="D54" s="366" t="s">
        <v>361</v>
      </c>
      <c r="E54" s="171" t="s">
        <v>403</v>
      </c>
      <c r="F54" s="156" t="s">
        <v>402</v>
      </c>
      <c r="G54" s="366" t="s">
        <v>401</v>
      </c>
      <c r="H54" s="366" t="s">
        <v>166</v>
      </c>
      <c r="I54" s="156" t="s">
        <v>150</v>
      </c>
      <c r="J54" s="366">
        <v>1</v>
      </c>
      <c r="K54" s="345" t="str">
        <f>IF(J54&lt;=0,"",IF(J54=1,"Rara vez",IF(J54=2,"Improbable",IF(J54=3,"Posible",IF(J54=4,"Probable",IF(J54=5,"Casi Seguro"))))))</f>
        <v>Rara vez</v>
      </c>
      <c r="L54" s="365">
        <f>IF(K54="","",IF(K54="Rara vez",0.2,IF(K54="Improbable",0.4,IF(K54="Posible",0.6,IF(K54="Probable",0.8,IF(K54="Casi seguro",1,))))))</f>
        <v>0.2</v>
      </c>
      <c r="M54" s="365" t="s">
        <v>130</v>
      </c>
      <c r="N54" s="365" t="s">
        <v>129</v>
      </c>
      <c r="O54" s="365" t="s">
        <v>129</v>
      </c>
      <c r="P54" s="365" t="s">
        <v>129</v>
      </c>
      <c r="Q54" s="365" t="s">
        <v>129</v>
      </c>
      <c r="R54" s="365" t="s">
        <v>130</v>
      </c>
      <c r="S54" s="365" t="s">
        <v>130</v>
      </c>
      <c r="T54" s="365" t="s">
        <v>130</v>
      </c>
      <c r="U54" s="365" t="s">
        <v>129</v>
      </c>
      <c r="V54" s="365" t="s">
        <v>130</v>
      </c>
      <c r="W54" s="365" t="s">
        <v>130</v>
      </c>
      <c r="X54" s="365" t="s">
        <v>130</v>
      </c>
      <c r="Y54" s="365" t="s">
        <v>130</v>
      </c>
      <c r="Z54" s="365" t="s">
        <v>130</v>
      </c>
      <c r="AA54" s="365" t="s">
        <v>129</v>
      </c>
      <c r="AB54" s="365" t="s">
        <v>129</v>
      </c>
      <c r="AC54" s="365" t="s">
        <v>129</v>
      </c>
      <c r="AD54" s="365" t="s">
        <v>129</v>
      </c>
      <c r="AE54" s="365" t="s">
        <v>129</v>
      </c>
      <c r="AF54" s="388">
        <f>IF(AB54="Si","19",COUNTIF(M54:AE55,"si"))</f>
        <v>9</v>
      </c>
      <c r="AG54" s="95">
        <f t="shared" si="28"/>
        <v>10</v>
      </c>
      <c r="AH54" s="345" t="str">
        <f>IF(AG54=5,"Moderado",IF(AG54=10,"Mayor",IF(AG54=20,"Catastrófico",0)))</f>
        <v>Mayor</v>
      </c>
      <c r="AI54" s="397">
        <f>IF(AH54="","",IF(AH54="Moderado",0.6,IF(AH54="Mayor",0.8,IF(AH54="Catastrófico",1,))))</f>
        <v>0.8</v>
      </c>
      <c r="AJ54" s="345" t="str">
        <f>IF(OR(AND(K54="Rara vez",AH54="Moderado"),AND(K54="Improbable",AH54="Moderado")),"Moderado",IF(OR(AND(K54="Rara vez",AH54="Mayor"),AND(K54="Improbable",AH54="Mayor"),AND(K54="Posible",AH54="Moderado"),AND(K54="Probable",AH54="Moderado")),"Alta",IF(OR(AND(K54="Rara vez",AH54="Catastrófico"),AND(K54="Improbable",AH54="Catastrófico"),AND(K54="Posible",AH54="Catastrófico"),AND(K54="Probable",AH54="Catastrófico"),AND(K54="Casi seguro",AH54="Catastrófico"),AND(K54="Posible",AH54="Moderado"),AND(K54="Probable",AH54="Moderado"),AND(K54="Casi seguro",AH54="Moderado"),AND(K54="Posible",AH54="Mayor"),AND(K54="Probable",AH54="Mayor"),AND(K54="Casi seguro",AH54="Mayor")),"Extremo",)))</f>
        <v>Alta</v>
      </c>
      <c r="AK54" s="145">
        <v>1</v>
      </c>
      <c r="AL54" s="154" t="s">
        <v>400</v>
      </c>
      <c r="AM54" s="90" t="s">
        <v>127</v>
      </c>
      <c r="AN54" s="90">
        <f t="shared" si="16"/>
        <v>15</v>
      </c>
      <c r="AO54" s="90" t="s">
        <v>126</v>
      </c>
      <c r="AP54" s="90">
        <f t="shared" si="17"/>
        <v>15</v>
      </c>
      <c r="AQ54" s="90" t="s">
        <v>125</v>
      </c>
      <c r="AR54" s="90">
        <f t="shared" si="18"/>
        <v>15</v>
      </c>
      <c r="AS54" s="90" t="s">
        <v>124</v>
      </c>
      <c r="AT54" s="90">
        <f t="shared" si="19"/>
        <v>15</v>
      </c>
      <c r="AU54" s="90" t="s">
        <v>123</v>
      </c>
      <c r="AV54" s="90">
        <f t="shared" si="20"/>
        <v>15</v>
      </c>
      <c r="AW54" s="92" t="s">
        <v>122</v>
      </c>
      <c r="AX54" s="90">
        <f t="shared" si="21"/>
        <v>15</v>
      </c>
      <c r="AY54" s="92" t="s">
        <v>121</v>
      </c>
      <c r="AZ54" s="90">
        <f t="shared" si="22"/>
        <v>15</v>
      </c>
      <c r="BA54" s="91">
        <f t="shared" si="24"/>
        <v>105</v>
      </c>
      <c r="BB54" s="90" t="str">
        <f t="shared" si="25"/>
        <v>Fuerte</v>
      </c>
      <c r="BC54" s="90" t="s">
        <v>120</v>
      </c>
      <c r="BD54" s="90">
        <f t="shared" si="26"/>
        <v>100</v>
      </c>
      <c r="BE54" s="89" t="str">
        <f t="shared" si="27"/>
        <v>Fuerte</v>
      </c>
      <c r="BF54" s="373">
        <f>AVERAGE(BD54:BD57)</f>
        <v>75</v>
      </c>
      <c r="BG54" s="373" t="str">
        <f>IF(BF54=100,"Fuerte",IF(AND(BF54&lt;=99, BF54&gt;=50),"Moderado",IF(BF54&lt;50,"Débil")))</f>
        <v>Moderado</v>
      </c>
      <c r="BH54" s="360">
        <f>IF(BG54="Fuerte",(J54-2),IF(BG54="Moderado",(J54-1), IF(BG54="Débil",((J54-0)))))</f>
        <v>0</v>
      </c>
      <c r="BI54" s="360" t="str">
        <f>IF(BH54&lt;=0,"Rara vez",IF(BH54=1,"Rara vez",IF(BH54=2,"Improbable",IF(BH54=3,"Posible",IF(BH54=4,"Probable",IF(BH54=5,"Casi Seguro"))))))</f>
        <v>Rara vez</v>
      </c>
      <c r="BJ54" s="371">
        <f>IF(BI54="","",IF(BI54="Rara vez",0.2,IF(BI54="Improbable",0.4,IF(BI54="Posible",0.6,IF(BI54="Probable",0.8,IF(BI54="Casi seguro",1,))))))</f>
        <v>0.2</v>
      </c>
      <c r="BK54" s="360" t="str">
        <f>IFERROR(IF(AG54=5,"Moderado",IF(AG54=10,"Mayor",IF(AG54=20,"Catastrófico",0))),"")</f>
        <v>Mayor</v>
      </c>
      <c r="BL54" s="371">
        <f>IF(AH54="","",IF(AH54="Moderado",0.6,IF(AH54="Mayor",0.8,IF(AH54="Catastrófico",1,))))</f>
        <v>0.8</v>
      </c>
      <c r="BM54" s="372" t="str">
        <f>IF(OR(AND(KBI54="Rara vez",BK54="Moderado"),AND(BI54="Improbable",BK54="Moderado")),"Moderado",IF(OR(AND(BI54="Rara vez",BK54="Mayor"),AND(BI54="Improbable",BK54="Mayor"),AND(BI54="Posible",BK54="Moderado"),AND(BI54="Probable",BK54="Moderado")),"Alta",IF(OR(AND(BI54="Rara vez",BK54="Catastrófico"),AND(BI54="Improbable",BK54="Catastrófico"),AND(BI54="Posible",BK54="Catastrófico"),AND(BI54="Probable",BK54="Catastrófico"),AND(BI54="Casi seguro",BK54="Catastrófico"),AND(BI54="Posible",BK54="Moderado"),AND(BI54="Probable",BK54="Moderado"),AND(BI54="Casi seguro",BK54="Moderado"),AND(BI54="Posible",BK54="Mayor"),AND(BI54="Probable",BK54="Mayor"),AND(BI54="Casi seguro",BK54="Mayor")),"Extremo",)))</f>
        <v>Alta</v>
      </c>
      <c r="BN54" s="153" t="s">
        <v>163</v>
      </c>
      <c r="BO54" s="146" t="s">
        <v>399</v>
      </c>
      <c r="BP54" s="145" t="s">
        <v>398</v>
      </c>
      <c r="BQ54" s="145" t="s">
        <v>397</v>
      </c>
      <c r="BR54" s="145" t="s">
        <v>396</v>
      </c>
      <c r="BS54" s="145" t="s">
        <v>390</v>
      </c>
      <c r="BT54" s="140" t="s">
        <v>382</v>
      </c>
      <c r="BU54" s="140" t="s">
        <v>341</v>
      </c>
      <c r="BV54" s="96"/>
      <c r="BW54" s="87"/>
      <c r="BX54" s="9"/>
      <c r="BY54" s="9"/>
      <c r="BZ54" s="9"/>
      <c r="CA54" s="9"/>
      <c r="CB54" s="9"/>
      <c r="CC54" s="9"/>
      <c r="CD54" s="9"/>
      <c r="CE54" s="9"/>
      <c r="CF54" s="9"/>
      <c r="CG54" s="9"/>
      <c r="CH54" s="9"/>
      <c r="CI54" s="9"/>
      <c r="CJ54" s="9"/>
      <c r="CK54" s="9"/>
      <c r="CL54" s="9"/>
      <c r="CM54" s="9"/>
      <c r="CN54" s="9"/>
      <c r="CO54" s="9"/>
      <c r="CP54" s="9"/>
      <c r="CQ54" s="9"/>
    </row>
    <row r="55" spans="1:95" ht="78.75" customHeight="1">
      <c r="A55" s="389"/>
      <c r="B55" s="390"/>
      <c r="C55" s="348"/>
      <c r="D55" s="348"/>
      <c r="E55" s="171" t="s">
        <v>395</v>
      </c>
      <c r="F55" s="155"/>
      <c r="G55" s="348"/>
      <c r="H55" s="348"/>
      <c r="I55" s="156" t="s">
        <v>189</v>
      </c>
      <c r="J55" s="368"/>
      <c r="K55" s="348"/>
      <c r="L55" s="348"/>
      <c r="M55" s="348"/>
      <c r="N55" s="348"/>
      <c r="O55" s="348"/>
      <c r="P55" s="348"/>
      <c r="Q55" s="348"/>
      <c r="R55" s="348"/>
      <c r="S55" s="348"/>
      <c r="T55" s="348"/>
      <c r="U55" s="348"/>
      <c r="V55" s="348"/>
      <c r="W55" s="348"/>
      <c r="X55" s="348"/>
      <c r="Y55" s="348"/>
      <c r="Z55" s="348"/>
      <c r="AA55" s="348"/>
      <c r="AB55" s="348"/>
      <c r="AC55" s="348"/>
      <c r="AD55" s="348"/>
      <c r="AE55" s="348"/>
      <c r="AF55" s="388"/>
      <c r="AG55" s="95">
        <f t="shared" si="28"/>
        <v>5</v>
      </c>
      <c r="AH55" s="348"/>
      <c r="AI55" s="397"/>
      <c r="AJ55" s="348"/>
      <c r="AK55" s="145">
        <v>2</v>
      </c>
      <c r="AL55" s="172" t="s">
        <v>394</v>
      </c>
      <c r="AM55" s="90" t="s">
        <v>127</v>
      </c>
      <c r="AN55" s="90">
        <f t="shared" si="16"/>
        <v>15</v>
      </c>
      <c r="AO55" s="90" t="s">
        <v>126</v>
      </c>
      <c r="AP55" s="90">
        <f t="shared" si="17"/>
        <v>15</v>
      </c>
      <c r="AQ55" s="90" t="s">
        <v>125</v>
      </c>
      <c r="AR55" s="90">
        <f t="shared" si="18"/>
        <v>15</v>
      </c>
      <c r="AS55" s="90" t="s">
        <v>124</v>
      </c>
      <c r="AT55" s="90">
        <f t="shared" si="19"/>
        <v>15</v>
      </c>
      <c r="AU55" s="90" t="s">
        <v>123</v>
      </c>
      <c r="AV55" s="90">
        <f t="shared" si="20"/>
        <v>15</v>
      </c>
      <c r="AW55" s="92" t="s">
        <v>122</v>
      </c>
      <c r="AX55" s="90">
        <f t="shared" si="21"/>
        <v>15</v>
      </c>
      <c r="AY55" s="92" t="s">
        <v>121</v>
      </c>
      <c r="AZ55" s="90">
        <f t="shared" si="22"/>
        <v>15</v>
      </c>
      <c r="BA55" s="91">
        <f t="shared" si="24"/>
        <v>105</v>
      </c>
      <c r="BB55" s="90" t="str">
        <f t="shared" si="25"/>
        <v>Fuerte</v>
      </c>
      <c r="BC55" s="90" t="s">
        <v>120</v>
      </c>
      <c r="BD55" s="90">
        <f t="shared" si="26"/>
        <v>100</v>
      </c>
      <c r="BE55" s="89" t="str">
        <f t="shared" si="27"/>
        <v>Fuerte</v>
      </c>
      <c r="BF55" s="403"/>
      <c r="BG55" s="403"/>
      <c r="BH55" s="392"/>
      <c r="BI55" s="392"/>
      <c r="BJ55" s="394"/>
      <c r="BK55" s="392"/>
      <c r="BL55" s="394"/>
      <c r="BM55" s="399"/>
      <c r="BN55" s="153" t="s">
        <v>163</v>
      </c>
      <c r="BO55" s="146" t="s">
        <v>393</v>
      </c>
      <c r="BP55" s="145" t="s">
        <v>392</v>
      </c>
      <c r="BQ55" s="145" t="s">
        <v>385</v>
      </c>
      <c r="BR55" s="145" t="s">
        <v>391</v>
      </c>
      <c r="BS55" s="145" t="s">
        <v>390</v>
      </c>
      <c r="BT55" s="140" t="s">
        <v>382</v>
      </c>
      <c r="BU55" s="140" t="s">
        <v>341</v>
      </c>
      <c r="BV55" s="96"/>
      <c r="BW55" s="87"/>
      <c r="BX55" s="9"/>
      <c r="BY55" s="9"/>
      <c r="BZ55" s="9"/>
      <c r="CA55" s="9"/>
      <c r="CB55" s="9"/>
      <c r="CC55" s="9"/>
      <c r="CD55" s="9"/>
      <c r="CE55" s="9"/>
      <c r="CF55" s="9"/>
      <c r="CG55" s="9"/>
      <c r="CH55" s="9"/>
      <c r="CI55" s="9"/>
      <c r="CJ55" s="9"/>
      <c r="CK55" s="9"/>
      <c r="CL55" s="9"/>
      <c r="CM55" s="9"/>
      <c r="CN55" s="9"/>
      <c r="CO55" s="9"/>
      <c r="CP55" s="9"/>
      <c r="CQ55" s="9"/>
    </row>
    <row r="56" spans="1:95" ht="78.75" customHeight="1">
      <c r="A56" s="389"/>
      <c r="B56" s="390"/>
      <c r="C56" s="348"/>
      <c r="D56" s="348"/>
      <c r="E56" s="171" t="s">
        <v>389</v>
      </c>
      <c r="F56" s="155"/>
      <c r="G56" s="348"/>
      <c r="H56" s="348"/>
      <c r="I56" s="156" t="s">
        <v>140</v>
      </c>
      <c r="J56" s="368"/>
      <c r="K56" s="348"/>
      <c r="L56" s="348"/>
      <c r="M56" s="348"/>
      <c r="N56" s="348"/>
      <c r="O56" s="348"/>
      <c r="P56" s="348"/>
      <c r="Q56" s="348"/>
      <c r="R56" s="348"/>
      <c r="S56" s="348"/>
      <c r="T56" s="348"/>
      <c r="U56" s="348"/>
      <c r="V56" s="348"/>
      <c r="W56" s="348"/>
      <c r="X56" s="348"/>
      <c r="Y56" s="348"/>
      <c r="Z56" s="348"/>
      <c r="AA56" s="348"/>
      <c r="AB56" s="348"/>
      <c r="AC56" s="348"/>
      <c r="AD56" s="348"/>
      <c r="AE56" s="348"/>
      <c r="AF56" s="388"/>
      <c r="AG56" s="95">
        <f t="shared" si="28"/>
        <v>5</v>
      </c>
      <c r="AH56" s="348"/>
      <c r="AI56" s="397"/>
      <c r="AJ56" s="348"/>
      <c r="AK56" s="145">
        <v>3</v>
      </c>
      <c r="AL56" s="154" t="s">
        <v>388</v>
      </c>
      <c r="AM56" s="90" t="s">
        <v>127</v>
      </c>
      <c r="AN56" s="90">
        <f t="shared" si="16"/>
        <v>15</v>
      </c>
      <c r="AO56" s="90" t="s">
        <v>126</v>
      </c>
      <c r="AP56" s="90">
        <f t="shared" si="17"/>
        <v>15</v>
      </c>
      <c r="AQ56" s="90" t="s">
        <v>125</v>
      </c>
      <c r="AR56" s="90">
        <f t="shared" si="18"/>
        <v>15</v>
      </c>
      <c r="AS56" s="90" t="s">
        <v>124</v>
      </c>
      <c r="AT56" s="90">
        <f t="shared" si="19"/>
        <v>15</v>
      </c>
      <c r="AU56" s="90" t="s">
        <v>123</v>
      </c>
      <c r="AV56" s="90">
        <f t="shared" si="20"/>
        <v>15</v>
      </c>
      <c r="AW56" s="92" t="s">
        <v>122</v>
      </c>
      <c r="AX56" s="90">
        <f t="shared" si="21"/>
        <v>15</v>
      </c>
      <c r="AY56" s="92" t="s">
        <v>121</v>
      </c>
      <c r="AZ56" s="90">
        <f t="shared" si="22"/>
        <v>15</v>
      </c>
      <c r="BA56" s="91">
        <f t="shared" si="24"/>
        <v>105</v>
      </c>
      <c r="BB56" s="90" t="str">
        <f t="shared" si="25"/>
        <v>Fuerte</v>
      </c>
      <c r="BC56" s="90" t="s">
        <v>120</v>
      </c>
      <c r="BD56" s="90">
        <f t="shared" si="26"/>
        <v>100</v>
      </c>
      <c r="BE56" s="89" t="str">
        <f t="shared" si="27"/>
        <v>Fuerte</v>
      </c>
      <c r="BF56" s="403"/>
      <c r="BG56" s="403"/>
      <c r="BH56" s="392"/>
      <c r="BI56" s="392"/>
      <c r="BJ56" s="394"/>
      <c r="BK56" s="392"/>
      <c r="BL56" s="394"/>
      <c r="BM56" s="399"/>
      <c r="BN56" s="153" t="s">
        <v>163</v>
      </c>
      <c r="BO56" s="146" t="s">
        <v>387</v>
      </c>
      <c r="BP56" s="145" t="s">
        <v>386</v>
      </c>
      <c r="BQ56" s="145" t="s">
        <v>385</v>
      </c>
      <c r="BR56" s="145" t="s">
        <v>384</v>
      </c>
      <c r="BS56" s="145" t="s">
        <v>383</v>
      </c>
      <c r="BT56" s="140" t="s">
        <v>382</v>
      </c>
      <c r="BU56" s="140" t="s">
        <v>341</v>
      </c>
      <c r="BV56" s="96"/>
      <c r="BW56" s="87"/>
      <c r="BX56" s="9"/>
      <c r="BY56" s="9"/>
      <c r="BZ56" s="9"/>
      <c r="CA56" s="9"/>
      <c r="CB56" s="9"/>
      <c r="CC56" s="9"/>
      <c r="CD56" s="9"/>
      <c r="CE56" s="9"/>
      <c r="CF56" s="9"/>
      <c r="CG56" s="9"/>
      <c r="CH56" s="9"/>
      <c r="CI56" s="9"/>
      <c r="CJ56" s="9"/>
      <c r="CK56" s="9"/>
      <c r="CL56" s="9"/>
      <c r="CM56" s="9"/>
      <c r="CN56" s="9"/>
      <c r="CO56" s="9"/>
      <c r="CP56" s="9"/>
      <c r="CQ56" s="9"/>
    </row>
    <row r="57" spans="1:95" ht="78.75" customHeight="1">
      <c r="A57" s="389"/>
      <c r="B57" s="391"/>
      <c r="C57" s="348"/>
      <c r="D57" s="348"/>
      <c r="E57" s="171" t="s">
        <v>381</v>
      </c>
      <c r="F57" s="155"/>
      <c r="G57" s="348"/>
      <c r="H57" s="348"/>
      <c r="I57" s="96"/>
      <c r="J57" s="368"/>
      <c r="K57" s="348"/>
      <c r="L57" s="348"/>
      <c r="M57" s="348"/>
      <c r="N57" s="348"/>
      <c r="O57" s="348"/>
      <c r="P57" s="348"/>
      <c r="Q57" s="348"/>
      <c r="R57" s="348"/>
      <c r="S57" s="348"/>
      <c r="T57" s="348"/>
      <c r="U57" s="348"/>
      <c r="V57" s="348"/>
      <c r="W57" s="348"/>
      <c r="X57" s="348"/>
      <c r="Y57" s="348"/>
      <c r="Z57" s="348"/>
      <c r="AA57" s="348"/>
      <c r="AB57" s="348"/>
      <c r="AC57" s="348"/>
      <c r="AD57" s="348"/>
      <c r="AE57" s="348"/>
      <c r="AF57" s="396"/>
      <c r="AG57" s="95">
        <f t="shared" si="28"/>
        <v>5</v>
      </c>
      <c r="AH57" s="348"/>
      <c r="AI57" s="398"/>
      <c r="AJ57" s="348"/>
      <c r="AK57" s="94">
        <v>4</v>
      </c>
      <c r="AL57" s="154" t="s">
        <v>380</v>
      </c>
      <c r="AM57" s="90" t="s">
        <v>127</v>
      </c>
      <c r="AN57" s="90">
        <f t="shared" si="16"/>
        <v>15</v>
      </c>
      <c r="AO57" s="90" t="s">
        <v>126</v>
      </c>
      <c r="AP57" s="90">
        <f t="shared" si="17"/>
        <v>15</v>
      </c>
      <c r="AQ57" s="90" t="s">
        <v>125</v>
      </c>
      <c r="AR57" s="90">
        <f t="shared" si="18"/>
        <v>15</v>
      </c>
      <c r="AS57" s="90" t="s">
        <v>164</v>
      </c>
      <c r="AT57" s="90">
        <f t="shared" si="19"/>
        <v>10</v>
      </c>
      <c r="AU57" s="90" t="s">
        <v>123</v>
      </c>
      <c r="AV57" s="90">
        <f t="shared" si="20"/>
        <v>15</v>
      </c>
      <c r="AW57" s="92" t="s">
        <v>379</v>
      </c>
      <c r="AX57" s="90">
        <f t="shared" si="21"/>
        <v>0</v>
      </c>
      <c r="AY57" s="92" t="s">
        <v>121</v>
      </c>
      <c r="AZ57" s="90">
        <f t="shared" si="22"/>
        <v>15</v>
      </c>
      <c r="BA57" s="91">
        <f t="shared" si="24"/>
        <v>85</v>
      </c>
      <c r="BB57" s="90" t="str">
        <f t="shared" si="25"/>
        <v>Débil</v>
      </c>
      <c r="BC57" s="90" t="s">
        <v>148</v>
      </c>
      <c r="BD57" s="90">
        <f t="shared" si="26"/>
        <v>0</v>
      </c>
      <c r="BE57" s="89" t="str">
        <f t="shared" si="27"/>
        <v>Débil</v>
      </c>
      <c r="BF57" s="404"/>
      <c r="BG57" s="404"/>
      <c r="BH57" s="393"/>
      <c r="BI57" s="393"/>
      <c r="BJ57" s="395"/>
      <c r="BK57" s="393"/>
      <c r="BL57" s="395"/>
      <c r="BM57" s="400"/>
      <c r="BN57" s="96"/>
      <c r="BO57" s="170"/>
      <c r="BP57" s="87"/>
      <c r="BQ57" s="87"/>
      <c r="BR57" s="87"/>
      <c r="BS57" s="87"/>
      <c r="BT57" s="87"/>
      <c r="BU57" s="87"/>
      <c r="BV57" s="96"/>
      <c r="BW57" s="87"/>
      <c r="BX57" s="9"/>
      <c r="BY57" s="9"/>
      <c r="BZ57" s="9"/>
      <c r="CA57" s="9"/>
      <c r="CB57" s="9"/>
      <c r="CC57" s="9"/>
      <c r="CD57" s="9"/>
      <c r="CE57" s="9"/>
      <c r="CF57" s="9"/>
      <c r="CG57" s="9"/>
      <c r="CH57" s="9"/>
      <c r="CI57" s="9"/>
      <c r="CJ57" s="9"/>
      <c r="CK57" s="9"/>
      <c r="CL57" s="9"/>
      <c r="CM57" s="9"/>
      <c r="CN57" s="9"/>
      <c r="CO57" s="9"/>
      <c r="CP57" s="9"/>
      <c r="CQ57" s="9"/>
    </row>
    <row r="58" spans="1:95" ht="111.75">
      <c r="A58" s="389">
        <v>13</v>
      </c>
      <c r="B58" s="366" t="s">
        <v>363</v>
      </c>
      <c r="C58" s="366" t="s">
        <v>362</v>
      </c>
      <c r="D58" s="366" t="s">
        <v>361</v>
      </c>
      <c r="E58" s="464" t="s">
        <v>378</v>
      </c>
      <c r="F58" s="163" t="s">
        <v>377</v>
      </c>
      <c r="G58" s="402" t="s">
        <v>376</v>
      </c>
      <c r="H58" s="390" t="s">
        <v>166</v>
      </c>
      <c r="I58" s="163" t="s">
        <v>150</v>
      </c>
      <c r="J58" s="389">
        <v>1</v>
      </c>
      <c r="K58" s="345" t="str">
        <f>IF(J58&lt;=0,"",IF(J58=1,"Rara vez",IF(J58=2,"Improbable",IF(J58=3,"Posible",IF(J58=4,"Probable",IF(J58=5,"Casi Seguro"))))))</f>
        <v>Rara vez</v>
      </c>
      <c r="L58" s="365">
        <f>IF(K58="","",IF(K58="Rara vez",0.2,IF(K58="Improbable",0.4,IF(K58="Posible",0.6,IF(K58="Probable",0.8,IF(K58="Casi seguro",1,))))))</f>
        <v>0.2</v>
      </c>
      <c r="M58" s="365" t="s">
        <v>130</v>
      </c>
      <c r="N58" s="365" t="s">
        <v>130</v>
      </c>
      <c r="O58" s="365" t="s">
        <v>129</v>
      </c>
      <c r="P58" s="365" t="s">
        <v>129</v>
      </c>
      <c r="Q58" s="365" t="s">
        <v>130</v>
      </c>
      <c r="R58" s="365" t="s">
        <v>130</v>
      </c>
      <c r="S58" s="365" t="s">
        <v>130</v>
      </c>
      <c r="T58" s="365" t="s">
        <v>130</v>
      </c>
      <c r="U58" s="365" t="s">
        <v>130</v>
      </c>
      <c r="V58" s="365" t="s">
        <v>130</v>
      </c>
      <c r="W58" s="365" t="s">
        <v>130</v>
      </c>
      <c r="X58" s="365" t="s">
        <v>130</v>
      </c>
      <c r="Y58" s="365" t="s">
        <v>130</v>
      </c>
      <c r="Z58" s="365" t="s">
        <v>130</v>
      </c>
      <c r="AA58" s="365" t="s">
        <v>129</v>
      </c>
      <c r="AB58" s="365" t="s">
        <v>129</v>
      </c>
      <c r="AC58" s="365" t="s">
        <v>129</v>
      </c>
      <c r="AD58" s="365" t="s">
        <v>129</v>
      </c>
      <c r="AE58" s="365" t="s">
        <v>129</v>
      </c>
      <c r="AF58" s="367">
        <f>IF(AB58="Si","19",COUNTIF(M58:AE59,"si"))</f>
        <v>12</v>
      </c>
      <c r="AG58" s="95">
        <f t="shared" si="28"/>
        <v>20</v>
      </c>
      <c r="AH58" s="345" t="str">
        <f>IF(AG58=5,"Moderado",IF(AG58=10,"Mayor",IF(AG58=20,"Catastrófico",0)))</f>
        <v>Catastrófico</v>
      </c>
      <c r="AI58" s="365">
        <f>IF(AH58="","",IF(AH58="Leve",0.2,IF(AH58="Menor",0.4,IF(AH58="Moderado",0.6,IF(AH58="Mayor",0.8,IF(AH58="Catastrófico",1,))))))</f>
        <v>1</v>
      </c>
      <c r="AJ58" s="345" t="str">
        <f>IF(OR(AND(K58="Rara vez",AH58="Moderado"),AND(K58="Improbable",AH58="Moderado")),"Moderado",IF(OR(AND(K58="Rara vez",AH58="Mayor"),AND(K58="Improbable",AH58="Mayor"),AND(K58="Posible",AH58="Moderado"),AND(K58="Probable",AH58="Moderado")),"Alta",IF(OR(AND(K58="Rara vez",AH58="Catastrófico"),AND(K58="Improbable",AH58="Catastrófico"),AND(K58="Posible",AH58="Catastrófico"),AND(K58="Probable",AH58="Catastrófico"),AND(K58="Casi seguro",AH58="Catastrófico"),AND(K58="Posible",AH58="Moderado"),AND(K58="Probable",AH58="Moderado"),AND(K58="Casi seguro",AH58="Moderado"),AND(K58="Posible",AH58="Mayor"),AND(K58="Probable",AH58="Mayor"),AND(K58="Casi seguro",AH58="Mayor")),"Extremo",)))</f>
        <v>Extremo</v>
      </c>
      <c r="AK58" s="87">
        <v>1</v>
      </c>
      <c r="AL58" s="162" t="s">
        <v>375</v>
      </c>
      <c r="AM58" s="166" t="s">
        <v>127</v>
      </c>
      <c r="AN58" s="167">
        <f t="shared" si="16"/>
        <v>15</v>
      </c>
      <c r="AO58" s="166" t="s">
        <v>126</v>
      </c>
      <c r="AP58" s="167">
        <f t="shared" si="17"/>
        <v>15</v>
      </c>
      <c r="AQ58" s="166" t="s">
        <v>125</v>
      </c>
      <c r="AR58" s="164">
        <f t="shared" si="18"/>
        <v>15</v>
      </c>
      <c r="AS58" s="164" t="s">
        <v>124</v>
      </c>
      <c r="AT58" s="164">
        <f t="shared" si="19"/>
        <v>15</v>
      </c>
      <c r="AU58" s="164" t="s">
        <v>123</v>
      </c>
      <c r="AV58" s="164">
        <f t="shared" si="20"/>
        <v>15</v>
      </c>
      <c r="AW58" s="165" t="s">
        <v>122</v>
      </c>
      <c r="AX58" s="164">
        <f t="shared" si="21"/>
        <v>15</v>
      </c>
      <c r="AY58" s="164" t="s">
        <v>121</v>
      </c>
      <c r="AZ58" s="164">
        <f t="shared" si="22"/>
        <v>15</v>
      </c>
      <c r="BA58" s="164">
        <f t="shared" si="24"/>
        <v>105</v>
      </c>
      <c r="BB58" s="164" t="str">
        <f t="shared" si="25"/>
        <v>Fuerte</v>
      </c>
      <c r="BC58" s="164" t="s">
        <v>120</v>
      </c>
      <c r="BD58" s="164">
        <f t="shared" si="26"/>
        <v>100</v>
      </c>
      <c r="BE58" s="164" t="str">
        <f t="shared" si="27"/>
        <v>Fuerte</v>
      </c>
      <c r="BF58" s="374">
        <f>AVERAGE(BD58:BD59)</f>
        <v>100</v>
      </c>
      <c r="BG58" s="374" t="str">
        <f>IF(BF58=100,"Fuerte",IF(AND(BF58&lt;=99, BF58&gt;=50),"Moderado",IF(BF58&lt;50,"Débil")))</f>
        <v>Fuerte</v>
      </c>
      <c r="BH58" s="360">
        <f>IF(BG58="Fuerte",(J58-2),IF(BG58="Moderado",(J58-1), IF(BG58="Débil",((J58-0)))))</f>
        <v>-1</v>
      </c>
      <c r="BI58" s="360" t="str">
        <f>IF(BH58&lt;=0,"Rara vez",IF(BH58=1,"Rara vez",IF(BH58=2,"Improbable",IF(BH58=3,"Posible",IF(BH58=4,"Probable",IF(BH58=5,"Casi Seguro"))))))</f>
        <v>Rara vez</v>
      </c>
      <c r="BJ58" s="365">
        <f>IF(BI58="","",IF(BI58="Rara vez",0.2,IF(BI58="Improbable",0.4,IF(BI58="Posible",0.6,IF(BI58="Probable",0.8,IF(BI58="Casi seguro",1,))))))</f>
        <v>0.2</v>
      </c>
      <c r="BK58" s="360" t="str">
        <f>IFERROR(IF(AG58=5,"Moderado",IF(AG58=10,"Mayor",IF(AG58=20,"Catastrófico",0))),"")</f>
        <v>Catastrófico</v>
      </c>
      <c r="BL58" s="365">
        <f>IF(AH58="","",IF(AH58="Moderado",0.6,IF(AH58="Mayor",0.8,IF(AH58="Catastrófico",1,))))</f>
        <v>1</v>
      </c>
      <c r="BM58" s="360" t="str">
        <f>IF(OR(AND(KBI58="Rara vez",BK58="Moderado"),AND(BI58="Improbable",BK58="Moderado")),"Moderado",IF(OR(AND(BI58="Rara vez",BK58="Mayor"),AND(BI58="Improbable",BK58="Mayor"),AND(BI58="Posible",BK58="Moderado"),AND(BI58="Probable",BK58="Moderado")),"Alta",IF(OR(AND(BI58="Rara vez",BK58="Catastrófico"),AND(BI58="Improbable",BK58="Catastrófico"),AND(BI58="Posible",BK58="Catastrófico"),AND(BI58="Probable",BK58="Catastrófico"),AND(BI58="Casi seguro",BK58="Catastrófico"),AND(BI58="Posible",BK58="Moderado"),AND(BI58="Probable",BK58="Moderado"),AND(BI58="Casi seguro",BK58="Moderado"),AND(BI58="Posible",BK58="Mayor"),AND(BI58="Probable",BK58="Mayor"),AND(BI58="Casi seguro",BK58="Mayor")),"Extremo",)))</f>
        <v>Extremo</v>
      </c>
      <c r="BN58" s="161" t="s">
        <v>163</v>
      </c>
      <c r="BO58" s="169" t="s">
        <v>374</v>
      </c>
      <c r="BP58" s="159" t="s">
        <v>373</v>
      </c>
      <c r="BQ58" s="159" t="s">
        <v>372</v>
      </c>
      <c r="BR58" s="159" t="s">
        <v>368</v>
      </c>
      <c r="BS58" s="159" t="s">
        <v>367</v>
      </c>
      <c r="BT58" s="159" t="s">
        <v>366</v>
      </c>
      <c r="BU58" s="159" t="s">
        <v>365</v>
      </c>
      <c r="BV58" s="96"/>
      <c r="BW58" s="87"/>
      <c r="BX58" s="9"/>
      <c r="BY58" s="9"/>
      <c r="BZ58" s="9"/>
      <c r="CA58" s="9"/>
      <c r="CB58" s="9"/>
      <c r="CC58" s="9"/>
      <c r="CD58" s="9"/>
      <c r="CE58" s="9"/>
      <c r="CF58" s="9"/>
      <c r="CG58" s="9"/>
      <c r="CH58" s="9"/>
      <c r="CI58" s="9"/>
      <c r="CJ58" s="9"/>
      <c r="CK58" s="9"/>
      <c r="CL58" s="9"/>
      <c r="CM58" s="9"/>
      <c r="CN58" s="9"/>
      <c r="CO58" s="9"/>
      <c r="CP58" s="9"/>
      <c r="CQ58" s="9"/>
    </row>
    <row r="59" spans="1:95" ht="111.75">
      <c r="A59" s="389"/>
      <c r="B59" s="348"/>
      <c r="C59" s="348"/>
      <c r="D59" s="348"/>
      <c r="E59" s="464"/>
      <c r="F59" s="163"/>
      <c r="G59" s="402"/>
      <c r="H59" s="390"/>
      <c r="I59" s="163" t="s">
        <v>189</v>
      </c>
      <c r="J59" s="389"/>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95">
        <f t="shared" si="28"/>
        <v>5</v>
      </c>
      <c r="AH59" s="348"/>
      <c r="AI59" s="348"/>
      <c r="AJ59" s="348"/>
      <c r="AK59" s="87">
        <v>2</v>
      </c>
      <c r="AL59" s="168" t="s">
        <v>371</v>
      </c>
      <c r="AM59" s="166" t="s">
        <v>127</v>
      </c>
      <c r="AN59" s="167">
        <f t="shared" si="16"/>
        <v>15</v>
      </c>
      <c r="AO59" s="166" t="s">
        <v>126</v>
      </c>
      <c r="AP59" s="167">
        <f t="shared" si="17"/>
        <v>15</v>
      </c>
      <c r="AQ59" s="166" t="s">
        <v>125</v>
      </c>
      <c r="AR59" s="164">
        <f t="shared" si="18"/>
        <v>15</v>
      </c>
      <c r="AS59" s="164" t="s">
        <v>124</v>
      </c>
      <c r="AT59" s="164">
        <f t="shared" si="19"/>
        <v>15</v>
      </c>
      <c r="AU59" s="164" t="s">
        <v>123</v>
      </c>
      <c r="AV59" s="164">
        <f t="shared" si="20"/>
        <v>15</v>
      </c>
      <c r="AW59" s="165" t="s">
        <v>122</v>
      </c>
      <c r="AX59" s="164">
        <f t="shared" si="21"/>
        <v>15</v>
      </c>
      <c r="AY59" s="164" t="s">
        <v>121</v>
      </c>
      <c r="AZ59" s="164">
        <f t="shared" si="22"/>
        <v>15</v>
      </c>
      <c r="BA59" s="164">
        <f t="shared" si="24"/>
        <v>105</v>
      </c>
      <c r="BB59" s="164" t="str">
        <f t="shared" si="25"/>
        <v>Fuerte</v>
      </c>
      <c r="BC59" s="164" t="s">
        <v>120</v>
      </c>
      <c r="BD59" s="164">
        <f t="shared" si="26"/>
        <v>100</v>
      </c>
      <c r="BE59" s="164" t="str">
        <f t="shared" si="27"/>
        <v>Fuerte</v>
      </c>
      <c r="BF59" s="348"/>
      <c r="BG59" s="348"/>
      <c r="BH59" s="348"/>
      <c r="BI59" s="348"/>
      <c r="BJ59" s="348"/>
      <c r="BK59" s="348"/>
      <c r="BL59" s="348"/>
      <c r="BM59" s="348"/>
      <c r="BN59" s="161" t="s">
        <v>163</v>
      </c>
      <c r="BO59" s="146" t="s">
        <v>370</v>
      </c>
      <c r="BP59" s="159" t="s">
        <v>369</v>
      </c>
      <c r="BQ59" s="159" t="s">
        <v>367</v>
      </c>
      <c r="BR59" s="159" t="s">
        <v>368</v>
      </c>
      <c r="BS59" s="159" t="s">
        <v>367</v>
      </c>
      <c r="BT59" s="159" t="s">
        <v>366</v>
      </c>
      <c r="BU59" s="159" t="s">
        <v>365</v>
      </c>
      <c r="BV59" s="96"/>
      <c r="BW59" s="87"/>
      <c r="BX59" s="9"/>
      <c r="BY59" s="9"/>
      <c r="BZ59" s="9"/>
      <c r="CA59" s="9"/>
      <c r="CB59" s="9"/>
      <c r="CC59" s="9"/>
      <c r="CD59" s="9"/>
      <c r="CE59" s="9"/>
      <c r="CF59" s="9"/>
      <c r="CG59" s="9"/>
      <c r="CH59" s="9"/>
      <c r="CI59" s="9"/>
      <c r="CJ59" s="9"/>
      <c r="CK59" s="9"/>
      <c r="CL59" s="9"/>
      <c r="CM59" s="9"/>
      <c r="CN59" s="9"/>
      <c r="CO59" s="9"/>
      <c r="CP59" s="9"/>
      <c r="CQ59" s="9"/>
    </row>
    <row r="60" spans="1:95" ht="107.25" customHeight="1">
      <c r="A60" s="401"/>
      <c r="B60" s="348"/>
      <c r="C60" s="348"/>
      <c r="D60" s="348"/>
      <c r="E60" s="465"/>
      <c r="F60" s="107"/>
      <c r="G60" s="402"/>
      <c r="H60" s="390"/>
      <c r="I60" s="163" t="s">
        <v>140</v>
      </c>
      <c r="J60" s="389"/>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95">
        <f t="shared" si="28"/>
        <v>5</v>
      </c>
      <c r="AH60" s="348"/>
      <c r="AI60" s="348"/>
      <c r="AJ60" s="348"/>
      <c r="AK60" s="87">
        <v>3</v>
      </c>
      <c r="AL60" s="162" t="s">
        <v>364</v>
      </c>
      <c r="AM60" s="90" t="s">
        <v>127</v>
      </c>
      <c r="AN60" s="90">
        <f t="shared" si="16"/>
        <v>15</v>
      </c>
      <c r="AO60" s="90" t="s">
        <v>126</v>
      </c>
      <c r="AP60" s="90">
        <f t="shared" si="17"/>
        <v>15</v>
      </c>
      <c r="AQ60" s="90" t="s">
        <v>125</v>
      </c>
      <c r="AR60" s="90">
        <f t="shared" si="18"/>
        <v>15</v>
      </c>
      <c r="AS60" s="90" t="s">
        <v>124</v>
      </c>
      <c r="AT60" s="90">
        <f t="shared" si="19"/>
        <v>15</v>
      </c>
      <c r="AU60" s="90" t="s">
        <v>123</v>
      </c>
      <c r="AV60" s="90">
        <f t="shared" si="20"/>
        <v>15</v>
      </c>
      <c r="AW60" s="92" t="s">
        <v>122</v>
      </c>
      <c r="AX60" s="90">
        <f t="shared" si="21"/>
        <v>15</v>
      </c>
      <c r="AY60" s="92" t="s">
        <v>121</v>
      </c>
      <c r="AZ60" s="90">
        <f t="shared" si="22"/>
        <v>15</v>
      </c>
      <c r="BA60" s="91">
        <f t="shared" si="24"/>
        <v>105</v>
      </c>
      <c r="BB60" s="90" t="str">
        <f t="shared" si="25"/>
        <v>Fuerte</v>
      </c>
      <c r="BC60" s="90" t="s">
        <v>120</v>
      </c>
      <c r="BD60" s="90">
        <f t="shared" si="26"/>
        <v>100</v>
      </c>
      <c r="BE60" s="89" t="str">
        <f t="shared" si="27"/>
        <v>Fuerte</v>
      </c>
      <c r="BF60" s="348"/>
      <c r="BG60" s="348"/>
      <c r="BH60" s="348"/>
      <c r="BI60" s="348"/>
      <c r="BJ60" s="348"/>
      <c r="BK60" s="348"/>
      <c r="BL60" s="348"/>
      <c r="BM60" s="348"/>
      <c r="BN60" s="161" t="s">
        <v>163</v>
      </c>
      <c r="BO60" s="160"/>
      <c r="BP60" s="159"/>
      <c r="BQ60" s="159"/>
      <c r="BR60" s="159"/>
      <c r="BS60" s="159"/>
      <c r="BT60" s="159"/>
      <c r="BU60" s="159"/>
      <c r="BV60" s="96"/>
      <c r="BW60" s="87"/>
      <c r="BX60" s="9"/>
      <c r="BY60" s="9"/>
      <c r="BZ60" s="9"/>
      <c r="CA60" s="9"/>
      <c r="CB60" s="9"/>
      <c r="CC60" s="9"/>
      <c r="CD60" s="9"/>
      <c r="CE60" s="9"/>
      <c r="CF60" s="9"/>
      <c r="CG60" s="9"/>
      <c r="CH60" s="9"/>
      <c r="CI60" s="9"/>
      <c r="CJ60" s="9"/>
      <c r="CK60" s="9"/>
      <c r="CL60" s="9"/>
      <c r="CM60" s="9"/>
      <c r="CN60" s="9"/>
      <c r="CO60" s="9"/>
      <c r="CP60" s="9"/>
      <c r="CQ60" s="9"/>
    </row>
    <row r="61" spans="1:95" ht="121.5">
      <c r="A61" s="366">
        <v>14</v>
      </c>
      <c r="B61" s="366" t="s">
        <v>363</v>
      </c>
      <c r="C61" s="366" t="s">
        <v>362</v>
      </c>
      <c r="D61" s="366" t="s">
        <v>361</v>
      </c>
      <c r="E61" s="158" t="s">
        <v>360</v>
      </c>
      <c r="F61" s="156" t="s">
        <v>359</v>
      </c>
      <c r="G61" s="366" t="s">
        <v>358</v>
      </c>
      <c r="H61" s="366" t="s">
        <v>166</v>
      </c>
      <c r="I61" s="156" t="s">
        <v>150</v>
      </c>
      <c r="J61" s="366">
        <v>1</v>
      </c>
      <c r="K61" s="345" t="str">
        <f>IF(J61&lt;=0,"",IF(J61=1,"Rara vez",IF(J61=2,"Improbable",IF(J61=3,"Posible",IF(J61=4,"Probable",IF(J61=5,"Casi Seguro"))))))</f>
        <v>Rara vez</v>
      </c>
      <c r="L61" s="365">
        <f>IF(K61="","",IF(K61="Rara vez",0.2,IF(K61="Improbable",0.4,IF(K61="Posible",0.6,IF(K61="Probable",0.8,IF(K61="Casi seguro",1,))))))</f>
        <v>0.2</v>
      </c>
      <c r="M61" s="365" t="s">
        <v>130</v>
      </c>
      <c r="N61" s="365" t="s">
        <v>130</v>
      </c>
      <c r="O61" s="365" t="s">
        <v>130</v>
      </c>
      <c r="P61" s="365" t="s">
        <v>130</v>
      </c>
      <c r="Q61" s="365" t="s">
        <v>130</v>
      </c>
      <c r="R61" s="365" t="s">
        <v>130</v>
      </c>
      <c r="S61" s="365" t="s">
        <v>130</v>
      </c>
      <c r="T61" s="365" t="s">
        <v>130</v>
      </c>
      <c r="U61" s="365" t="s">
        <v>129</v>
      </c>
      <c r="V61" s="365" t="s">
        <v>130</v>
      </c>
      <c r="W61" s="365" t="s">
        <v>130</v>
      </c>
      <c r="X61" s="365" t="s">
        <v>130</v>
      </c>
      <c r="Y61" s="365" t="s">
        <v>130</v>
      </c>
      <c r="Z61" s="365" t="s">
        <v>130</v>
      </c>
      <c r="AA61" s="365" t="s">
        <v>130</v>
      </c>
      <c r="AB61" s="365" t="s">
        <v>129</v>
      </c>
      <c r="AC61" s="365" t="s">
        <v>130</v>
      </c>
      <c r="AD61" s="365" t="s">
        <v>130</v>
      </c>
      <c r="AE61" s="365" t="s">
        <v>129</v>
      </c>
      <c r="AF61" s="367">
        <f>IF(AB61="Si","19",COUNTIF(M61:AE62,"si"))</f>
        <v>16</v>
      </c>
      <c r="AG61" s="95">
        <f t="shared" si="28"/>
        <v>20</v>
      </c>
      <c r="AH61" s="345" t="str">
        <f>IF(AG61=5,"Moderado",IF(AG61=10,"Mayor",IF(AG61=20,"Catastrófico",0)))</f>
        <v>Catastrófico</v>
      </c>
      <c r="AI61" s="365">
        <f>IF(AH61="","",IF(AH61="Leve",0.2,IF(AH61="Menor",0.4,IF(AH61="Moderado",0.6,IF(AH61="Mayor",0.8,IF(AH61="Catastrófico",1,))))))</f>
        <v>1</v>
      </c>
      <c r="AJ61" s="345" t="str">
        <f>IF(OR(AND(K61="Rara vez",AH61="Moderado"),AND(K61="Improbable",AH61="Moderado")),"Moderado",IF(OR(AND(K61="Rara vez",AH61="Mayor"),AND(K61="Improbable",AH61="Mayor"),AND(K61="Posible",AH61="Moderado"),AND(K61="Probable",AH61="Moderado")),"Alta",IF(OR(AND(K61="Rara vez",AH61="Catastrófico"),AND(K61="Improbable",AH61="Catastrófico"),AND(K61="Posible",AH61="Catastrófico"),AND(K61="Probable",AH61="Catastrófico"),AND(K61="Casi seguro",AH61="Catastrófico"),AND(K61="Posible",AH61="Moderado"),AND(K61="Probable",AH61="Moderado"),AND(K61="Casi seguro",AH61="Moderado"),AND(K61="Posible",AH61="Mayor"),AND(K61="Probable",AH61="Mayor"),AND(K61="Casi seguro",AH61="Mayor")),"Extremo",)))</f>
        <v>Extremo</v>
      </c>
      <c r="AK61" s="87">
        <v>1</v>
      </c>
      <c r="AL61" s="154" t="s">
        <v>357</v>
      </c>
      <c r="AM61" s="92" t="s">
        <v>127</v>
      </c>
      <c r="AN61" s="92">
        <f t="shared" si="16"/>
        <v>15</v>
      </c>
      <c r="AO61" s="92" t="s">
        <v>126</v>
      </c>
      <c r="AP61" s="92">
        <f t="shared" si="17"/>
        <v>15</v>
      </c>
      <c r="AQ61" s="92" t="s">
        <v>125</v>
      </c>
      <c r="AR61" s="92">
        <f t="shared" si="18"/>
        <v>15</v>
      </c>
      <c r="AS61" s="92" t="s">
        <v>124</v>
      </c>
      <c r="AT61" s="92">
        <f t="shared" si="19"/>
        <v>15</v>
      </c>
      <c r="AU61" s="92" t="s">
        <v>123</v>
      </c>
      <c r="AV61" s="92">
        <f t="shared" si="20"/>
        <v>15</v>
      </c>
      <c r="AW61" s="92" t="s">
        <v>122</v>
      </c>
      <c r="AX61" s="92">
        <f t="shared" si="21"/>
        <v>15</v>
      </c>
      <c r="AY61" s="92" t="s">
        <v>121</v>
      </c>
      <c r="AZ61" s="92">
        <f t="shared" si="22"/>
        <v>15</v>
      </c>
      <c r="BA61" s="103">
        <f t="shared" si="24"/>
        <v>105</v>
      </c>
      <c r="BB61" s="92" t="str">
        <f t="shared" si="25"/>
        <v>Fuerte</v>
      </c>
      <c r="BC61" s="92" t="s">
        <v>120</v>
      </c>
      <c r="BD61" s="92">
        <f t="shared" si="26"/>
        <v>100</v>
      </c>
      <c r="BE61" s="100" t="str">
        <f t="shared" si="27"/>
        <v>Fuerte</v>
      </c>
      <c r="BF61" s="374">
        <f>AVERAGE(BD61:BD63)</f>
        <v>100</v>
      </c>
      <c r="BG61" s="374" t="str">
        <f>IF(BF61=100,"Fuerte",IF(AND(BF61&lt;=99, BF61&gt;=50),"Moderado",IF(BF61&lt;50,"Débil")))</f>
        <v>Fuerte</v>
      </c>
      <c r="BH61" s="360">
        <f>IF(BG61="Fuerte",(J61-2),IF(BG61="Moderado",(J61-1), IF(BG61="Débil",((J61-0)))))</f>
        <v>-1</v>
      </c>
      <c r="BI61" s="360" t="str">
        <f>IF(BH61&lt;=0,"Rara vez",IF(BH61=1,"Rara vez",IF(BH61=2,"Improbable",IF(BH61=3,"Posible",IF(BH61=4,"Probable",IF(BH61=5,"Casi Seguro"))))))</f>
        <v>Rara vez</v>
      </c>
      <c r="BJ61" s="365">
        <f>IF(BI61="","",IF(BI61="Rara vez",0.2,IF(BI61="Improbable",0.4,IF(BI61="Posible",0.6,IF(BI61="Probable",0.8,IF(BI61="Casi seguro",1,))))))</f>
        <v>0.2</v>
      </c>
      <c r="BK61" s="360" t="str">
        <f>IFERROR(IF(AG61=5,"Moderado",IF(AG61=10,"Mayor",IF(AG61=20,"Catastrófico",0))),"")</f>
        <v>Catastrófico</v>
      </c>
      <c r="BL61" s="365">
        <f>IF(AH61="","",IF(AH61="Moderado",0.6,IF(AH61="Mayor",0.8,IF(AH61="Catastrófico",1,))))</f>
        <v>1</v>
      </c>
      <c r="BM61" s="360" t="str">
        <f>IF(OR(AND(KBI61="Rara vez",BK61="Moderado"),AND(BI61="Improbable",BK61="Moderado")),"Moderado",IF(OR(AND(BI61="Rara vez",BK61="Mayor"),AND(BI61="Improbable",BK61="Mayor"),AND(BI61="Posible",BK61="Moderado"),AND(BI61="Probable",BK61="Moderado")),"Alta",IF(OR(AND(BI61="Rara vez",BK61="Catastrófico"),AND(BI61="Improbable",BK61="Catastrófico"),AND(BI61="Posible",BK61="Catastrófico"),AND(BI61="Probable",BK61="Catastrófico"),AND(BI61="Casi seguro",BK61="Catastrófico"),AND(BI61="Posible",BK61="Moderado"),AND(BI61="Probable",BK61="Moderado"),AND(BI61="Casi seguro",BK61="Moderado"),AND(BI61="Posible",BK61="Mayor"),AND(BI61="Probable",BK61="Mayor"),AND(BI61="Casi seguro",BK61="Mayor")),"Extremo",)))</f>
        <v>Extremo</v>
      </c>
      <c r="BN61" s="153" t="s">
        <v>163</v>
      </c>
      <c r="BO61" s="146" t="s">
        <v>356</v>
      </c>
      <c r="BP61" s="145" t="s">
        <v>346</v>
      </c>
      <c r="BQ61" s="145" t="s">
        <v>345</v>
      </c>
      <c r="BR61" s="145" t="s">
        <v>344</v>
      </c>
      <c r="BS61" s="145" t="s">
        <v>343</v>
      </c>
      <c r="BT61" s="140" t="s">
        <v>342</v>
      </c>
      <c r="BU61" s="140" t="s">
        <v>341</v>
      </c>
      <c r="BV61" s="96"/>
      <c r="BW61" s="87"/>
      <c r="BX61" s="9"/>
      <c r="BY61" s="9"/>
      <c r="BZ61" s="9"/>
      <c r="CA61" s="9"/>
      <c r="CB61" s="9"/>
      <c r="CC61" s="9"/>
      <c r="CD61" s="9"/>
      <c r="CE61" s="9"/>
      <c r="CF61" s="9"/>
      <c r="CG61" s="9"/>
      <c r="CH61" s="9"/>
      <c r="CI61" s="9"/>
      <c r="CJ61" s="9"/>
      <c r="CK61" s="9"/>
      <c r="CL61" s="9"/>
      <c r="CM61" s="9"/>
      <c r="CN61" s="9"/>
      <c r="CO61" s="9"/>
      <c r="CP61" s="9"/>
      <c r="CQ61" s="9"/>
    </row>
    <row r="62" spans="1:95" ht="111.75">
      <c r="A62" s="348"/>
      <c r="B62" s="348"/>
      <c r="C62" s="348"/>
      <c r="D62" s="348"/>
      <c r="E62" s="158" t="s">
        <v>355</v>
      </c>
      <c r="F62" s="155"/>
      <c r="G62" s="348"/>
      <c r="H62" s="348"/>
      <c r="I62" s="156" t="s">
        <v>189</v>
      </c>
      <c r="J62" s="36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95">
        <f t="shared" si="28"/>
        <v>5</v>
      </c>
      <c r="AH62" s="348"/>
      <c r="AI62" s="348"/>
      <c r="AJ62" s="348"/>
      <c r="AK62" s="87">
        <v>2</v>
      </c>
      <c r="AL62" s="154" t="s">
        <v>354</v>
      </c>
      <c r="AM62" s="92" t="s">
        <v>127</v>
      </c>
      <c r="AN62" s="92">
        <f t="shared" si="16"/>
        <v>15</v>
      </c>
      <c r="AO62" s="92" t="s">
        <v>126</v>
      </c>
      <c r="AP62" s="92">
        <f t="shared" si="17"/>
        <v>15</v>
      </c>
      <c r="AQ62" s="92" t="s">
        <v>125</v>
      </c>
      <c r="AR62" s="92">
        <f t="shared" si="18"/>
        <v>15</v>
      </c>
      <c r="AS62" s="92" t="s">
        <v>124</v>
      </c>
      <c r="AT62" s="92">
        <f t="shared" si="19"/>
        <v>15</v>
      </c>
      <c r="AU62" s="92" t="s">
        <v>123</v>
      </c>
      <c r="AV62" s="92">
        <f t="shared" si="20"/>
        <v>15</v>
      </c>
      <c r="AW62" s="92" t="s">
        <v>122</v>
      </c>
      <c r="AX62" s="92">
        <f t="shared" si="21"/>
        <v>15</v>
      </c>
      <c r="AY62" s="92" t="s">
        <v>121</v>
      </c>
      <c r="AZ62" s="92">
        <f t="shared" si="22"/>
        <v>15</v>
      </c>
      <c r="BA62" s="103">
        <f t="shared" si="24"/>
        <v>105</v>
      </c>
      <c r="BB62" s="92" t="str">
        <f t="shared" si="25"/>
        <v>Fuerte</v>
      </c>
      <c r="BC62" s="92" t="s">
        <v>120</v>
      </c>
      <c r="BD62" s="92">
        <f t="shared" si="26"/>
        <v>100</v>
      </c>
      <c r="BE62" s="100" t="str">
        <f t="shared" si="27"/>
        <v>Fuerte</v>
      </c>
      <c r="BF62" s="348"/>
      <c r="BG62" s="348"/>
      <c r="BH62" s="348"/>
      <c r="BI62" s="348"/>
      <c r="BJ62" s="348"/>
      <c r="BK62" s="348"/>
      <c r="BL62" s="348"/>
      <c r="BM62" s="348"/>
      <c r="BN62" s="153" t="s">
        <v>163</v>
      </c>
      <c r="BO62" s="146" t="s">
        <v>353</v>
      </c>
      <c r="BP62" s="145" t="s">
        <v>346</v>
      </c>
      <c r="BQ62" s="145" t="s">
        <v>345</v>
      </c>
      <c r="BR62" s="145" t="s">
        <v>352</v>
      </c>
      <c r="BS62" s="145" t="s">
        <v>343</v>
      </c>
      <c r="BT62" s="140" t="s">
        <v>342</v>
      </c>
      <c r="BU62" s="140" t="s">
        <v>341</v>
      </c>
      <c r="BV62" s="96"/>
      <c r="BW62" s="87"/>
      <c r="BX62" s="9"/>
      <c r="BY62" s="9"/>
      <c r="BZ62" s="9"/>
      <c r="CA62" s="9"/>
      <c r="CB62" s="9"/>
      <c r="CC62" s="9"/>
      <c r="CD62" s="9"/>
      <c r="CE62" s="9"/>
      <c r="CF62" s="9"/>
      <c r="CG62" s="9"/>
      <c r="CH62" s="9"/>
      <c r="CI62" s="9"/>
      <c r="CJ62" s="9"/>
      <c r="CK62" s="9"/>
      <c r="CL62" s="9"/>
      <c r="CM62" s="9"/>
      <c r="CN62" s="9"/>
      <c r="CO62" s="9"/>
      <c r="CP62" s="9"/>
      <c r="CQ62" s="9"/>
    </row>
    <row r="63" spans="1:95" ht="78.75" customHeight="1">
      <c r="A63" s="348"/>
      <c r="B63" s="348"/>
      <c r="C63" s="348"/>
      <c r="D63" s="348"/>
      <c r="E63" s="145" t="s">
        <v>351</v>
      </c>
      <c r="F63" s="155"/>
      <c r="G63" s="348"/>
      <c r="H63" s="348"/>
      <c r="I63" s="156" t="s">
        <v>140</v>
      </c>
      <c r="J63" s="36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95">
        <f t="shared" si="28"/>
        <v>5</v>
      </c>
      <c r="AH63" s="348"/>
      <c r="AI63" s="348"/>
      <c r="AJ63" s="348"/>
      <c r="AK63" s="87">
        <v>3</v>
      </c>
      <c r="AL63" s="157" t="s">
        <v>350</v>
      </c>
      <c r="AM63" s="92" t="s">
        <v>127</v>
      </c>
      <c r="AN63" s="92">
        <f t="shared" si="16"/>
        <v>15</v>
      </c>
      <c r="AO63" s="92" t="s">
        <v>126</v>
      </c>
      <c r="AP63" s="92">
        <f t="shared" si="17"/>
        <v>15</v>
      </c>
      <c r="AQ63" s="92" t="s">
        <v>125</v>
      </c>
      <c r="AR63" s="92">
        <f t="shared" si="18"/>
        <v>15</v>
      </c>
      <c r="AS63" s="92" t="s">
        <v>124</v>
      </c>
      <c r="AT63" s="92">
        <f t="shared" si="19"/>
        <v>15</v>
      </c>
      <c r="AU63" s="92" t="s">
        <v>123</v>
      </c>
      <c r="AV63" s="92">
        <f t="shared" si="20"/>
        <v>15</v>
      </c>
      <c r="AW63" s="92" t="s">
        <v>122</v>
      </c>
      <c r="AX63" s="92">
        <f t="shared" si="21"/>
        <v>15</v>
      </c>
      <c r="AY63" s="92" t="s">
        <v>121</v>
      </c>
      <c r="AZ63" s="92">
        <f t="shared" si="22"/>
        <v>15</v>
      </c>
      <c r="BA63" s="103">
        <f t="shared" si="24"/>
        <v>105</v>
      </c>
      <c r="BB63" s="92" t="str">
        <f t="shared" si="25"/>
        <v>Fuerte</v>
      </c>
      <c r="BC63" s="92" t="s">
        <v>120</v>
      </c>
      <c r="BD63" s="92">
        <f t="shared" si="26"/>
        <v>100</v>
      </c>
      <c r="BE63" s="100" t="str">
        <f t="shared" si="27"/>
        <v>Fuerte</v>
      </c>
      <c r="BF63" s="348"/>
      <c r="BG63" s="348"/>
      <c r="BH63" s="348"/>
      <c r="BI63" s="348"/>
      <c r="BJ63" s="348"/>
      <c r="BK63" s="348"/>
      <c r="BL63" s="348"/>
      <c r="BM63" s="348"/>
      <c r="BN63" s="153" t="s">
        <v>163</v>
      </c>
      <c r="BO63" s="146" t="s">
        <v>349</v>
      </c>
      <c r="BP63" s="145" t="s">
        <v>346</v>
      </c>
      <c r="BQ63" s="145" t="s">
        <v>345</v>
      </c>
      <c r="BR63" s="145" t="s">
        <v>344</v>
      </c>
      <c r="BS63" s="145" t="s">
        <v>343</v>
      </c>
      <c r="BT63" s="140" t="s">
        <v>342</v>
      </c>
      <c r="BU63" s="140" t="s">
        <v>341</v>
      </c>
      <c r="BV63" s="96"/>
      <c r="BW63" s="87"/>
      <c r="BX63" s="9"/>
      <c r="BY63" s="9"/>
      <c r="BZ63" s="9"/>
      <c r="CA63" s="9"/>
      <c r="CB63" s="9"/>
      <c r="CC63" s="9"/>
      <c r="CD63" s="9"/>
      <c r="CE63" s="9"/>
      <c r="CF63" s="9"/>
      <c r="CG63" s="9"/>
      <c r="CH63" s="9"/>
      <c r="CI63" s="9"/>
      <c r="CJ63" s="9"/>
      <c r="CK63" s="9"/>
      <c r="CL63" s="9"/>
      <c r="CM63" s="9"/>
      <c r="CN63" s="9"/>
      <c r="CO63" s="9"/>
      <c r="CP63" s="9"/>
      <c r="CQ63" s="9"/>
    </row>
    <row r="64" spans="1:95" ht="111.75">
      <c r="A64" s="348"/>
      <c r="B64" s="348"/>
      <c r="C64" s="348"/>
      <c r="D64" s="348"/>
      <c r="E64" s="156"/>
      <c r="F64" s="155"/>
      <c r="G64" s="348"/>
      <c r="H64" s="348"/>
      <c r="I64" s="96"/>
      <c r="J64" s="36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95">
        <f t="shared" si="28"/>
        <v>5</v>
      </c>
      <c r="AH64" s="348"/>
      <c r="AI64" s="348"/>
      <c r="AJ64" s="348"/>
      <c r="AK64" s="87">
        <v>4</v>
      </c>
      <c r="AL64" s="154" t="s">
        <v>348</v>
      </c>
      <c r="AM64" s="92" t="s">
        <v>127</v>
      </c>
      <c r="AN64" s="92">
        <f t="shared" si="16"/>
        <v>15</v>
      </c>
      <c r="AO64" s="92" t="s">
        <v>126</v>
      </c>
      <c r="AP64" s="92">
        <f t="shared" si="17"/>
        <v>15</v>
      </c>
      <c r="AQ64" s="92" t="s">
        <v>125</v>
      </c>
      <c r="AR64" s="92">
        <f t="shared" si="18"/>
        <v>15</v>
      </c>
      <c r="AS64" s="92" t="s">
        <v>124</v>
      </c>
      <c r="AT64" s="92">
        <f t="shared" si="19"/>
        <v>15</v>
      </c>
      <c r="AU64" s="92" t="s">
        <v>123</v>
      </c>
      <c r="AV64" s="92">
        <f t="shared" si="20"/>
        <v>15</v>
      </c>
      <c r="AW64" s="92" t="s">
        <v>122</v>
      </c>
      <c r="AX64" s="92">
        <f t="shared" si="21"/>
        <v>15</v>
      </c>
      <c r="AY64" s="92" t="s">
        <v>121</v>
      </c>
      <c r="AZ64" s="92">
        <f t="shared" si="22"/>
        <v>15</v>
      </c>
      <c r="BA64" s="103">
        <f t="shared" si="24"/>
        <v>105</v>
      </c>
      <c r="BB64" s="92" t="str">
        <f t="shared" si="25"/>
        <v>Fuerte</v>
      </c>
      <c r="BC64" s="92" t="s">
        <v>120</v>
      </c>
      <c r="BD64" s="92">
        <f t="shared" si="26"/>
        <v>100</v>
      </c>
      <c r="BE64" s="100" t="str">
        <f t="shared" si="27"/>
        <v>Fuerte</v>
      </c>
      <c r="BF64" s="348"/>
      <c r="BG64" s="348"/>
      <c r="BH64" s="348"/>
      <c r="BI64" s="348"/>
      <c r="BJ64" s="348"/>
      <c r="BK64" s="348"/>
      <c r="BL64" s="348"/>
      <c r="BM64" s="348"/>
      <c r="BN64" s="153" t="s">
        <v>163</v>
      </c>
      <c r="BO64" s="152" t="s">
        <v>347</v>
      </c>
      <c r="BP64" s="145" t="s">
        <v>346</v>
      </c>
      <c r="BQ64" s="145" t="s">
        <v>345</v>
      </c>
      <c r="BR64" s="145" t="s">
        <v>344</v>
      </c>
      <c r="BS64" s="145" t="s">
        <v>343</v>
      </c>
      <c r="BT64" s="140" t="s">
        <v>342</v>
      </c>
      <c r="BU64" s="140" t="s">
        <v>341</v>
      </c>
      <c r="BV64" s="96"/>
      <c r="BW64" s="87"/>
      <c r="BX64" s="9"/>
      <c r="BY64" s="9"/>
      <c r="BZ64" s="9"/>
      <c r="CA64" s="9"/>
      <c r="CB64" s="9"/>
      <c r="CC64" s="9"/>
      <c r="CD64" s="9"/>
      <c r="CE64" s="9"/>
      <c r="CF64" s="9"/>
      <c r="CG64" s="9"/>
      <c r="CH64" s="9"/>
      <c r="CI64" s="9"/>
      <c r="CJ64" s="9"/>
      <c r="CK64" s="9"/>
      <c r="CL64" s="9"/>
      <c r="CM64" s="9"/>
      <c r="CN64" s="9"/>
      <c r="CO64" s="9"/>
      <c r="CP64" s="9"/>
      <c r="CQ64" s="9"/>
    </row>
    <row r="65" spans="1:95" ht="78.75" customHeight="1">
      <c r="A65" s="366">
        <v>15</v>
      </c>
      <c r="B65" s="366" t="s">
        <v>340</v>
      </c>
      <c r="C65" s="366" t="s">
        <v>339</v>
      </c>
      <c r="D65" s="366" t="s">
        <v>338</v>
      </c>
      <c r="E65" s="124" t="s">
        <v>337</v>
      </c>
      <c r="F65" s="124" t="s">
        <v>336</v>
      </c>
      <c r="G65" s="366" t="s">
        <v>335</v>
      </c>
      <c r="H65" s="366" t="s">
        <v>166</v>
      </c>
      <c r="I65" s="366" t="s">
        <v>131</v>
      </c>
      <c r="J65" s="366">
        <v>2</v>
      </c>
      <c r="K65" s="345" t="str">
        <f>IF(J65&lt;=0,"",IF(J65=1,"Rara vez",IF(J65=2,"Improbable",IF(J65=3,"Posible",IF(J65=4,"Probable",IF(J65=5,"Casi Seguro"))))))</f>
        <v>Improbable</v>
      </c>
      <c r="L65" s="365">
        <f>IF(K65="","",IF(K65="Rara vez",0.2,IF(K65="Improbable",0.4,IF(K65="Posible",0.6,IF(K65="Probable",0.8,IF(K65="Casi seguro",1,))))))</f>
        <v>0.4</v>
      </c>
      <c r="M65" s="365" t="s">
        <v>130</v>
      </c>
      <c r="N65" s="365" t="s">
        <v>129</v>
      </c>
      <c r="O65" s="365" t="s">
        <v>129</v>
      </c>
      <c r="P65" s="365" t="s">
        <v>130</v>
      </c>
      <c r="Q65" s="365" t="s">
        <v>130</v>
      </c>
      <c r="R65" s="365" t="s">
        <v>129</v>
      </c>
      <c r="S65" s="365" t="s">
        <v>130</v>
      </c>
      <c r="T65" s="365" t="s">
        <v>129</v>
      </c>
      <c r="U65" s="365" t="s">
        <v>129</v>
      </c>
      <c r="V65" s="365" t="s">
        <v>130</v>
      </c>
      <c r="W65" s="365" t="s">
        <v>130</v>
      </c>
      <c r="X65" s="365" t="s">
        <v>130</v>
      </c>
      <c r="Y65" s="365" t="s">
        <v>130</v>
      </c>
      <c r="Z65" s="365" t="s">
        <v>130</v>
      </c>
      <c r="AA65" s="365" t="s">
        <v>130</v>
      </c>
      <c r="AB65" s="365" t="s">
        <v>129</v>
      </c>
      <c r="AC65" s="365" t="s">
        <v>129</v>
      </c>
      <c r="AD65" s="365" t="s">
        <v>129</v>
      </c>
      <c r="AE65" s="365" t="s">
        <v>129</v>
      </c>
      <c r="AF65" s="367">
        <f>IF(AB65="Si","19",COUNTIF(M65:AE66,"si"))</f>
        <v>10</v>
      </c>
      <c r="AG65" s="95">
        <f t="shared" si="28"/>
        <v>10</v>
      </c>
      <c r="AH65" s="345" t="str">
        <f>IF(AG65=5,"Moderado",IF(AG65=10,"Mayor",IF(AG65=20,"Catastrófico",0)))</f>
        <v>Mayor</v>
      </c>
      <c r="AI65" s="365">
        <f>IF(AH65="","",IF(AH65="Leve",0.2,IF(AH65="Menor",0.4,IF(AH65="Moderado",0.6,IF(AH65="Mayor",0.8,IF(AH65="Catastrófico",1,))))))</f>
        <v>0.8</v>
      </c>
      <c r="AJ65" s="345" t="str">
        <f>IF(OR(AND(K65="Rara vez",AH65="Moderado"),AND(K65="Improbable",AH65="Moderado")),"Moderado",IF(OR(AND(K65="Rara vez",AH65="Mayor"),AND(K65="Improbable",AH65="Mayor"),AND(K65="Posible",AH65="Moderado"),AND(K65="Probable",AH65="Moderado")),"Alta",IF(OR(AND(K65="Rara vez",AH65="Catastrófico"),AND(K65="Improbable",AH65="Catastrófico"),AND(K65="Posible",AH65="Catastrófico"),AND(K65="Probable",AH65="Catastrófico"),AND(K65="Casi seguro",AH65="Catastrófico"),AND(K65="Posible",AH65="Moderado"),AND(K65="Probable",AH65="Moderado"),AND(K65="Casi seguro",AH65="Moderado"),AND(K65="Posible",AH65="Mayor"),AND(K65="Probable",AH65="Mayor"),AND(K65="Casi seguro",AH65="Mayor")),"Extremo",)))</f>
        <v>Alta</v>
      </c>
      <c r="AK65" s="87">
        <v>1</v>
      </c>
      <c r="AL65" s="120" t="s">
        <v>334</v>
      </c>
      <c r="AM65" s="92" t="s">
        <v>127</v>
      </c>
      <c r="AN65" s="92">
        <f t="shared" si="16"/>
        <v>15</v>
      </c>
      <c r="AO65" s="92" t="s">
        <v>126</v>
      </c>
      <c r="AP65" s="92">
        <f t="shared" si="17"/>
        <v>15</v>
      </c>
      <c r="AQ65" s="92" t="s">
        <v>125</v>
      </c>
      <c r="AR65" s="92">
        <f t="shared" si="18"/>
        <v>15</v>
      </c>
      <c r="AS65" s="92" t="s">
        <v>164</v>
      </c>
      <c r="AT65" s="92">
        <f t="shared" si="19"/>
        <v>10</v>
      </c>
      <c r="AU65" s="92" t="s">
        <v>123</v>
      </c>
      <c r="AV65" s="92">
        <f t="shared" si="20"/>
        <v>15</v>
      </c>
      <c r="AW65" s="92" t="s">
        <v>122</v>
      </c>
      <c r="AX65" s="92">
        <f t="shared" si="21"/>
        <v>15</v>
      </c>
      <c r="AY65" s="92" t="s">
        <v>121</v>
      </c>
      <c r="AZ65" s="92">
        <f t="shared" si="22"/>
        <v>15</v>
      </c>
      <c r="BA65" s="103">
        <f t="shared" si="24"/>
        <v>100</v>
      </c>
      <c r="BB65" s="92" t="str">
        <f t="shared" si="25"/>
        <v>Fuerte</v>
      </c>
      <c r="BC65" s="92" t="s">
        <v>148</v>
      </c>
      <c r="BD65" s="92">
        <f t="shared" si="26"/>
        <v>50</v>
      </c>
      <c r="BE65" s="100" t="str">
        <f t="shared" si="27"/>
        <v>Moderado</v>
      </c>
      <c r="BF65" s="374">
        <f>AVERAGE(BD65:BD66)</f>
        <v>75</v>
      </c>
      <c r="BG65" s="374" t="str">
        <f>IF(BF65=100,"Fuerte",IF(AND(BF65&lt;=99, BF65&gt;=50),"Moderado",IF(BF65&lt;50,"Débil")))</f>
        <v>Moderado</v>
      </c>
      <c r="BH65" s="360">
        <f>IF(BG65="Fuerte",(J65-2),IF(BG65="Moderado",(J65-1), IF(BG65="Débil",((J65-0)))))</f>
        <v>1</v>
      </c>
      <c r="BI65" s="360" t="str">
        <f>IF(BH65&lt;=0,"Rara vez",IF(BH65=1,"Rara vez",IF(BH65=2,"Improbable",IF(BH65=3,"Posible",IF(BH65=4,"Probable",IF(BH65=5,"Casi Seguro"))))))</f>
        <v>Rara vez</v>
      </c>
      <c r="BJ65" s="365">
        <f>IF(BI65="","",IF(BI65="Rara vez",0.2,IF(BI65="Improbable",0.4,IF(BI65="Posible",0.6,IF(BI65="Probable",0.8,IF(BI65="Casi seguro",1,))))))</f>
        <v>0.2</v>
      </c>
      <c r="BK65" s="360" t="str">
        <f>IFERROR(IF(AG65=5,"Moderado",IF(AG65=10,"Mayor",IF(AG65=20,"Catastrófico",0))),"")</f>
        <v>Mayor</v>
      </c>
      <c r="BL65" s="365">
        <f>IF(AH65="","",IF(AH65="Moderado",0.6,IF(AH65="Mayor",0.8,IF(AH65="Catastrófico",1,))))</f>
        <v>0.8</v>
      </c>
      <c r="BM65" s="360" t="str">
        <f>IF(OR(AND(KBI65="Rara vez",BK65="Moderado"),AND(BI65="Improbable",BK65="Moderado")),"Moderado",IF(OR(AND(BI65="Rara vez",BK65="Mayor"),AND(BI65="Improbable",BK65="Mayor"),AND(BI65="Posible",BK65="Moderado"),AND(BI65="Probable",BK65="Moderado")),"Alta",IF(OR(AND(BI65="Rara vez",BK65="Catastrófico"),AND(BI65="Improbable",BK65="Catastrófico"),AND(BI65="Posible",BK65="Catastrófico"),AND(BI65="Probable",BK65="Catastrófico"),AND(BI65="Casi seguro",BK65="Catastrófico"),AND(BI65="Posible",BK65="Moderado"),AND(BI65="Probable",BK65="Moderado"),AND(BI65="Casi seguro",BK65="Moderado"),AND(BI65="Posible",BK65="Mayor"),AND(BI65="Probable",BK65="Mayor"),AND(BI65="Casi seguro",BK65="Mayor")),"Extremo",)))</f>
        <v>Alta</v>
      </c>
      <c r="BN65" s="151" t="s">
        <v>163</v>
      </c>
      <c r="BO65" s="118" t="s">
        <v>333</v>
      </c>
      <c r="BP65" s="118" t="s">
        <v>263</v>
      </c>
      <c r="BQ65" s="118" t="s">
        <v>330</v>
      </c>
      <c r="BR65" s="118" t="s">
        <v>47</v>
      </c>
      <c r="BS65" s="118" t="s">
        <v>243</v>
      </c>
      <c r="BT65" s="149">
        <v>45381</v>
      </c>
      <c r="BU65" s="149">
        <v>45656</v>
      </c>
      <c r="BV65" s="96"/>
      <c r="BW65" s="87"/>
      <c r="BX65" s="9"/>
      <c r="BY65" s="9"/>
      <c r="BZ65" s="9"/>
      <c r="CA65" s="9"/>
      <c r="CB65" s="9"/>
      <c r="CC65" s="9"/>
      <c r="CD65" s="9"/>
      <c r="CE65" s="9"/>
      <c r="CF65" s="9"/>
      <c r="CG65" s="9"/>
      <c r="CH65" s="9"/>
      <c r="CI65" s="9"/>
      <c r="CJ65" s="9"/>
      <c r="CK65" s="9"/>
      <c r="CL65" s="9"/>
      <c r="CM65" s="9"/>
      <c r="CN65" s="9"/>
      <c r="CO65" s="9"/>
      <c r="CP65" s="9"/>
      <c r="CQ65" s="9"/>
    </row>
    <row r="66" spans="1:95" ht="78.75" customHeight="1">
      <c r="A66" s="348"/>
      <c r="B66" s="348"/>
      <c r="C66" s="348"/>
      <c r="D66" s="348"/>
      <c r="E66" s="97"/>
      <c r="F66" s="97"/>
      <c r="G66" s="348"/>
      <c r="H66" s="348"/>
      <c r="I66" s="348"/>
      <c r="J66" s="36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95">
        <f t="shared" si="28"/>
        <v>5</v>
      </c>
      <c r="AH66" s="348"/>
      <c r="AI66" s="348"/>
      <c r="AJ66" s="348"/>
      <c r="AK66" s="87">
        <v>2</v>
      </c>
      <c r="AL66" s="120" t="s">
        <v>332</v>
      </c>
      <c r="AM66" s="92" t="s">
        <v>127</v>
      </c>
      <c r="AN66" s="92">
        <f t="shared" si="16"/>
        <v>15</v>
      </c>
      <c r="AO66" s="92" t="s">
        <v>126</v>
      </c>
      <c r="AP66" s="92">
        <f t="shared" si="17"/>
        <v>15</v>
      </c>
      <c r="AQ66" s="92" t="s">
        <v>125</v>
      </c>
      <c r="AR66" s="92">
        <f t="shared" si="18"/>
        <v>15</v>
      </c>
      <c r="AS66" s="92" t="s">
        <v>124</v>
      </c>
      <c r="AT66" s="92">
        <f t="shared" si="19"/>
        <v>15</v>
      </c>
      <c r="AU66" s="92" t="s">
        <v>123</v>
      </c>
      <c r="AV66" s="92">
        <f t="shared" si="20"/>
        <v>15</v>
      </c>
      <c r="AW66" s="92" t="s">
        <v>122</v>
      </c>
      <c r="AX66" s="92">
        <f t="shared" si="21"/>
        <v>15</v>
      </c>
      <c r="AY66" s="92" t="s">
        <v>121</v>
      </c>
      <c r="AZ66" s="92">
        <f t="shared" si="22"/>
        <v>15</v>
      </c>
      <c r="BA66" s="103">
        <f t="shared" si="24"/>
        <v>105</v>
      </c>
      <c r="BB66" s="92" t="str">
        <f t="shared" si="25"/>
        <v>Fuerte</v>
      </c>
      <c r="BC66" s="92" t="s">
        <v>120</v>
      </c>
      <c r="BD66" s="92">
        <f t="shared" si="26"/>
        <v>100</v>
      </c>
      <c r="BE66" s="100" t="str">
        <f t="shared" si="27"/>
        <v>Fuerte</v>
      </c>
      <c r="BF66" s="348"/>
      <c r="BG66" s="348"/>
      <c r="BH66" s="348"/>
      <c r="BI66" s="348"/>
      <c r="BJ66" s="348"/>
      <c r="BK66" s="348"/>
      <c r="BL66" s="348"/>
      <c r="BM66" s="348"/>
      <c r="BN66" s="151" t="s">
        <v>163</v>
      </c>
      <c r="BO66" s="150" t="s">
        <v>331</v>
      </c>
      <c r="BP66" s="118" t="s">
        <v>263</v>
      </c>
      <c r="BQ66" s="118" t="s">
        <v>330</v>
      </c>
      <c r="BR66" s="118" t="s">
        <v>47</v>
      </c>
      <c r="BS66" s="118" t="s">
        <v>243</v>
      </c>
      <c r="BT66" s="149">
        <v>45381</v>
      </c>
      <c r="BU66" s="149">
        <v>45656</v>
      </c>
      <c r="BV66" s="96"/>
      <c r="BW66" s="87"/>
      <c r="BX66" s="9"/>
      <c r="BY66" s="9"/>
      <c r="BZ66" s="9"/>
      <c r="CA66" s="9"/>
      <c r="CB66" s="9"/>
      <c r="CC66" s="9"/>
      <c r="CD66" s="9"/>
      <c r="CE66" s="9"/>
      <c r="CF66" s="9"/>
      <c r="CG66" s="9"/>
      <c r="CH66" s="9"/>
      <c r="CI66" s="9"/>
      <c r="CJ66" s="9"/>
      <c r="CK66" s="9"/>
      <c r="CL66" s="9"/>
      <c r="CM66" s="9"/>
      <c r="CN66" s="9"/>
      <c r="CO66" s="9"/>
      <c r="CP66" s="9"/>
      <c r="CQ66" s="9"/>
    </row>
    <row r="67" spans="1:95" ht="111.75">
      <c r="A67" s="366">
        <v>16</v>
      </c>
      <c r="B67" s="366" t="s">
        <v>329</v>
      </c>
      <c r="C67" s="366" t="s">
        <v>328</v>
      </c>
      <c r="D67" s="366" t="s">
        <v>327</v>
      </c>
      <c r="E67" s="148" t="s">
        <v>326</v>
      </c>
      <c r="F67" s="148" t="s">
        <v>325</v>
      </c>
      <c r="G67" s="366" t="s">
        <v>324</v>
      </c>
      <c r="H67" s="366" t="s">
        <v>166</v>
      </c>
      <c r="I67" s="54" t="s">
        <v>150</v>
      </c>
      <c r="J67" s="366">
        <v>2</v>
      </c>
      <c r="K67" s="345" t="str">
        <f>IF(J67&lt;=0,"",IF(J67=1,"Rara vez",IF(J67=2,"Improbable",IF(J67=3,"Posible",IF(J67=4,"Probable",IF(J67=5,"Casi Seguro"))))))</f>
        <v>Improbable</v>
      </c>
      <c r="L67" s="365">
        <v>0.8</v>
      </c>
      <c r="M67" s="405" t="s">
        <v>129</v>
      </c>
      <c r="N67" s="405" t="s">
        <v>129</v>
      </c>
      <c r="O67" s="405" t="s">
        <v>129</v>
      </c>
      <c r="P67" s="405" t="s">
        <v>129</v>
      </c>
      <c r="Q67" s="405" t="s">
        <v>129</v>
      </c>
      <c r="R67" s="405" t="s">
        <v>129</v>
      </c>
      <c r="S67" s="405" t="s">
        <v>129</v>
      </c>
      <c r="T67" s="405" t="s">
        <v>129</v>
      </c>
      <c r="U67" s="405" t="s">
        <v>129</v>
      </c>
      <c r="V67" s="405" t="s">
        <v>130</v>
      </c>
      <c r="W67" s="405" t="s">
        <v>130</v>
      </c>
      <c r="X67" s="405" t="s">
        <v>130</v>
      </c>
      <c r="Y67" s="405" t="s">
        <v>130</v>
      </c>
      <c r="Z67" s="405" t="s">
        <v>130</v>
      </c>
      <c r="AA67" s="405" t="s">
        <v>129</v>
      </c>
      <c r="AB67" s="405" t="s">
        <v>129</v>
      </c>
      <c r="AC67" s="405" t="s">
        <v>129</v>
      </c>
      <c r="AD67" s="405" t="s">
        <v>129</v>
      </c>
      <c r="AE67" s="405" t="s">
        <v>129</v>
      </c>
      <c r="AF67" s="367">
        <f>IF(AB67="Si","19",COUNTIF(M67:AE68,"si"))</f>
        <v>5</v>
      </c>
      <c r="AG67" s="95">
        <f>VALUE(IF(AF67&lt;=5,5,IF(AND(AF67&gt;5,AF67&lt;=11),10,IF(AF704&gt;11,20,0))))</f>
        <v>5</v>
      </c>
      <c r="AH67" s="345" t="str">
        <f>IF(AG67=5,"Moderado",IF(AG67=10,"Mayor",IF(AG67=20,"Catastrófico",0)))</f>
        <v>Moderado</v>
      </c>
      <c r="AI67" s="365">
        <v>0.6</v>
      </c>
      <c r="AJ67" s="345" t="str">
        <f>IF(OR(AND(K67="Rara vez",AH67="Moderado"),AND(K67="Improbable",AH67="Moderado")),"Moderado",IF(OR(AND(K67="Rara vez",AH67="Mayor"),AND(K67="Improbable",AH67="Mayor"),AND(K67="Posible",AH67="Moderado"),AND(K67="Probable",AH67="Moderado")),"Alta",IF(OR(AND(K67="Rara vez",AH67="Catastrófico"),AND(K67="Improbable",AH67="Catastrófico"),AND(K67="Posible",AH67="Catastrófico"),AND(K67="Probable",AH67="Catastrófico"),AND(K67="Casi seguro",AH67="Catastrófico"),AND(K67="Posible",AH67="Moderado"),AND(K67="Probable",AH67="Moderado"),AND(K67="Casi seguro",AH67="Moderado"),AND(K67="Posible",AH67="Mayor"),AND(K67="Probable",AH67="Mayor"),AND(K67="Casi seguro",AH67="Mayor")),"Extremo",)))</f>
        <v>Moderado</v>
      </c>
      <c r="AK67" s="87">
        <v>1</v>
      </c>
      <c r="AL67" s="147" t="s">
        <v>323</v>
      </c>
      <c r="AM67" s="92" t="s">
        <v>127</v>
      </c>
      <c r="AN67" s="92">
        <f t="shared" si="16"/>
        <v>15</v>
      </c>
      <c r="AO67" s="92" t="s">
        <v>126</v>
      </c>
      <c r="AP67" s="92">
        <f t="shared" si="17"/>
        <v>15</v>
      </c>
      <c r="AQ67" s="92" t="s">
        <v>125</v>
      </c>
      <c r="AR67" s="92">
        <f t="shared" si="18"/>
        <v>15</v>
      </c>
      <c r="AS67" s="92" t="s">
        <v>164</v>
      </c>
      <c r="AT67" s="92">
        <f t="shared" si="19"/>
        <v>10</v>
      </c>
      <c r="AU67" s="92" t="s">
        <v>123</v>
      </c>
      <c r="AV67" s="92">
        <f t="shared" si="20"/>
        <v>15</v>
      </c>
      <c r="AW67" s="92" t="s">
        <v>122</v>
      </c>
      <c r="AX67" s="92">
        <f t="shared" si="21"/>
        <v>15</v>
      </c>
      <c r="AY67" s="92" t="s">
        <v>121</v>
      </c>
      <c r="AZ67" s="92">
        <f t="shared" si="22"/>
        <v>15</v>
      </c>
      <c r="BA67" s="103">
        <f t="shared" si="24"/>
        <v>100</v>
      </c>
      <c r="BB67" s="92" t="str">
        <f t="shared" si="25"/>
        <v>Fuerte</v>
      </c>
      <c r="BC67" s="92" t="s">
        <v>318</v>
      </c>
      <c r="BD67" s="92">
        <f t="shared" si="26"/>
        <v>0</v>
      </c>
      <c r="BE67" s="100" t="str">
        <f t="shared" si="27"/>
        <v>Débil</v>
      </c>
      <c r="BF67" s="374">
        <f>AVERAGE(BD67:BD68)</f>
        <v>0</v>
      </c>
      <c r="BG67" s="374" t="str">
        <f>IF(BF67=100,"Fuerte",IF(AND(BF67&lt;=99, BF67&gt;=50),"Moderado",IF(BF67&lt;50,"Débil")))</f>
        <v>Débil</v>
      </c>
      <c r="BH67" s="360">
        <f>IF(BG67="Fuerte",(J67-2),IF(BG67="Moderado",(J67-1), IF(BG67="Débil",((J67-0)))))</f>
        <v>2</v>
      </c>
      <c r="BI67" s="360" t="str">
        <f>IF(BH67&lt;=0,"Rara vez",IF(BH67=1,"Rara vez",IF(BH67=2,"Improbable",IF(BH67=3,"Posible",IF(BH67=4,"Probable",IF(BH67=5,"Casi Seguro"))))))</f>
        <v>Improbable</v>
      </c>
      <c r="BJ67" s="365">
        <f>IF(BI67="","",IF(BI67="Rara vez",0.2,IF(BI67="Improbable",0.4,IF(BI67="Posible",0.6,IF(BI67="Probable",0.8,IF(BI67="Casi seguro",1,))))))</f>
        <v>0.4</v>
      </c>
      <c r="BK67" s="360" t="str">
        <f>IFERROR(IF(AG67=5,"Moderado",IF(AG67=10,"Mayor",IF(AG67=20,"Catastrófico",0))),"")</f>
        <v>Moderado</v>
      </c>
      <c r="BL67" s="365">
        <f>IF(AH67="","",IF(AH67="Moderado",0.6,IF(AH67="Mayor",0.8,IF(AH67="Catastrófico",1,))))</f>
        <v>0.6</v>
      </c>
      <c r="BM67" s="360" t="str">
        <f>IF(OR(AND(KBI67="Rara vez",BK67="Moderado"),AND(BI67="Improbable",BK67="Moderado")),"Moderado",IF(OR(AND(BI67="Rara vez",BK67="Mayor"),AND(BI67="Improbable",BK67="Mayor"),AND(BI67="Posible",BK67="Moderado"),AND(BI67="Probable",BK67="Moderado")),"Alta",IF(OR(AND(BI67="Rara vez",BK67="Catastrófico"),AND(BI67="Improbable",BK67="Catastrófico"),AND(BI67="Posible",BK67="Catastrófico"),AND(BI67="Probable",BK67="Catastrófico"),AND(BI67="Casi seguro",BK67="Catastrófico"),AND(BI67="Posible",BK67="Moderado"),AND(BI67="Probable",BK67="Moderado"),AND(BI67="Casi seguro",BK67="Moderado"),AND(BI67="Posible",BK67="Mayor"),AND(BI67="Probable",BK67="Mayor"),AND(BI67="Casi seguro",BK67="Mayor")),"Extremo",)))</f>
        <v>Moderado</v>
      </c>
      <c r="BN67" s="82" t="s">
        <v>163</v>
      </c>
      <c r="BO67" s="146" t="s">
        <v>322</v>
      </c>
      <c r="BP67" s="145" t="s">
        <v>314</v>
      </c>
      <c r="BQ67" s="145" t="s">
        <v>316</v>
      </c>
      <c r="BR67" s="145" t="s">
        <v>315</v>
      </c>
      <c r="BS67" s="145" t="s">
        <v>314</v>
      </c>
      <c r="BT67" s="140">
        <v>45292</v>
      </c>
      <c r="BU67" s="140" t="s">
        <v>306</v>
      </c>
      <c r="BV67" s="87"/>
      <c r="BW67" s="87"/>
      <c r="BX67" s="9"/>
      <c r="BY67" s="9"/>
      <c r="BZ67" s="9"/>
      <c r="CA67" s="9"/>
      <c r="CB67" s="9"/>
      <c r="CC67" s="9"/>
      <c r="CD67" s="9"/>
      <c r="CE67" s="9"/>
      <c r="CF67" s="9"/>
      <c r="CG67" s="9"/>
      <c r="CH67" s="9"/>
      <c r="CI67" s="9"/>
      <c r="CJ67" s="9"/>
      <c r="CK67" s="9"/>
      <c r="CL67" s="9"/>
      <c r="CM67" s="9"/>
      <c r="CN67" s="9"/>
      <c r="CO67" s="9"/>
      <c r="CP67" s="9"/>
      <c r="CQ67" s="9"/>
    </row>
    <row r="68" spans="1:95" ht="111.75">
      <c r="A68" s="348"/>
      <c r="B68" s="348"/>
      <c r="C68" s="348"/>
      <c r="D68" s="348"/>
      <c r="E68" s="148" t="s">
        <v>321</v>
      </c>
      <c r="F68" s="148" t="s">
        <v>320</v>
      </c>
      <c r="G68" s="348"/>
      <c r="H68" s="348"/>
      <c r="I68" s="54" t="s">
        <v>139</v>
      </c>
      <c r="J68" s="368"/>
      <c r="K68" s="348"/>
      <c r="L68" s="348"/>
      <c r="M68" s="406"/>
      <c r="N68" s="406"/>
      <c r="O68" s="406"/>
      <c r="P68" s="406"/>
      <c r="Q68" s="406"/>
      <c r="R68" s="406"/>
      <c r="S68" s="406"/>
      <c r="T68" s="406"/>
      <c r="U68" s="406"/>
      <c r="V68" s="406"/>
      <c r="W68" s="406"/>
      <c r="X68" s="406"/>
      <c r="Y68" s="406"/>
      <c r="Z68" s="406"/>
      <c r="AA68" s="406"/>
      <c r="AB68" s="406"/>
      <c r="AC68" s="406"/>
      <c r="AD68" s="406"/>
      <c r="AE68" s="406"/>
      <c r="AF68" s="348"/>
      <c r="AG68" s="95">
        <v>5</v>
      </c>
      <c r="AH68" s="348"/>
      <c r="AI68" s="348"/>
      <c r="AJ68" s="348"/>
      <c r="AK68" s="87">
        <v>2</v>
      </c>
      <c r="AL68" s="147" t="s">
        <v>319</v>
      </c>
      <c r="AM68" s="92" t="s">
        <v>127</v>
      </c>
      <c r="AN68" s="92">
        <f t="shared" si="16"/>
        <v>15</v>
      </c>
      <c r="AO68" s="92" t="s">
        <v>126</v>
      </c>
      <c r="AP68" s="92">
        <f t="shared" si="17"/>
        <v>15</v>
      </c>
      <c r="AQ68" s="92" t="s">
        <v>125</v>
      </c>
      <c r="AR68" s="92">
        <f t="shared" si="18"/>
        <v>15</v>
      </c>
      <c r="AS68" s="92" t="s">
        <v>124</v>
      </c>
      <c r="AT68" s="92">
        <f t="shared" si="19"/>
        <v>15</v>
      </c>
      <c r="AU68" s="92" t="s">
        <v>123</v>
      </c>
      <c r="AV68" s="92">
        <f t="shared" si="20"/>
        <v>15</v>
      </c>
      <c r="AW68" s="92" t="s">
        <v>122</v>
      </c>
      <c r="AX68" s="92">
        <f t="shared" si="21"/>
        <v>15</v>
      </c>
      <c r="AY68" s="92" t="s">
        <v>121</v>
      </c>
      <c r="AZ68" s="92">
        <f t="shared" si="22"/>
        <v>15</v>
      </c>
      <c r="BA68" s="103">
        <f t="shared" si="24"/>
        <v>105</v>
      </c>
      <c r="BB68" s="92" t="str">
        <f t="shared" si="25"/>
        <v>Fuerte</v>
      </c>
      <c r="BC68" s="92" t="s">
        <v>318</v>
      </c>
      <c r="BD68" s="92">
        <f t="shared" si="26"/>
        <v>0</v>
      </c>
      <c r="BE68" s="100" t="str">
        <f t="shared" si="27"/>
        <v>Débil</v>
      </c>
      <c r="BF68" s="348"/>
      <c r="BG68" s="348"/>
      <c r="BH68" s="348"/>
      <c r="BI68" s="348"/>
      <c r="BJ68" s="348"/>
      <c r="BK68" s="348"/>
      <c r="BL68" s="348"/>
      <c r="BM68" s="348"/>
      <c r="BN68" s="82" t="s">
        <v>163</v>
      </c>
      <c r="BO68" s="146" t="s">
        <v>317</v>
      </c>
      <c r="BP68" s="145" t="s">
        <v>314</v>
      </c>
      <c r="BQ68" s="145" t="s">
        <v>316</v>
      </c>
      <c r="BR68" s="145" t="s">
        <v>315</v>
      </c>
      <c r="BS68" s="145" t="s">
        <v>314</v>
      </c>
      <c r="BT68" s="140">
        <v>45292</v>
      </c>
      <c r="BU68" s="140" t="s">
        <v>306</v>
      </c>
      <c r="BV68" s="87"/>
      <c r="BW68" s="87"/>
      <c r="BX68" s="9"/>
      <c r="BY68" s="9"/>
      <c r="BZ68" s="9"/>
      <c r="CA68" s="9"/>
      <c r="CB68" s="9"/>
      <c r="CC68" s="9"/>
      <c r="CD68" s="9"/>
      <c r="CE68" s="9"/>
      <c r="CF68" s="9"/>
      <c r="CG68" s="9"/>
      <c r="CH68" s="9"/>
      <c r="CI68" s="9"/>
      <c r="CJ68" s="9"/>
      <c r="CK68" s="9"/>
      <c r="CL68" s="9"/>
      <c r="CM68" s="9"/>
      <c r="CN68" s="9"/>
      <c r="CO68" s="9"/>
      <c r="CP68" s="9"/>
      <c r="CQ68" s="9"/>
    </row>
    <row r="69" spans="1:95" ht="78.75" customHeight="1">
      <c r="A69" s="348"/>
      <c r="B69" s="348"/>
      <c r="C69" s="348"/>
      <c r="D69" s="348"/>
      <c r="E69" s="97"/>
      <c r="F69" s="97"/>
      <c r="G69" s="348"/>
      <c r="H69" s="348"/>
      <c r="I69" s="54" t="s">
        <v>158</v>
      </c>
      <c r="J69" s="368"/>
      <c r="K69" s="348"/>
      <c r="L69" s="348"/>
      <c r="M69" s="406"/>
      <c r="N69" s="406"/>
      <c r="O69" s="406"/>
      <c r="P69" s="406"/>
      <c r="Q69" s="406"/>
      <c r="R69" s="406"/>
      <c r="S69" s="406"/>
      <c r="T69" s="406"/>
      <c r="U69" s="406"/>
      <c r="V69" s="406"/>
      <c r="W69" s="406"/>
      <c r="X69" s="406"/>
      <c r="Y69" s="406"/>
      <c r="Z69" s="406"/>
      <c r="AA69" s="406"/>
      <c r="AB69" s="406"/>
      <c r="AC69" s="406"/>
      <c r="AD69" s="406"/>
      <c r="AE69" s="406"/>
      <c r="AF69" s="348"/>
      <c r="AG69" s="95">
        <v>5</v>
      </c>
      <c r="AH69" s="348"/>
      <c r="AI69" s="348"/>
      <c r="AJ69" s="348"/>
      <c r="AK69" s="87">
        <v>3</v>
      </c>
      <c r="AL69" s="93" t="s">
        <v>311</v>
      </c>
      <c r="AM69" s="92"/>
      <c r="AN69" s="92" t="str">
        <f t="shared" si="16"/>
        <v/>
      </c>
      <c r="AO69" s="92"/>
      <c r="AP69" s="92" t="str">
        <f t="shared" si="17"/>
        <v/>
      </c>
      <c r="AQ69" s="92"/>
      <c r="AR69" s="92" t="str">
        <f t="shared" si="18"/>
        <v/>
      </c>
      <c r="AS69" s="92"/>
      <c r="AT69" s="92" t="str">
        <f t="shared" si="19"/>
        <v/>
      </c>
      <c r="AU69" s="92"/>
      <c r="AV69" s="92" t="str">
        <f t="shared" si="20"/>
        <v/>
      </c>
      <c r="AW69" s="92"/>
      <c r="AX69" s="92" t="str">
        <f t="shared" si="21"/>
        <v/>
      </c>
      <c r="AY69" s="92"/>
      <c r="AZ69" s="92" t="str">
        <f t="shared" si="22"/>
        <v/>
      </c>
      <c r="BA69" s="103"/>
      <c r="BB69" s="92"/>
      <c r="BC69" s="92"/>
      <c r="BD69" s="92"/>
      <c r="BE69" s="100"/>
      <c r="BF69" s="348"/>
      <c r="BG69" s="348"/>
      <c r="BH69" s="348"/>
      <c r="BI69" s="348"/>
      <c r="BJ69" s="348"/>
      <c r="BK69" s="348"/>
      <c r="BL69" s="348"/>
      <c r="BM69" s="348"/>
      <c r="BN69" s="100" t="s">
        <v>163</v>
      </c>
      <c r="BO69" s="142" t="s">
        <v>313</v>
      </c>
      <c r="BP69" s="141" t="s">
        <v>307</v>
      </c>
      <c r="BQ69" s="141" t="s">
        <v>309</v>
      </c>
      <c r="BR69" s="141" t="s">
        <v>308</v>
      </c>
      <c r="BS69" s="141" t="s">
        <v>307</v>
      </c>
      <c r="BT69" s="140">
        <v>45292</v>
      </c>
      <c r="BU69" s="140" t="s">
        <v>306</v>
      </c>
      <c r="BV69" s="97"/>
      <c r="BW69" s="87"/>
      <c r="BX69" s="9"/>
      <c r="BY69" s="9"/>
      <c r="BZ69" s="9"/>
      <c r="CA69" s="9"/>
      <c r="CB69" s="9"/>
      <c r="CC69" s="9"/>
      <c r="CD69" s="9"/>
      <c r="CE69" s="9"/>
      <c r="CF69" s="9"/>
      <c r="CG69" s="9"/>
      <c r="CH69" s="9"/>
      <c r="CI69" s="9"/>
      <c r="CJ69" s="9"/>
      <c r="CK69" s="9"/>
      <c r="CL69" s="9"/>
      <c r="CM69" s="9"/>
      <c r="CN69" s="9"/>
      <c r="CO69" s="9"/>
      <c r="CP69" s="9"/>
      <c r="CQ69" s="9"/>
    </row>
    <row r="70" spans="1:95" ht="78.75" customHeight="1">
      <c r="A70" s="348"/>
      <c r="B70" s="348"/>
      <c r="C70" s="348"/>
      <c r="D70" s="348"/>
      <c r="E70" s="97"/>
      <c r="F70" s="97"/>
      <c r="G70" s="348"/>
      <c r="H70" s="348"/>
      <c r="I70" s="144" t="s">
        <v>140</v>
      </c>
      <c r="J70" s="368"/>
      <c r="K70" s="348"/>
      <c r="L70" s="348"/>
      <c r="M70" s="406"/>
      <c r="N70" s="406"/>
      <c r="O70" s="406"/>
      <c r="P70" s="406"/>
      <c r="Q70" s="406"/>
      <c r="R70" s="406"/>
      <c r="S70" s="406"/>
      <c r="T70" s="406"/>
      <c r="U70" s="406"/>
      <c r="V70" s="406"/>
      <c r="W70" s="406"/>
      <c r="X70" s="406"/>
      <c r="Y70" s="406"/>
      <c r="Z70" s="406"/>
      <c r="AA70" s="406"/>
      <c r="AB70" s="406"/>
      <c r="AC70" s="406"/>
      <c r="AD70" s="406"/>
      <c r="AE70" s="406"/>
      <c r="AF70" s="348"/>
      <c r="AG70" s="95"/>
      <c r="AH70" s="348"/>
      <c r="AI70" s="348"/>
      <c r="AJ70" s="348"/>
      <c r="AK70" s="87"/>
      <c r="AL70" s="143" t="s">
        <v>157</v>
      </c>
      <c r="AM70" s="92"/>
      <c r="AN70" s="92"/>
      <c r="AO70" s="92"/>
      <c r="AP70" s="92"/>
      <c r="AQ70" s="92"/>
      <c r="AR70" s="92"/>
      <c r="AS70" s="92"/>
      <c r="AT70" s="92"/>
      <c r="AU70" s="92"/>
      <c r="AV70" s="92"/>
      <c r="AW70" s="92"/>
      <c r="AX70" s="92"/>
      <c r="AY70" s="92"/>
      <c r="AZ70" s="92"/>
      <c r="BA70" s="103"/>
      <c r="BB70" s="92"/>
      <c r="BC70" s="92"/>
      <c r="BD70" s="92"/>
      <c r="BE70" s="100"/>
      <c r="BF70" s="348"/>
      <c r="BG70" s="348"/>
      <c r="BH70" s="348"/>
      <c r="BI70" s="348"/>
      <c r="BJ70" s="348"/>
      <c r="BK70" s="348"/>
      <c r="BL70" s="348"/>
      <c r="BM70" s="348"/>
      <c r="BN70" s="100" t="s">
        <v>163</v>
      </c>
      <c r="BO70" s="142" t="s">
        <v>312</v>
      </c>
      <c r="BP70" s="141" t="s">
        <v>307</v>
      </c>
      <c r="BQ70" s="141" t="s">
        <v>309</v>
      </c>
      <c r="BR70" s="141" t="s">
        <v>308</v>
      </c>
      <c r="BS70" s="141" t="s">
        <v>307</v>
      </c>
      <c r="BT70" s="140">
        <v>45292</v>
      </c>
      <c r="BU70" s="140" t="s">
        <v>306</v>
      </c>
      <c r="BV70" s="97"/>
      <c r="BW70" s="87"/>
      <c r="BX70" s="9"/>
      <c r="BY70" s="9"/>
      <c r="BZ70" s="9"/>
      <c r="CA70" s="9"/>
      <c r="CB70" s="9"/>
      <c r="CC70" s="9"/>
      <c r="CD70" s="9"/>
      <c r="CE70" s="9"/>
      <c r="CF70" s="9"/>
      <c r="CG70" s="9"/>
      <c r="CH70" s="9"/>
      <c r="CI70" s="9"/>
      <c r="CJ70" s="9"/>
      <c r="CK70" s="9"/>
      <c r="CL70" s="9"/>
      <c r="CM70" s="9"/>
      <c r="CN70" s="9"/>
      <c r="CO70" s="9"/>
      <c r="CP70" s="9"/>
      <c r="CQ70" s="9"/>
    </row>
    <row r="71" spans="1:95" ht="78.75" customHeight="1">
      <c r="A71" s="348"/>
      <c r="B71" s="348"/>
      <c r="C71" s="348"/>
      <c r="D71" s="348"/>
      <c r="E71" s="97"/>
      <c r="F71" s="97"/>
      <c r="G71" s="348"/>
      <c r="H71" s="348"/>
      <c r="I71" s="54"/>
      <c r="J71" s="368"/>
      <c r="K71" s="348"/>
      <c r="L71" s="348"/>
      <c r="M71" s="406"/>
      <c r="N71" s="406"/>
      <c r="O71" s="406"/>
      <c r="P71" s="406"/>
      <c r="Q71" s="406"/>
      <c r="R71" s="406"/>
      <c r="S71" s="406"/>
      <c r="T71" s="406"/>
      <c r="U71" s="406"/>
      <c r="V71" s="406"/>
      <c r="W71" s="406"/>
      <c r="X71" s="406"/>
      <c r="Y71" s="406"/>
      <c r="Z71" s="406"/>
      <c r="AA71" s="406"/>
      <c r="AB71" s="406"/>
      <c r="AC71" s="406"/>
      <c r="AD71" s="406"/>
      <c r="AE71" s="406"/>
      <c r="AF71" s="348"/>
      <c r="AG71" s="95">
        <v>5</v>
      </c>
      <c r="AH71" s="348"/>
      <c r="AI71" s="348"/>
      <c r="AJ71" s="348"/>
      <c r="AK71" s="87">
        <v>4</v>
      </c>
      <c r="AL71" s="93" t="s">
        <v>311</v>
      </c>
      <c r="AM71" s="92"/>
      <c r="AN71" s="92" t="str">
        <f t="shared" ref="AN71:AN89" si="29">IF(AM71="","",IF(AM71="Asignado",15,IF(AM71="No asignado",0,)))</f>
        <v/>
      </c>
      <c r="AO71" s="92"/>
      <c r="AP71" s="92" t="str">
        <f t="shared" ref="AP71:AP89" si="30">IF(AO71="","",IF(AO71="Adecuado",15,IF(AO71="Inadecuado",0,)))</f>
        <v/>
      </c>
      <c r="AQ71" s="92"/>
      <c r="AR71" s="92" t="str">
        <f t="shared" ref="AR71:AR89" si="31">IF(AQ71="","",IF(AQ71="Oportuna",15,IF(AQ71="Inoportuna",0,)))</f>
        <v/>
      </c>
      <c r="AS71" s="92"/>
      <c r="AT71" s="92" t="str">
        <f t="shared" ref="AT71:AT89" si="32">IF(AS71="","",IF(AS71="Prevenir",15,IF(AS71="Detectar",10,IF(AS71="No es un control",0,))))</f>
        <v/>
      </c>
      <c r="AU71" s="92"/>
      <c r="AV71" s="92" t="str">
        <f t="shared" ref="AV71:AV89" si="33">IF(AU71="","",IF(AU71="Confiable",15,IF(AU71="No confiable",0,)))</f>
        <v/>
      </c>
      <c r="AW71" s="92"/>
      <c r="AX71" s="92" t="str">
        <f t="shared" ref="AX71:AX89" si="34">IF(AW71="","",IF(AW71="Se investigan y  resuelven oportunamente",15,IF(AW71="No se investigan y resuelven oportunamente",0,)))</f>
        <v/>
      </c>
      <c r="AY71" s="92"/>
      <c r="AZ71" s="92" t="str">
        <f t="shared" ref="AZ71:AZ89" si="35">IF(AY71="","",IF(AY71="Completa",15,IF(AY71="Incompleta",10,IF(AY71="No existe",0,))))</f>
        <v/>
      </c>
      <c r="BA71" s="103"/>
      <c r="BB71" s="92"/>
      <c r="BC71" s="92"/>
      <c r="BD71" s="92"/>
      <c r="BE71" s="100"/>
      <c r="BF71" s="348"/>
      <c r="BG71" s="348"/>
      <c r="BH71" s="348"/>
      <c r="BI71" s="348"/>
      <c r="BJ71" s="348"/>
      <c r="BK71" s="348"/>
      <c r="BL71" s="348"/>
      <c r="BM71" s="348"/>
      <c r="BN71" s="100" t="s">
        <v>163</v>
      </c>
      <c r="BO71" s="142" t="s">
        <v>310</v>
      </c>
      <c r="BP71" s="141" t="s">
        <v>307</v>
      </c>
      <c r="BQ71" s="141" t="s">
        <v>309</v>
      </c>
      <c r="BR71" s="141" t="s">
        <v>308</v>
      </c>
      <c r="BS71" s="141" t="s">
        <v>307</v>
      </c>
      <c r="BT71" s="140">
        <v>45292</v>
      </c>
      <c r="BU71" s="140" t="s">
        <v>306</v>
      </c>
      <c r="BV71" s="130"/>
      <c r="BW71" s="87"/>
      <c r="BX71" s="9"/>
      <c r="BY71" s="9"/>
      <c r="BZ71" s="9"/>
      <c r="CA71" s="9"/>
      <c r="CB71" s="9"/>
      <c r="CC71" s="9"/>
      <c r="CD71" s="9"/>
      <c r="CE71" s="9"/>
      <c r="CF71" s="9"/>
      <c r="CG71" s="9"/>
      <c r="CH71" s="9"/>
      <c r="CI71" s="9"/>
      <c r="CJ71" s="9"/>
      <c r="CK71" s="9"/>
      <c r="CL71" s="9"/>
      <c r="CM71" s="9"/>
      <c r="CN71" s="9"/>
      <c r="CO71" s="9"/>
      <c r="CP71" s="9"/>
      <c r="CQ71" s="9"/>
    </row>
    <row r="72" spans="1:95" ht="379.5">
      <c r="A72" s="96">
        <v>17</v>
      </c>
      <c r="B72" s="96" t="s">
        <v>301</v>
      </c>
      <c r="C72" s="96" t="s">
        <v>300</v>
      </c>
      <c r="D72" s="96" t="s">
        <v>299</v>
      </c>
      <c r="E72" s="97" t="s">
        <v>305</v>
      </c>
      <c r="F72" s="97" t="s">
        <v>304</v>
      </c>
      <c r="G72" s="96" t="s">
        <v>303</v>
      </c>
      <c r="H72" s="96" t="s">
        <v>166</v>
      </c>
      <c r="I72" s="96" t="s">
        <v>150</v>
      </c>
      <c r="J72" s="96">
        <v>4</v>
      </c>
      <c r="K72" s="105" t="s">
        <v>295</v>
      </c>
      <c r="L72" s="102">
        <v>0.8</v>
      </c>
      <c r="M72" s="102" t="s">
        <v>130</v>
      </c>
      <c r="N72" s="102" t="s">
        <v>129</v>
      </c>
      <c r="O72" s="102" t="s">
        <v>130</v>
      </c>
      <c r="P72" s="102" t="s">
        <v>129</v>
      </c>
      <c r="Q72" s="102" t="s">
        <v>129</v>
      </c>
      <c r="R72" s="102" t="s">
        <v>130</v>
      </c>
      <c r="S72" s="102" t="s">
        <v>129</v>
      </c>
      <c r="T72" s="102" t="s">
        <v>129</v>
      </c>
      <c r="U72" s="102" t="s">
        <v>129</v>
      </c>
      <c r="V72" s="102" t="s">
        <v>130</v>
      </c>
      <c r="W72" s="102" t="s">
        <v>130</v>
      </c>
      <c r="X72" s="102" t="s">
        <v>130</v>
      </c>
      <c r="Y72" s="102" t="s">
        <v>130</v>
      </c>
      <c r="Z72" s="102" t="s">
        <v>130</v>
      </c>
      <c r="AA72" s="102" t="s">
        <v>129</v>
      </c>
      <c r="AB72" s="102" t="s">
        <v>129</v>
      </c>
      <c r="AC72" s="102" t="s">
        <v>129</v>
      </c>
      <c r="AD72" s="102" t="s">
        <v>129</v>
      </c>
      <c r="AE72" s="102" t="s">
        <v>129</v>
      </c>
      <c r="AF72" s="106">
        <f>IF(AB72="Si","19",COUNTIF(M72:AE72,"si"))</f>
        <v>8</v>
      </c>
      <c r="AG72" s="95">
        <f t="shared" ref="AG72:AG89" si="36">VALUE(IF(AF72&lt;=5,5,IF(AND(AF72&gt;5,AF72&lt;=11),10,IF(AF72&gt;11,20,0))))</f>
        <v>10</v>
      </c>
      <c r="AH72" s="105" t="str">
        <f>IF(AG72=5,"Moderado",IF(AG72=10,"Mayor",IF(AG72=20,"Catastrófico",0)))</f>
        <v>Mayor</v>
      </c>
      <c r="AI72" s="102">
        <v>0.6</v>
      </c>
      <c r="AJ72" s="105"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139">
        <v>1</v>
      </c>
      <c r="AL72" s="73" t="s">
        <v>302</v>
      </c>
      <c r="AM72" s="92" t="s">
        <v>127</v>
      </c>
      <c r="AN72" s="92">
        <f t="shared" si="29"/>
        <v>15</v>
      </c>
      <c r="AO72" s="92" t="s">
        <v>126</v>
      </c>
      <c r="AP72" s="92">
        <f t="shared" si="30"/>
        <v>15</v>
      </c>
      <c r="AQ72" s="92" t="s">
        <v>125</v>
      </c>
      <c r="AR72" s="92">
        <f t="shared" si="31"/>
        <v>15</v>
      </c>
      <c r="AS72" s="92" t="s">
        <v>124</v>
      </c>
      <c r="AT72" s="92">
        <f t="shared" si="32"/>
        <v>15</v>
      </c>
      <c r="AU72" s="92" t="s">
        <v>123</v>
      </c>
      <c r="AV72" s="92">
        <f t="shared" si="33"/>
        <v>15</v>
      </c>
      <c r="AW72" s="92" t="s">
        <v>122</v>
      </c>
      <c r="AX72" s="92">
        <f t="shared" si="34"/>
        <v>15</v>
      </c>
      <c r="AY72" s="92" t="s">
        <v>121</v>
      </c>
      <c r="AZ72" s="92">
        <f t="shared" si="35"/>
        <v>15</v>
      </c>
      <c r="BA72" s="103">
        <f>SUM(AN72,AP72,AR72,AT72,AV72,AX72,AZ72)</f>
        <v>105</v>
      </c>
      <c r="BB72" s="92" t="str">
        <f>IF(BA72&gt;=96,"Fuerte",IF(AND(BA72&gt;=86, BA72&lt;96),"Moderado",IF(BA72&lt;86,"Débil")))</f>
        <v>Fuerte</v>
      </c>
      <c r="BC72" s="92" t="s">
        <v>120</v>
      </c>
      <c r="BD72" s="92">
        <f>VALUE(IF(OR(AND(BB72="Fuerte",BC72="Fuerte")),"100",IF(OR(AND(BB72="Fuerte",BC72="Moderado"),AND(BB72="Moderado",BC72="Fuerte"),AND(BB72="Moderado",BC72="Moderado")),"50",IF(OR(AND(BB72="Fuerte",BC72="Débil"),AND(BB72="Moderado",BC72="Débil"),AND(BB72="Débil",BC72="Fuerte"),AND(BB72="Débil",BC72="Moderado"),AND(BB72="Débil",BC72="Débil")),"0",))))</f>
        <v>100</v>
      </c>
      <c r="BE72" s="100" t="str">
        <f>IF(BD72=100,"Fuerte",IF(BD72=50,"Moderado",IF(BD72=0,"Débil")))</f>
        <v>Fuerte</v>
      </c>
      <c r="BF72" s="100">
        <f>AVERAGE(BD72:BD72)</f>
        <v>100</v>
      </c>
      <c r="BG72" s="100" t="str">
        <f>IF(BF72=100,"Fuerte",IF(AND(BF72&lt;=99, BF72&gt;=50),"Moderado",IF(BF72&lt;50,"Débil")))</f>
        <v>Fuerte</v>
      </c>
      <c r="BH72" s="101">
        <f>IF(BG72="Fuerte",(J72-2),IF(BG72="Moderado",(J72-1), IF(BG72="Débil",((J72-0)))))</f>
        <v>2</v>
      </c>
      <c r="BI72" s="101" t="str">
        <f>IF(BH72&lt;=0,"Rara vez",IF(BH72=1,"Rara vez",IF(BH72=2,"Improbable",IF(BH72=3,"Posible",IF(BH72=4,"Probable",IF(BH72=5,"Casi Seguro"))))))</f>
        <v>Improbable</v>
      </c>
      <c r="BJ72" s="102">
        <v>0.8</v>
      </c>
      <c r="BK72" s="101" t="str">
        <f>IFERROR(IF(AG72=5,"Moderado",IF(AG72=10,"Mayor",IF(AG72=20,"Catastrófico",0))),"")</f>
        <v>Mayor</v>
      </c>
      <c r="BL72" s="102">
        <f>IF(AH72="","",IF(AH72="Moderado",0.6,IF(AH72="Mayor",0.8,IF(AH72="Catastrófico",1,))))</f>
        <v>0.8</v>
      </c>
      <c r="BM72" s="101"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Alta</v>
      </c>
      <c r="BN72" s="82" t="s">
        <v>163</v>
      </c>
      <c r="BO72" s="87"/>
      <c r="BP72" s="87"/>
      <c r="BQ72" s="87"/>
      <c r="BR72" s="87"/>
      <c r="BS72" s="87"/>
      <c r="BT72" s="125"/>
      <c r="BU72" s="125"/>
      <c r="BV72" s="121"/>
      <c r="BW72" s="87"/>
      <c r="BX72" s="9"/>
      <c r="BY72" s="9"/>
      <c r="BZ72" s="9"/>
      <c r="CA72" s="9"/>
      <c r="CB72" s="9"/>
      <c r="CC72" s="9"/>
      <c r="CD72" s="9"/>
      <c r="CE72" s="9"/>
      <c r="CF72" s="9"/>
      <c r="CG72" s="9"/>
      <c r="CH72" s="9"/>
      <c r="CI72" s="9"/>
      <c r="CJ72" s="9"/>
      <c r="CK72" s="9"/>
      <c r="CL72" s="9"/>
      <c r="CM72" s="9"/>
      <c r="CN72" s="9"/>
      <c r="CO72" s="9"/>
      <c r="CP72" s="9"/>
      <c r="CQ72" s="9"/>
    </row>
    <row r="73" spans="1:95" ht="379.5">
      <c r="A73" s="96">
        <v>18</v>
      </c>
      <c r="B73" s="96" t="s">
        <v>301</v>
      </c>
      <c r="C73" s="96" t="s">
        <v>300</v>
      </c>
      <c r="D73" s="96" t="s">
        <v>299</v>
      </c>
      <c r="E73" s="97" t="s">
        <v>298</v>
      </c>
      <c r="F73" s="97" t="s">
        <v>297</v>
      </c>
      <c r="G73" s="96" t="s">
        <v>296</v>
      </c>
      <c r="H73" s="96" t="s">
        <v>166</v>
      </c>
      <c r="I73" s="96" t="s">
        <v>150</v>
      </c>
      <c r="J73" s="96">
        <v>4</v>
      </c>
      <c r="K73" s="105" t="s">
        <v>295</v>
      </c>
      <c r="L73" s="102">
        <v>0.8</v>
      </c>
      <c r="M73" s="102" t="s">
        <v>130</v>
      </c>
      <c r="N73" s="102" t="s">
        <v>130</v>
      </c>
      <c r="O73" s="102" t="s">
        <v>130</v>
      </c>
      <c r="P73" s="102" t="s">
        <v>129</v>
      </c>
      <c r="Q73" s="102" t="s">
        <v>129</v>
      </c>
      <c r="R73" s="102" t="s">
        <v>130</v>
      </c>
      <c r="S73" s="102" t="s">
        <v>130</v>
      </c>
      <c r="T73" s="102" t="s">
        <v>129</v>
      </c>
      <c r="U73" s="102" t="s">
        <v>129</v>
      </c>
      <c r="V73" s="102" t="s">
        <v>129</v>
      </c>
      <c r="W73" s="102" t="s">
        <v>130</v>
      </c>
      <c r="X73" s="102" t="s">
        <v>130</v>
      </c>
      <c r="Y73" s="102" t="s">
        <v>130</v>
      </c>
      <c r="Z73" s="102" t="s">
        <v>129</v>
      </c>
      <c r="AA73" s="102" t="s">
        <v>130</v>
      </c>
      <c r="AB73" s="102" t="s">
        <v>129</v>
      </c>
      <c r="AC73" s="102" t="s">
        <v>129</v>
      </c>
      <c r="AD73" s="102" t="s">
        <v>129</v>
      </c>
      <c r="AE73" s="102" t="s">
        <v>129</v>
      </c>
      <c r="AF73" s="106">
        <f>IF(AB73="Si","19",COUNTIF(M73:AE73,"si"))</f>
        <v>9</v>
      </c>
      <c r="AG73" s="95">
        <f t="shared" si="36"/>
        <v>10</v>
      </c>
      <c r="AH73" s="105" t="str">
        <f>IF(AG73=5,"Moderado",IF(AG73=10,"Mayor",IF(AG73=20,"Catastrófico",0)))</f>
        <v>Mayor</v>
      </c>
      <c r="AI73" s="102">
        <v>0.8</v>
      </c>
      <c r="AJ73" s="105" t="str">
        <f>IF(OR(AND(K73="Rara vez",AH73="Moderado"),AND(K73="Improbable",AH73="Moderado")),"Moderado",IF(OR(AND(K73="Rara vez",AH73="Mayor"),AND(K73="Improbable",AH73="Mayor"),AND(K73="Posible",AH73="Moderado"),AND(K73="Probable",AH73="Moderado")),"Alta",IF(OR(AND(K73="Rara vez",AH73="Catastrófico"),AND(K73="Improbable",AH73="Catastrófico"),AND(K73="Posible",AH73="Catastrófico"),AND(K73="Probable",AH73="Catastrófico"),AND(K73="Casi seguro",AH73="Catastrófico"),AND(K73="Posible",AH73="Moderado"),AND(K73="Probable",AH73="Moderado"),AND(K73="Casi seguro",AH73="Moderado"),AND(K73="Posible",AH73="Mayor"),AND(K73="Probable",AH73="Mayor"),AND(K73="Casi seguro",AH73="Mayor")),"Extremo",)))</f>
        <v>Extremo</v>
      </c>
      <c r="AK73" s="139">
        <v>1</v>
      </c>
      <c r="AL73" s="73" t="s">
        <v>294</v>
      </c>
      <c r="AM73" s="92" t="s">
        <v>127</v>
      </c>
      <c r="AN73" s="92">
        <f t="shared" si="29"/>
        <v>15</v>
      </c>
      <c r="AO73" s="92" t="s">
        <v>126</v>
      </c>
      <c r="AP73" s="92">
        <f t="shared" si="30"/>
        <v>15</v>
      </c>
      <c r="AQ73" s="92" t="s">
        <v>125</v>
      </c>
      <c r="AR73" s="92">
        <f t="shared" si="31"/>
        <v>15</v>
      </c>
      <c r="AS73" s="92" t="s">
        <v>124</v>
      </c>
      <c r="AT73" s="92">
        <f t="shared" si="32"/>
        <v>15</v>
      </c>
      <c r="AU73" s="92" t="s">
        <v>123</v>
      </c>
      <c r="AV73" s="92">
        <f t="shared" si="33"/>
        <v>15</v>
      </c>
      <c r="AW73" s="92" t="s">
        <v>122</v>
      </c>
      <c r="AX73" s="92">
        <f t="shared" si="34"/>
        <v>15</v>
      </c>
      <c r="AY73" s="92" t="s">
        <v>121</v>
      </c>
      <c r="AZ73" s="92">
        <f t="shared" si="35"/>
        <v>15</v>
      </c>
      <c r="BA73" s="103">
        <f>SUM(AN73,AP73,AR73,AT73,AV73,AX73,AZ73)</f>
        <v>105</v>
      </c>
      <c r="BB73" s="92" t="str">
        <f>IF(BA73&gt;=96,"Fuerte",IF(AND(BA73&gt;=86, BA73&lt;96),"Moderado",IF(BA73&lt;86,"Débil")))</f>
        <v>Fuerte</v>
      </c>
      <c r="BC73" s="92" t="s">
        <v>120</v>
      </c>
      <c r="BD73" s="92">
        <f>VALUE(IF(OR(AND(BB73="Fuerte",BC73="Fuerte")),"100",IF(OR(AND(BB73="Fuerte",BC73="Moderado"),AND(BB73="Moderado",BC73="Fuerte"),AND(BB73="Moderado",BC73="Moderado")),"50",IF(OR(AND(BB73="Fuerte",BC73="Débil"),AND(BB73="Moderado",BC73="Débil"),AND(BB73="Débil",BC73="Fuerte"),AND(BB73="Débil",BC73="Moderado"),AND(BB73="Débil",BC73="Débil")),"0",))))</f>
        <v>100</v>
      </c>
      <c r="BE73" s="100" t="str">
        <f>IF(BD73=100,"Fuerte",IF(BD73=50,"Moderado",IF(BD73=0,"Débil")))</f>
        <v>Fuerte</v>
      </c>
      <c r="BF73" s="100">
        <f>AVERAGE(BD73:BD73)</f>
        <v>100</v>
      </c>
      <c r="BG73" s="100" t="str">
        <f>IF(BF73=100,"Fuerte",IF(AND(BF73&lt;=99, BF73&gt;=50),"Moderado",IF(BF73&lt;50,"Débil")))</f>
        <v>Fuerte</v>
      </c>
      <c r="BH73" s="101">
        <f>IF(BG73="Fuerte",(J73-2),IF(BG73="Moderado",(J73-1), IF(BG73="Débil",((J73-0)))))</f>
        <v>2</v>
      </c>
      <c r="BI73" s="101" t="str">
        <f>IF(BH73&lt;=0,"Rara vez",IF(BH73=1,"Rara vez",IF(BH73=2,"Improbable",IF(BH73=3,"Posible",IF(BH73=4,"Probable",IF(BH73=5,"Casi Seguro"))))))</f>
        <v>Improbable</v>
      </c>
      <c r="BJ73" s="102">
        <v>1.8</v>
      </c>
      <c r="BK73" s="101" t="str">
        <f>IFERROR(IF(AG73=5,"Moderado",IF(AG73=10,"Mayor",IF(AG73=20,"Catastrófico",0))),"")</f>
        <v>Mayor</v>
      </c>
      <c r="BL73" s="102">
        <f>IF(AH73="","",IF(AH73="Moderado",0.6,IF(AH73="Mayor",0.8,IF(AH73="Catastrófico",1,))))</f>
        <v>0.8</v>
      </c>
      <c r="BM73" s="101" t="str">
        <f>IF(OR(AND(KBI73="Rara vez",BK73="Moderado"),AND(BI73="Improbable",BK73="Moderado")),"Moderado",IF(OR(AND(BI73="Rara vez",BK73="Mayor"),AND(BI73="Improbable",BK73="Mayor"),AND(BI73="Posible",BK73="Moderado"),AND(BI73="Probable",BK73="Moderado")),"Alta",IF(OR(AND(BI73="Rara vez",BK73="Catastrófico"),AND(BI73="Improbable",BK73="Catastrófico"),AND(BI73="Posible",BK73="Catastrófico"),AND(BI73="Probable",BK73="Catastrófico"),AND(BI73="Casi seguro",BK73="Catastrófico"),AND(BI73="Posible",BK73="Moderado"),AND(BI73="Probable",BK73="Moderado"),AND(BI73="Casi seguro",BK73="Moderado"),AND(BI73="Posible",BK73="Mayor"),AND(BI73="Probable",BK73="Mayor"),AND(BI73="Casi seguro",BK73="Mayor")),"Extremo",)))</f>
        <v>Alta</v>
      </c>
      <c r="BN73" s="82" t="s">
        <v>163</v>
      </c>
      <c r="BO73" s="87"/>
      <c r="BP73" s="87"/>
      <c r="BQ73" s="87"/>
      <c r="BR73" s="87"/>
      <c r="BS73" s="87"/>
      <c r="BT73" s="88"/>
      <c r="BU73" s="88"/>
      <c r="BV73" s="87"/>
      <c r="BW73" s="87"/>
      <c r="BX73" s="9"/>
      <c r="BY73" s="9"/>
      <c r="BZ73" s="9"/>
      <c r="CA73" s="9"/>
      <c r="CB73" s="9"/>
      <c r="CC73" s="9"/>
      <c r="CD73" s="9"/>
      <c r="CE73" s="9"/>
      <c r="CF73" s="9"/>
      <c r="CG73" s="9"/>
      <c r="CH73" s="9"/>
      <c r="CI73" s="9"/>
      <c r="CJ73" s="9"/>
      <c r="CK73" s="9"/>
      <c r="CL73" s="9"/>
      <c r="CM73" s="9"/>
      <c r="CN73" s="9"/>
      <c r="CO73" s="9"/>
      <c r="CP73" s="9"/>
      <c r="CQ73" s="9"/>
    </row>
    <row r="74" spans="1:95" ht="94.5" customHeight="1">
      <c r="A74" s="366">
        <v>19</v>
      </c>
      <c r="B74" s="366" t="s">
        <v>288</v>
      </c>
      <c r="C74" s="407" t="s">
        <v>287</v>
      </c>
      <c r="D74" s="407" t="s">
        <v>286</v>
      </c>
      <c r="E74" s="97" t="s">
        <v>293</v>
      </c>
      <c r="F74" s="408" t="s">
        <v>292</v>
      </c>
      <c r="G74" s="409" t="s">
        <v>291</v>
      </c>
      <c r="H74" s="366" t="s">
        <v>166</v>
      </c>
      <c r="I74" s="134" t="s">
        <v>150</v>
      </c>
      <c r="J74" s="407">
        <v>1</v>
      </c>
      <c r="K74" s="345" t="str">
        <f>IF(J74&lt;=0,"",IF(J74=1,"Rara vez",IF(J74=2,"Improbable",IF(J74=3,"Posible",IF(J74=4,"Probable",IF(J74=5,"Casi Seguro"))))))</f>
        <v>Rara vez</v>
      </c>
      <c r="L74" s="365">
        <f>IF(K74="","",IF(K74="Rara vez",0.2,IF(K74="Improbable",0.4,IF(K74="Posible",0.6,IF(K74="Probable",0.8,IF(K74="Casi seguro",1,))))))</f>
        <v>0.2</v>
      </c>
      <c r="M74" s="407" t="s">
        <v>130</v>
      </c>
      <c r="N74" s="407" t="s">
        <v>130</v>
      </c>
      <c r="O74" s="407" t="s">
        <v>129</v>
      </c>
      <c r="P74" s="407" t="s">
        <v>129</v>
      </c>
      <c r="Q74" s="407" t="s">
        <v>130</v>
      </c>
      <c r="R74" s="407" t="s">
        <v>130</v>
      </c>
      <c r="S74" s="407" t="s">
        <v>129</v>
      </c>
      <c r="T74" s="407" t="s">
        <v>129</v>
      </c>
      <c r="U74" s="407" t="s">
        <v>129</v>
      </c>
      <c r="V74" s="407" t="s">
        <v>130</v>
      </c>
      <c r="W74" s="407" t="s">
        <v>130</v>
      </c>
      <c r="X74" s="407" t="s">
        <v>130</v>
      </c>
      <c r="Y74" s="407" t="s">
        <v>130</v>
      </c>
      <c r="Z74" s="407" t="s">
        <v>130</v>
      </c>
      <c r="AA74" s="407" t="s">
        <v>129</v>
      </c>
      <c r="AB74" s="407" t="s">
        <v>129</v>
      </c>
      <c r="AC74" s="407" t="s">
        <v>129</v>
      </c>
      <c r="AD74" s="407" t="s">
        <v>129</v>
      </c>
      <c r="AE74" s="407" t="s">
        <v>129</v>
      </c>
      <c r="AF74" s="367">
        <f>IF(AB74="Si","19",COUNTIF(M74:AE75,"si"))</f>
        <v>9</v>
      </c>
      <c r="AG74" s="95">
        <f t="shared" si="36"/>
        <v>10</v>
      </c>
      <c r="AH74" s="345" t="str">
        <f>IF(AG74=5,"Moderado",IF(AG74=10,"Mayor",IF(AG74=20,"Catastrófico",0)))</f>
        <v>Mayor</v>
      </c>
      <c r="AI74" s="365">
        <f>IF(AH74="","",IF(AH74="Leve",0.2,IF(AH74="Menor",0.4,IF(AH74="Moderado",0.6,IF(AH74="Mayor",0.8,IF(AH74="Catastrófico",1,))))))</f>
        <v>0.8</v>
      </c>
      <c r="AJ74" s="345"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Alta</v>
      </c>
      <c r="AK74" s="87">
        <v>1</v>
      </c>
      <c r="AL74" s="138" t="s">
        <v>290</v>
      </c>
      <c r="AM74" s="92" t="s">
        <v>127</v>
      </c>
      <c r="AN74" s="92">
        <f t="shared" si="29"/>
        <v>15</v>
      </c>
      <c r="AO74" s="92" t="s">
        <v>126</v>
      </c>
      <c r="AP74" s="92">
        <f t="shared" si="30"/>
        <v>15</v>
      </c>
      <c r="AQ74" s="92" t="s">
        <v>125</v>
      </c>
      <c r="AR74" s="92">
        <f t="shared" si="31"/>
        <v>15</v>
      </c>
      <c r="AS74" s="92" t="s">
        <v>124</v>
      </c>
      <c r="AT74" s="92">
        <f t="shared" si="32"/>
        <v>15</v>
      </c>
      <c r="AU74" s="92" t="s">
        <v>123</v>
      </c>
      <c r="AV74" s="92">
        <f t="shared" si="33"/>
        <v>15</v>
      </c>
      <c r="AW74" s="92" t="s">
        <v>122</v>
      </c>
      <c r="AX74" s="92">
        <f t="shared" si="34"/>
        <v>15</v>
      </c>
      <c r="AY74" s="92" t="s">
        <v>121</v>
      </c>
      <c r="AZ74" s="92">
        <f t="shared" si="35"/>
        <v>15</v>
      </c>
      <c r="BA74" s="103">
        <f>SUM(AN74,AP74,AR74,AT74,AV74,AX74,AZ74)</f>
        <v>105</v>
      </c>
      <c r="BB74" s="92" t="str">
        <f>IF(BA74&gt;=96,"Fuerte",IF(AND(BA74&gt;=86, BA74&lt;96),"Moderado",IF(BA74&lt;86,"Débil")))</f>
        <v>Fuerte</v>
      </c>
      <c r="BC74" s="92" t="s">
        <v>120</v>
      </c>
      <c r="BD74" s="92">
        <f>VALUE(IF(OR(AND(BB74="Fuerte",BC74="Fuerte")),"100",IF(OR(AND(BB74="Fuerte",BC74="Moderado"),AND(BB74="Moderado",BC74="Fuerte"),AND(BB74="Moderado",BC74="Moderado")),"50",IF(OR(AND(BB74="Fuerte",BC74="Débil"),AND(BB74="Moderado",BC74="Débil"),AND(BB74="Débil",BC74="Fuerte"),AND(BB74="Débil",BC74="Moderado"),AND(BB74="Débil",BC74="Débil")),"0",))))</f>
        <v>100</v>
      </c>
      <c r="BE74" s="100" t="str">
        <f>IF(BD74=100,"Fuerte",IF(BD74=50,"Moderado",IF(BD74=0,"Débil")))</f>
        <v>Fuerte</v>
      </c>
      <c r="BF74" s="374">
        <f>AVERAGE(BD74:BD76)</f>
        <v>100</v>
      </c>
      <c r="BG74" s="374" t="str">
        <f>IF(BF74=100,"Fuerte",IF(AND(BF74&lt;=99, BF74&gt;=50),"Moderado",IF(BF74&lt;50,"Débil")))</f>
        <v>Fuerte</v>
      </c>
      <c r="BH74" s="360">
        <f>IF(BG74="Fuerte",(J74-2),IF(BG74="Moderado",(J74-1), IF(BG74="Débil",((J74-0)))))</f>
        <v>-1</v>
      </c>
      <c r="BI74" s="360" t="str">
        <f>IF(BH74&lt;=0,"Rara vez",IF(BH74=1,"Rara vez",IF(BH74=2,"Improbable",IF(BH74=3,"Posible",IF(BH74=4,"Probable",IF(BH74=5,"Casi Seguro"))))))</f>
        <v>Rara vez</v>
      </c>
      <c r="BJ74" s="365">
        <f>IF(BI74="","",IF(BI74="Rara vez",0.2,IF(BI74="Improbable",0.4,IF(BI74="Posible",0.6,IF(BI74="Probable",0.8,IF(BI74="Casi seguro",1,))))))</f>
        <v>0.2</v>
      </c>
      <c r="BK74" s="360" t="str">
        <f>IFERROR(IF(AG74=5,"Moderado",IF(AG74=10,"Mayor",IF(AG74=20,"Catastrófico",0))),"")</f>
        <v>Mayor</v>
      </c>
      <c r="BL74" s="365">
        <f>IF(AH74="","",IF(AH74="Moderado",0.6,IF(AH74="Mayor",0.8,IF(AH74="Catastrófico",1,))))</f>
        <v>0.8</v>
      </c>
      <c r="BM74" s="360"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100" t="s">
        <v>163</v>
      </c>
      <c r="BO74" s="137" t="s">
        <v>289</v>
      </c>
      <c r="BP74" s="136" t="s">
        <v>280</v>
      </c>
      <c r="BQ74" s="136" t="s">
        <v>279</v>
      </c>
      <c r="BR74" s="136" t="s">
        <v>278</v>
      </c>
      <c r="BS74" s="136" t="s">
        <v>277</v>
      </c>
      <c r="BT74" s="135"/>
      <c r="BU74" s="135">
        <v>45657</v>
      </c>
      <c r="BV74" s="94"/>
      <c r="BX74" s="9"/>
      <c r="BY74" s="9"/>
      <c r="BZ74" s="9"/>
      <c r="CA74" s="9"/>
      <c r="CB74" s="9"/>
      <c r="CC74" s="9"/>
      <c r="CD74" s="9"/>
      <c r="CE74" s="9"/>
      <c r="CF74" s="9"/>
      <c r="CG74" s="9"/>
      <c r="CH74" s="9"/>
      <c r="CI74" s="9"/>
      <c r="CJ74" s="9"/>
      <c r="CK74" s="9"/>
      <c r="CL74" s="9"/>
      <c r="CM74" s="9"/>
      <c r="CN74" s="9"/>
      <c r="CO74" s="9"/>
      <c r="CP74" s="9"/>
      <c r="CQ74" s="9"/>
    </row>
    <row r="75" spans="1:95" ht="96" customHeight="1">
      <c r="A75" s="348"/>
      <c r="B75" s="348"/>
      <c r="C75" s="377"/>
      <c r="D75" s="377"/>
      <c r="E75" s="97"/>
      <c r="F75" s="348"/>
      <c r="G75" s="377"/>
      <c r="H75" s="348"/>
      <c r="I75" s="134" t="s">
        <v>139</v>
      </c>
      <c r="J75" s="410"/>
      <c r="K75" s="348"/>
      <c r="L75" s="348"/>
      <c r="M75" s="377"/>
      <c r="N75" s="377"/>
      <c r="O75" s="377"/>
      <c r="P75" s="377"/>
      <c r="Q75" s="377"/>
      <c r="R75" s="377"/>
      <c r="S75" s="377"/>
      <c r="T75" s="377"/>
      <c r="U75" s="377"/>
      <c r="V75" s="377"/>
      <c r="W75" s="377"/>
      <c r="X75" s="377"/>
      <c r="Y75" s="377"/>
      <c r="Z75" s="377"/>
      <c r="AA75" s="377"/>
      <c r="AB75" s="377"/>
      <c r="AC75" s="377"/>
      <c r="AD75" s="377"/>
      <c r="AE75" s="377"/>
      <c r="AF75" s="348"/>
      <c r="AG75" s="95">
        <f t="shared" si="36"/>
        <v>5</v>
      </c>
      <c r="AH75" s="348"/>
      <c r="AI75" s="348"/>
      <c r="AJ75" s="348"/>
      <c r="AK75" s="87">
        <v>2</v>
      </c>
      <c r="AL75" s="133" t="s">
        <v>157</v>
      </c>
      <c r="AM75" s="92"/>
      <c r="AN75" s="92" t="str">
        <f t="shared" si="29"/>
        <v/>
      </c>
      <c r="AO75" s="92"/>
      <c r="AP75" s="92" t="str">
        <f t="shared" si="30"/>
        <v/>
      </c>
      <c r="AQ75" s="92"/>
      <c r="AR75" s="92" t="str">
        <f t="shared" si="31"/>
        <v/>
      </c>
      <c r="AS75" s="92"/>
      <c r="AT75" s="92" t="str">
        <f t="shared" si="32"/>
        <v/>
      </c>
      <c r="AU75" s="92"/>
      <c r="AV75" s="92" t="str">
        <f t="shared" si="33"/>
        <v/>
      </c>
      <c r="AW75" s="92"/>
      <c r="AX75" s="92" t="str">
        <f t="shared" si="34"/>
        <v/>
      </c>
      <c r="AY75" s="92"/>
      <c r="AZ75" s="92" t="str">
        <f t="shared" si="35"/>
        <v/>
      </c>
      <c r="BA75" s="103"/>
      <c r="BB75" s="92"/>
      <c r="BC75" s="92"/>
      <c r="BD75" s="92"/>
      <c r="BE75" s="100"/>
      <c r="BF75" s="348"/>
      <c r="BG75" s="348"/>
      <c r="BH75" s="348"/>
      <c r="BI75" s="348"/>
      <c r="BJ75" s="348"/>
      <c r="BK75" s="348"/>
      <c r="BL75" s="348"/>
      <c r="BM75" s="348"/>
      <c r="BN75" s="100"/>
      <c r="BO75" s="132"/>
      <c r="BP75" s="121"/>
      <c r="BQ75" s="121"/>
      <c r="BR75" s="121"/>
      <c r="BS75" s="121"/>
      <c r="BT75" s="125"/>
      <c r="BU75" s="131"/>
      <c r="BV75" s="87"/>
      <c r="BW75" s="94"/>
      <c r="BX75" s="9"/>
      <c r="BY75" s="9"/>
      <c r="BZ75" s="9"/>
      <c r="CA75" s="9"/>
      <c r="CB75" s="9"/>
      <c r="CC75" s="9"/>
      <c r="CD75" s="9"/>
      <c r="CE75" s="9"/>
      <c r="CF75" s="9"/>
      <c r="CG75" s="9"/>
      <c r="CH75" s="9"/>
      <c r="CI75" s="9"/>
      <c r="CJ75" s="9"/>
      <c r="CK75" s="9"/>
      <c r="CL75" s="9"/>
      <c r="CM75" s="9"/>
      <c r="CN75" s="9"/>
      <c r="CO75" s="9"/>
      <c r="CP75" s="9"/>
      <c r="CQ75" s="9"/>
    </row>
    <row r="76" spans="1:95" ht="78.75" customHeight="1">
      <c r="A76" s="348"/>
      <c r="B76" s="348"/>
      <c r="C76" s="377"/>
      <c r="D76" s="377"/>
      <c r="E76" s="97"/>
      <c r="F76" s="348"/>
      <c r="G76" s="377"/>
      <c r="H76" s="348"/>
      <c r="I76" s="121"/>
      <c r="J76" s="410"/>
      <c r="K76" s="348"/>
      <c r="L76" s="348"/>
      <c r="M76" s="377"/>
      <c r="N76" s="377"/>
      <c r="O76" s="377"/>
      <c r="P76" s="377"/>
      <c r="Q76" s="377"/>
      <c r="R76" s="377"/>
      <c r="S76" s="377"/>
      <c r="T76" s="377"/>
      <c r="U76" s="377"/>
      <c r="V76" s="377"/>
      <c r="W76" s="377"/>
      <c r="X76" s="377"/>
      <c r="Y76" s="377"/>
      <c r="Z76" s="377"/>
      <c r="AA76" s="377"/>
      <c r="AB76" s="377"/>
      <c r="AC76" s="377"/>
      <c r="AD76" s="377"/>
      <c r="AE76" s="377"/>
      <c r="AF76" s="348"/>
      <c r="AG76" s="95">
        <f t="shared" si="36"/>
        <v>5</v>
      </c>
      <c r="AH76" s="348"/>
      <c r="AI76" s="348"/>
      <c r="AJ76" s="348"/>
      <c r="AK76" s="87">
        <v>3</v>
      </c>
      <c r="AL76" s="93" t="s">
        <v>157</v>
      </c>
      <c r="AM76" s="92"/>
      <c r="AN76" s="92" t="str">
        <f t="shared" si="29"/>
        <v/>
      </c>
      <c r="AO76" s="92"/>
      <c r="AP76" s="92" t="str">
        <f t="shared" si="30"/>
        <v/>
      </c>
      <c r="AQ76" s="92"/>
      <c r="AR76" s="92" t="str">
        <f t="shared" si="31"/>
        <v/>
      </c>
      <c r="AS76" s="92"/>
      <c r="AT76" s="92" t="str">
        <f t="shared" si="32"/>
        <v/>
      </c>
      <c r="AU76" s="92"/>
      <c r="AV76" s="92" t="str">
        <f t="shared" si="33"/>
        <v/>
      </c>
      <c r="AW76" s="92"/>
      <c r="AX76" s="92" t="str">
        <f t="shared" si="34"/>
        <v/>
      </c>
      <c r="AY76" s="92"/>
      <c r="AZ76" s="92" t="str">
        <f t="shared" si="35"/>
        <v/>
      </c>
      <c r="BA76" s="103"/>
      <c r="BB76" s="92"/>
      <c r="BC76" s="92"/>
      <c r="BD76" s="92"/>
      <c r="BE76" s="100"/>
      <c r="BF76" s="348"/>
      <c r="BG76" s="348"/>
      <c r="BH76" s="348"/>
      <c r="BI76" s="348"/>
      <c r="BJ76" s="348"/>
      <c r="BK76" s="348"/>
      <c r="BL76" s="348"/>
      <c r="BM76" s="348"/>
      <c r="BN76" s="100"/>
      <c r="BO76" s="87"/>
      <c r="BP76" s="87"/>
      <c r="BQ76" s="87"/>
      <c r="BR76" s="87"/>
      <c r="BS76" s="87"/>
      <c r="BT76" s="125"/>
      <c r="BU76" s="125"/>
      <c r="BV76" s="87"/>
      <c r="BW76" s="94"/>
      <c r="BX76" s="9"/>
      <c r="BY76" s="9"/>
      <c r="BZ76" s="9"/>
      <c r="CA76" s="9"/>
      <c r="CB76" s="9"/>
      <c r="CC76" s="9"/>
      <c r="CD76" s="9"/>
      <c r="CE76" s="9"/>
      <c r="CF76" s="9"/>
      <c r="CG76" s="9"/>
      <c r="CH76" s="9"/>
      <c r="CI76" s="9"/>
      <c r="CJ76" s="9"/>
      <c r="CK76" s="9"/>
      <c r="CL76" s="9"/>
      <c r="CM76" s="9"/>
      <c r="CN76" s="9"/>
      <c r="CO76" s="9"/>
      <c r="CP76" s="9"/>
      <c r="CQ76" s="9"/>
    </row>
    <row r="77" spans="1:95" ht="111.75">
      <c r="A77" s="366">
        <v>20</v>
      </c>
      <c r="B77" s="366" t="s">
        <v>288</v>
      </c>
      <c r="C77" s="407" t="s">
        <v>287</v>
      </c>
      <c r="D77" s="407" t="s">
        <v>286</v>
      </c>
      <c r="E77" s="130" t="s">
        <v>285</v>
      </c>
      <c r="F77" s="408" t="s">
        <v>284</v>
      </c>
      <c r="G77" s="409" t="s">
        <v>283</v>
      </c>
      <c r="H77" s="407" t="s">
        <v>166</v>
      </c>
      <c r="I77" s="129" t="s">
        <v>140</v>
      </c>
      <c r="J77" s="407">
        <v>1</v>
      </c>
      <c r="K77" s="345" t="str">
        <f>IF(J77&lt;=0,"",IF(J77=1,"Rara vez",IF(J77=2,"Improbable",IF(J77=3,"Posible",IF(J77=4,"Probable",IF(J77=5,"Casi Seguro"))))))</f>
        <v>Rara vez</v>
      </c>
      <c r="L77" s="365">
        <f>IF(K77="","",IF(K77="Rara vez",0.2,IF(K77="Improbable",0.4,IF(K77="Posible",0.6,IF(K77="Probable",0.8,IF(K77="Casi seguro",1,))))))</f>
        <v>0.2</v>
      </c>
      <c r="M77" s="407" t="s">
        <v>130</v>
      </c>
      <c r="N77" s="407" t="s">
        <v>130</v>
      </c>
      <c r="O77" s="407" t="s">
        <v>129</v>
      </c>
      <c r="P77" s="407" t="s">
        <v>129</v>
      </c>
      <c r="Q77" s="407" t="s">
        <v>130</v>
      </c>
      <c r="R77" s="407" t="s">
        <v>130</v>
      </c>
      <c r="S77" s="407" t="s">
        <v>129</v>
      </c>
      <c r="T77" s="407" t="s">
        <v>129</v>
      </c>
      <c r="U77" s="407" t="s">
        <v>129</v>
      </c>
      <c r="V77" s="407" t="s">
        <v>130</v>
      </c>
      <c r="W77" s="407" t="s">
        <v>130</v>
      </c>
      <c r="X77" s="407" t="s">
        <v>130</v>
      </c>
      <c r="Y77" s="407" t="s">
        <v>130</v>
      </c>
      <c r="Z77" s="407" t="s">
        <v>130</v>
      </c>
      <c r="AA77" s="407" t="s">
        <v>129</v>
      </c>
      <c r="AB77" s="407" t="s">
        <v>129</v>
      </c>
      <c r="AC77" s="407" t="s">
        <v>129</v>
      </c>
      <c r="AD77" s="407" t="s">
        <v>129</v>
      </c>
      <c r="AE77" s="407" t="s">
        <v>129</v>
      </c>
      <c r="AF77" s="367">
        <f>IF(AB77="Si","19",COUNTIF(M77:AE78,"si"))</f>
        <v>9</v>
      </c>
      <c r="AG77" s="95">
        <f t="shared" si="36"/>
        <v>10</v>
      </c>
      <c r="AH77" s="345" t="str">
        <f>IF(AG77=5,"Moderado",IF(AG77=10,"Mayor",IF(AG77=20,"Catastrófico",0)))</f>
        <v>Mayor</v>
      </c>
      <c r="AI77" s="365">
        <f>IF(AH77="","",IF(AH77="Leve",0.2,IF(AH77="Menor",0.4,IF(AH77="Moderado",0.6,IF(AH77="Mayor",0.8,IF(AH77="Catastrófico",1,))))))</f>
        <v>0.8</v>
      </c>
      <c r="AJ77" s="345" t="str">
        <f>IF(OR(AND(K77="Rara vez",AH77="Moderado"),AND(K77="Improbable",AH77="Moderado")),"Moderado",IF(OR(AND(K77="Rara vez",AH77="Mayor"),AND(K77="Improbable",AH77="Mayor"),AND(K77="Posible",AH77="Moderado"),AND(K77="Probable",AH77="Moderado")),"Alta",IF(OR(AND(K77="Rara vez",AH77="Catastrófico"),AND(K77="Improbable",AH77="Catastrófico"),AND(K77="Posible",AH77="Catastrófico"),AND(K77="Probable",AH77="Catastrófico"),AND(K77="Casi seguro",AH77="Catastrófico"),AND(K77="Posible",AH77="Moderado"),AND(K77="Probable",AH77="Moderado"),AND(K77="Casi seguro",AH77="Moderado"),AND(K77="Posible",AH77="Mayor"),AND(K77="Probable",AH77="Mayor"),AND(K77="Casi seguro",AH77="Mayor")),"Extremo",)))</f>
        <v>Alta</v>
      </c>
      <c r="AK77" s="87">
        <v>1</v>
      </c>
      <c r="AL77" s="128" t="s">
        <v>282</v>
      </c>
      <c r="AM77" s="92" t="s">
        <v>127</v>
      </c>
      <c r="AN77" s="92">
        <f t="shared" si="29"/>
        <v>15</v>
      </c>
      <c r="AO77" s="92" t="s">
        <v>126</v>
      </c>
      <c r="AP77" s="92">
        <f t="shared" si="30"/>
        <v>15</v>
      </c>
      <c r="AQ77" s="92" t="s">
        <v>125</v>
      </c>
      <c r="AR77" s="92">
        <f t="shared" si="31"/>
        <v>15</v>
      </c>
      <c r="AS77" s="92" t="s">
        <v>164</v>
      </c>
      <c r="AT77" s="92">
        <f t="shared" si="32"/>
        <v>10</v>
      </c>
      <c r="AU77" s="92" t="s">
        <v>123</v>
      </c>
      <c r="AV77" s="92">
        <f t="shared" si="33"/>
        <v>15</v>
      </c>
      <c r="AW77" s="92" t="s">
        <v>122</v>
      </c>
      <c r="AX77" s="92">
        <f t="shared" si="34"/>
        <v>15</v>
      </c>
      <c r="AY77" s="92" t="s">
        <v>121</v>
      </c>
      <c r="AZ77" s="92">
        <f t="shared" si="35"/>
        <v>15</v>
      </c>
      <c r="BA77" s="103">
        <f>SUM(AN77,AP77,AR77,AT77,AV77,AX77,AZ77)</f>
        <v>100</v>
      </c>
      <c r="BB77" s="92" t="str">
        <f>IF(BA77&gt;=96,"Fuerte",IF(AND(BA77&gt;=86, BA77&lt;96),"Moderado",IF(BA77&lt;86,"Débil")))</f>
        <v>Fuerte</v>
      </c>
      <c r="BC77" s="92" t="s">
        <v>120</v>
      </c>
      <c r="BD77" s="92">
        <f>VALUE(IF(OR(AND(BB77="Fuerte",BC77="Fuerte")),"100",IF(OR(AND(BB77="Fuerte",BC77="Moderado"),AND(BB77="Moderado",BC77="Fuerte"),AND(BB77="Moderado",BC77="Moderado")),"50",IF(OR(AND(BB77="Fuerte",BC77="Débil"),AND(BB77="Moderado",BC77="Débil"),AND(BB77="Débil",BC77="Fuerte"),AND(BB77="Débil",BC77="Moderado"),AND(BB77="Débil",BC77="Débil")),"0",))))</f>
        <v>100</v>
      </c>
      <c r="BE77" s="100" t="str">
        <f>IF(BD77=100,"Fuerte",IF(BD77=50,"Moderado",IF(BD77=0,"Débil")))</f>
        <v>Fuerte</v>
      </c>
      <c r="BF77" s="374">
        <f>AVERAGE(BD77:BD81)</f>
        <v>100</v>
      </c>
      <c r="BG77" s="374" t="str">
        <f>IF(BF77=100,"Fuerte",IF(AND(BF77&lt;=99, BF77&gt;=50),"Moderado",IF(BF77&lt;50,"Débil")))</f>
        <v>Fuerte</v>
      </c>
      <c r="BH77" s="360">
        <f>IF(BG77="Fuerte",(J77-2),IF(BG77="Moderado",(J77-1), IF(BG77="Débil",((J77-0)))))</f>
        <v>-1</v>
      </c>
      <c r="BI77" s="360" t="str">
        <f>IF(BH77&lt;=0,"Rara vez",IF(BH77=1,"Rara vez",IF(BH77=2,"Improbable",IF(BH77=3,"Posible",IF(BH77=4,"Probable",IF(BH77=5,"Casi Seguro"))))))</f>
        <v>Rara vez</v>
      </c>
      <c r="BJ77" s="365">
        <f>IF(BI77="","",IF(BI77="Rara vez",0.2,IF(BI77="Improbable",0.4,IF(BI77="Posible",0.6,IF(BI77="Probable",0.8,IF(BI77="Casi seguro",1,))))))</f>
        <v>0.2</v>
      </c>
      <c r="BK77" s="360" t="str">
        <f>IFERROR(IF(AG77=5,"Moderado",IF(AG77=10,"Mayor",IF(AG77=20,"Catastrófico",0))),"")</f>
        <v>Mayor</v>
      </c>
      <c r="BL77" s="365">
        <f>IF(AH77="","",IF(AH77="Moderado",0.6,IF(AH77="Mayor",0.8,IF(AH77="Catastrófico",1,))))</f>
        <v>0.8</v>
      </c>
      <c r="BM77" s="360" t="str">
        <f>IF(OR(AND(KBI77="Rara vez",BK77="Moderado"),AND(BI77="Improbable",BK77="Moderado")),"Moderado",IF(OR(AND(BI77="Rara vez",BK77="Mayor"),AND(BI77="Improbable",BK77="Mayor"),AND(BI77="Posible",BK77="Moderado"),AND(BI77="Probable",BK77="Moderado")),"Alta",IF(OR(AND(BI77="Rara vez",BK77="Catastrófico"),AND(BI77="Improbable",BK77="Catastrófico"),AND(BI77="Posible",BK77="Catastrófico"),AND(BI77="Probable",BK77="Catastrófico"),AND(BI77="Casi seguro",BK77="Catastrófico"),AND(BI77="Posible",BK77="Moderado"),AND(BI77="Probable",BK77="Moderado"),AND(BI77="Casi seguro",BK77="Moderado"),AND(BI77="Posible",BK77="Mayor"),AND(BI77="Probable",BK77="Mayor"),AND(BI77="Casi seguro",BK77="Mayor")),"Extremo",)))</f>
        <v>Alta</v>
      </c>
      <c r="BN77" s="100" t="s">
        <v>163</v>
      </c>
      <c r="BO77" s="422" t="s">
        <v>281</v>
      </c>
      <c r="BP77" s="425" t="s">
        <v>280</v>
      </c>
      <c r="BQ77" s="425" t="s">
        <v>279</v>
      </c>
      <c r="BR77" s="425" t="s">
        <v>278</v>
      </c>
      <c r="BS77" s="425" t="s">
        <v>277</v>
      </c>
      <c r="BT77" s="419"/>
      <c r="BU77" s="419">
        <v>45657</v>
      </c>
      <c r="BV77" s="94"/>
      <c r="BW77" s="94"/>
      <c r="BX77" s="9"/>
      <c r="BY77" s="9"/>
      <c r="BZ77" s="9"/>
      <c r="CA77" s="9"/>
      <c r="CB77" s="9"/>
      <c r="CC77" s="9"/>
      <c r="CD77" s="9"/>
      <c r="CE77" s="9"/>
      <c r="CF77" s="9"/>
      <c r="CG77" s="9"/>
      <c r="CH77" s="9"/>
      <c r="CI77" s="9"/>
      <c r="CJ77" s="9"/>
      <c r="CK77" s="9"/>
      <c r="CL77" s="9"/>
      <c r="CM77" s="9"/>
      <c r="CN77" s="9"/>
      <c r="CO77" s="9"/>
      <c r="CP77" s="9"/>
      <c r="CQ77" s="9"/>
    </row>
    <row r="78" spans="1:95" ht="64.5" customHeight="1">
      <c r="A78" s="348"/>
      <c r="B78" s="348"/>
      <c r="C78" s="377"/>
      <c r="D78" s="377"/>
      <c r="E78" s="97" t="s">
        <v>276</v>
      </c>
      <c r="F78" s="348"/>
      <c r="G78" s="377"/>
      <c r="H78" s="377"/>
      <c r="I78" s="126" t="s">
        <v>150</v>
      </c>
      <c r="J78" s="410"/>
      <c r="K78" s="348"/>
      <c r="L78" s="348"/>
      <c r="M78" s="377"/>
      <c r="N78" s="377"/>
      <c r="O78" s="377"/>
      <c r="P78" s="377"/>
      <c r="Q78" s="377"/>
      <c r="R78" s="377"/>
      <c r="S78" s="377"/>
      <c r="T78" s="377"/>
      <c r="U78" s="377"/>
      <c r="V78" s="377"/>
      <c r="W78" s="377"/>
      <c r="X78" s="377"/>
      <c r="Y78" s="377"/>
      <c r="Z78" s="377"/>
      <c r="AA78" s="377"/>
      <c r="AB78" s="377"/>
      <c r="AC78" s="377"/>
      <c r="AD78" s="377"/>
      <c r="AE78" s="377"/>
      <c r="AF78" s="348"/>
      <c r="AG78" s="95">
        <f t="shared" si="36"/>
        <v>5</v>
      </c>
      <c r="AH78" s="348"/>
      <c r="AI78" s="348"/>
      <c r="AJ78" s="348"/>
      <c r="AK78" s="87">
        <v>2</v>
      </c>
      <c r="AL78" s="128" t="s">
        <v>275</v>
      </c>
      <c r="AM78" s="92" t="s">
        <v>127</v>
      </c>
      <c r="AN78" s="92">
        <f t="shared" si="29"/>
        <v>15</v>
      </c>
      <c r="AO78" s="92" t="s">
        <v>126</v>
      </c>
      <c r="AP78" s="92">
        <f t="shared" si="30"/>
        <v>15</v>
      </c>
      <c r="AQ78" s="92" t="s">
        <v>125</v>
      </c>
      <c r="AR78" s="92">
        <f t="shared" si="31"/>
        <v>15</v>
      </c>
      <c r="AS78" s="92" t="s">
        <v>124</v>
      </c>
      <c r="AT78" s="92">
        <f t="shared" si="32"/>
        <v>15</v>
      </c>
      <c r="AU78" s="92" t="s">
        <v>123</v>
      </c>
      <c r="AV78" s="92">
        <f t="shared" si="33"/>
        <v>15</v>
      </c>
      <c r="AW78" s="92" t="s">
        <v>122</v>
      </c>
      <c r="AX78" s="92">
        <f t="shared" si="34"/>
        <v>15</v>
      </c>
      <c r="AY78" s="92" t="s">
        <v>121</v>
      </c>
      <c r="AZ78" s="92">
        <f t="shared" si="35"/>
        <v>15</v>
      </c>
      <c r="BA78" s="103">
        <f>SUM(AN78,AP78,AR78,AT78,AV78,AX78,AZ78)</f>
        <v>105</v>
      </c>
      <c r="BB78" s="92" t="str">
        <f>IF(BA78&gt;=96,"Fuerte",IF(AND(BA78&gt;=86, BA78&lt;96),"Moderado",IF(BA78&lt;86,"Débil")))</f>
        <v>Fuerte</v>
      </c>
      <c r="BC78" s="92" t="s">
        <v>120</v>
      </c>
      <c r="BD78" s="92">
        <f>VALUE(IF(OR(AND(BB78="Fuerte",BC78="Fuerte")),"100",IF(OR(AND(BB78="Fuerte",BC78="Moderado"),AND(BB78="Moderado",BC78="Fuerte"),AND(BB78="Moderado",BC78="Moderado")),"50",IF(OR(AND(BB78="Fuerte",BC78="Débil"),AND(BB78="Moderado",BC78="Débil"),AND(BB78="Débil",BC78="Fuerte"),AND(BB78="Débil",BC78="Moderado"),AND(BB78="Débil",BC78="Débil")),"0",))))</f>
        <v>100</v>
      </c>
      <c r="BE78" s="100" t="str">
        <f>IF(BD78=100,"Fuerte",IF(BD78=50,"Moderado",IF(BD78=0,"Débil")))</f>
        <v>Fuerte</v>
      </c>
      <c r="BF78" s="348"/>
      <c r="BG78" s="348"/>
      <c r="BH78" s="348"/>
      <c r="BI78" s="348"/>
      <c r="BJ78" s="348"/>
      <c r="BK78" s="348"/>
      <c r="BL78" s="348"/>
      <c r="BM78" s="348"/>
      <c r="BN78" s="100" t="s">
        <v>163</v>
      </c>
      <c r="BO78" s="423"/>
      <c r="BP78" s="426"/>
      <c r="BQ78" s="426"/>
      <c r="BR78" s="426"/>
      <c r="BS78" s="426"/>
      <c r="BT78" s="420"/>
      <c r="BU78" s="420"/>
      <c r="BV78" s="94"/>
      <c r="BW78" s="94"/>
      <c r="BX78" s="9"/>
      <c r="BY78" s="9"/>
      <c r="BZ78" s="9"/>
      <c r="CA78" s="9"/>
      <c r="CB78" s="9"/>
      <c r="CC78" s="9"/>
      <c r="CD78" s="9"/>
      <c r="CE78" s="9"/>
      <c r="CF78" s="9"/>
      <c r="CG78" s="9"/>
      <c r="CH78" s="9"/>
      <c r="CI78" s="9"/>
      <c r="CJ78" s="9"/>
      <c r="CK78" s="9"/>
      <c r="CL78" s="9"/>
      <c r="CM78" s="9"/>
      <c r="CN78" s="9"/>
      <c r="CO78" s="9"/>
      <c r="CP78" s="9"/>
      <c r="CQ78" s="9"/>
    </row>
    <row r="79" spans="1:95" ht="57" customHeight="1">
      <c r="A79" s="348"/>
      <c r="B79" s="348"/>
      <c r="C79" s="377"/>
      <c r="D79" s="377"/>
      <c r="E79" s="97" t="s">
        <v>274</v>
      </c>
      <c r="F79" s="348"/>
      <c r="G79" s="377"/>
      <c r="H79" s="377"/>
      <c r="I79" s="126" t="s">
        <v>139</v>
      </c>
      <c r="J79" s="410"/>
      <c r="K79" s="348"/>
      <c r="L79" s="348"/>
      <c r="M79" s="377"/>
      <c r="N79" s="377"/>
      <c r="O79" s="377"/>
      <c r="P79" s="377"/>
      <c r="Q79" s="377"/>
      <c r="R79" s="377"/>
      <c r="S79" s="377"/>
      <c r="T79" s="377"/>
      <c r="U79" s="377"/>
      <c r="V79" s="377"/>
      <c r="W79" s="377"/>
      <c r="X79" s="377"/>
      <c r="Y79" s="377"/>
      <c r="Z79" s="377"/>
      <c r="AA79" s="377"/>
      <c r="AB79" s="377"/>
      <c r="AC79" s="377"/>
      <c r="AD79" s="377"/>
      <c r="AE79" s="377"/>
      <c r="AF79" s="348"/>
      <c r="AG79" s="95">
        <f t="shared" si="36"/>
        <v>5</v>
      </c>
      <c r="AH79" s="348"/>
      <c r="AI79" s="348"/>
      <c r="AJ79" s="348"/>
      <c r="AK79" s="87">
        <v>3</v>
      </c>
      <c r="AL79" s="127" t="s">
        <v>273</v>
      </c>
      <c r="AM79" s="92" t="s">
        <v>127</v>
      </c>
      <c r="AN79" s="92">
        <f t="shared" si="29"/>
        <v>15</v>
      </c>
      <c r="AO79" s="92" t="s">
        <v>126</v>
      </c>
      <c r="AP79" s="92">
        <f t="shared" si="30"/>
        <v>15</v>
      </c>
      <c r="AQ79" s="92" t="s">
        <v>125</v>
      </c>
      <c r="AR79" s="92">
        <f t="shared" si="31"/>
        <v>15</v>
      </c>
      <c r="AS79" s="92" t="s">
        <v>124</v>
      </c>
      <c r="AT79" s="92">
        <f t="shared" si="32"/>
        <v>15</v>
      </c>
      <c r="AU79" s="92" t="s">
        <v>123</v>
      </c>
      <c r="AV79" s="92">
        <f t="shared" si="33"/>
        <v>15</v>
      </c>
      <c r="AW79" s="92" t="s">
        <v>122</v>
      </c>
      <c r="AX79" s="92">
        <f t="shared" si="34"/>
        <v>15</v>
      </c>
      <c r="AY79" s="92" t="s">
        <v>121</v>
      </c>
      <c r="AZ79" s="92">
        <f t="shared" si="35"/>
        <v>15</v>
      </c>
      <c r="BA79" s="103">
        <f>SUM(AN79,AP79,AR79,AT79,AV79,AX79,AZ79)</f>
        <v>105</v>
      </c>
      <c r="BB79" s="92" t="str">
        <f>IF(BA79&gt;=96,"Fuerte",IF(AND(BA79&gt;=86, BA79&lt;96),"Moderado",IF(BA79&lt;86,"Débil")))</f>
        <v>Fuerte</v>
      </c>
      <c r="BC79" s="92" t="s">
        <v>120</v>
      </c>
      <c r="BD79" s="92">
        <f>VALUE(IF(OR(AND(BB79="Fuerte",BC79="Fuerte")),"100",IF(OR(AND(BB79="Fuerte",BC79="Moderado"),AND(BB79="Moderado",BC79="Fuerte"),AND(BB79="Moderado",BC79="Moderado")),"50",IF(OR(AND(BB79="Fuerte",BC79="Débil"),AND(BB79="Moderado",BC79="Débil"),AND(BB79="Débil",BC79="Fuerte"),AND(BB79="Débil",BC79="Moderado"),AND(BB79="Débil",BC79="Débil")),"0",))))</f>
        <v>100</v>
      </c>
      <c r="BE79" s="100" t="str">
        <f>IF(BD79=100,"Fuerte",IF(BD79=50,"Moderado",IF(BD79=0,"Débil")))</f>
        <v>Fuerte</v>
      </c>
      <c r="BF79" s="348"/>
      <c r="BG79" s="348"/>
      <c r="BH79" s="348"/>
      <c r="BI79" s="348"/>
      <c r="BJ79" s="348"/>
      <c r="BK79" s="348"/>
      <c r="BL79" s="348"/>
      <c r="BM79" s="348"/>
      <c r="BN79" s="100" t="s">
        <v>163</v>
      </c>
      <c r="BO79" s="424"/>
      <c r="BP79" s="427"/>
      <c r="BQ79" s="427"/>
      <c r="BR79" s="427"/>
      <c r="BS79" s="427"/>
      <c r="BT79" s="421"/>
      <c r="BU79" s="421"/>
      <c r="BV79" s="87"/>
      <c r="BW79" s="94"/>
      <c r="BX79" s="9"/>
      <c r="BY79" s="9"/>
      <c r="BZ79" s="9"/>
      <c r="CA79" s="9"/>
      <c r="CB79" s="9"/>
      <c r="CC79" s="9"/>
      <c r="CD79" s="9"/>
      <c r="CE79" s="9"/>
      <c r="CF79" s="9"/>
      <c r="CG79" s="9"/>
      <c r="CH79" s="9"/>
      <c r="CI79" s="9"/>
      <c r="CJ79" s="9"/>
      <c r="CK79" s="9"/>
      <c r="CL79" s="9"/>
      <c r="CM79" s="9"/>
      <c r="CN79" s="9"/>
      <c r="CO79" s="9"/>
      <c r="CP79" s="9"/>
      <c r="CQ79" s="9"/>
    </row>
    <row r="80" spans="1:95" ht="42.75" customHeight="1">
      <c r="A80" s="348"/>
      <c r="B80" s="348"/>
      <c r="C80" s="377"/>
      <c r="D80" s="377"/>
      <c r="E80" s="97" t="s">
        <v>272</v>
      </c>
      <c r="F80" s="348"/>
      <c r="G80" s="377"/>
      <c r="H80" s="377"/>
      <c r="I80" s="126" t="s">
        <v>189</v>
      </c>
      <c r="J80" s="410"/>
      <c r="K80" s="348"/>
      <c r="L80" s="348"/>
      <c r="M80" s="377"/>
      <c r="N80" s="377"/>
      <c r="O80" s="377"/>
      <c r="P80" s="377"/>
      <c r="Q80" s="377"/>
      <c r="R80" s="377"/>
      <c r="S80" s="377"/>
      <c r="T80" s="377"/>
      <c r="U80" s="377"/>
      <c r="V80" s="377"/>
      <c r="W80" s="377"/>
      <c r="X80" s="377"/>
      <c r="Y80" s="377"/>
      <c r="Z80" s="377"/>
      <c r="AA80" s="377"/>
      <c r="AB80" s="377"/>
      <c r="AC80" s="377"/>
      <c r="AD80" s="377"/>
      <c r="AE80" s="377"/>
      <c r="AF80" s="348"/>
      <c r="AG80" s="95">
        <f t="shared" si="36"/>
        <v>5</v>
      </c>
      <c r="AH80" s="348"/>
      <c r="AI80" s="348"/>
      <c r="AJ80" s="348"/>
      <c r="AK80" s="87">
        <v>4</v>
      </c>
      <c r="AL80" s="93" t="s">
        <v>157</v>
      </c>
      <c r="AM80" s="92"/>
      <c r="AN80" s="92" t="str">
        <f t="shared" si="29"/>
        <v/>
      </c>
      <c r="AO80" s="92"/>
      <c r="AP80" s="92" t="str">
        <f t="shared" si="30"/>
        <v/>
      </c>
      <c r="AQ80" s="92"/>
      <c r="AR80" s="92" t="str">
        <f t="shared" si="31"/>
        <v/>
      </c>
      <c r="AS80" s="92"/>
      <c r="AT80" s="92" t="str">
        <f t="shared" si="32"/>
        <v/>
      </c>
      <c r="AU80" s="92"/>
      <c r="AV80" s="92" t="str">
        <f t="shared" si="33"/>
        <v/>
      </c>
      <c r="AW80" s="92"/>
      <c r="AX80" s="92" t="str">
        <f t="shared" si="34"/>
        <v/>
      </c>
      <c r="AY80" s="92"/>
      <c r="AZ80" s="92" t="str">
        <f t="shared" si="35"/>
        <v/>
      </c>
      <c r="BA80" s="103"/>
      <c r="BB80" s="92"/>
      <c r="BC80" s="92"/>
      <c r="BD80" s="92"/>
      <c r="BE80" s="100"/>
      <c r="BF80" s="348"/>
      <c r="BG80" s="348"/>
      <c r="BH80" s="348"/>
      <c r="BI80" s="348"/>
      <c r="BJ80" s="348"/>
      <c r="BK80" s="348"/>
      <c r="BL80" s="348"/>
      <c r="BM80" s="348"/>
      <c r="BN80" s="100"/>
      <c r="BO80" s="87"/>
      <c r="BP80" s="87"/>
      <c r="BQ80" s="87"/>
      <c r="BR80" s="87"/>
      <c r="BS80" s="87"/>
      <c r="BT80" s="125"/>
      <c r="BU80" s="125"/>
      <c r="BV80" s="87"/>
      <c r="BW80" s="94"/>
      <c r="BX80" s="9"/>
      <c r="BY80" s="9"/>
      <c r="BZ80" s="9"/>
      <c r="CA80" s="9"/>
      <c r="CB80" s="9"/>
      <c r="CC80" s="9"/>
      <c r="CD80" s="9"/>
      <c r="CE80" s="9"/>
      <c r="CF80" s="9"/>
      <c r="CG80" s="9"/>
      <c r="CH80" s="9"/>
      <c r="CI80" s="9"/>
      <c r="CJ80" s="9"/>
      <c r="CK80" s="9"/>
      <c r="CL80" s="9"/>
      <c r="CM80" s="9"/>
      <c r="CN80" s="9"/>
      <c r="CO80" s="9"/>
      <c r="CP80" s="9"/>
      <c r="CQ80" s="9"/>
    </row>
    <row r="81" spans="1:95" ht="49.5" customHeight="1">
      <c r="A81" s="348"/>
      <c r="B81" s="348"/>
      <c r="C81" s="377"/>
      <c r="D81" s="377"/>
      <c r="E81" s="97"/>
      <c r="F81" s="348"/>
      <c r="G81" s="377"/>
      <c r="H81" s="377"/>
      <c r="I81" s="121"/>
      <c r="J81" s="410"/>
      <c r="K81" s="348"/>
      <c r="L81" s="348"/>
      <c r="M81" s="377"/>
      <c r="N81" s="377"/>
      <c r="O81" s="377"/>
      <c r="P81" s="377"/>
      <c r="Q81" s="377"/>
      <c r="R81" s="377"/>
      <c r="S81" s="377"/>
      <c r="T81" s="377"/>
      <c r="U81" s="377"/>
      <c r="V81" s="377"/>
      <c r="W81" s="377"/>
      <c r="X81" s="377"/>
      <c r="Y81" s="377"/>
      <c r="Z81" s="377"/>
      <c r="AA81" s="377"/>
      <c r="AB81" s="377"/>
      <c r="AC81" s="377"/>
      <c r="AD81" s="377"/>
      <c r="AE81" s="377"/>
      <c r="AF81" s="348"/>
      <c r="AG81" s="95">
        <f t="shared" si="36"/>
        <v>5</v>
      </c>
      <c r="AH81" s="348"/>
      <c r="AI81" s="348"/>
      <c r="AJ81" s="348"/>
      <c r="AK81" s="87">
        <v>5</v>
      </c>
      <c r="AL81" s="93" t="s">
        <v>157</v>
      </c>
      <c r="AM81" s="92"/>
      <c r="AN81" s="92" t="str">
        <f t="shared" si="29"/>
        <v/>
      </c>
      <c r="AO81" s="92"/>
      <c r="AP81" s="92" t="str">
        <f t="shared" si="30"/>
        <v/>
      </c>
      <c r="AQ81" s="92"/>
      <c r="AR81" s="92" t="str">
        <f t="shared" si="31"/>
        <v/>
      </c>
      <c r="AS81" s="92"/>
      <c r="AT81" s="92" t="str">
        <f t="shared" si="32"/>
        <v/>
      </c>
      <c r="AU81" s="92"/>
      <c r="AV81" s="92" t="str">
        <f t="shared" si="33"/>
        <v/>
      </c>
      <c r="AW81" s="92"/>
      <c r="AX81" s="92" t="str">
        <f t="shared" si="34"/>
        <v/>
      </c>
      <c r="AY81" s="92"/>
      <c r="AZ81" s="92" t="str">
        <f t="shared" si="35"/>
        <v/>
      </c>
      <c r="BA81" s="103"/>
      <c r="BB81" s="92"/>
      <c r="BC81" s="92"/>
      <c r="BD81" s="92"/>
      <c r="BE81" s="100"/>
      <c r="BF81" s="348"/>
      <c r="BG81" s="348"/>
      <c r="BH81" s="348"/>
      <c r="BI81" s="348"/>
      <c r="BJ81" s="348"/>
      <c r="BK81" s="348"/>
      <c r="BL81" s="348"/>
      <c r="BM81" s="348"/>
      <c r="BN81" s="100"/>
      <c r="BO81" s="87"/>
      <c r="BP81" s="87"/>
      <c r="BQ81" s="87"/>
      <c r="BR81" s="87"/>
      <c r="BS81" s="87"/>
      <c r="BT81" s="125"/>
      <c r="BU81" s="125"/>
      <c r="BV81" s="87"/>
      <c r="BW81" s="94"/>
      <c r="BX81" s="9"/>
      <c r="BY81" s="9"/>
      <c r="BZ81" s="9"/>
      <c r="CA81" s="9"/>
      <c r="CB81" s="9"/>
      <c r="CC81" s="9"/>
      <c r="CD81" s="9"/>
      <c r="CE81" s="9"/>
      <c r="CF81" s="9"/>
      <c r="CG81" s="9"/>
      <c r="CH81" s="9"/>
      <c r="CI81" s="9"/>
      <c r="CJ81" s="9"/>
      <c r="CK81" s="9"/>
      <c r="CL81" s="9"/>
      <c r="CM81" s="9"/>
      <c r="CN81" s="9"/>
      <c r="CO81" s="9"/>
      <c r="CP81" s="9"/>
      <c r="CQ81" s="9"/>
    </row>
    <row r="82" spans="1:95" ht="49.5" customHeight="1">
      <c r="A82" s="366">
        <v>21</v>
      </c>
      <c r="B82" s="366" t="s">
        <v>271</v>
      </c>
      <c r="C82" s="407" t="s">
        <v>270</v>
      </c>
      <c r="D82" s="407" t="s">
        <v>269</v>
      </c>
      <c r="E82" s="124" t="s">
        <v>268</v>
      </c>
      <c r="F82" s="124" t="s">
        <v>267</v>
      </c>
      <c r="G82" s="366" t="s">
        <v>266</v>
      </c>
      <c r="H82" s="366" t="s">
        <v>166</v>
      </c>
      <c r="I82" s="121" t="s">
        <v>139</v>
      </c>
      <c r="J82" s="366">
        <v>1</v>
      </c>
      <c r="K82" s="345" t="str">
        <f>IF(J82&lt;=0,"",IF(J82=1,"Rara vez",IF(J82=2,"Improbable",IF(J82=3,"Posible",IF(J82=4,"Probable",IF(J82=5,"Casi Seguro"))))))</f>
        <v>Rara vez</v>
      </c>
      <c r="L82" s="365">
        <f>IF(K82="","",IF(K82="Rara vez",0.2,IF(K82="Improbable",0.4,IF(K82="Posible",0.6,IF(K82="Probable",0.8,IF(K82="Casi seguro",1,))))))</f>
        <v>0.2</v>
      </c>
      <c r="M82" s="407" t="s">
        <v>130</v>
      </c>
      <c r="N82" s="407" t="s">
        <v>130</v>
      </c>
      <c r="O82" s="407" t="s">
        <v>130</v>
      </c>
      <c r="P82" s="407" t="s">
        <v>130</v>
      </c>
      <c r="Q82" s="407" t="s">
        <v>130</v>
      </c>
      <c r="R82" s="407" t="s">
        <v>130</v>
      </c>
      <c r="S82" s="407" t="s">
        <v>129</v>
      </c>
      <c r="T82" s="407" t="s">
        <v>130</v>
      </c>
      <c r="U82" s="407" t="s">
        <v>129</v>
      </c>
      <c r="V82" s="407" t="s">
        <v>130</v>
      </c>
      <c r="W82" s="407" t="s">
        <v>130</v>
      </c>
      <c r="X82" s="407" t="s">
        <v>130</v>
      </c>
      <c r="Y82" s="407" t="s">
        <v>130</v>
      </c>
      <c r="Z82" s="407" t="s">
        <v>130</v>
      </c>
      <c r="AA82" s="407" t="s">
        <v>130</v>
      </c>
      <c r="AB82" s="407" t="s">
        <v>129</v>
      </c>
      <c r="AC82" s="407" t="s">
        <v>130</v>
      </c>
      <c r="AD82" s="407" t="s">
        <v>129</v>
      </c>
      <c r="AE82" s="407" t="s">
        <v>129</v>
      </c>
      <c r="AF82" s="367">
        <f>IF(AB82="Si","19",COUNTIF(M82:AE83,"si"))</f>
        <v>14</v>
      </c>
      <c r="AG82" s="95">
        <f t="shared" si="36"/>
        <v>20</v>
      </c>
      <c r="AH82" s="345" t="str">
        <f>IF(AG82=5,"Moderado",IF(AG82=10,"Mayor",IF(AG82=20,"Catastrófico",0)))</f>
        <v>Catastrófico</v>
      </c>
      <c r="AI82" s="365">
        <f>IF(AH82="","",IF(AH82="Leve",0.2,IF(AH82="Menor",0.4,IF(AH82="Moderado",0.6,IF(AH82="Mayor",0.8,IF(AH82="Catastrófico",1,))))))</f>
        <v>1</v>
      </c>
      <c r="AJ82" s="345" t="str">
        <f>IF(OR(AND(K82="Rara vez",AH82="Moderado"),AND(K82="Improbable",AH82="Moderado")),"Moderado",IF(OR(AND(K82="Rara vez",AH82="Mayor"),AND(K82="Improbable",AH82="Mayor"),AND(K82="Posible",AH82="Moderado"),AND(K82="Probable",AH82="Moderado")),"Alta",IF(OR(AND(K82="Rara vez",AH82="Catastrófico"),AND(K82="Improbable",AH82="Catastrófico"),AND(K82="Posible",AH82="Catastrófico"),AND(K82="Probable",AH82="Catastrófico"),AND(K82="Casi seguro",AH82="Catastrófico"),AND(K82="Posible",AH82="Moderado"),AND(K82="Probable",AH82="Moderado"),AND(K82="Casi seguro",AH82="Moderado"),AND(K82="Posible",AH82="Mayor"),AND(K82="Probable",AH82="Mayor"),AND(K82="Casi seguro",AH82="Mayor")),"Extremo",)))</f>
        <v>Extremo</v>
      </c>
      <c r="AK82" s="87">
        <v>1</v>
      </c>
      <c r="AL82" s="120" t="s">
        <v>265</v>
      </c>
      <c r="AM82" s="92" t="s">
        <v>127</v>
      </c>
      <c r="AN82" s="92">
        <f t="shared" si="29"/>
        <v>15</v>
      </c>
      <c r="AO82" s="92" t="s">
        <v>126</v>
      </c>
      <c r="AP82" s="92">
        <f t="shared" si="30"/>
        <v>15</v>
      </c>
      <c r="AQ82" s="92" t="s">
        <v>125</v>
      </c>
      <c r="AR82" s="92">
        <f t="shared" si="31"/>
        <v>15</v>
      </c>
      <c r="AS82" s="92" t="s">
        <v>124</v>
      </c>
      <c r="AT82" s="92">
        <f t="shared" si="32"/>
        <v>15</v>
      </c>
      <c r="AU82" s="92" t="s">
        <v>123</v>
      </c>
      <c r="AV82" s="92">
        <f t="shared" si="33"/>
        <v>15</v>
      </c>
      <c r="AW82" s="92" t="s">
        <v>122</v>
      </c>
      <c r="AX82" s="92">
        <f t="shared" si="34"/>
        <v>15</v>
      </c>
      <c r="AY82" s="92" t="s">
        <v>121</v>
      </c>
      <c r="AZ82" s="92">
        <f t="shared" si="35"/>
        <v>15</v>
      </c>
      <c r="BA82" s="103">
        <f t="shared" ref="BA82:BA88" si="37">SUM(AN82,AP82,AR82,AT82,AV82,AX82,AZ82)</f>
        <v>105</v>
      </c>
      <c r="BB82" s="92" t="str">
        <f t="shared" ref="BB82:BB88" si="38">IF(BA82&gt;=96,"Fuerte",IF(AND(BA82&gt;=86, BA82&lt;96),"Moderado",IF(BA82&lt;86,"Débil")))</f>
        <v>Fuerte</v>
      </c>
      <c r="BC82" s="92" t="s">
        <v>120</v>
      </c>
      <c r="BD82" s="92">
        <f t="shared" ref="BD82:BD88" si="39">VALUE(IF(OR(AND(BB82="Fuerte",BC82="Fuerte")),"100",IF(OR(AND(BB82="Fuerte",BC82="Moderado"),AND(BB82="Moderado",BC82="Fuerte"),AND(BB82="Moderado",BC82="Moderado")),"50",IF(OR(AND(BB82="Fuerte",BC82="Débil"),AND(BB82="Moderado",BC82="Débil"),AND(BB82="Débil",BC82="Fuerte"),AND(BB82="Débil",BC82="Moderado"),AND(BB82="Débil",BC82="Débil")),"0",))))</f>
        <v>100</v>
      </c>
      <c r="BE82" s="100" t="str">
        <f t="shared" ref="BE82:BE88" si="40">IF(BD82=100,"Fuerte",IF(BD82=50,"Moderado",IF(BD82=0,"Débil")))</f>
        <v>Fuerte</v>
      </c>
      <c r="BF82" s="374">
        <f>AVERAGE(BD82:BD83)</f>
        <v>100</v>
      </c>
      <c r="BG82" s="374" t="str">
        <f>IF(BF82=100,"Fuerte",IF(AND(BF82&lt;=99, BF82&gt;=50),"Moderado",IF(BF82&lt;50,"Débil")))</f>
        <v>Fuerte</v>
      </c>
      <c r="BH82" s="360">
        <f>IF(BG82="Fuerte",(J82-2),IF(BG82="Moderado",(J82-1), IF(BG82="Débil",((J82-0)))))</f>
        <v>-1</v>
      </c>
      <c r="BI82" s="360" t="str">
        <f>IF(BH82&lt;=0,"Rara vez",IF(BH82=1,"Rara vez",IF(BH82=2,"Improbable",IF(BH82=3,"Posible",IF(BH82=4,"Probable",IF(BH82=5,"Casi Seguro"))))))</f>
        <v>Rara vez</v>
      </c>
      <c r="BJ82" s="365">
        <f>IF(BI82="","",IF(BI82="Rara vez",0.2,IF(BI82="Improbable",0.4,IF(BI82="Posible",0.6,IF(BI82="Probable",0.8,IF(BI82="Casi seguro",1,))))))</f>
        <v>0.2</v>
      </c>
      <c r="BK82" s="360" t="str">
        <f>IFERROR(IF(AG82=5,"Moderado",IF(AG82=10,"Mayor",IF(AG82=20,"Catastrófico",0))),"")</f>
        <v>Catastrófico</v>
      </c>
      <c r="BL82" s="365">
        <f>IF(AH82="","",IF(AH82="Moderado",0.6,IF(AH82="Mayor",0.8,IF(AH82="Catastrófico",1,))))</f>
        <v>1</v>
      </c>
      <c r="BM82" s="360" t="str">
        <f>IF(OR(AND(KBI82="Rara vez",BK82="Moderado"),AND(BI82="Improbable",BK82="Moderado")),"Moderado",IF(OR(AND(BI82="Rara vez",BK82="Mayor"),AND(BI82="Improbable",BK82="Mayor"),AND(BI82="Posible",BK82="Moderado"),AND(BI82="Probable",BK82="Moderado")),"Alta",IF(OR(AND(BI82="Rara vez",BK82="Catastrófico"),AND(BI82="Improbable",BK82="Catastrófico"),AND(BI82="Posible",BK82="Catastrófico"),AND(BI82="Probable",BK82="Catastrófico"),AND(BI82="Casi seguro",BK82="Catastrófico"),AND(BI82="Posible",BK82="Moderado"),AND(BI82="Probable",BK82="Moderado"),AND(BI82="Casi seguro",BK82="Moderado"),AND(BI82="Posible",BK82="Mayor"),AND(BI82="Probable",BK82="Mayor"),AND(BI82="Casi seguro",BK82="Mayor")),"Extremo",)))</f>
        <v>Extremo</v>
      </c>
      <c r="BN82" s="100" t="s">
        <v>163</v>
      </c>
      <c r="BO82" s="118" t="s">
        <v>264</v>
      </c>
      <c r="BP82" s="118" t="s">
        <v>263</v>
      </c>
      <c r="BQ82" s="118" t="s">
        <v>262</v>
      </c>
      <c r="BR82" s="118" t="s">
        <v>47</v>
      </c>
      <c r="BS82" s="118" t="s">
        <v>243</v>
      </c>
      <c r="BT82" s="117"/>
      <c r="BU82" s="117">
        <v>45291</v>
      </c>
      <c r="BV82" s="87"/>
      <c r="BW82" s="87"/>
      <c r="BX82" s="9"/>
      <c r="BY82" s="9"/>
      <c r="BZ82" s="9"/>
      <c r="CA82" s="9"/>
      <c r="CB82" s="9"/>
      <c r="CC82" s="9"/>
      <c r="CD82" s="9"/>
      <c r="CE82" s="9"/>
      <c r="CF82" s="9"/>
      <c r="CG82" s="9"/>
      <c r="CH82" s="9"/>
      <c r="CI82" s="9"/>
      <c r="CJ82" s="9"/>
      <c r="CK82" s="9"/>
      <c r="CL82" s="9"/>
      <c r="CM82" s="9"/>
      <c r="CN82" s="9"/>
      <c r="CO82" s="9"/>
      <c r="CP82" s="9"/>
      <c r="CQ82" s="9"/>
    </row>
    <row r="83" spans="1:95" ht="49.5" customHeight="1">
      <c r="A83" s="348"/>
      <c r="B83" s="348"/>
      <c r="C83" s="377"/>
      <c r="D83" s="377"/>
      <c r="E83" s="124" t="s">
        <v>261</v>
      </c>
      <c r="F83" s="124"/>
      <c r="G83" s="348"/>
      <c r="H83" s="348"/>
      <c r="I83" s="121" t="s">
        <v>150</v>
      </c>
      <c r="J83" s="368"/>
      <c r="K83" s="348"/>
      <c r="L83" s="348"/>
      <c r="M83" s="377"/>
      <c r="N83" s="377"/>
      <c r="O83" s="377"/>
      <c r="P83" s="377"/>
      <c r="Q83" s="377"/>
      <c r="R83" s="377"/>
      <c r="S83" s="377"/>
      <c r="T83" s="377"/>
      <c r="U83" s="377"/>
      <c r="V83" s="377"/>
      <c r="W83" s="377"/>
      <c r="X83" s="377"/>
      <c r="Y83" s="377"/>
      <c r="Z83" s="377"/>
      <c r="AA83" s="377"/>
      <c r="AB83" s="377"/>
      <c r="AC83" s="377"/>
      <c r="AD83" s="377"/>
      <c r="AE83" s="377"/>
      <c r="AF83" s="348"/>
      <c r="AG83" s="95">
        <f t="shared" si="36"/>
        <v>5</v>
      </c>
      <c r="AH83" s="348"/>
      <c r="AI83" s="348"/>
      <c r="AJ83" s="348"/>
      <c r="AK83" s="87">
        <v>2</v>
      </c>
      <c r="AL83" s="120" t="s">
        <v>260</v>
      </c>
      <c r="AM83" s="92" t="s">
        <v>127</v>
      </c>
      <c r="AN83" s="92">
        <f t="shared" si="29"/>
        <v>15</v>
      </c>
      <c r="AO83" s="92" t="s">
        <v>126</v>
      </c>
      <c r="AP83" s="92">
        <f t="shared" si="30"/>
        <v>15</v>
      </c>
      <c r="AQ83" s="92" t="s">
        <v>125</v>
      </c>
      <c r="AR83" s="92">
        <f t="shared" si="31"/>
        <v>15</v>
      </c>
      <c r="AS83" s="92" t="s">
        <v>124</v>
      </c>
      <c r="AT83" s="92">
        <f t="shared" si="32"/>
        <v>15</v>
      </c>
      <c r="AU83" s="92" t="s">
        <v>123</v>
      </c>
      <c r="AV83" s="92">
        <f t="shared" si="33"/>
        <v>15</v>
      </c>
      <c r="AW83" s="92" t="s">
        <v>122</v>
      </c>
      <c r="AX83" s="92">
        <f t="shared" si="34"/>
        <v>15</v>
      </c>
      <c r="AY83" s="92" t="s">
        <v>121</v>
      </c>
      <c r="AZ83" s="92">
        <f t="shared" si="35"/>
        <v>15</v>
      </c>
      <c r="BA83" s="103">
        <f t="shared" si="37"/>
        <v>105</v>
      </c>
      <c r="BB83" s="92" t="str">
        <f t="shared" si="38"/>
        <v>Fuerte</v>
      </c>
      <c r="BC83" s="92" t="s">
        <v>120</v>
      </c>
      <c r="BD83" s="92">
        <f t="shared" si="39"/>
        <v>100</v>
      </c>
      <c r="BE83" s="100" t="str">
        <f t="shared" si="40"/>
        <v>Fuerte</v>
      </c>
      <c r="BF83" s="348"/>
      <c r="BG83" s="348"/>
      <c r="BH83" s="348"/>
      <c r="BI83" s="348"/>
      <c r="BJ83" s="348"/>
      <c r="BK83" s="348"/>
      <c r="BL83" s="348"/>
      <c r="BM83" s="348"/>
      <c r="BN83" s="100" t="s">
        <v>212</v>
      </c>
      <c r="BO83" s="118" t="s">
        <v>259</v>
      </c>
      <c r="BP83" s="118" t="s">
        <v>258</v>
      </c>
      <c r="BQ83" s="118" t="s">
        <v>257</v>
      </c>
      <c r="BR83" s="118" t="s">
        <v>47</v>
      </c>
      <c r="BS83" s="118" t="s">
        <v>243</v>
      </c>
      <c r="BT83" s="117"/>
      <c r="BU83" s="117">
        <v>45291</v>
      </c>
      <c r="BV83" s="87"/>
      <c r="BW83" s="87"/>
      <c r="BX83" s="9"/>
      <c r="BY83" s="9"/>
      <c r="BZ83" s="9"/>
      <c r="CA83" s="9"/>
      <c r="CB83" s="9"/>
      <c r="CC83" s="9"/>
      <c r="CD83" s="9"/>
      <c r="CE83" s="9"/>
      <c r="CF83" s="9"/>
      <c r="CG83" s="9"/>
      <c r="CH83" s="9"/>
      <c r="CI83" s="9"/>
      <c r="CJ83" s="9"/>
      <c r="CK83" s="9"/>
      <c r="CL83" s="9"/>
      <c r="CM83" s="9"/>
      <c r="CN83" s="9"/>
      <c r="CO83" s="9"/>
      <c r="CP83" s="9"/>
      <c r="CQ83" s="9"/>
    </row>
    <row r="84" spans="1:95" ht="49.5" customHeight="1">
      <c r="A84" s="348"/>
      <c r="B84" s="348"/>
      <c r="C84" s="377"/>
      <c r="D84" s="377"/>
      <c r="E84" s="124" t="s">
        <v>256</v>
      </c>
      <c r="F84" s="123"/>
      <c r="G84" s="348"/>
      <c r="H84" s="348"/>
      <c r="I84" s="121" t="s">
        <v>140</v>
      </c>
      <c r="J84" s="368"/>
      <c r="K84" s="348"/>
      <c r="L84" s="348"/>
      <c r="M84" s="377"/>
      <c r="N84" s="377"/>
      <c r="O84" s="377"/>
      <c r="P84" s="377"/>
      <c r="Q84" s="377"/>
      <c r="R84" s="377"/>
      <c r="S84" s="377"/>
      <c r="T84" s="377"/>
      <c r="U84" s="377"/>
      <c r="V84" s="377"/>
      <c r="W84" s="377"/>
      <c r="X84" s="377"/>
      <c r="Y84" s="377"/>
      <c r="Z84" s="377"/>
      <c r="AA84" s="377"/>
      <c r="AB84" s="377"/>
      <c r="AC84" s="377"/>
      <c r="AD84" s="377"/>
      <c r="AE84" s="377"/>
      <c r="AF84" s="348"/>
      <c r="AG84" s="95">
        <f t="shared" si="36"/>
        <v>5</v>
      </c>
      <c r="AH84" s="348"/>
      <c r="AI84" s="348"/>
      <c r="AJ84" s="348"/>
      <c r="AK84" s="87">
        <v>3</v>
      </c>
      <c r="AL84" s="120" t="s">
        <v>255</v>
      </c>
      <c r="AM84" s="92" t="s">
        <v>127</v>
      </c>
      <c r="AN84" s="92">
        <f t="shared" si="29"/>
        <v>15</v>
      </c>
      <c r="AO84" s="92" t="s">
        <v>126</v>
      </c>
      <c r="AP84" s="92">
        <f t="shared" si="30"/>
        <v>15</v>
      </c>
      <c r="AQ84" s="92" t="s">
        <v>125</v>
      </c>
      <c r="AR84" s="92">
        <f t="shared" si="31"/>
        <v>15</v>
      </c>
      <c r="AS84" s="92" t="s">
        <v>124</v>
      </c>
      <c r="AT84" s="92">
        <f t="shared" si="32"/>
        <v>15</v>
      </c>
      <c r="AU84" s="92" t="s">
        <v>123</v>
      </c>
      <c r="AV84" s="92">
        <f t="shared" si="33"/>
        <v>15</v>
      </c>
      <c r="AW84" s="92" t="s">
        <v>122</v>
      </c>
      <c r="AX84" s="92">
        <f t="shared" si="34"/>
        <v>15</v>
      </c>
      <c r="AY84" s="92" t="s">
        <v>121</v>
      </c>
      <c r="AZ84" s="92">
        <f t="shared" si="35"/>
        <v>15</v>
      </c>
      <c r="BA84" s="103">
        <f t="shared" si="37"/>
        <v>105</v>
      </c>
      <c r="BB84" s="92" t="str">
        <f t="shared" si="38"/>
        <v>Fuerte</v>
      </c>
      <c r="BC84" s="92" t="s">
        <v>120</v>
      </c>
      <c r="BD84" s="92">
        <f t="shared" si="39"/>
        <v>100</v>
      </c>
      <c r="BE84" s="100" t="str">
        <f t="shared" si="40"/>
        <v>Fuerte</v>
      </c>
      <c r="BF84" s="348"/>
      <c r="BG84" s="348"/>
      <c r="BH84" s="348"/>
      <c r="BI84" s="348"/>
      <c r="BJ84" s="348"/>
      <c r="BK84" s="348"/>
      <c r="BL84" s="348"/>
      <c r="BM84" s="348"/>
      <c r="BN84" s="100" t="s">
        <v>163</v>
      </c>
      <c r="BO84" s="118" t="s">
        <v>254</v>
      </c>
      <c r="BP84" s="118" t="s">
        <v>253</v>
      </c>
      <c r="BQ84" s="118" t="s">
        <v>252</v>
      </c>
      <c r="BR84" s="118" t="s">
        <v>47</v>
      </c>
      <c r="BS84" s="118" t="s">
        <v>243</v>
      </c>
      <c r="BT84" s="117"/>
      <c r="BU84" s="117">
        <v>45291</v>
      </c>
      <c r="BV84" s="87"/>
      <c r="BW84" s="87"/>
      <c r="BX84" s="9"/>
      <c r="BY84" s="9"/>
      <c r="BZ84" s="9"/>
      <c r="CA84" s="9"/>
      <c r="CB84" s="9"/>
      <c r="CC84" s="9"/>
      <c r="CD84" s="9"/>
      <c r="CE84" s="9"/>
      <c r="CF84" s="9"/>
      <c r="CG84" s="9"/>
      <c r="CH84" s="9"/>
      <c r="CI84" s="9"/>
      <c r="CJ84" s="9"/>
      <c r="CK84" s="9"/>
      <c r="CL84" s="9"/>
      <c r="CM84" s="9"/>
      <c r="CN84" s="9"/>
      <c r="CO84" s="9"/>
      <c r="CP84" s="9"/>
      <c r="CQ84" s="9"/>
    </row>
    <row r="85" spans="1:95" ht="49.5" customHeight="1">
      <c r="A85" s="348"/>
      <c r="B85" s="348"/>
      <c r="C85" s="377"/>
      <c r="D85" s="377"/>
      <c r="E85" s="97"/>
      <c r="F85" s="97"/>
      <c r="G85" s="348"/>
      <c r="H85" s="348"/>
      <c r="I85" s="121" t="s">
        <v>131</v>
      </c>
      <c r="J85" s="368"/>
      <c r="K85" s="348"/>
      <c r="L85" s="348"/>
      <c r="M85" s="377"/>
      <c r="N85" s="377"/>
      <c r="O85" s="377"/>
      <c r="P85" s="377"/>
      <c r="Q85" s="377"/>
      <c r="R85" s="377"/>
      <c r="S85" s="377"/>
      <c r="T85" s="377"/>
      <c r="U85" s="377"/>
      <c r="V85" s="377"/>
      <c r="W85" s="377"/>
      <c r="X85" s="377"/>
      <c r="Y85" s="377"/>
      <c r="Z85" s="377"/>
      <c r="AA85" s="377"/>
      <c r="AB85" s="377"/>
      <c r="AC85" s="377"/>
      <c r="AD85" s="377"/>
      <c r="AE85" s="377"/>
      <c r="AF85" s="348"/>
      <c r="AG85" s="95">
        <f t="shared" si="36"/>
        <v>5</v>
      </c>
      <c r="AH85" s="348"/>
      <c r="AI85" s="348"/>
      <c r="AJ85" s="348"/>
      <c r="AK85" s="87">
        <v>4</v>
      </c>
      <c r="AL85" s="120" t="s">
        <v>251</v>
      </c>
      <c r="AM85" s="92" t="s">
        <v>127</v>
      </c>
      <c r="AN85" s="92">
        <f t="shared" si="29"/>
        <v>15</v>
      </c>
      <c r="AO85" s="92" t="s">
        <v>126</v>
      </c>
      <c r="AP85" s="92">
        <f t="shared" si="30"/>
        <v>15</v>
      </c>
      <c r="AQ85" s="92" t="s">
        <v>125</v>
      </c>
      <c r="AR85" s="92">
        <f t="shared" si="31"/>
        <v>15</v>
      </c>
      <c r="AS85" s="92" t="s">
        <v>164</v>
      </c>
      <c r="AT85" s="92">
        <f t="shared" si="32"/>
        <v>10</v>
      </c>
      <c r="AU85" s="92" t="s">
        <v>123</v>
      </c>
      <c r="AV85" s="92">
        <f t="shared" si="33"/>
        <v>15</v>
      </c>
      <c r="AW85" s="92" t="s">
        <v>122</v>
      </c>
      <c r="AX85" s="92">
        <f t="shared" si="34"/>
        <v>15</v>
      </c>
      <c r="AY85" s="92" t="s">
        <v>121</v>
      </c>
      <c r="AZ85" s="92">
        <f t="shared" si="35"/>
        <v>15</v>
      </c>
      <c r="BA85" s="103">
        <f t="shared" si="37"/>
        <v>100</v>
      </c>
      <c r="BB85" s="92" t="str">
        <f t="shared" si="38"/>
        <v>Fuerte</v>
      </c>
      <c r="BC85" s="92" t="s">
        <v>120</v>
      </c>
      <c r="BD85" s="92">
        <f t="shared" si="39"/>
        <v>100</v>
      </c>
      <c r="BE85" s="100" t="str">
        <f t="shared" si="40"/>
        <v>Fuerte</v>
      </c>
      <c r="BF85" s="348"/>
      <c r="BG85" s="348"/>
      <c r="BH85" s="348"/>
      <c r="BI85" s="348"/>
      <c r="BJ85" s="348"/>
      <c r="BK85" s="348"/>
      <c r="BL85" s="348"/>
      <c r="BM85" s="348"/>
      <c r="BN85" s="100" t="s">
        <v>163</v>
      </c>
      <c r="BO85" s="118" t="s">
        <v>250</v>
      </c>
      <c r="BP85" s="122" t="s">
        <v>249</v>
      </c>
      <c r="BQ85" s="122" t="s">
        <v>248</v>
      </c>
      <c r="BR85" s="118" t="s">
        <v>47</v>
      </c>
      <c r="BS85" s="118" t="s">
        <v>243</v>
      </c>
      <c r="BT85" s="117"/>
      <c r="BU85" s="117">
        <v>45291</v>
      </c>
      <c r="BV85" s="87"/>
      <c r="BW85" s="87"/>
      <c r="BX85" s="9"/>
      <c r="BY85" s="9"/>
      <c r="BZ85" s="9"/>
      <c r="CA85" s="9"/>
      <c r="CB85" s="9"/>
      <c r="CC85" s="9"/>
      <c r="CD85" s="9"/>
      <c r="CE85" s="9"/>
      <c r="CF85" s="9"/>
      <c r="CG85" s="9"/>
      <c r="CH85" s="9"/>
      <c r="CI85" s="9"/>
      <c r="CJ85" s="9"/>
      <c r="CK85" s="9"/>
      <c r="CL85" s="9"/>
      <c r="CM85" s="9"/>
      <c r="CN85" s="9"/>
      <c r="CO85" s="9"/>
      <c r="CP85" s="9"/>
      <c r="CQ85" s="9"/>
    </row>
    <row r="86" spans="1:95" ht="49.5" customHeight="1">
      <c r="A86" s="348"/>
      <c r="B86" s="348"/>
      <c r="C86" s="377"/>
      <c r="D86" s="377"/>
      <c r="E86" s="97"/>
      <c r="F86" s="97"/>
      <c r="G86" s="348"/>
      <c r="H86" s="348"/>
      <c r="I86" s="121" t="s">
        <v>189</v>
      </c>
      <c r="J86" s="368"/>
      <c r="K86" s="348"/>
      <c r="L86" s="348"/>
      <c r="M86" s="377"/>
      <c r="N86" s="377"/>
      <c r="O86" s="377"/>
      <c r="P86" s="377"/>
      <c r="Q86" s="377"/>
      <c r="R86" s="377"/>
      <c r="S86" s="377"/>
      <c r="T86" s="377"/>
      <c r="U86" s="377"/>
      <c r="V86" s="377"/>
      <c r="W86" s="377"/>
      <c r="X86" s="377"/>
      <c r="Y86" s="377"/>
      <c r="Z86" s="377"/>
      <c r="AA86" s="377"/>
      <c r="AB86" s="377"/>
      <c r="AC86" s="377"/>
      <c r="AD86" s="377"/>
      <c r="AE86" s="377"/>
      <c r="AF86" s="348"/>
      <c r="AG86" s="95">
        <f t="shared" si="36"/>
        <v>5</v>
      </c>
      <c r="AH86" s="348"/>
      <c r="AI86" s="348"/>
      <c r="AJ86" s="348"/>
      <c r="AK86" s="87">
        <v>5</v>
      </c>
      <c r="AL86" s="120" t="s">
        <v>247</v>
      </c>
      <c r="AM86" s="92" t="s">
        <v>127</v>
      </c>
      <c r="AN86" s="92">
        <f t="shared" si="29"/>
        <v>15</v>
      </c>
      <c r="AO86" s="92" t="s">
        <v>126</v>
      </c>
      <c r="AP86" s="92">
        <f t="shared" si="30"/>
        <v>15</v>
      </c>
      <c r="AQ86" s="92" t="s">
        <v>125</v>
      </c>
      <c r="AR86" s="92">
        <f t="shared" si="31"/>
        <v>15</v>
      </c>
      <c r="AS86" s="92" t="s">
        <v>164</v>
      </c>
      <c r="AT86" s="92">
        <f t="shared" si="32"/>
        <v>10</v>
      </c>
      <c r="AU86" s="92" t="s">
        <v>123</v>
      </c>
      <c r="AV86" s="92">
        <f t="shared" si="33"/>
        <v>15</v>
      </c>
      <c r="AW86" s="92" t="s">
        <v>122</v>
      </c>
      <c r="AX86" s="92">
        <f t="shared" si="34"/>
        <v>15</v>
      </c>
      <c r="AY86" s="92" t="s">
        <v>121</v>
      </c>
      <c r="AZ86" s="92">
        <f t="shared" si="35"/>
        <v>15</v>
      </c>
      <c r="BA86" s="103">
        <f t="shared" si="37"/>
        <v>100</v>
      </c>
      <c r="BB86" s="92" t="str">
        <f t="shared" si="38"/>
        <v>Fuerte</v>
      </c>
      <c r="BC86" s="92" t="s">
        <v>120</v>
      </c>
      <c r="BD86" s="92">
        <f t="shared" si="39"/>
        <v>100</v>
      </c>
      <c r="BE86" s="100" t="str">
        <f t="shared" si="40"/>
        <v>Fuerte</v>
      </c>
      <c r="BF86" s="348"/>
      <c r="BG86" s="348"/>
      <c r="BH86" s="348"/>
      <c r="BI86" s="348"/>
      <c r="BJ86" s="348"/>
      <c r="BK86" s="348"/>
      <c r="BL86" s="348"/>
      <c r="BM86" s="348"/>
      <c r="BN86" s="100" t="s">
        <v>163</v>
      </c>
      <c r="BO86" s="119" t="s">
        <v>246</v>
      </c>
      <c r="BP86" s="118" t="s">
        <v>245</v>
      </c>
      <c r="BQ86" s="118" t="s">
        <v>244</v>
      </c>
      <c r="BR86" s="118" t="s">
        <v>47</v>
      </c>
      <c r="BS86" s="118" t="s">
        <v>243</v>
      </c>
      <c r="BT86" s="117"/>
      <c r="BU86" s="117">
        <v>45291</v>
      </c>
      <c r="BV86" s="87"/>
      <c r="BW86" s="87"/>
      <c r="BX86" s="9"/>
      <c r="BY86" s="9"/>
      <c r="BZ86" s="9"/>
      <c r="CA86" s="9"/>
      <c r="CB86" s="9"/>
      <c r="CC86" s="9"/>
      <c r="CD86" s="9"/>
      <c r="CE86" s="9"/>
      <c r="CF86" s="9"/>
      <c r="CG86" s="9"/>
      <c r="CH86" s="9"/>
      <c r="CI86" s="9"/>
      <c r="CJ86" s="9"/>
      <c r="CK86" s="9"/>
      <c r="CL86" s="9"/>
      <c r="CM86" s="9"/>
      <c r="CN86" s="9"/>
      <c r="CO86" s="9"/>
      <c r="CP86" s="9"/>
      <c r="CQ86" s="9"/>
    </row>
    <row r="87" spans="1:95" ht="96" customHeight="1">
      <c r="A87" s="96">
        <v>22</v>
      </c>
      <c r="B87" s="96" t="s">
        <v>233</v>
      </c>
      <c r="C87" s="96" t="s">
        <v>242</v>
      </c>
      <c r="D87" s="96" t="s">
        <v>241</v>
      </c>
      <c r="E87" s="96" t="s">
        <v>240</v>
      </c>
      <c r="F87" s="96" t="s">
        <v>239</v>
      </c>
      <c r="G87" s="96" t="s">
        <v>238</v>
      </c>
      <c r="H87" s="96" t="s">
        <v>166</v>
      </c>
      <c r="I87" s="96" t="s">
        <v>150</v>
      </c>
      <c r="J87" s="116">
        <v>4</v>
      </c>
      <c r="K87" s="105" t="str">
        <f>IF(J87&lt;=0,"",IF(J87=1,"Rara vez",IF(J87=2,"Improbable",IF(J87=3,"Posible",IF(J87=4,"Probable",IF(J87=5,"Casi Seguro"))))))</f>
        <v>Probable</v>
      </c>
      <c r="L87" s="102">
        <f>IF(K87="","",IF(K87="Rara vez",0.2,IF(K87="Improbable",0.4,IF(K87="Posible",0.6,IF(K87="Probable",0.8,IF(K87="Casi seguro",1,))))))</f>
        <v>0.8</v>
      </c>
      <c r="M87" s="102" t="s">
        <v>130</v>
      </c>
      <c r="N87" s="102" t="s">
        <v>130</v>
      </c>
      <c r="O87" s="102" t="s">
        <v>129</v>
      </c>
      <c r="P87" s="102" t="s">
        <v>129</v>
      </c>
      <c r="Q87" s="102" t="s">
        <v>130</v>
      </c>
      <c r="R87" s="102" t="s">
        <v>129</v>
      </c>
      <c r="S87" s="102" t="s">
        <v>129</v>
      </c>
      <c r="T87" s="102" t="s">
        <v>129</v>
      </c>
      <c r="U87" s="102" t="s">
        <v>130</v>
      </c>
      <c r="V87" s="102" t="s">
        <v>129</v>
      </c>
      <c r="W87" s="102" t="s">
        <v>130</v>
      </c>
      <c r="X87" s="102" t="s">
        <v>130</v>
      </c>
      <c r="Y87" s="102" t="s">
        <v>129</v>
      </c>
      <c r="Z87" s="102" t="s">
        <v>130</v>
      </c>
      <c r="AA87" s="102" t="s">
        <v>130</v>
      </c>
      <c r="AB87" s="102" t="s">
        <v>129</v>
      </c>
      <c r="AC87" s="102" t="s">
        <v>129</v>
      </c>
      <c r="AD87" s="102" t="s">
        <v>129</v>
      </c>
      <c r="AE87" s="102" t="s">
        <v>129</v>
      </c>
      <c r="AF87" s="106">
        <f>IF(AB87="Si","19",COUNTIF(M87:AE87,"si"))</f>
        <v>8</v>
      </c>
      <c r="AG87" s="95">
        <f t="shared" si="36"/>
        <v>10</v>
      </c>
      <c r="AH87" s="105" t="str">
        <f>IF(AG87=5,"Moderado",IF(AG87=10,"Mayor",IF(AG87=20,"Catastrófico",0)))</f>
        <v>Mayor</v>
      </c>
      <c r="AI87" s="102">
        <f>IF(AH87="","",IF(AH87="Moderado",0.6,IF(AH87="Mayor",0.8,IF(AH87="Catastrófico",1,))))</f>
        <v>0.8</v>
      </c>
      <c r="AJ87" s="105"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Extremo</v>
      </c>
      <c r="AK87" s="94">
        <v>1</v>
      </c>
      <c r="AL87" s="115" t="s">
        <v>237</v>
      </c>
      <c r="AM87" s="90" t="s">
        <v>127</v>
      </c>
      <c r="AN87" s="90">
        <f t="shared" si="29"/>
        <v>15</v>
      </c>
      <c r="AO87" s="90" t="s">
        <v>126</v>
      </c>
      <c r="AP87" s="90">
        <f t="shared" si="30"/>
        <v>15</v>
      </c>
      <c r="AQ87" s="90" t="s">
        <v>125</v>
      </c>
      <c r="AR87" s="90">
        <f t="shared" si="31"/>
        <v>15</v>
      </c>
      <c r="AS87" s="90" t="s">
        <v>124</v>
      </c>
      <c r="AT87" s="90">
        <f t="shared" si="32"/>
        <v>15</v>
      </c>
      <c r="AU87" s="90" t="s">
        <v>123</v>
      </c>
      <c r="AV87" s="90">
        <f t="shared" si="33"/>
        <v>15</v>
      </c>
      <c r="AW87" s="92" t="s">
        <v>122</v>
      </c>
      <c r="AX87" s="90">
        <f t="shared" si="34"/>
        <v>15</v>
      </c>
      <c r="AY87" s="92" t="s">
        <v>121</v>
      </c>
      <c r="AZ87" s="90">
        <f t="shared" si="35"/>
        <v>15</v>
      </c>
      <c r="BA87" s="91">
        <f t="shared" si="37"/>
        <v>105</v>
      </c>
      <c r="BB87" s="90" t="str">
        <f t="shared" si="38"/>
        <v>Fuerte</v>
      </c>
      <c r="BC87" s="90" t="s">
        <v>120</v>
      </c>
      <c r="BD87" s="90">
        <f t="shared" si="39"/>
        <v>100</v>
      </c>
      <c r="BE87" s="89" t="str">
        <f t="shared" si="40"/>
        <v>Fuerte</v>
      </c>
      <c r="BF87" s="89">
        <f>AVERAGE(BD87:BD87)</f>
        <v>100</v>
      </c>
      <c r="BG87" s="89" t="str">
        <f>IF(BF87=100,"Fuerte",IF(AND(BF87&lt;=99, BF87&gt;=50),"Moderado",IF(BF87&lt;50,"Débil")))</f>
        <v>Fuerte</v>
      </c>
      <c r="BH87" s="101">
        <f>IF(BG87="Fuerte",(J87-2),IF(BG87="Moderado",(J87-1), IF(BG87="Débil",((J87-0)))))</f>
        <v>2</v>
      </c>
      <c r="BI87" s="101" t="str">
        <f>IF(BH87&lt;=0,"",IF(BH87=1,"Rara vez",IF(BH87=2,"Improbable",IF(BH87=3,"Posible",IF(BH87=4,"Probable",IF(BH87=5,"Casi Seguro"))))))</f>
        <v>Improbable</v>
      </c>
      <c r="BJ87" s="114">
        <f>IF(BI87="","",IF(BI87="Rara vez",0.2,IF(BI87="Improbable",0.4,IF(BI87="Posible",0.6,IF(BI87="Probable",0.8,IF(BI87="Casi seguro",1,))))))</f>
        <v>0.4</v>
      </c>
      <c r="BK87" s="101" t="str">
        <f>IFERROR(IF(AG87=5,"Moderado",IF(AG87=10,"Mayor",IF(AG87=20,"Catastrófico",0))),"")</f>
        <v>Mayor</v>
      </c>
      <c r="BL87" s="114">
        <f>IF(AH87="","",IF(AH87="Moderado",0.6,IF(AH87="Mayor",0.8,IF(AH87="Catastrófico",1,))))</f>
        <v>0.8</v>
      </c>
      <c r="BM87" s="113"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89" t="s">
        <v>163</v>
      </c>
      <c r="BO87" s="112" t="s">
        <v>236</v>
      </c>
      <c r="BP87" s="111" t="s">
        <v>235</v>
      </c>
      <c r="BQ87" s="111" t="s">
        <v>234</v>
      </c>
      <c r="BR87" s="111" t="s">
        <v>233</v>
      </c>
      <c r="BS87" s="111" t="s">
        <v>232</v>
      </c>
      <c r="BT87" s="110" t="s">
        <v>231</v>
      </c>
      <c r="BU87" s="110" t="s">
        <v>230</v>
      </c>
      <c r="BV87" s="87"/>
      <c r="BW87" s="94"/>
      <c r="BX87" s="9"/>
      <c r="BY87" s="9"/>
      <c r="BZ87" s="9"/>
      <c r="CA87" s="9"/>
      <c r="CB87" s="9"/>
      <c r="CC87" s="9"/>
      <c r="CD87" s="9"/>
      <c r="CE87" s="9"/>
      <c r="CF87" s="9"/>
      <c r="CG87" s="9"/>
      <c r="CH87" s="9"/>
      <c r="CI87" s="9"/>
      <c r="CJ87" s="9"/>
      <c r="CK87" s="9"/>
      <c r="CL87" s="9"/>
      <c r="CM87" s="9"/>
      <c r="CN87" s="9"/>
      <c r="CO87" s="9"/>
      <c r="CP87" s="9"/>
      <c r="CQ87" s="9"/>
    </row>
    <row r="88" spans="1:95" ht="214.5">
      <c r="A88" s="366">
        <v>23</v>
      </c>
      <c r="B88" s="366" t="s">
        <v>229</v>
      </c>
      <c r="C88" s="366" t="s">
        <v>228</v>
      </c>
      <c r="D88" s="366" t="s">
        <v>227</v>
      </c>
      <c r="E88" s="97" t="s">
        <v>226</v>
      </c>
      <c r="F88" s="97" t="s">
        <v>225</v>
      </c>
      <c r="G88" s="366" t="s">
        <v>224</v>
      </c>
      <c r="H88" s="366" t="s">
        <v>166</v>
      </c>
      <c r="I88" s="54" t="s">
        <v>150</v>
      </c>
      <c r="J88" s="369">
        <v>5</v>
      </c>
      <c r="K88" s="345" t="str">
        <f>IF(J88&lt;=0,"",IF(J88=1,"Rara vez",IF(J88=2,"Improbable",IF(J88=3,"Posible",IF(J88=4,"Probable",IF(J88=5,"Casi Seguro"))))))</f>
        <v>Casi Seguro</v>
      </c>
      <c r="L88" s="365">
        <f>IF(K88="","",IF(K88="Rara vez",0.2,IF(K88="Improbable",0.4,IF(K88="Posible",0.6,IF(K88="Probable",0.8,IF(K88="Casi seguro",1,))))))</f>
        <v>1</v>
      </c>
      <c r="M88" s="405" t="s">
        <v>130</v>
      </c>
      <c r="N88" s="405" t="s">
        <v>130</v>
      </c>
      <c r="O88" s="405" t="s">
        <v>130</v>
      </c>
      <c r="P88" s="405" t="s">
        <v>130</v>
      </c>
      <c r="Q88" s="405" t="s">
        <v>130</v>
      </c>
      <c r="R88" s="405" t="s">
        <v>130</v>
      </c>
      <c r="S88" s="405" t="s">
        <v>130</v>
      </c>
      <c r="T88" s="405" t="s">
        <v>130</v>
      </c>
      <c r="U88" s="405" t="s">
        <v>130</v>
      </c>
      <c r="V88" s="405" t="s">
        <v>130</v>
      </c>
      <c r="W88" s="405" t="s">
        <v>130</v>
      </c>
      <c r="X88" s="405" t="s">
        <v>130</v>
      </c>
      <c r="Y88" s="405" t="s">
        <v>130</v>
      </c>
      <c r="Z88" s="405" t="s">
        <v>130</v>
      </c>
      <c r="AA88" s="405" t="s">
        <v>130</v>
      </c>
      <c r="AB88" s="405" t="s">
        <v>129</v>
      </c>
      <c r="AC88" s="405" t="s">
        <v>130</v>
      </c>
      <c r="AD88" s="405" t="s">
        <v>130</v>
      </c>
      <c r="AE88" s="405" t="s">
        <v>129</v>
      </c>
      <c r="AF88" s="367">
        <f>IF(AB88="Si","19",COUNTIF(M88:AE89,"si"))</f>
        <v>17</v>
      </c>
      <c r="AG88" s="95">
        <f t="shared" si="36"/>
        <v>20</v>
      </c>
      <c r="AH88" s="345" t="str">
        <f>IF(AG88=5,"Moderado",IF(AG88=10,"Mayor",IF(AG88=20,"Catastrófico",0)))</f>
        <v>Catastrófico</v>
      </c>
      <c r="AI88" s="365">
        <f>IF(AH88="","",IF(AH88="Moderado",0.6,IF(AH88="Mayor",0.8,IF(AH88="Catastrófico",1,))))</f>
        <v>1</v>
      </c>
      <c r="AJ88" s="345" t="str">
        <f>IF(OR(AND(K88="Rara vez",AH88="Moderado"),AND(K88="Improbable",AH88="Moderado")),"Moderado",IF(OR(AND(K88="Rara vez",AH88="Mayor"),AND(K88="Improbable",AH88="Mayor"),AND(K88="Posible",AH88="Moderado"),AND(K88="Probable",AH88="Moderado")),"Alta",IF(OR(AND(K88="Rara vez",AH88="Catastrófico"),AND(K88="Improbable",AH88="Catastrófico"),AND(K88="Posible",AH88="Catastrófico"),AND(K88="Probable",AH88="Catastrófico"),AND(K88="Casi seguro",AH88="Catastrófico"),AND(K88="Posible",AH88="Moderado"),AND(K88="Probable",AH88="Moderado"),AND(K88="Casi seguro",AH88="Moderado"),AND(K88="Posible",AH88="Mayor"),AND(K88="Probable",AH88="Mayor"),AND(K88="Casi seguro",AH88="Mayor")),"Extremo",)))</f>
        <v>Extremo</v>
      </c>
      <c r="AK88" s="94">
        <v>1</v>
      </c>
      <c r="AL88" s="73" t="s">
        <v>223</v>
      </c>
      <c r="AM88" s="90" t="s">
        <v>127</v>
      </c>
      <c r="AN88" s="90">
        <f t="shared" si="29"/>
        <v>15</v>
      </c>
      <c r="AO88" s="90" t="s">
        <v>126</v>
      </c>
      <c r="AP88" s="90">
        <f t="shared" si="30"/>
        <v>15</v>
      </c>
      <c r="AQ88" s="90" t="s">
        <v>125</v>
      </c>
      <c r="AR88" s="90">
        <f t="shared" si="31"/>
        <v>15</v>
      </c>
      <c r="AS88" s="90" t="s">
        <v>164</v>
      </c>
      <c r="AT88" s="90">
        <f t="shared" si="32"/>
        <v>10</v>
      </c>
      <c r="AU88" s="90" t="s">
        <v>123</v>
      </c>
      <c r="AV88" s="90">
        <f t="shared" si="33"/>
        <v>15</v>
      </c>
      <c r="AW88" s="92" t="s">
        <v>122</v>
      </c>
      <c r="AX88" s="90">
        <f t="shared" si="34"/>
        <v>15</v>
      </c>
      <c r="AY88" s="92" t="s">
        <v>121</v>
      </c>
      <c r="AZ88" s="90">
        <f t="shared" si="35"/>
        <v>15</v>
      </c>
      <c r="BA88" s="91">
        <f t="shared" si="37"/>
        <v>100</v>
      </c>
      <c r="BB88" s="90" t="str">
        <f t="shared" si="38"/>
        <v>Fuerte</v>
      </c>
      <c r="BC88" s="90" t="s">
        <v>120</v>
      </c>
      <c r="BD88" s="90">
        <f t="shared" si="39"/>
        <v>100</v>
      </c>
      <c r="BE88" s="89" t="str">
        <f t="shared" si="40"/>
        <v>Fuerte</v>
      </c>
      <c r="BF88" s="373">
        <f>AVERAGE(BD88:BD92)</f>
        <v>100</v>
      </c>
      <c r="BG88" s="373" t="str">
        <f>IF(BF88=100,"Fuerte",IF(AND(BF88&lt;=99, BF88&gt;=50),"Moderado",IF(BF88&lt;50,"Débil")))</f>
        <v>Fuerte</v>
      </c>
      <c r="BH88" s="360">
        <f>IF(BG88="Fuerte",(J88-2),IF(BG88="Moderado",(J88-1), IF(BG88="Débil",((J88-0)))))</f>
        <v>3</v>
      </c>
      <c r="BI88" s="360" t="str">
        <f>IF(BH88&lt;=0,"",IF(BH88=1,"Rara vez",IF(BH88=2,"Improbable",IF(BH88=3,"Posible",IF(BH88=4,"Probable",IF(BH88=5,"Casi Seguro"))))))</f>
        <v>Posible</v>
      </c>
      <c r="BJ88" s="371">
        <f>IF(BI88="","",IF(BI88="Rara vez",0.2,IF(BI88="Improbable",0.4,IF(BI88="Posible",0.6,IF(BI88="Probable",0.8,IF(BI88="Casi seguro",1,))))))</f>
        <v>0.6</v>
      </c>
      <c r="BK88" s="360" t="str">
        <f>IFERROR(IF(AG88=5,"Moderado",IF(AG88=10,"Mayor",IF(AG88=20,"Catastrófico",0))),"")</f>
        <v>Catastrófico</v>
      </c>
      <c r="BL88" s="371">
        <f>IF(AH88="","",IF(AH88="Moderado",0.6,IF(AH88="Mayor",0.8,IF(AH88="Catastrófico",1,))))</f>
        <v>1</v>
      </c>
      <c r="BM88" s="372" t="str">
        <f>IF(OR(AND(KBI88="Rara vez",BK88="Moderado"),AND(BI88="Improbable",BK88="Moderado")),"Moderado",IF(OR(AND(BI88="Rara vez",BK88="Mayor"),AND(BI88="Improbable",BK88="Mayor"),AND(BI88="Posible",BK88="Moderado"),AND(BI88="Probable",BK88="Moderado")),"Alta",IF(OR(AND(BI88="Rara vez",BK88="Catastrófico"),AND(BI88="Improbable",BK88="Catastrófico"),AND(BI88="Posible",BK88="Catastrófico"),AND(BI88="Probable",BK88="Catastrófico"),AND(BI88="Casi seguro",BK88="Catastrófico"),AND(BI88="Posible",BK88="Moderado"),AND(BI88="Probable",BK88="Moderado"),AND(BI88="Casi seguro",BK88="Moderado"),AND(BI88="Posible",BK88="Mayor"),AND(BI88="Probable",BK88="Mayor"),AND(BI88="Casi seguro",BK88="Mayor")),"Extremo",)))</f>
        <v>Extremo</v>
      </c>
      <c r="BN88" s="82" t="s">
        <v>163</v>
      </c>
      <c r="BO88" s="109" t="s">
        <v>222</v>
      </c>
      <c r="BP88" s="87" t="s">
        <v>221</v>
      </c>
      <c r="BQ88" s="87" t="s">
        <v>221</v>
      </c>
      <c r="BR88" s="87" t="s">
        <v>44</v>
      </c>
      <c r="BS88" s="87" t="s">
        <v>220</v>
      </c>
      <c r="BT88" s="35"/>
      <c r="BU88" s="35"/>
      <c r="BV88" s="94"/>
      <c r="BW88" s="94"/>
      <c r="BX88" s="9"/>
      <c r="BY88" s="9"/>
      <c r="BZ88" s="9"/>
      <c r="CA88" s="9"/>
      <c r="CB88" s="9"/>
      <c r="CC88" s="9"/>
      <c r="CD88" s="9"/>
      <c r="CE88" s="9"/>
      <c r="CF88" s="9"/>
      <c r="CG88" s="9"/>
      <c r="CH88" s="9"/>
      <c r="CI88" s="9"/>
      <c r="CJ88" s="9"/>
      <c r="CK88" s="9"/>
      <c r="CL88" s="9"/>
      <c r="CM88" s="9"/>
      <c r="CN88" s="9"/>
      <c r="CO88" s="9"/>
      <c r="CP88" s="9"/>
      <c r="CQ88" s="9"/>
    </row>
    <row r="89" spans="1:95" ht="49.5" customHeight="1">
      <c r="A89" s="348"/>
      <c r="B89" s="348"/>
      <c r="C89" s="348"/>
      <c r="D89" s="348"/>
      <c r="E89" s="97"/>
      <c r="F89" s="97"/>
      <c r="G89" s="390"/>
      <c r="H89" s="348"/>
      <c r="I89" s="54" t="s">
        <v>158</v>
      </c>
      <c r="J89" s="368"/>
      <c r="K89" s="348"/>
      <c r="L89" s="348"/>
      <c r="M89" s="406"/>
      <c r="N89" s="406"/>
      <c r="O89" s="406"/>
      <c r="P89" s="406"/>
      <c r="Q89" s="406"/>
      <c r="R89" s="406"/>
      <c r="S89" s="406"/>
      <c r="T89" s="406"/>
      <c r="U89" s="406"/>
      <c r="V89" s="406"/>
      <c r="W89" s="406"/>
      <c r="X89" s="406"/>
      <c r="Y89" s="406"/>
      <c r="Z89" s="406"/>
      <c r="AA89" s="406"/>
      <c r="AB89" s="406"/>
      <c r="AC89" s="406"/>
      <c r="AD89" s="406"/>
      <c r="AE89" s="406"/>
      <c r="AF89" s="348"/>
      <c r="AG89" s="95">
        <f t="shared" si="36"/>
        <v>5</v>
      </c>
      <c r="AH89" s="348"/>
      <c r="AI89" s="348"/>
      <c r="AJ89" s="348"/>
      <c r="AK89" s="94">
        <v>2</v>
      </c>
      <c r="AL89" s="93" t="s">
        <v>157</v>
      </c>
      <c r="AM89" s="90"/>
      <c r="AN89" s="90" t="str">
        <f t="shared" si="29"/>
        <v/>
      </c>
      <c r="AO89" s="90"/>
      <c r="AP89" s="90" t="str">
        <f t="shared" si="30"/>
        <v/>
      </c>
      <c r="AQ89" s="90"/>
      <c r="AR89" s="90" t="str">
        <f t="shared" si="31"/>
        <v/>
      </c>
      <c r="AS89" s="90"/>
      <c r="AT89" s="90" t="str">
        <f t="shared" si="32"/>
        <v/>
      </c>
      <c r="AU89" s="90"/>
      <c r="AV89" s="90" t="str">
        <f t="shared" si="33"/>
        <v/>
      </c>
      <c r="AW89" s="92"/>
      <c r="AX89" s="90" t="str">
        <f t="shared" si="34"/>
        <v/>
      </c>
      <c r="AY89" s="92"/>
      <c r="AZ89" s="90" t="str">
        <f t="shared" si="35"/>
        <v/>
      </c>
      <c r="BA89" s="91"/>
      <c r="BB89" s="90"/>
      <c r="BC89" s="90"/>
      <c r="BD89" s="90"/>
      <c r="BE89" s="89"/>
      <c r="BF89" s="348"/>
      <c r="BG89" s="348"/>
      <c r="BH89" s="348"/>
      <c r="BI89" s="348"/>
      <c r="BJ89" s="348"/>
      <c r="BK89" s="348"/>
      <c r="BL89" s="348"/>
      <c r="BM89" s="348"/>
      <c r="BN89" s="82" t="s">
        <v>212</v>
      </c>
      <c r="BO89" s="108" t="s">
        <v>219</v>
      </c>
      <c r="BP89" s="80"/>
      <c r="BQ89" s="87" t="s">
        <v>216</v>
      </c>
      <c r="BR89" s="87" t="s">
        <v>218</v>
      </c>
      <c r="BS89" s="87"/>
      <c r="BT89" s="35"/>
      <c r="BU89" s="35"/>
      <c r="BV89" s="94"/>
      <c r="BW89" s="94"/>
      <c r="BX89" s="9"/>
      <c r="BY89" s="9"/>
      <c r="BZ89" s="9"/>
      <c r="CA89" s="9"/>
      <c r="CB89" s="9"/>
      <c r="CC89" s="9"/>
      <c r="CD89" s="9"/>
      <c r="CE89" s="9"/>
      <c r="CF89" s="9"/>
      <c r="CG89" s="9"/>
      <c r="CH89" s="9"/>
      <c r="CI89" s="9"/>
      <c r="CJ89" s="9"/>
      <c r="CK89" s="9"/>
      <c r="CL89" s="9"/>
      <c r="CM89" s="9"/>
      <c r="CN89" s="9"/>
      <c r="CO89" s="9"/>
      <c r="CP89" s="9"/>
      <c r="CQ89" s="9"/>
    </row>
    <row r="90" spans="1:95" ht="49.5" customHeight="1">
      <c r="A90" s="348"/>
      <c r="B90" s="348"/>
      <c r="C90" s="348"/>
      <c r="D90" s="348"/>
      <c r="E90" s="97"/>
      <c r="F90" s="97"/>
      <c r="G90" s="390"/>
      <c r="H90" s="348"/>
      <c r="I90" s="54"/>
      <c r="J90" s="368"/>
      <c r="K90" s="348"/>
      <c r="L90" s="348"/>
      <c r="M90" s="406"/>
      <c r="N90" s="406"/>
      <c r="O90" s="406"/>
      <c r="P90" s="406"/>
      <c r="Q90" s="406"/>
      <c r="R90" s="406"/>
      <c r="S90" s="406"/>
      <c r="T90" s="406"/>
      <c r="U90" s="406"/>
      <c r="V90" s="406"/>
      <c r="W90" s="406"/>
      <c r="X90" s="406"/>
      <c r="Y90" s="406"/>
      <c r="Z90" s="406"/>
      <c r="AA90" s="406"/>
      <c r="AB90" s="406"/>
      <c r="AC90" s="406"/>
      <c r="AD90" s="406"/>
      <c r="AE90" s="406"/>
      <c r="AF90" s="348"/>
      <c r="AG90" s="95"/>
      <c r="AH90" s="348"/>
      <c r="AI90" s="348"/>
      <c r="AJ90" s="348"/>
      <c r="AK90" s="94"/>
      <c r="AL90" s="93" t="s">
        <v>157</v>
      </c>
      <c r="AM90" s="90"/>
      <c r="AN90" s="90"/>
      <c r="AO90" s="90"/>
      <c r="AP90" s="90"/>
      <c r="AQ90" s="90"/>
      <c r="AR90" s="90"/>
      <c r="AS90" s="90"/>
      <c r="AT90" s="90"/>
      <c r="AU90" s="90"/>
      <c r="AV90" s="90"/>
      <c r="AW90" s="92"/>
      <c r="AX90" s="90"/>
      <c r="AY90" s="92"/>
      <c r="AZ90" s="90"/>
      <c r="BA90" s="91"/>
      <c r="BB90" s="90"/>
      <c r="BC90" s="90"/>
      <c r="BD90" s="90"/>
      <c r="BE90" s="89"/>
      <c r="BF90" s="348"/>
      <c r="BG90" s="348"/>
      <c r="BH90" s="348"/>
      <c r="BI90" s="348"/>
      <c r="BJ90" s="348"/>
      <c r="BK90" s="348"/>
      <c r="BL90" s="348"/>
      <c r="BM90" s="348"/>
      <c r="BN90" s="82" t="s">
        <v>212</v>
      </c>
      <c r="BO90" s="108" t="s">
        <v>217</v>
      </c>
      <c r="BP90" s="80"/>
      <c r="BQ90" s="87" t="s">
        <v>216</v>
      </c>
      <c r="BR90" s="80" t="s">
        <v>215</v>
      </c>
      <c r="BS90" s="80"/>
      <c r="BT90" s="35"/>
      <c r="BU90" s="35"/>
      <c r="BV90" s="94"/>
      <c r="BW90" s="94"/>
      <c r="BX90" s="9"/>
      <c r="BY90" s="9"/>
      <c r="BZ90" s="9"/>
      <c r="CA90" s="9"/>
      <c r="CB90" s="9"/>
      <c r="CC90" s="9"/>
      <c r="CD90" s="9"/>
      <c r="CE90" s="9"/>
      <c r="CF90" s="9"/>
      <c r="CG90" s="9"/>
      <c r="CH90" s="9"/>
      <c r="CI90" s="9"/>
      <c r="CJ90" s="9"/>
      <c r="CK90" s="9"/>
      <c r="CL90" s="9"/>
      <c r="CM90" s="9"/>
      <c r="CN90" s="9"/>
      <c r="CO90" s="9"/>
      <c r="CP90" s="9"/>
      <c r="CQ90" s="9"/>
    </row>
    <row r="91" spans="1:95" ht="49.5" customHeight="1">
      <c r="A91" s="348"/>
      <c r="B91" s="348"/>
      <c r="C91" s="348"/>
      <c r="D91" s="348"/>
      <c r="E91" s="97"/>
      <c r="F91" s="97"/>
      <c r="G91" s="390"/>
      <c r="H91" s="348"/>
      <c r="I91" s="54" t="s">
        <v>139</v>
      </c>
      <c r="J91" s="368"/>
      <c r="K91" s="348"/>
      <c r="L91" s="348"/>
      <c r="M91" s="406"/>
      <c r="N91" s="406"/>
      <c r="O91" s="406"/>
      <c r="P91" s="406"/>
      <c r="Q91" s="406"/>
      <c r="R91" s="406"/>
      <c r="S91" s="406"/>
      <c r="T91" s="406"/>
      <c r="U91" s="406"/>
      <c r="V91" s="406"/>
      <c r="W91" s="406"/>
      <c r="X91" s="406"/>
      <c r="Y91" s="406"/>
      <c r="Z91" s="406"/>
      <c r="AA91" s="406"/>
      <c r="AB91" s="406"/>
      <c r="AC91" s="406"/>
      <c r="AD91" s="406"/>
      <c r="AE91" s="406"/>
      <c r="AF91" s="348"/>
      <c r="AG91" s="95">
        <f t="shared" ref="AG91:AG109" si="41">VALUE(IF(AF91&lt;=5,5,IF(AND(AF91&gt;5,AF91&lt;=11),10,IF(AF91&gt;11,20,0))))</f>
        <v>5</v>
      </c>
      <c r="AH91" s="348"/>
      <c r="AI91" s="348"/>
      <c r="AJ91" s="348"/>
      <c r="AK91" s="94">
        <v>3</v>
      </c>
      <c r="AL91" s="93" t="s">
        <v>157</v>
      </c>
      <c r="AM91" s="90"/>
      <c r="AN91" s="90" t="str">
        <f t="shared" ref="AN91:AN105" si="42">IF(AM91="","",IF(AM91="Asignado",15,IF(AM91="No asignado",0,)))</f>
        <v/>
      </c>
      <c r="AO91" s="90"/>
      <c r="AP91" s="90" t="str">
        <f t="shared" ref="AP91:AP105" si="43">IF(AO91="","",IF(AO91="Adecuado",15,IF(AO91="Inadecuado",0,)))</f>
        <v/>
      </c>
      <c r="AQ91" s="90"/>
      <c r="AR91" s="90" t="str">
        <f t="shared" ref="AR91:AR105" si="44">IF(AQ91="","",IF(AQ91="Oportuna",15,IF(AQ91="Inoportuna",0,)))</f>
        <v/>
      </c>
      <c r="AS91" s="90"/>
      <c r="AT91" s="90" t="str">
        <f t="shared" ref="AT91:AT105" si="45">IF(AS91="","",IF(AS91="Prevenir",15,IF(AS91="Detectar",10,IF(AS91="No es un control",0,))))</f>
        <v/>
      </c>
      <c r="AU91" s="90"/>
      <c r="AV91" s="90" t="str">
        <f t="shared" ref="AV91:AV105" si="46">IF(AU91="","",IF(AU91="Confiable",15,IF(AU91="No confiable",0,)))</f>
        <v/>
      </c>
      <c r="AW91" s="92"/>
      <c r="AX91" s="90" t="str">
        <f t="shared" ref="AX91:AX105" si="47">IF(AW91="","",IF(AW91="Se investigan y  resuelven oportunamente",15,IF(AW91="No se investigan y resuelven oportunamente",0,)))</f>
        <v/>
      </c>
      <c r="AY91" s="92"/>
      <c r="AZ91" s="90" t="str">
        <f t="shared" ref="AZ91:AZ105" si="48">IF(AY91="","",IF(AY91="Completa",15,IF(AY91="Incompleta",10,IF(AY91="No existe",0,))))</f>
        <v/>
      </c>
      <c r="BA91" s="91"/>
      <c r="BB91" s="90"/>
      <c r="BC91" s="90"/>
      <c r="BD91" s="90"/>
      <c r="BE91" s="89"/>
      <c r="BF91" s="348"/>
      <c r="BG91" s="348"/>
      <c r="BH91" s="348"/>
      <c r="BI91" s="348"/>
      <c r="BJ91" s="348"/>
      <c r="BK91" s="348"/>
      <c r="BL91" s="348"/>
      <c r="BM91" s="348"/>
      <c r="BN91" s="82" t="s">
        <v>212</v>
      </c>
      <c r="BO91" s="108" t="s">
        <v>214</v>
      </c>
      <c r="BP91" s="80"/>
      <c r="BQ91" s="80" t="s">
        <v>210</v>
      </c>
      <c r="BR91" s="80" t="s">
        <v>213</v>
      </c>
      <c r="BS91" s="80"/>
      <c r="BT91" s="35"/>
      <c r="BU91" s="35"/>
      <c r="BV91" s="94"/>
      <c r="BW91" s="94"/>
      <c r="BX91" s="9"/>
      <c r="BY91" s="9"/>
      <c r="BZ91" s="9"/>
      <c r="CA91" s="9"/>
      <c r="CB91" s="9"/>
      <c r="CC91" s="9"/>
      <c r="CD91" s="9"/>
      <c r="CE91" s="9"/>
      <c r="CF91" s="9"/>
      <c r="CG91" s="9"/>
      <c r="CH91" s="9"/>
      <c r="CI91" s="9"/>
      <c r="CJ91" s="9"/>
      <c r="CK91" s="9"/>
      <c r="CL91" s="9"/>
      <c r="CM91" s="9"/>
      <c r="CN91" s="9"/>
      <c r="CO91" s="9"/>
      <c r="CP91" s="9"/>
      <c r="CQ91" s="9"/>
    </row>
    <row r="92" spans="1:95" ht="49.5" customHeight="1">
      <c r="A92" s="348"/>
      <c r="B92" s="348"/>
      <c r="C92" s="348"/>
      <c r="D92" s="348"/>
      <c r="E92" s="97"/>
      <c r="F92" s="97"/>
      <c r="G92" s="391"/>
      <c r="H92" s="348"/>
      <c r="I92" s="54" t="s">
        <v>140</v>
      </c>
      <c r="J92" s="368"/>
      <c r="K92" s="348"/>
      <c r="L92" s="348"/>
      <c r="M92" s="406"/>
      <c r="N92" s="406"/>
      <c r="O92" s="406"/>
      <c r="P92" s="406"/>
      <c r="Q92" s="406"/>
      <c r="R92" s="406"/>
      <c r="S92" s="406"/>
      <c r="T92" s="406"/>
      <c r="U92" s="406"/>
      <c r="V92" s="406"/>
      <c r="W92" s="406"/>
      <c r="X92" s="406"/>
      <c r="Y92" s="406"/>
      <c r="Z92" s="406"/>
      <c r="AA92" s="406"/>
      <c r="AB92" s="406"/>
      <c r="AC92" s="406"/>
      <c r="AD92" s="406"/>
      <c r="AE92" s="406"/>
      <c r="AF92" s="348"/>
      <c r="AG92" s="95">
        <f t="shared" si="41"/>
        <v>5</v>
      </c>
      <c r="AH92" s="348"/>
      <c r="AI92" s="348"/>
      <c r="AJ92" s="348"/>
      <c r="AK92" s="94">
        <v>4</v>
      </c>
      <c r="AL92" s="93" t="s">
        <v>157</v>
      </c>
      <c r="AM92" s="90"/>
      <c r="AN92" s="90" t="str">
        <f t="shared" si="42"/>
        <v/>
      </c>
      <c r="AO92" s="90"/>
      <c r="AP92" s="90" t="str">
        <f t="shared" si="43"/>
        <v/>
      </c>
      <c r="AQ92" s="90"/>
      <c r="AR92" s="90" t="str">
        <f t="shared" si="44"/>
        <v/>
      </c>
      <c r="AS92" s="90"/>
      <c r="AT92" s="90" t="str">
        <f t="shared" si="45"/>
        <v/>
      </c>
      <c r="AU92" s="90"/>
      <c r="AV92" s="90" t="str">
        <f t="shared" si="46"/>
        <v/>
      </c>
      <c r="AW92" s="92"/>
      <c r="AX92" s="90" t="str">
        <f t="shared" si="47"/>
        <v/>
      </c>
      <c r="AY92" s="92"/>
      <c r="AZ92" s="90" t="str">
        <f t="shared" si="48"/>
        <v/>
      </c>
      <c r="BA92" s="91"/>
      <c r="BB92" s="90"/>
      <c r="BC92" s="90"/>
      <c r="BD92" s="90"/>
      <c r="BE92" s="89"/>
      <c r="BF92" s="348"/>
      <c r="BG92" s="348"/>
      <c r="BH92" s="348"/>
      <c r="BI92" s="348"/>
      <c r="BJ92" s="348"/>
      <c r="BK92" s="348"/>
      <c r="BL92" s="348"/>
      <c r="BM92" s="348"/>
      <c r="BN92" s="82" t="s">
        <v>212</v>
      </c>
      <c r="BO92" s="108" t="s">
        <v>211</v>
      </c>
      <c r="BP92" s="80"/>
      <c r="BQ92" s="80" t="s">
        <v>210</v>
      </c>
      <c r="BR92" s="80" t="s">
        <v>209</v>
      </c>
      <c r="BS92" s="80"/>
      <c r="BT92" s="35"/>
      <c r="BU92" s="35"/>
      <c r="BV92" s="94"/>
      <c r="BW92" s="94"/>
      <c r="BX92" s="9"/>
      <c r="BY92" s="9"/>
      <c r="BZ92" s="9"/>
      <c r="CA92" s="9"/>
      <c r="CB92" s="9"/>
      <c r="CC92" s="9"/>
      <c r="CD92" s="9"/>
      <c r="CE92" s="9"/>
      <c r="CF92" s="9"/>
      <c r="CG92" s="9"/>
      <c r="CH92" s="9"/>
      <c r="CI92" s="9"/>
      <c r="CJ92" s="9"/>
      <c r="CK92" s="9"/>
      <c r="CL92" s="9"/>
      <c r="CM92" s="9"/>
      <c r="CN92" s="9"/>
      <c r="CO92" s="9"/>
      <c r="CP92" s="9"/>
      <c r="CQ92" s="9"/>
    </row>
    <row r="93" spans="1:95" ht="270" customHeight="1">
      <c r="A93" s="96">
        <v>24</v>
      </c>
      <c r="B93" s="96" t="s">
        <v>208</v>
      </c>
      <c r="C93" s="96" t="s">
        <v>207</v>
      </c>
      <c r="D93" s="96" t="s">
        <v>206</v>
      </c>
      <c r="E93" s="107" t="s">
        <v>205</v>
      </c>
      <c r="F93" s="107" t="s">
        <v>204</v>
      </c>
      <c r="G93" s="96" t="s">
        <v>203</v>
      </c>
      <c r="H93" s="96" t="s">
        <v>166</v>
      </c>
      <c r="I93" s="96" t="s">
        <v>139</v>
      </c>
      <c r="J93" s="96">
        <v>2</v>
      </c>
      <c r="K93" s="105" t="str">
        <f>IF(J93&lt;=0,"",IF(J93=1,"Rara vez",IF(J93=2,"Improbable",IF(J93=3,"Posible",IF(J93=4,"Probable",IF(J93=5,"Casi Seguro"))))))</f>
        <v>Improbable</v>
      </c>
      <c r="L93" s="102">
        <f>IF(K93="","",IF(K93="Rara vez",0.2,IF(K93="Improbable",0.4,IF(K93="Posible",0.6,IF(K93="Probable",0.8,IF(K93="Casi seguro",1,))))))</f>
        <v>0.4</v>
      </c>
      <c r="M93" s="102" t="s">
        <v>129</v>
      </c>
      <c r="N93" s="102" t="s">
        <v>130</v>
      </c>
      <c r="O93" s="102" t="s">
        <v>129</v>
      </c>
      <c r="P93" s="102" t="s">
        <v>129</v>
      </c>
      <c r="Q93" s="102" t="s">
        <v>129</v>
      </c>
      <c r="R93" s="102" t="s">
        <v>129</v>
      </c>
      <c r="S93" s="102" t="s">
        <v>129</v>
      </c>
      <c r="T93" s="102" t="s">
        <v>129</v>
      </c>
      <c r="U93" s="102" t="s">
        <v>129</v>
      </c>
      <c r="V93" s="102" t="s">
        <v>130</v>
      </c>
      <c r="W93" s="102" t="s">
        <v>129</v>
      </c>
      <c r="X93" s="102" t="s">
        <v>130</v>
      </c>
      <c r="Y93" s="102" t="s">
        <v>129</v>
      </c>
      <c r="Z93" s="102" t="s">
        <v>130</v>
      </c>
      <c r="AA93" s="102" t="s">
        <v>130</v>
      </c>
      <c r="AB93" s="102" t="s">
        <v>129</v>
      </c>
      <c r="AC93" s="102" t="s">
        <v>130</v>
      </c>
      <c r="AD93" s="102" t="s">
        <v>129</v>
      </c>
      <c r="AE93" s="102" t="s">
        <v>129</v>
      </c>
      <c r="AF93" s="106">
        <f>IF(AB93="Si","19",COUNTIF(M93:AE93,"si"))</f>
        <v>6</v>
      </c>
      <c r="AG93" s="95">
        <f t="shared" si="41"/>
        <v>10</v>
      </c>
      <c r="AH93" s="105" t="str">
        <f>IF(AG93=5,"Moderado",IF(AG93=10,"Mayor",IF(AG93=20,"Catastrófico",0)))</f>
        <v>Mayor</v>
      </c>
      <c r="AI93" s="102">
        <v>0.6</v>
      </c>
      <c r="AJ93" s="105"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87">
        <v>1</v>
      </c>
      <c r="AL93" s="104" t="s">
        <v>202</v>
      </c>
      <c r="AM93" s="92" t="s">
        <v>127</v>
      </c>
      <c r="AN93" s="92">
        <f t="shared" si="42"/>
        <v>15</v>
      </c>
      <c r="AO93" s="92" t="s">
        <v>126</v>
      </c>
      <c r="AP93" s="92">
        <f t="shared" si="43"/>
        <v>15</v>
      </c>
      <c r="AQ93" s="92" t="s">
        <v>125</v>
      </c>
      <c r="AR93" s="92">
        <f t="shared" si="44"/>
        <v>15</v>
      </c>
      <c r="AS93" s="92" t="s">
        <v>164</v>
      </c>
      <c r="AT93" s="92">
        <f t="shared" si="45"/>
        <v>10</v>
      </c>
      <c r="AU93" s="92" t="s">
        <v>123</v>
      </c>
      <c r="AV93" s="92">
        <f t="shared" si="46"/>
        <v>15</v>
      </c>
      <c r="AW93" s="92" t="s">
        <v>122</v>
      </c>
      <c r="AX93" s="92">
        <f t="shared" si="47"/>
        <v>15</v>
      </c>
      <c r="AY93" s="92" t="s">
        <v>121</v>
      </c>
      <c r="AZ93" s="92">
        <f t="shared" si="48"/>
        <v>15</v>
      </c>
      <c r="BA93" s="103">
        <f>SUM(AN93,AP93,AR93,AT93,AV93,AX93,AZ93)</f>
        <v>100</v>
      </c>
      <c r="BB93" s="92" t="str">
        <f>IF(BA93&gt;=96,"Fuerte",IF(AND(BA93&gt;=86, BA93&lt;96),"Moderado",IF(BA93&lt;86,"Débil")))</f>
        <v>Fuerte</v>
      </c>
      <c r="BC93" s="92" t="s">
        <v>120</v>
      </c>
      <c r="BD93" s="92">
        <f>VALUE(IF(OR(AND(BB93="Fuerte",BC93="Fuerte")),"100",IF(OR(AND(BB93="Fuerte",BC93="Moderado"),AND(BB93="Moderado",BC93="Fuerte"),AND(BB93="Moderado",BC93="Moderado")),"50",IF(OR(AND(BB93="Fuerte",BC93="Débil"),AND(BB93="Moderado",BC93="Débil"),AND(BB93="Débil",BC93="Fuerte"),AND(BB93="Débil",BC93="Moderado"),AND(BB93="Débil",BC93="Débil")),"0",))))</f>
        <v>100</v>
      </c>
      <c r="BE93" s="100" t="str">
        <f>IF(BD93=100,"Fuerte",IF(BD93=50,"Moderado",IF(BD93=0,"Débil")))</f>
        <v>Fuerte</v>
      </c>
      <c r="BF93" s="100">
        <f>AVERAGE(BD93:BD93)</f>
        <v>100</v>
      </c>
      <c r="BG93" s="100" t="str">
        <f>IF(BF93=100,"Fuerte",IF(AND(BF93&lt;=99, BF93&gt;=50),"Moderado",IF(BF93&lt;50,"Débil")))</f>
        <v>Fuerte</v>
      </c>
      <c r="BH93" s="101">
        <f>IF(BG93="Fuerte",(J93-2),IF(BG93="Moderado",(J93-1), IF(BG93="Débil",((J93-0)))))</f>
        <v>0</v>
      </c>
      <c r="BI93" s="101" t="str">
        <f>IF(BH93&lt;=0,"Rara vez",IF(BH93=1,"Rara vez",IF(BH93=2,"Improbable",IF(BH93=3,"Posible",IF(BH93=4,"Probable",IF(BH93=5,"Casi Seguro"))))))</f>
        <v>Rara vez</v>
      </c>
      <c r="BJ93" s="102">
        <f>IF(BI93="","",IF(BI93="Rara vez",0.2,IF(BI93="Improbable",0.4,IF(BI93="Posible",0.6,IF(BI93="Probable",0.8,IF(BI93="Casi seguro",1,))))))</f>
        <v>0.2</v>
      </c>
      <c r="BK93" s="101" t="str">
        <f>IFERROR(IF(AG93=5,"Moderado",IF(AG93=10,"Mayor",IF(AG93=20,"Catastrófico",0))),"")</f>
        <v>Mayor</v>
      </c>
      <c r="BL93" s="102">
        <f>IF(AH93="","",IF(AH93="Moderado",0.6,IF(AH93="Mayor",0.8,IF(AH93="Catastrófico",1,))))</f>
        <v>0.8</v>
      </c>
      <c r="BM93" s="101"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100" t="s">
        <v>163</v>
      </c>
      <c r="BO93" s="99" t="s">
        <v>201</v>
      </c>
      <c r="BP93" s="80" t="s">
        <v>200</v>
      </c>
      <c r="BQ93" s="80" t="s">
        <v>200</v>
      </c>
      <c r="BR93" s="80" t="s">
        <v>116</v>
      </c>
      <c r="BS93" s="80" t="s">
        <v>199</v>
      </c>
      <c r="BT93" s="88">
        <v>44991</v>
      </c>
      <c r="BU93" s="88">
        <v>45291</v>
      </c>
      <c r="BV93" s="88"/>
      <c r="BW93" s="87"/>
      <c r="BX93" s="9"/>
      <c r="BY93" s="9"/>
      <c r="BZ93" s="9"/>
      <c r="CA93" s="9"/>
      <c r="CB93" s="9"/>
      <c r="CC93" s="9"/>
      <c r="CD93" s="9"/>
      <c r="CE93" s="9"/>
      <c r="CF93" s="9"/>
      <c r="CG93" s="9"/>
      <c r="CH93" s="9"/>
      <c r="CI93" s="9"/>
      <c r="CJ93" s="9"/>
      <c r="CK93" s="9"/>
      <c r="CL93" s="9"/>
      <c r="CM93" s="9"/>
      <c r="CN93" s="9"/>
      <c r="CO93" s="9"/>
      <c r="CP93" s="9"/>
      <c r="CQ93" s="9"/>
    </row>
    <row r="94" spans="1:95" ht="105" customHeight="1">
      <c r="A94" s="369">
        <v>25</v>
      </c>
      <c r="B94" s="411" t="s">
        <v>198</v>
      </c>
      <c r="C94" s="366" t="s">
        <v>197</v>
      </c>
      <c r="D94" s="366" t="s">
        <v>196</v>
      </c>
      <c r="E94" s="98" t="s">
        <v>195</v>
      </c>
      <c r="F94" s="98" t="s">
        <v>194</v>
      </c>
      <c r="G94" s="366" t="s">
        <v>193</v>
      </c>
      <c r="H94" s="366" t="s">
        <v>166</v>
      </c>
      <c r="I94" s="96" t="s">
        <v>140</v>
      </c>
      <c r="J94" s="369">
        <v>4</v>
      </c>
      <c r="K94" s="345" t="str">
        <f>IF(J94&lt;=0,"",IF(J94=1,"Rara vez",IF(J94=2,"Improbable",IF(J94=3,"Posible",IF(J94=4,"Probable",IF(J94=5,"Casi Seguro"))))))</f>
        <v>Probable</v>
      </c>
      <c r="L94" s="365">
        <f>IF(K94="","",IF(K94="Rara vez",0.2,IF(K94="Improbable",0.4,IF(K94="Posible",0.6,IF(K94="Probable",0.8,IF(K94="Casi seguro",1,))))))</f>
        <v>0.8</v>
      </c>
      <c r="M94" s="365" t="s">
        <v>130</v>
      </c>
      <c r="N94" s="365" t="s">
        <v>130</v>
      </c>
      <c r="O94" s="365" t="s">
        <v>129</v>
      </c>
      <c r="P94" s="365" t="s">
        <v>129</v>
      </c>
      <c r="Q94" s="365" t="s">
        <v>130</v>
      </c>
      <c r="R94" s="365" t="s">
        <v>130</v>
      </c>
      <c r="S94" s="365" t="s">
        <v>129</v>
      </c>
      <c r="T94" s="365" t="s">
        <v>129</v>
      </c>
      <c r="U94" s="365" t="s">
        <v>129</v>
      </c>
      <c r="V94" s="365" t="s">
        <v>130</v>
      </c>
      <c r="W94" s="365" t="s">
        <v>130</v>
      </c>
      <c r="X94" s="365" t="s">
        <v>130</v>
      </c>
      <c r="Y94" s="365" t="s">
        <v>130</v>
      </c>
      <c r="Z94" s="365" t="s">
        <v>130</v>
      </c>
      <c r="AA94" s="365" t="s">
        <v>129</v>
      </c>
      <c r="AB94" s="365" t="s">
        <v>129</v>
      </c>
      <c r="AC94" s="365" t="s">
        <v>130</v>
      </c>
      <c r="AD94" s="365" t="s">
        <v>129</v>
      </c>
      <c r="AE94" s="365" t="s">
        <v>129</v>
      </c>
      <c r="AF94" s="367">
        <f>IF(AB94="Si","19",COUNTIF(M94:AE95,"si"))</f>
        <v>10</v>
      </c>
      <c r="AG94" s="95">
        <f t="shared" si="41"/>
        <v>10</v>
      </c>
      <c r="AH94" s="345" t="str">
        <f>IF(AG94=5,"Moderado",IF(AG94=10,"Mayor",IF(AG94=20,"Catastrófico",0)))</f>
        <v>Mayor</v>
      </c>
      <c r="AI94" s="365">
        <f>IF(AH94="","",IF(AH94="Moderado",0.6,IF(AH94="Mayor",0.8,IF(AH94="Catastrófico",1,))))</f>
        <v>0.8</v>
      </c>
      <c r="AJ94" s="345" t="str">
        <f>IF(OR(AND(K94="Rara vez",AH94="Moderado"),AND(K94="Improbable",AH94="Moderado")),"Moderado",IF(OR(AND(K94="Rara vez",AH94="Mayor"),AND(K94="Improbable",AH94="Mayor"),AND(K94="Posible",AH94="Moderado"),AND(K94="Probable",AH94="Moderado")),"Alta",IF(OR(AND(K94="Rara vez",AH94="Catastrófico"),AND(K94="Improbable",AH94="Catastrófico"),AND(K94="Posible",AH94="Catastrófico"),AND(K94="Probable",AH94="Catastrófico"),AND(K94="Casi seguro",AH94="Catastrófico"),AND(K94="Posible",AH94="Moderado"),AND(K94="Probable",AH94="Moderado"),AND(K94="Casi seguro",AH94="Moderado"),AND(K94="Posible",AH94="Mayor"),AND(K94="Probable",AH94="Mayor"),AND(K94="Casi seguro",AH94="Mayor")),"Extremo",)))</f>
        <v>Extremo</v>
      </c>
      <c r="AK94" s="94">
        <v>1</v>
      </c>
      <c r="AL94" s="93" t="s">
        <v>192</v>
      </c>
      <c r="AM94" s="90" t="s">
        <v>127</v>
      </c>
      <c r="AN94" s="90">
        <f t="shared" si="42"/>
        <v>15</v>
      </c>
      <c r="AO94" s="90" t="s">
        <v>126</v>
      </c>
      <c r="AP94" s="90">
        <f t="shared" si="43"/>
        <v>15</v>
      </c>
      <c r="AQ94" s="90" t="s">
        <v>125</v>
      </c>
      <c r="AR94" s="90">
        <f t="shared" si="44"/>
        <v>15</v>
      </c>
      <c r="AS94" s="90" t="s">
        <v>124</v>
      </c>
      <c r="AT94" s="90">
        <f t="shared" si="45"/>
        <v>15</v>
      </c>
      <c r="AU94" s="90" t="s">
        <v>123</v>
      </c>
      <c r="AV94" s="90">
        <f t="shared" si="46"/>
        <v>15</v>
      </c>
      <c r="AW94" s="92" t="s">
        <v>122</v>
      </c>
      <c r="AX94" s="90">
        <f t="shared" si="47"/>
        <v>15</v>
      </c>
      <c r="AY94" s="92" t="s">
        <v>121</v>
      </c>
      <c r="AZ94" s="90">
        <f t="shared" si="48"/>
        <v>15</v>
      </c>
      <c r="BA94" s="91">
        <f>SUM(AN94,AP94,AR94,AT94,AV94,AX94,AZ94)</f>
        <v>105</v>
      </c>
      <c r="BB94" s="90" t="str">
        <f>IF(BA94&gt;=96,"Fuerte",IF(AND(BA94&gt;=86, BA94&lt;96),"Moderado",IF(BA94&lt;86,"Débil")))</f>
        <v>Fuerte</v>
      </c>
      <c r="BC94" s="90" t="s">
        <v>120</v>
      </c>
      <c r="BD94" s="90">
        <f>VALUE(IF(OR(AND(BB94="Fuerte",BC94="Fuerte")),"100",IF(OR(AND(BB94="Fuerte",BC94="Moderado"),AND(BB94="Moderado",BC94="Fuerte"),AND(BB94="Moderado",BC94="Moderado")),"50",IF(OR(AND(BB94="Fuerte",BC94="Débil"),AND(BB94="Moderado",BC94="Débil"),AND(BB94="Débil",BC94="Fuerte"),AND(BB94="Débil",BC94="Moderado"),AND(BB94="Débil",BC94="Débil")),"0",))))</f>
        <v>100</v>
      </c>
      <c r="BE94" s="89" t="str">
        <f>IF(BD94=100,"Fuerte",IF(BD94=50,"Moderado",IF(BD94=0,"Débil")))</f>
        <v>Fuerte</v>
      </c>
      <c r="BF94" s="373">
        <f>AVERAGE(BD94:BD97)</f>
        <v>100</v>
      </c>
      <c r="BG94" s="373" t="str">
        <f>IF(BF94=100,"Fuerte",IF(AND(BF94&lt;=99, BF94&gt;=50),"Moderado",IF(BF94&lt;50,"Débil")))</f>
        <v>Fuerte</v>
      </c>
      <c r="BH94" s="360">
        <f>IF(BG94="Fuerte",(J94-2),IF(BG94="Moderado",(J94-1), IF(BG94="Débil",((J94-0)))))</f>
        <v>2</v>
      </c>
      <c r="BI94" s="360" t="str">
        <f>IF(BH94&lt;=0,"",IF(BH94=1,"Rara vez",IF(BH94=2,"Improbable",IF(BH94=3,"Posible",IF(BH94=4,"Probable",IF(BH94=5,"Casi Seguro"))))))</f>
        <v>Improbable</v>
      </c>
      <c r="BJ94" s="371">
        <f>IF(BI94="","",IF(BI94="Rara vez",0.2,IF(BI94="Improbable",0.4,IF(BI94="Posible",0.6,IF(BI94="Probable",0.8,IF(BI94="Casi seguro",1,))))))</f>
        <v>0.4</v>
      </c>
      <c r="BK94" s="360" t="str">
        <f>IFERROR(IF(AG94=5,"Moderado",IF(AG94=10,"Mayor",IF(AG94=20,"Catastrófico",0))),"")</f>
        <v>Mayor</v>
      </c>
      <c r="BL94" s="371">
        <f>IF(AH94="","",IF(AH94="Moderado",0.6,IF(AH94="Mayor",0.8,IF(AH94="Catastrófico",1,))))</f>
        <v>0.8</v>
      </c>
      <c r="BM94" s="372" t="str">
        <f>IF(OR(AND(KBI94="Rara vez",BK94="Moderado"),AND(BI94="Improbable",BK94="Moderado")),"Moderado",IF(OR(AND(BI94="Rara vez",BK94="Mayor"),AND(BI94="Improbable",BK94="Mayor"),AND(BI94="Posible",BK94="Moderado"),AND(BI94="Probable",BK94="Moderado")),"Alta",IF(OR(AND(BI94="Rara vez",BK94="Catastrófico"),AND(BI94="Improbable",BK94="Catastrófico"),AND(BI94="Posible",BK94="Catastrófico"),AND(BI94="Probable",BK94="Catastrófico"),AND(BI94="Casi seguro",BK94="Catastrófico"),AND(BI94="Posible",BK94="Moderado"),AND(BI94="Probable",BK94="Moderado"),AND(BI94="Casi seguro",BK94="Moderado"),AND(BI94="Posible",BK94="Mayor"),AND(BI94="Probable",BK94="Mayor"),AND(BI94="Casi seguro",BK94="Mayor")),"Extremo",)))</f>
        <v>Alta</v>
      </c>
      <c r="BN94" s="89" t="s">
        <v>163</v>
      </c>
      <c r="BO94" s="87" t="s">
        <v>191</v>
      </c>
      <c r="BP94" s="87"/>
      <c r="BQ94" s="87"/>
      <c r="BR94" s="87"/>
      <c r="BS94" s="87"/>
      <c r="BT94" s="88"/>
      <c r="BU94" s="88"/>
      <c r="BV94" s="12"/>
      <c r="BW94" s="87"/>
      <c r="BX94" s="9"/>
      <c r="BY94" s="9"/>
      <c r="BZ94" s="9"/>
      <c r="CA94" s="9"/>
      <c r="CB94" s="9"/>
      <c r="CC94" s="9"/>
      <c r="CD94" s="9"/>
      <c r="CE94" s="9"/>
      <c r="CF94" s="9"/>
      <c r="CG94" s="9"/>
      <c r="CH94" s="9"/>
      <c r="CI94" s="9"/>
      <c r="CJ94" s="9"/>
      <c r="CK94" s="9"/>
      <c r="CL94" s="9"/>
      <c r="CM94" s="9"/>
      <c r="CN94" s="9"/>
      <c r="CO94" s="9"/>
      <c r="CP94" s="9"/>
      <c r="CQ94" s="9"/>
    </row>
    <row r="95" spans="1:95" ht="133.5" customHeight="1">
      <c r="A95" s="348"/>
      <c r="B95" s="412"/>
      <c r="C95" s="348"/>
      <c r="D95" s="348"/>
      <c r="E95" s="97" t="s">
        <v>190</v>
      </c>
      <c r="F95" s="97"/>
      <c r="G95" s="348"/>
      <c r="H95" s="348"/>
      <c r="I95" s="96" t="s">
        <v>189</v>
      </c>
      <c r="J95" s="36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95">
        <f t="shared" si="41"/>
        <v>5</v>
      </c>
      <c r="AH95" s="348"/>
      <c r="AI95" s="348"/>
      <c r="AJ95" s="348"/>
      <c r="AK95" s="94">
        <v>2</v>
      </c>
      <c r="AL95" s="93" t="s">
        <v>188</v>
      </c>
      <c r="AM95" s="90" t="s">
        <v>127</v>
      </c>
      <c r="AN95" s="90">
        <f t="shared" si="42"/>
        <v>15</v>
      </c>
      <c r="AO95" s="90" t="s">
        <v>126</v>
      </c>
      <c r="AP95" s="90">
        <f t="shared" si="43"/>
        <v>15</v>
      </c>
      <c r="AQ95" s="90" t="s">
        <v>125</v>
      </c>
      <c r="AR95" s="90">
        <f t="shared" si="44"/>
        <v>15</v>
      </c>
      <c r="AS95" s="90" t="s">
        <v>124</v>
      </c>
      <c r="AT95" s="90">
        <f t="shared" si="45"/>
        <v>15</v>
      </c>
      <c r="AU95" s="90" t="s">
        <v>123</v>
      </c>
      <c r="AV95" s="90">
        <f t="shared" si="46"/>
        <v>15</v>
      </c>
      <c r="AW95" s="92" t="s">
        <v>122</v>
      </c>
      <c r="AX95" s="90">
        <f t="shared" si="47"/>
        <v>15</v>
      </c>
      <c r="AY95" s="92" t="s">
        <v>121</v>
      </c>
      <c r="AZ95" s="90">
        <f t="shared" si="48"/>
        <v>15</v>
      </c>
      <c r="BA95" s="91">
        <f>SUM(AN95,AP95,AR95,AT95,AV95,AX95,AZ95)</f>
        <v>105</v>
      </c>
      <c r="BB95" s="90" t="str">
        <f>IF(BA95&gt;=96,"Fuerte",IF(AND(BA95&gt;=86, BA95&lt;96),"Moderado",IF(BA95&lt;86,"Débil")))</f>
        <v>Fuerte</v>
      </c>
      <c r="BC95" s="90" t="s">
        <v>120</v>
      </c>
      <c r="BD95" s="90">
        <f>VALUE(IF(OR(AND(BB95="Fuerte",BC95="Fuerte")),"100",IF(OR(AND(BB95="Fuerte",BC95="Moderado"),AND(BB95="Moderado",BC95="Fuerte"),AND(BB95="Moderado",BC95="Moderado")),"50",IF(OR(AND(BB95="Fuerte",BC95="Débil"),AND(BB95="Moderado",BC95="Débil"),AND(BB95="Débil",BC95="Fuerte"),AND(BB95="Débil",BC95="Moderado"),AND(BB95="Débil",BC95="Débil")),"0",))))</f>
        <v>100</v>
      </c>
      <c r="BE95" s="89" t="str">
        <f>IF(BD95=100,"Fuerte",IF(BD95=50,"Moderado",IF(BD95=0,"Débil")))</f>
        <v>Fuerte</v>
      </c>
      <c r="BF95" s="348"/>
      <c r="BG95" s="348"/>
      <c r="BH95" s="348"/>
      <c r="BI95" s="348"/>
      <c r="BJ95" s="348"/>
      <c r="BK95" s="348"/>
      <c r="BL95" s="348"/>
      <c r="BM95" s="348"/>
      <c r="BN95" s="89" t="s">
        <v>163</v>
      </c>
      <c r="BO95" s="87" t="s">
        <v>187</v>
      </c>
      <c r="BP95" s="87"/>
      <c r="BQ95" s="87"/>
      <c r="BR95" s="87"/>
      <c r="BS95" s="87"/>
      <c r="BT95" s="88"/>
      <c r="BU95" s="88"/>
      <c r="BV95" s="87"/>
      <c r="BW95" s="87"/>
      <c r="BX95" s="9"/>
      <c r="BY95" s="9"/>
      <c r="BZ95" s="9"/>
      <c r="CA95" s="9"/>
      <c r="CB95" s="9"/>
      <c r="CC95" s="9"/>
      <c r="CD95" s="9"/>
      <c r="CE95" s="9"/>
      <c r="CF95" s="9"/>
      <c r="CG95" s="9"/>
      <c r="CH95" s="9"/>
      <c r="CI95" s="9"/>
      <c r="CJ95" s="9"/>
      <c r="CK95" s="9"/>
      <c r="CL95" s="9"/>
      <c r="CM95" s="9"/>
      <c r="CN95" s="9"/>
      <c r="CO95" s="9"/>
      <c r="CP95" s="9"/>
      <c r="CQ95" s="9"/>
    </row>
    <row r="96" spans="1:95" ht="15.75" customHeight="1">
      <c r="A96" s="348"/>
      <c r="B96" s="412"/>
      <c r="C96" s="348"/>
      <c r="D96" s="348"/>
      <c r="E96" s="97"/>
      <c r="F96" s="97"/>
      <c r="G96" s="348"/>
      <c r="H96" s="348"/>
      <c r="I96" s="96" t="s">
        <v>131</v>
      </c>
      <c r="J96" s="36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95">
        <f t="shared" si="41"/>
        <v>5</v>
      </c>
      <c r="AH96" s="348"/>
      <c r="AI96" s="348"/>
      <c r="AJ96" s="348"/>
      <c r="AK96" s="94">
        <v>3</v>
      </c>
      <c r="AL96" s="93" t="s">
        <v>157</v>
      </c>
      <c r="AM96" s="90"/>
      <c r="AN96" s="90" t="str">
        <f t="shared" si="42"/>
        <v/>
      </c>
      <c r="AO96" s="90"/>
      <c r="AP96" s="90" t="str">
        <f t="shared" si="43"/>
        <v/>
      </c>
      <c r="AQ96" s="90"/>
      <c r="AR96" s="90" t="str">
        <f t="shared" si="44"/>
        <v/>
      </c>
      <c r="AS96" s="90"/>
      <c r="AT96" s="90" t="str">
        <f t="shared" si="45"/>
        <v/>
      </c>
      <c r="AU96" s="90"/>
      <c r="AV96" s="90" t="str">
        <f t="shared" si="46"/>
        <v/>
      </c>
      <c r="AW96" s="92"/>
      <c r="AX96" s="90" t="str">
        <f t="shared" si="47"/>
        <v/>
      </c>
      <c r="AY96" s="92"/>
      <c r="AZ96" s="90" t="str">
        <f t="shared" si="48"/>
        <v/>
      </c>
      <c r="BA96" s="91"/>
      <c r="BB96" s="90"/>
      <c r="BC96" s="90"/>
      <c r="BD96" s="90"/>
      <c r="BE96" s="89"/>
      <c r="BF96" s="348"/>
      <c r="BG96" s="348"/>
      <c r="BH96" s="348"/>
      <c r="BI96" s="348"/>
      <c r="BJ96" s="348"/>
      <c r="BK96" s="348"/>
      <c r="BL96" s="348"/>
      <c r="BM96" s="348"/>
      <c r="BN96" s="89"/>
      <c r="BO96" s="87"/>
      <c r="BP96" s="87"/>
      <c r="BQ96" s="87"/>
      <c r="BR96" s="87"/>
      <c r="BS96" s="87"/>
      <c r="BT96" s="88"/>
      <c r="BU96" s="88"/>
      <c r="BV96" s="87"/>
      <c r="BW96" s="87"/>
      <c r="BX96" s="9"/>
      <c r="BY96" s="9"/>
      <c r="BZ96" s="9"/>
      <c r="CA96" s="9"/>
      <c r="CB96" s="9"/>
      <c r="CC96" s="9"/>
      <c r="CD96" s="9"/>
      <c r="CE96" s="9"/>
      <c r="CF96" s="9"/>
      <c r="CG96" s="9"/>
      <c r="CH96" s="9"/>
      <c r="CI96" s="9"/>
      <c r="CJ96" s="9"/>
      <c r="CK96" s="9"/>
      <c r="CL96" s="9"/>
      <c r="CM96" s="9"/>
      <c r="CN96" s="9"/>
      <c r="CO96" s="9"/>
      <c r="CP96" s="9"/>
      <c r="CQ96" s="9"/>
    </row>
    <row r="97" spans="1:95" ht="15.75" customHeight="1">
      <c r="A97" s="348"/>
      <c r="B97" s="412"/>
      <c r="C97" s="348"/>
      <c r="D97" s="348"/>
      <c r="E97" s="97"/>
      <c r="F97" s="97"/>
      <c r="G97" s="348"/>
      <c r="H97" s="348"/>
      <c r="I97" s="96" t="s">
        <v>150</v>
      </c>
      <c r="J97" s="36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95">
        <f t="shared" si="41"/>
        <v>5</v>
      </c>
      <c r="AH97" s="348"/>
      <c r="AI97" s="348"/>
      <c r="AJ97" s="348"/>
      <c r="AK97" s="94">
        <v>4</v>
      </c>
      <c r="AL97" s="93" t="s">
        <v>157</v>
      </c>
      <c r="AM97" s="90"/>
      <c r="AN97" s="90" t="str">
        <f t="shared" si="42"/>
        <v/>
      </c>
      <c r="AO97" s="90"/>
      <c r="AP97" s="90" t="str">
        <f t="shared" si="43"/>
        <v/>
      </c>
      <c r="AQ97" s="90"/>
      <c r="AR97" s="90" t="str">
        <f t="shared" si="44"/>
        <v/>
      </c>
      <c r="AS97" s="90"/>
      <c r="AT97" s="90" t="str">
        <f t="shared" si="45"/>
        <v/>
      </c>
      <c r="AU97" s="90"/>
      <c r="AV97" s="90" t="str">
        <f t="shared" si="46"/>
        <v/>
      </c>
      <c r="AW97" s="92"/>
      <c r="AX97" s="90" t="str">
        <f t="shared" si="47"/>
        <v/>
      </c>
      <c r="AY97" s="92"/>
      <c r="AZ97" s="90" t="str">
        <f t="shared" si="48"/>
        <v/>
      </c>
      <c r="BA97" s="91"/>
      <c r="BB97" s="90"/>
      <c r="BC97" s="90"/>
      <c r="BD97" s="90"/>
      <c r="BE97" s="89"/>
      <c r="BF97" s="348"/>
      <c r="BG97" s="348"/>
      <c r="BH97" s="348"/>
      <c r="BI97" s="348"/>
      <c r="BJ97" s="348"/>
      <c r="BK97" s="348"/>
      <c r="BL97" s="348"/>
      <c r="BM97" s="348"/>
      <c r="BN97" s="89"/>
      <c r="BO97" s="87"/>
      <c r="BP97" s="87"/>
      <c r="BQ97" s="87"/>
      <c r="BR97" s="87"/>
      <c r="BS97" s="87"/>
      <c r="BT97" s="88"/>
      <c r="BU97" s="88"/>
      <c r="BV97" s="87"/>
      <c r="BW97" s="87"/>
      <c r="BX97" s="9"/>
      <c r="BY97" s="9"/>
      <c r="BZ97" s="9"/>
      <c r="CA97" s="9"/>
      <c r="CB97" s="9"/>
      <c r="CC97" s="9"/>
      <c r="CD97" s="9"/>
      <c r="CE97" s="9"/>
      <c r="CF97" s="9"/>
      <c r="CG97" s="9"/>
      <c r="CH97" s="9"/>
      <c r="CI97" s="9"/>
      <c r="CJ97" s="9"/>
      <c r="CK97" s="9"/>
      <c r="CL97" s="9"/>
      <c r="CM97" s="9"/>
      <c r="CN97" s="9"/>
      <c r="CO97" s="9"/>
      <c r="CP97" s="9"/>
      <c r="CQ97" s="9"/>
    </row>
    <row r="98" spans="1:95" ht="112.5" customHeight="1">
      <c r="A98" s="457">
        <v>26</v>
      </c>
      <c r="B98" s="430" t="s">
        <v>172</v>
      </c>
      <c r="C98" s="430" t="s">
        <v>171</v>
      </c>
      <c r="D98" s="430" t="s">
        <v>170</v>
      </c>
      <c r="E98" s="430" t="s">
        <v>186</v>
      </c>
      <c r="F98" s="430" t="s">
        <v>185</v>
      </c>
      <c r="G98" s="430" t="s">
        <v>184</v>
      </c>
      <c r="H98" s="430" t="s">
        <v>166</v>
      </c>
      <c r="I98" s="55" t="s">
        <v>150</v>
      </c>
      <c r="J98" s="447">
        <v>4</v>
      </c>
      <c r="K98" s="449" t="str">
        <f>IF(J98&lt;=0,"",IF(J98=1,"Rara vez",IF(J98=2,"Improbable",IF(J98=3,"Posible",IF(J98=4,"Probable",IF(J98=5,"Casi Seguro"))))))</f>
        <v>Probable</v>
      </c>
      <c r="L98" s="436">
        <f>IF(K98="","",IF(K98="Rara vez",0.2,IF(K98="Improbable",0.4,IF(K98="Posible",0.6,IF(K98="Probable",0.8,IF(K98="Casi seguro",1,))))))</f>
        <v>0.8</v>
      </c>
      <c r="M98" s="413" t="s">
        <v>130</v>
      </c>
      <c r="N98" s="413" t="s">
        <v>130</v>
      </c>
      <c r="O98" s="413" t="s">
        <v>130</v>
      </c>
      <c r="P98" s="413" t="s">
        <v>130</v>
      </c>
      <c r="Q98" s="413" t="s">
        <v>130</v>
      </c>
      <c r="R98" s="413" t="s">
        <v>130</v>
      </c>
      <c r="S98" s="413" t="s">
        <v>130</v>
      </c>
      <c r="T98" s="413" t="s">
        <v>130</v>
      </c>
      <c r="U98" s="413" t="s">
        <v>129</v>
      </c>
      <c r="V98" s="413" t="s">
        <v>130</v>
      </c>
      <c r="W98" s="413" t="s">
        <v>130</v>
      </c>
      <c r="X98" s="413" t="s">
        <v>130</v>
      </c>
      <c r="Y98" s="413" t="s">
        <v>130</v>
      </c>
      <c r="Z98" s="413" t="s">
        <v>130</v>
      </c>
      <c r="AA98" s="413" t="s">
        <v>130</v>
      </c>
      <c r="AB98" s="413" t="s">
        <v>129</v>
      </c>
      <c r="AC98" s="413" t="s">
        <v>130</v>
      </c>
      <c r="AD98" s="413" t="s">
        <v>130</v>
      </c>
      <c r="AE98" s="413" t="s">
        <v>129</v>
      </c>
      <c r="AF98" s="455">
        <f>IF(AB98="Si","19",COUNTIF(M98:AE99,"si"))</f>
        <v>16</v>
      </c>
      <c r="AG98" s="86">
        <f t="shared" si="41"/>
        <v>20</v>
      </c>
      <c r="AH98" s="449" t="str">
        <f>IF(AG98=5,"Moderado",IF(AG98=10,"Mayor",IF(AG98=20,"Catastrófico",0)))</f>
        <v>Catastrófico</v>
      </c>
      <c r="AI98" s="436">
        <f>IF(AH98="","",IF(AH98="Moderado",0.6,IF(AH98="Mayor",0.8,IF(AH98="Catastrófico",1,))))</f>
        <v>1</v>
      </c>
      <c r="AJ98" s="451"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84">
        <v>1</v>
      </c>
      <c r="AL98" s="72" t="s">
        <v>178</v>
      </c>
      <c r="AM98" s="45" t="s">
        <v>127</v>
      </c>
      <c r="AN98" s="42">
        <f t="shared" si="42"/>
        <v>15</v>
      </c>
      <c r="AO98" s="45" t="s">
        <v>126</v>
      </c>
      <c r="AP98" s="42">
        <f t="shared" si="43"/>
        <v>15</v>
      </c>
      <c r="AQ98" s="45" t="s">
        <v>125</v>
      </c>
      <c r="AR98" s="42">
        <f t="shared" si="44"/>
        <v>15</v>
      </c>
      <c r="AS98" s="45" t="s">
        <v>124</v>
      </c>
      <c r="AT98" s="42">
        <f t="shared" si="45"/>
        <v>15</v>
      </c>
      <c r="AU98" s="45" t="s">
        <v>123</v>
      </c>
      <c r="AV98" s="42">
        <f t="shared" si="46"/>
        <v>15</v>
      </c>
      <c r="AW98" s="44" t="s">
        <v>122</v>
      </c>
      <c r="AX98" s="42">
        <f t="shared" si="47"/>
        <v>15</v>
      </c>
      <c r="AY98" s="44" t="s">
        <v>121</v>
      </c>
      <c r="AZ98" s="42">
        <f t="shared" si="48"/>
        <v>15</v>
      </c>
      <c r="BA98" s="70">
        <f>SUM(AN98,AP98,AR98,AT98,AV98,AX98,AZ98)</f>
        <v>105</v>
      </c>
      <c r="BB98" s="42" t="str">
        <f>IF(BA98&gt;=96,"Fuerte",IF(AND(BA98&gt;=86,BA98&lt;96),"Moderado",IF(BA98&lt;86,"Débil")))</f>
        <v>Fuerte</v>
      </c>
      <c r="BC98" s="42" t="s">
        <v>120</v>
      </c>
      <c r="BD98" s="42">
        <f>VALUE(IF(OR(AND(BB98="Fuerte",BC98="Fuerte")),"100",IF(OR(AND(BB98="Fuerte",BC98="Moderado"),AND(BB98="Moderado",BC98="Fuerte"),AND(BB98="Moderado",BC98="Moderado")),"50",IF(OR(AND(BB98="Fuerte",BC98="Débil"),AND(BB98="Moderado",BC98="Débil"),AND(BB98="Débil",BC98="Fuerte"),AND(BB98="Débil",BC98="Moderado"),AND(BB98="Débil",BC98="Débil")),"0",))))</f>
        <v>100</v>
      </c>
      <c r="BE98" s="41" t="str">
        <f>IF(BD98=100,"Fuerte",IF(BD98=50,"Moderado",IF(BD98=0,"Débil")))</f>
        <v>Fuerte</v>
      </c>
      <c r="BF98" s="445">
        <f>AVERAGE(BD98:BD101)</f>
        <v>100</v>
      </c>
      <c r="BG98" s="445" t="str">
        <f>IF(BF98=100,"Fuerte",IF(AND(BF98&lt;=99,BF98&gt;=50),"Moderado",IF(BF98&lt;50,"Débil")))</f>
        <v>Fuerte</v>
      </c>
      <c r="BH98" s="440">
        <f>IF(BG98="Fuerte",(J98-2),IF(BG98="Moderado",(J98-1),IF(BG98="Débil",((J98-0)))))</f>
        <v>2</v>
      </c>
      <c r="BI98" s="440" t="str">
        <f>IF(BH98&lt;=0,"",IF(BH98=1,"Rara vez",IF(BH98=2,"Improbable",IF(BH98=3,"Posible",IF(BH98=4,"Probable",IF(BH98=5,"Casi Seguro"))))))</f>
        <v>Improbable</v>
      </c>
      <c r="BJ98" s="442">
        <f>IF(BI98="","",IF(BI98="Rara vez",0.2,IF(BI98="Improbable",0.4,IF(BI98="Posible",0.6,IF(BI98="Probable",0.8,IF(BI98="Casi seguro",1,))))))</f>
        <v>0.4</v>
      </c>
      <c r="BK98" s="360" t="str">
        <f>IFERROR(IF(AG98=5,"Moderado",IF(AG98=10,"Mayor",IF(AG98=20,"Catastrófico",0))),"")</f>
        <v>Catastrófico</v>
      </c>
      <c r="BL98" s="442">
        <f>IF(AH98="","",IF(AH98="Moderado",0.6,IF(AH98="Mayor",0.8,IF(AH98="Catastrófico",1,))))</f>
        <v>1</v>
      </c>
      <c r="BM98" s="438"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82" t="s">
        <v>163</v>
      </c>
      <c r="BO98" s="80" t="s">
        <v>183</v>
      </c>
      <c r="BP98" s="80" t="s">
        <v>182</v>
      </c>
      <c r="BQ98" s="80" t="s">
        <v>181</v>
      </c>
      <c r="BR98" s="80" t="s">
        <v>180</v>
      </c>
      <c r="BS98" s="80" t="s">
        <v>179</v>
      </c>
      <c r="BT98" s="85"/>
      <c r="BU98" s="85"/>
      <c r="BV98" s="36"/>
      <c r="BW98" s="84"/>
      <c r="BX98" s="9"/>
      <c r="BY98" s="9"/>
      <c r="BZ98" s="9"/>
      <c r="CA98" s="9"/>
      <c r="CB98" s="9"/>
      <c r="CC98" s="9"/>
      <c r="CD98" s="9"/>
      <c r="CE98" s="9"/>
      <c r="CF98" s="9"/>
      <c r="CG98" s="9"/>
      <c r="CH98" s="9"/>
      <c r="CI98" s="9"/>
      <c r="CJ98" s="9"/>
      <c r="CK98" s="9"/>
      <c r="CL98" s="9"/>
      <c r="CM98" s="9"/>
      <c r="CN98" s="9"/>
      <c r="CO98" s="9"/>
      <c r="CP98" s="9"/>
      <c r="CQ98" s="9"/>
    </row>
    <row r="99" spans="1:95" ht="102" customHeight="1">
      <c r="A99" s="458"/>
      <c r="B99" s="431"/>
      <c r="C99" s="431"/>
      <c r="D99" s="431"/>
      <c r="E99" s="431"/>
      <c r="F99" s="431"/>
      <c r="G99" s="431"/>
      <c r="H99" s="431"/>
      <c r="I99" s="55" t="s">
        <v>140</v>
      </c>
      <c r="J99" s="448"/>
      <c r="K99" s="450"/>
      <c r="L99" s="437"/>
      <c r="M99" s="414"/>
      <c r="N99" s="414"/>
      <c r="O99" s="414"/>
      <c r="P99" s="414"/>
      <c r="Q99" s="414"/>
      <c r="R99" s="414"/>
      <c r="S99" s="414"/>
      <c r="T99" s="414"/>
      <c r="U99" s="414"/>
      <c r="V99" s="414"/>
      <c r="W99" s="414"/>
      <c r="X99" s="414"/>
      <c r="Y99" s="414"/>
      <c r="Z99" s="414"/>
      <c r="AA99" s="414"/>
      <c r="AB99" s="414"/>
      <c r="AC99" s="414"/>
      <c r="AD99" s="414"/>
      <c r="AE99" s="414"/>
      <c r="AF99" s="456"/>
      <c r="AG99" s="86">
        <f t="shared" si="41"/>
        <v>5</v>
      </c>
      <c r="AH99" s="450"/>
      <c r="AI99" s="437"/>
      <c r="AJ99" s="452"/>
      <c r="AK99" s="84">
        <v>2</v>
      </c>
      <c r="AL99" s="73" t="s">
        <v>157</v>
      </c>
      <c r="AM99" s="45"/>
      <c r="AN99" s="42" t="str">
        <f t="shared" si="42"/>
        <v/>
      </c>
      <c r="AO99" s="45"/>
      <c r="AP99" s="42" t="str">
        <f t="shared" si="43"/>
        <v/>
      </c>
      <c r="AQ99" s="45"/>
      <c r="AR99" s="42" t="str">
        <f t="shared" si="44"/>
        <v/>
      </c>
      <c r="AS99" s="45"/>
      <c r="AT99" s="42" t="str">
        <f t="shared" si="45"/>
        <v/>
      </c>
      <c r="AU99" s="45"/>
      <c r="AV99" s="42" t="str">
        <f t="shared" si="46"/>
        <v/>
      </c>
      <c r="AW99" s="44"/>
      <c r="AX99" s="42" t="str">
        <f t="shared" si="47"/>
        <v/>
      </c>
      <c r="AY99" s="44"/>
      <c r="AZ99" s="42" t="str">
        <f t="shared" si="48"/>
        <v/>
      </c>
      <c r="BA99" s="70"/>
      <c r="BB99" s="42"/>
      <c r="BC99" s="42"/>
      <c r="BD99" s="42"/>
      <c r="BE99" s="41"/>
      <c r="BF99" s="446"/>
      <c r="BG99" s="446"/>
      <c r="BH99" s="441"/>
      <c r="BI99" s="441"/>
      <c r="BJ99" s="443"/>
      <c r="BK99" s="348"/>
      <c r="BL99" s="443"/>
      <c r="BM99" s="439"/>
      <c r="BN99" s="37"/>
      <c r="BO99" s="36"/>
      <c r="BP99" s="36"/>
      <c r="BQ99" s="36"/>
      <c r="BR99" s="36"/>
      <c r="BS99" s="36"/>
      <c r="BT99" s="85"/>
      <c r="BU99" s="85"/>
      <c r="BV99" s="36"/>
      <c r="BW99" s="84"/>
      <c r="BX99" s="9"/>
      <c r="BY99" s="9"/>
      <c r="BZ99" s="9"/>
      <c r="CA99" s="9"/>
      <c r="CB99" s="9"/>
      <c r="CC99" s="9"/>
      <c r="CD99" s="9"/>
      <c r="CE99" s="9"/>
      <c r="CF99" s="9"/>
      <c r="CG99" s="9"/>
      <c r="CH99" s="9"/>
      <c r="CI99" s="9"/>
      <c r="CJ99" s="9"/>
      <c r="CK99" s="9"/>
      <c r="CL99" s="9"/>
      <c r="CM99" s="9"/>
      <c r="CN99" s="9"/>
      <c r="CO99" s="9"/>
      <c r="CP99" s="9"/>
      <c r="CQ99" s="9"/>
    </row>
    <row r="100" spans="1:95" ht="120.75" customHeight="1">
      <c r="A100" s="458"/>
      <c r="B100" s="431"/>
      <c r="C100" s="431"/>
      <c r="D100" s="431"/>
      <c r="E100" s="431"/>
      <c r="F100" s="431"/>
      <c r="G100" s="431"/>
      <c r="H100" s="431"/>
      <c r="I100" s="55" t="s">
        <v>131</v>
      </c>
      <c r="J100" s="448"/>
      <c r="K100" s="450"/>
      <c r="L100" s="437"/>
      <c r="M100" s="414"/>
      <c r="N100" s="414"/>
      <c r="O100" s="414"/>
      <c r="P100" s="414"/>
      <c r="Q100" s="414"/>
      <c r="R100" s="414"/>
      <c r="S100" s="414"/>
      <c r="T100" s="414"/>
      <c r="U100" s="414"/>
      <c r="V100" s="414"/>
      <c r="W100" s="414"/>
      <c r="X100" s="414"/>
      <c r="Y100" s="414"/>
      <c r="Z100" s="414"/>
      <c r="AA100" s="414"/>
      <c r="AB100" s="414"/>
      <c r="AC100" s="414"/>
      <c r="AD100" s="414"/>
      <c r="AE100" s="414"/>
      <c r="AF100" s="456"/>
      <c r="AG100" s="86">
        <f t="shared" si="41"/>
        <v>5</v>
      </c>
      <c r="AH100" s="450"/>
      <c r="AI100" s="437"/>
      <c r="AJ100" s="452"/>
      <c r="AK100" s="84">
        <v>3</v>
      </c>
      <c r="AL100" s="73" t="s">
        <v>157</v>
      </c>
      <c r="AM100" s="45"/>
      <c r="AN100" s="42" t="str">
        <f t="shared" si="42"/>
        <v/>
      </c>
      <c r="AO100" s="45"/>
      <c r="AP100" s="42" t="str">
        <f t="shared" si="43"/>
        <v/>
      </c>
      <c r="AQ100" s="45"/>
      <c r="AR100" s="42" t="str">
        <f t="shared" si="44"/>
        <v/>
      </c>
      <c r="AS100" s="45"/>
      <c r="AT100" s="42" t="str">
        <f t="shared" si="45"/>
        <v/>
      </c>
      <c r="AU100" s="45"/>
      <c r="AV100" s="42" t="str">
        <f t="shared" si="46"/>
        <v/>
      </c>
      <c r="AW100" s="44"/>
      <c r="AX100" s="42" t="str">
        <f t="shared" si="47"/>
        <v/>
      </c>
      <c r="AY100" s="44"/>
      <c r="AZ100" s="42" t="str">
        <f t="shared" si="48"/>
        <v/>
      </c>
      <c r="BA100" s="70"/>
      <c r="BB100" s="42"/>
      <c r="BC100" s="42"/>
      <c r="BD100" s="42"/>
      <c r="BE100" s="41"/>
      <c r="BF100" s="446"/>
      <c r="BG100" s="446"/>
      <c r="BH100" s="441"/>
      <c r="BI100" s="441"/>
      <c r="BJ100" s="443"/>
      <c r="BK100" s="348"/>
      <c r="BL100" s="443"/>
      <c r="BM100" s="439"/>
      <c r="BN100" s="37"/>
      <c r="BO100" s="36"/>
      <c r="BP100" s="36"/>
      <c r="BQ100" s="36"/>
      <c r="BR100" s="36"/>
      <c r="BS100" s="36"/>
      <c r="BT100" s="85"/>
      <c r="BU100" s="85"/>
      <c r="BV100" s="36"/>
      <c r="BW100" s="84"/>
      <c r="BX100" s="9"/>
      <c r="BY100" s="9"/>
      <c r="BZ100" s="9"/>
      <c r="CA100" s="9"/>
      <c r="CB100" s="9"/>
      <c r="CC100" s="9"/>
      <c r="CD100" s="9"/>
      <c r="CE100" s="9"/>
      <c r="CF100" s="9"/>
      <c r="CG100" s="9"/>
      <c r="CH100" s="9"/>
      <c r="CI100" s="9"/>
      <c r="CJ100" s="9"/>
      <c r="CK100" s="9"/>
      <c r="CL100" s="9"/>
      <c r="CM100" s="9"/>
      <c r="CN100" s="9"/>
      <c r="CO100" s="9"/>
      <c r="CP100" s="9"/>
      <c r="CQ100" s="9"/>
    </row>
    <row r="101" spans="1:95" ht="81">
      <c r="A101" s="458"/>
      <c r="B101" s="431"/>
      <c r="C101" s="431"/>
      <c r="D101" s="431"/>
      <c r="E101" s="431"/>
      <c r="F101" s="431"/>
      <c r="G101" s="431"/>
      <c r="H101" s="431"/>
      <c r="I101" s="55" t="s">
        <v>139</v>
      </c>
      <c r="J101" s="448"/>
      <c r="K101" s="450"/>
      <c r="L101" s="437"/>
      <c r="M101" s="414"/>
      <c r="N101" s="414"/>
      <c r="O101" s="414"/>
      <c r="P101" s="414"/>
      <c r="Q101" s="414"/>
      <c r="R101" s="414"/>
      <c r="S101" s="414"/>
      <c r="T101" s="414"/>
      <c r="U101" s="414"/>
      <c r="V101" s="414"/>
      <c r="W101" s="414"/>
      <c r="X101" s="414"/>
      <c r="Y101" s="414"/>
      <c r="Z101" s="414"/>
      <c r="AA101" s="414"/>
      <c r="AB101" s="414"/>
      <c r="AC101" s="414"/>
      <c r="AD101" s="414"/>
      <c r="AE101" s="414"/>
      <c r="AF101" s="456"/>
      <c r="AG101" s="86">
        <f t="shared" si="41"/>
        <v>5</v>
      </c>
      <c r="AH101" s="450"/>
      <c r="AI101" s="437"/>
      <c r="AJ101" s="452"/>
      <c r="AK101" s="84">
        <v>4</v>
      </c>
      <c r="AL101" s="73" t="s">
        <v>157</v>
      </c>
      <c r="AM101" s="45"/>
      <c r="AN101" s="42" t="str">
        <f t="shared" si="42"/>
        <v/>
      </c>
      <c r="AO101" s="45"/>
      <c r="AP101" s="42" t="str">
        <f t="shared" si="43"/>
        <v/>
      </c>
      <c r="AQ101" s="45"/>
      <c r="AR101" s="42" t="str">
        <f t="shared" si="44"/>
        <v/>
      </c>
      <c r="AS101" s="45"/>
      <c r="AT101" s="42" t="str">
        <f t="shared" si="45"/>
        <v/>
      </c>
      <c r="AU101" s="45"/>
      <c r="AV101" s="42" t="str">
        <f t="shared" si="46"/>
        <v/>
      </c>
      <c r="AW101" s="44"/>
      <c r="AX101" s="42" t="str">
        <f t="shared" si="47"/>
        <v/>
      </c>
      <c r="AY101" s="44"/>
      <c r="AZ101" s="42" t="str">
        <f t="shared" si="48"/>
        <v/>
      </c>
      <c r="BA101" s="70"/>
      <c r="BB101" s="42"/>
      <c r="BC101" s="42"/>
      <c r="BD101" s="42"/>
      <c r="BE101" s="41"/>
      <c r="BF101" s="446"/>
      <c r="BG101" s="446"/>
      <c r="BH101" s="441"/>
      <c r="BI101" s="441"/>
      <c r="BJ101" s="443"/>
      <c r="BK101" s="348"/>
      <c r="BL101" s="443"/>
      <c r="BM101" s="439"/>
      <c r="BN101" s="37"/>
      <c r="BO101" s="36"/>
      <c r="BP101" s="36"/>
      <c r="BQ101" s="36"/>
      <c r="BR101" s="36"/>
      <c r="BS101" s="36"/>
      <c r="BT101" s="85"/>
      <c r="BU101" s="85"/>
      <c r="BV101" s="36"/>
      <c r="BW101" s="84"/>
      <c r="BX101" s="9"/>
      <c r="BY101" s="9"/>
      <c r="BZ101" s="9"/>
      <c r="CA101" s="9"/>
      <c r="CB101" s="9"/>
      <c r="CC101" s="9"/>
      <c r="CD101" s="9"/>
      <c r="CE101" s="9"/>
      <c r="CF101" s="9"/>
      <c r="CG101" s="9"/>
      <c r="CH101" s="9"/>
      <c r="CI101" s="9"/>
      <c r="CJ101" s="9"/>
      <c r="CK101" s="9"/>
      <c r="CL101" s="9"/>
      <c r="CM101" s="9"/>
      <c r="CN101" s="9"/>
      <c r="CO101" s="9"/>
      <c r="CP101" s="9"/>
      <c r="CQ101" s="9"/>
    </row>
    <row r="102" spans="1:95" ht="135" customHeight="1">
      <c r="A102" s="457">
        <v>27</v>
      </c>
      <c r="B102" s="430" t="s">
        <v>172</v>
      </c>
      <c r="C102" s="430" t="s">
        <v>171</v>
      </c>
      <c r="D102" s="430" t="s">
        <v>170</v>
      </c>
      <c r="E102" s="430" t="s">
        <v>169</v>
      </c>
      <c r="F102" s="430" t="s">
        <v>168</v>
      </c>
      <c r="G102" s="430" t="s">
        <v>167</v>
      </c>
      <c r="H102" s="430" t="s">
        <v>166</v>
      </c>
      <c r="I102" s="55" t="s">
        <v>150</v>
      </c>
      <c r="J102" s="366">
        <v>3</v>
      </c>
      <c r="K102" s="432" t="str">
        <f>IF(J102&lt;=0,"",IF(J102=1,"Rara vez",IF(J102=2,"Improbable",IF(J102=3,"Posible",IF(J102=4,"Probable",IF(J102=5,"Casi Seguro"))))))</f>
        <v>Posible</v>
      </c>
      <c r="L102" s="434">
        <f>IF(K102="","",IF(K102="Rara vez",0.2,IF(K102="Improbable",0.4,IF(K102="Posible",0.6,IF(K102="Probable",0.8,IF(K102="Casi seguro",1,))))))</f>
        <v>0.6</v>
      </c>
      <c r="M102" s="405" t="s">
        <v>130</v>
      </c>
      <c r="N102" s="405" t="s">
        <v>130</v>
      </c>
      <c r="O102" s="405" t="s">
        <v>130</v>
      </c>
      <c r="P102" s="405" t="s">
        <v>130</v>
      </c>
      <c r="Q102" s="405" t="s">
        <v>130</v>
      </c>
      <c r="R102" s="405" t="s">
        <v>130</v>
      </c>
      <c r="S102" s="405" t="s">
        <v>130</v>
      </c>
      <c r="T102" s="405" t="s">
        <v>130</v>
      </c>
      <c r="U102" s="405" t="s">
        <v>129</v>
      </c>
      <c r="V102" s="405" t="s">
        <v>130</v>
      </c>
      <c r="W102" s="405" t="s">
        <v>130</v>
      </c>
      <c r="X102" s="405" t="s">
        <v>130</v>
      </c>
      <c r="Y102" s="405" t="s">
        <v>130</v>
      </c>
      <c r="Z102" s="405" t="s">
        <v>130</v>
      </c>
      <c r="AA102" s="405" t="s">
        <v>130</v>
      </c>
      <c r="AB102" s="405" t="s">
        <v>130</v>
      </c>
      <c r="AC102" s="405" t="s">
        <v>130</v>
      </c>
      <c r="AD102" s="405" t="s">
        <v>130</v>
      </c>
      <c r="AE102" s="405" t="s">
        <v>129</v>
      </c>
      <c r="AF102" s="415" t="str">
        <f>IF(AB102="Si","19",COUNTIF(M102:AE103,"si"))</f>
        <v>19</v>
      </c>
      <c r="AG102" s="74">
        <f t="shared" si="41"/>
        <v>20</v>
      </c>
      <c r="AH102" s="432" t="str">
        <f>IF(AG102=5,"Moderado",IF(AG102=10,"Mayor",IF(AG102=20,"Catastrófico",0)))</f>
        <v>Catastrófico</v>
      </c>
      <c r="AI102" s="460">
        <f>IF(AH102="","",IF(AH102="Moderado",0.6,IF(AH102="Mayor",0.8,IF(AH102="Catastrófico",1,))))</f>
        <v>1</v>
      </c>
      <c r="AJ102" s="451"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Extremo</v>
      </c>
      <c r="AK102" s="78">
        <v>1</v>
      </c>
      <c r="AL102" s="83" t="s">
        <v>178</v>
      </c>
      <c r="AM102" s="45" t="s">
        <v>127</v>
      </c>
      <c r="AN102" s="42">
        <f t="shared" si="42"/>
        <v>15</v>
      </c>
      <c r="AO102" s="45" t="s">
        <v>126</v>
      </c>
      <c r="AP102" s="42">
        <f t="shared" si="43"/>
        <v>15</v>
      </c>
      <c r="AQ102" s="45" t="s">
        <v>125</v>
      </c>
      <c r="AR102" s="42">
        <f t="shared" si="44"/>
        <v>15</v>
      </c>
      <c r="AS102" s="71" t="s">
        <v>164</v>
      </c>
      <c r="AT102" s="42">
        <f t="shared" si="45"/>
        <v>10</v>
      </c>
      <c r="AU102" s="45" t="s">
        <v>123</v>
      </c>
      <c r="AV102" s="42">
        <f t="shared" si="46"/>
        <v>15</v>
      </c>
      <c r="AW102" s="44" t="s">
        <v>122</v>
      </c>
      <c r="AX102" s="42">
        <f t="shared" si="47"/>
        <v>15</v>
      </c>
      <c r="AY102" s="44" t="s">
        <v>121</v>
      </c>
      <c r="AZ102" s="42">
        <f t="shared" si="48"/>
        <v>15</v>
      </c>
      <c r="BA102" s="70">
        <f>SUM(AN102,AP102,AR102,AT102,AV102,AX102,AZ102)</f>
        <v>100</v>
      </c>
      <c r="BB102" s="42" t="str">
        <f>IF(BA102&gt;=96,"Fuerte",IF(AND(BA102&gt;=86,BA102&lt;96),"Moderado",IF(BA102&lt;86,"Débil")))</f>
        <v>Fuerte</v>
      </c>
      <c r="BC102" s="42" t="s">
        <v>120</v>
      </c>
      <c r="BD102" s="42">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41" t="str">
        <f>IF(BD102=100,"Fuerte",IF(BD102=50,"Moderado",IF(BD102=0,"Débil")))</f>
        <v>Fuerte</v>
      </c>
      <c r="BF102" s="41">
        <f>AVERAGE(BD102:BD104)</f>
        <v>100</v>
      </c>
      <c r="BG102" s="41" t="str">
        <f>IF(BF102=100,"Fuerte",IF(AND(BF102&lt;=99,BF102&gt;=50),"Moderado",IF(BF102&lt;50,"Débil")))</f>
        <v>Fuerte</v>
      </c>
      <c r="BH102" s="40">
        <f>IF(BG102="Fuerte",(J102-2),IF(BG102="Moderado",(J102-1),IF(BG102="Débil",((J102-0)))))</f>
        <v>1</v>
      </c>
      <c r="BI102" s="440" t="str">
        <f>IF(BH102&lt;=0,"",IF(BH102=1,"Rara vez",IF(BH102=2,"Improbable",IF(BH102=3,"Posible",IF(BH102=4,"Probable",IF(BH102=5,"Casi Seguro"))))))</f>
        <v>Rara vez</v>
      </c>
      <c r="BJ102" s="442">
        <f>IF(BI102="","",IF(BI102="Rara vez",0.2,IF(BI102="Improbable",0.4,IF(BI102="Posible",0.6,IF(BI102="Probable",0.8,IF(BI102="Casi seguro",1,))))))</f>
        <v>0.2</v>
      </c>
      <c r="BK102" s="360" t="str">
        <f>IFERROR(IF(AG102=5,"Moderado",IF(AG102=10,"Mayor",IF(AG102=20,"Catastrófico",0))),"")</f>
        <v>Catastrófico</v>
      </c>
      <c r="BL102" s="442">
        <f>IF(AH102="","",IF(AH102="Moderado",0.6,IF(AH102="Mayor",0.8,IF(AH102="Catastrófico",1,))))</f>
        <v>1</v>
      </c>
      <c r="BM102" s="438"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Extremo</v>
      </c>
      <c r="BN102" s="82" t="s">
        <v>163</v>
      </c>
      <c r="BO102" s="81" t="s">
        <v>177</v>
      </c>
      <c r="BP102" s="80" t="s">
        <v>176</v>
      </c>
      <c r="BQ102" s="80" t="s">
        <v>175</v>
      </c>
      <c r="BR102" s="80" t="s">
        <v>174</v>
      </c>
      <c r="BS102" s="80" t="s">
        <v>173</v>
      </c>
      <c r="BT102" s="35"/>
      <c r="BU102" s="79"/>
      <c r="BV102" s="75"/>
      <c r="BW102" s="78"/>
      <c r="BX102" s="9"/>
      <c r="BY102" s="9"/>
      <c r="BZ102" s="9"/>
      <c r="CA102" s="9"/>
      <c r="CB102" s="9"/>
      <c r="CC102" s="9"/>
      <c r="CD102" s="9"/>
      <c r="CE102" s="9"/>
      <c r="CF102" s="9"/>
      <c r="CG102" s="9"/>
      <c r="CH102" s="9"/>
      <c r="CI102" s="9"/>
      <c r="CJ102" s="9"/>
      <c r="CK102" s="9"/>
      <c r="CL102" s="9"/>
      <c r="CM102" s="9"/>
      <c r="CN102" s="9"/>
      <c r="CO102" s="9"/>
      <c r="CP102" s="9"/>
      <c r="CQ102" s="9"/>
    </row>
    <row r="103" spans="1:95" ht="81">
      <c r="A103" s="458"/>
      <c r="B103" s="431"/>
      <c r="C103" s="431"/>
      <c r="D103" s="431"/>
      <c r="E103" s="431"/>
      <c r="F103" s="431"/>
      <c r="G103" s="431"/>
      <c r="H103" s="431"/>
      <c r="I103" s="55" t="s">
        <v>158</v>
      </c>
      <c r="J103" s="368"/>
      <c r="K103" s="433"/>
      <c r="L103" s="435"/>
      <c r="M103" s="406"/>
      <c r="N103" s="406"/>
      <c r="O103" s="406"/>
      <c r="P103" s="406"/>
      <c r="Q103" s="406"/>
      <c r="R103" s="406"/>
      <c r="S103" s="406"/>
      <c r="T103" s="406"/>
      <c r="U103" s="406"/>
      <c r="V103" s="406"/>
      <c r="W103" s="406"/>
      <c r="X103" s="406"/>
      <c r="Y103" s="406"/>
      <c r="Z103" s="406"/>
      <c r="AA103" s="406"/>
      <c r="AB103" s="406"/>
      <c r="AC103" s="406"/>
      <c r="AD103" s="406"/>
      <c r="AE103" s="406"/>
      <c r="AF103" s="416"/>
      <c r="AG103" s="74">
        <f t="shared" si="41"/>
        <v>5</v>
      </c>
      <c r="AH103" s="433"/>
      <c r="AI103" s="461"/>
      <c r="AJ103" s="452"/>
      <c r="AK103" s="78">
        <v>2</v>
      </c>
      <c r="AL103" s="73" t="s">
        <v>157</v>
      </c>
      <c r="AM103" s="76"/>
      <c r="AN103" s="77" t="str">
        <f t="shared" si="42"/>
        <v/>
      </c>
      <c r="AO103" s="76"/>
      <c r="AP103" s="77" t="str">
        <f t="shared" si="43"/>
        <v/>
      </c>
      <c r="AQ103" s="76"/>
      <c r="AR103" s="75" t="str">
        <f t="shared" si="44"/>
        <v/>
      </c>
      <c r="AS103" s="75"/>
      <c r="AT103" s="75" t="str">
        <f t="shared" si="45"/>
        <v/>
      </c>
      <c r="AU103" s="75"/>
      <c r="AV103" s="75" t="str">
        <f t="shared" si="46"/>
        <v/>
      </c>
      <c r="AW103" s="75"/>
      <c r="AX103" s="75" t="str">
        <f t="shared" si="47"/>
        <v/>
      </c>
      <c r="AY103" s="75"/>
      <c r="AZ103" s="75" t="str">
        <f t="shared" si="48"/>
        <v/>
      </c>
      <c r="BA103" s="75"/>
      <c r="BB103" s="75"/>
      <c r="BC103" s="75"/>
      <c r="BD103" s="75"/>
      <c r="BE103" s="75"/>
      <c r="BF103" s="41"/>
      <c r="BG103" s="41"/>
      <c r="BH103" s="40"/>
      <c r="BI103" s="441"/>
      <c r="BJ103" s="443"/>
      <c r="BK103" s="348"/>
      <c r="BL103" s="443"/>
      <c r="BM103" s="439"/>
      <c r="BN103" s="75"/>
      <c r="BO103" s="75"/>
      <c r="BP103" s="75"/>
      <c r="BQ103" s="75"/>
      <c r="BR103" s="75"/>
      <c r="BS103" s="75"/>
      <c r="BT103" s="75"/>
      <c r="BU103" s="75"/>
      <c r="BV103" s="75"/>
      <c r="BW103" s="75"/>
      <c r="BX103" s="9"/>
      <c r="BY103" s="9"/>
      <c r="BZ103" s="9"/>
      <c r="CA103" s="9"/>
      <c r="CB103" s="9"/>
      <c r="CC103" s="9"/>
      <c r="CD103" s="9"/>
      <c r="CE103" s="9"/>
      <c r="CF103" s="9"/>
      <c r="CG103" s="9"/>
      <c r="CH103" s="9"/>
      <c r="CI103" s="9"/>
      <c r="CJ103" s="9"/>
      <c r="CK103" s="9"/>
      <c r="CL103" s="9"/>
      <c r="CM103" s="9"/>
      <c r="CN103" s="9"/>
      <c r="CO103" s="9"/>
      <c r="CP103" s="9"/>
      <c r="CQ103" s="9"/>
    </row>
    <row r="104" spans="1:95" ht="81">
      <c r="A104" s="458"/>
      <c r="B104" s="431"/>
      <c r="C104" s="431"/>
      <c r="D104" s="431"/>
      <c r="E104" s="431"/>
      <c r="F104" s="431"/>
      <c r="G104" s="431"/>
      <c r="H104" s="431"/>
      <c r="I104" s="55" t="s">
        <v>140</v>
      </c>
      <c r="J104" s="368"/>
      <c r="K104" s="433"/>
      <c r="L104" s="435"/>
      <c r="M104" s="406"/>
      <c r="N104" s="406"/>
      <c r="O104" s="406"/>
      <c r="P104" s="406"/>
      <c r="Q104" s="406"/>
      <c r="R104" s="406"/>
      <c r="S104" s="406"/>
      <c r="T104" s="406"/>
      <c r="U104" s="406"/>
      <c r="V104" s="406"/>
      <c r="W104" s="406"/>
      <c r="X104" s="406"/>
      <c r="Y104" s="406"/>
      <c r="Z104" s="406"/>
      <c r="AA104" s="406"/>
      <c r="AB104" s="406"/>
      <c r="AC104" s="406"/>
      <c r="AD104" s="406"/>
      <c r="AE104" s="406"/>
      <c r="AF104" s="416"/>
      <c r="AG104" s="74">
        <f t="shared" si="41"/>
        <v>5</v>
      </c>
      <c r="AH104" s="433"/>
      <c r="AI104" s="461"/>
      <c r="AJ104" s="452"/>
      <c r="AK104" s="78">
        <v>3</v>
      </c>
      <c r="AL104" s="73" t="s">
        <v>157</v>
      </c>
      <c r="AM104" s="76"/>
      <c r="AN104" s="77" t="str">
        <f t="shared" si="42"/>
        <v/>
      </c>
      <c r="AO104" s="76"/>
      <c r="AP104" s="77" t="str">
        <f t="shared" si="43"/>
        <v/>
      </c>
      <c r="AQ104" s="76"/>
      <c r="AR104" s="75" t="str">
        <f t="shared" si="44"/>
        <v/>
      </c>
      <c r="AS104" s="75"/>
      <c r="AT104" s="75" t="str">
        <f t="shared" si="45"/>
        <v/>
      </c>
      <c r="AU104" s="75"/>
      <c r="AV104" s="75" t="str">
        <f t="shared" si="46"/>
        <v/>
      </c>
      <c r="AW104" s="75"/>
      <c r="AX104" s="75" t="str">
        <f t="shared" si="47"/>
        <v/>
      </c>
      <c r="AY104" s="75"/>
      <c r="AZ104" s="75" t="str">
        <f t="shared" si="48"/>
        <v/>
      </c>
      <c r="BA104" s="75"/>
      <c r="BB104" s="75"/>
      <c r="BC104" s="75"/>
      <c r="BD104" s="75"/>
      <c r="BE104" s="75"/>
      <c r="BF104" s="41"/>
      <c r="BG104" s="41"/>
      <c r="BH104" s="40"/>
      <c r="BI104" s="459"/>
      <c r="BJ104" s="444"/>
      <c r="BK104" s="348"/>
      <c r="BL104" s="444"/>
      <c r="BM104" s="439"/>
      <c r="BN104" s="75"/>
      <c r="BO104" s="75"/>
      <c r="BP104" s="75"/>
      <c r="BQ104" s="75"/>
      <c r="BR104" s="75"/>
      <c r="BS104" s="75"/>
      <c r="BT104" s="75"/>
      <c r="BU104" s="75"/>
      <c r="BV104" s="75"/>
      <c r="BW104" s="75"/>
      <c r="BX104" s="9"/>
      <c r="BY104" s="9"/>
      <c r="BZ104" s="9"/>
      <c r="CA104" s="9"/>
      <c r="CB104" s="9"/>
      <c r="CC104" s="9"/>
      <c r="CD104" s="9"/>
      <c r="CE104" s="9"/>
      <c r="CF104" s="9"/>
      <c r="CG104" s="9"/>
      <c r="CH104" s="9"/>
      <c r="CI104" s="9"/>
      <c r="CJ104" s="9"/>
      <c r="CK104" s="9"/>
      <c r="CL104" s="9"/>
      <c r="CM104" s="9"/>
      <c r="CN104" s="9"/>
      <c r="CO104" s="9"/>
      <c r="CP104" s="9"/>
      <c r="CQ104" s="9"/>
    </row>
    <row r="105" spans="1:95" ht="112.5" customHeight="1">
      <c r="A105" s="457">
        <v>28</v>
      </c>
      <c r="B105" s="430" t="s">
        <v>172</v>
      </c>
      <c r="C105" s="430" t="s">
        <v>171</v>
      </c>
      <c r="D105" s="430" t="s">
        <v>170</v>
      </c>
      <c r="E105" s="430" t="s">
        <v>169</v>
      </c>
      <c r="F105" s="430" t="s">
        <v>168</v>
      </c>
      <c r="G105" s="430" t="s">
        <v>167</v>
      </c>
      <c r="H105" s="430" t="s">
        <v>166</v>
      </c>
      <c r="I105" s="55" t="s">
        <v>150</v>
      </c>
      <c r="J105" s="453">
        <v>3</v>
      </c>
      <c r="K105" s="432" t="str">
        <f>IF(J105&lt;=0,"",IF(J105=1,"Rara vez",IF(J105=2,"Improbable",IF(J105=3,"Posible",IF(J105=4,"Probable",IF(J105=5,"Casi Seguro"))))))</f>
        <v>Posible</v>
      </c>
      <c r="L105" s="436">
        <f>IF(K105="","",IF(K105="Rara vez",0.2,IF(K105="Improbable",0.4,IF(K105="Posible",0.6,IF(K105="Probable",0.8,IF(K105="Casi seguro",1,))))))</f>
        <v>0.6</v>
      </c>
      <c r="M105" s="413" t="s">
        <v>130</v>
      </c>
      <c r="N105" s="413" t="s">
        <v>130</v>
      </c>
      <c r="O105" s="413" t="s">
        <v>130</v>
      </c>
      <c r="P105" s="413" t="s">
        <v>130</v>
      </c>
      <c r="Q105" s="413" t="s">
        <v>130</v>
      </c>
      <c r="R105" s="413" t="s">
        <v>130</v>
      </c>
      <c r="S105" s="413" t="s">
        <v>130</v>
      </c>
      <c r="T105" s="413" t="s">
        <v>130</v>
      </c>
      <c r="U105" s="413" t="s">
        <v>129</v>
      </c>
      <c r="V105" s="413" t="s">
        <v>130</v>
      </c>
      <c r="W105" s="413" t="s">
        <v>130</v>
      </c>
      <c r="X105" s="413" t="s">
        <v>130</v>
      </c>
      <c r="Y105" s="413" t="s">
        <v>130</v>
      </c>
      <c r="Z105" s="413" t="s">
        <v>130</v>
      </c>
      <c r="AA105" s="413" t="s">
        <v>130</v>
      </c>
      <c r="AB105" s="413" t="s">
        <v>130</v>
      </c>
      <c r="AC105" s="413" t="s">
        <v>130</v>
      </c>
      <c r="AD105" s="413" t="s">
        <v>130</v>
      </c>
      <c r="AE105" s="413" t="s">
        <v>129</v>
      </c>
      <c r="AF105" s="415" t="str">
        <f>IF(AB105="Si","19",COUNTIF(M105:AE106,"si"))</f>
        <v>19</v>
      </c>
      <c r="AG105" s="74">
        <f t="shared" si="41"/>
        <v>20</v>
      </c>
      <c r="AH105" s="432" t="str">
        <f>IF(AG105=5,"Moderado",IF(AG105=10,"Mayor",IF(AG105=20,"Catastrófico",0)))</f>
        <v>Catastrófico</v>
      </c>
      <c r="AI105" s="462">
        <f>IF(AH105="","",IF(AH105="Moderado",0.6,IF(AH105="Mayor",0.8,IF(AH105="Catastrófico",1,))))</f>
        <v>1</v>
      </c>
      <c r="AJ105" s="451"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Extremo</v>
      </c>
      <c r="AK105" s="13">
        <v>1</v>
      </c>
      <c r="AL105" s="73" t="s">
        <v>165</v>
      </c>
      <c r="AM105" s="45" t="s">
        <v>127</v>
      </c>
      <c r="AN105" s="42">
        <f t="shared" si="42"/>
        <v>15</v>
      </c>
      <c r="AO105" s="45" t="s">
        <v>126</v>
      </c>
      <c r="AP105" s="42">
        <f t="shared" si="43"/>
        <v>15</v>
      </c>
      <c r="AQ105" s="45" t="s">
        <v>125</v>
      </c>
      <c r="AR105" s="42">
        <f t="shared" si="44"/>
        <v>15</v>
      </c>
      <c r="AS105" s="71" t="s">
        <v>164</v>
      </c>
      <c r="AT105" s="42">
        <f t="shared" si="45"/>
        <v>10</v>
      </c>
      <c r="AU105" s="45" t="s">
        <v>123</v>
      </c>
      <c r="AV105" s="42">
        <f t="shared" si="46"/>
        <v>15</v>
      </c>
      <c r="AW105" s="44" t="s">
        <v>122</v>
      </c>
      <c r="AX105" s="42">
        <f t="shared" si="47"/>
        <v>15</v>
      </c>
      <c r="AY105" s="44" t="s">
        <v>121</v>
      </c>
      <c r="AZ105" s="42">
        <f t="shared" si="48"/>
        <v>15</v>
      </c>
      <c r="BA105" s="70">
        <f>SUM(AN105,AP105,AR105,AT105,AV105,AX105,AZ105)</f>
        <v>100</v>
      </c>
      <c r="BB105" s="42" t="str">
        <f>IF(BA105&gt;=96,"Fuerte",IF(AND(BA105&gt;=86,BA105&lt;96),"Moderado",IF(BA105&lt;86,"Débil")))</f>
        <v>Fuerte</v>
      </c>
      <c r="BC105" s="42" t="s">
        <v>120</v>
      </c>
      <c r="BD105" s="42">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41" t="str">
        <f>IF(BD105=100,"Fuerte",IF(BD105=50,"Moderado",IF(BD105=0,"Débil")))</f>
        <v>Fuerte</v>
      </c>
      <c r="BF105" s="41">
        <f>AVERAGE(BD105:BD107)</f>
        <v>100</v>
      </c>
      <c r="BG105" s="41" t="str">
        <f>IF(BF105=100,"Fuerte",IF(AND(BF105&lt;=99,BF105&gt;=50),"Moderado",IF(BF105&lt;50,"Débil")))</f>
        <v>Fuerte</v>
      </c>
      <c r="BH105" s="40">
        <f>IF(BG105="Fuerte",(J105-2),IF(BG105="Moderado",(J105-1),IF(BG105="Débil",((J105-0)))))</f>
        <v>1</v>
      </c>
      <c r="BI105" s="440" t="str">
        <f>IF(BH105&lt;=0,"",IF(BH105=1,"Rara vez",IF(BH105=2,"Improbable",IF(BH105=3,"Posible",IF(BH105=4,"Probable",IF(BH105=5,"Casi Seguro"))))))</f>
        <v>Rara vez</v>
      </c>
      <c r="BJ105" s="442">
        <f>IF(BI105="","",IF(BI105="Rara vez",0.2,IF(BI105="Improbable",0.4,IF(BI105="Posible",0.6,IF(BI105="Probable",0.8,IF(BI105="Casi seguro",1,))))))</f>
        <v>0.2</v>
      </c>
      <c r="BK105" s="360" t="str">
        <f>IFERROR(IF(AG105=5,"Moderado",IF(AG105=10,"Mayor",IF(AG105=20,"Catastrófico",0))),"")</f>
        <v>Catastrófico</v>
      </c>
      <c r="BL105" s="442">
        <f>IF(AH105="","",IF(AH105="Moderado",0.6,IF(AH105="Mayor",0.8,IF(AH105="Catastrófico",1,))))</f>
        <v>1</v>
      </c>
      <c r="BM105" s="438"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Extremo</v>
      </c>
      <c r="BN105" s="73" t="s">
        <v>163</v>
      </c>
      <c r="BO105" s="73" t="s">
        <v>162</v>
      </c>
      <c r="BP105" s="73"/>
      <c r="BQ105" s="73" t="s">
        <v>161</v>
      </c>
      <c r="BR105" s="73" t="s">
        <v>160</v>
      </c>
      <c r="BS105" s="73" t="s">
        <v>159</v>
      </c>
      <c r="BT105" s="73"/>
      <c r="BU105" s="73"/>
      <c r="BV105" s="73"/>
      <c r="BW105" s="73"/>
      <c r="BX105" s="9"/>
      <c r="BY105" s="9"/>
      <c r="BZ105" s="9"/>
      <c r="CA105" s="9"/>
      <c r="CB105" s="9"/>
      <c r="CC105" s="9"/>
      <c r="CD105" s="9"/>
      <c r="CE105" s="9"/>
      <c r="CF105" s="9"/>
      <c r="CG105" s="9"/>
      <c r="CH105" s="9"/>
      <c r="CI105" s="9"/>
      <c r="CJ105" s="9"/>
      <c r="CK105" s="9"/>
      <c r="CL105" s="9"/>
      <c r="CM105" s="9"/>
      <c r="CN105" s="9"/>
      <c r="CO105" s="9"/>
      <c r="CP105" s="9"/>
      <c r="CQ105" s="9"/>
    </row>
    <row r="106" spans="1:95" ht="50.25" customHeight="1">
      <c r="A106" s="458"/>
      <c r="B106" s="431"/>
      <c r="C106" s="431"/>
      <c r="D106" s="431"/>
      <c r="E106" s="431"/>
      <c r="F106" s="431"/>
      <c r="G106" s="431"/>
      <c r="H106" s="431"/>
      <c r="I106" s="55" t="s">
        <v>158</v>
      </c>
      <c r="J106" s="454"/>
      <c r="K106" s="433"/>
      <c r="L106" s="437"/>
      <c r="M106" s="414"/>
      <c r="N106" s="414"/>
      <c r="O106" s="414"/>
      <c r="P106" s="414"/>
      <c r="Q106" s="414"/>
      <c r="R106" s="414"/>
      <c r="S106" s="414"/>
      <c r="T106" s="414"/>
      <c r="U106" s="414"/>
      <c r="V106" s="414"/>
      <c r="W106" s="414"/>
      <c r="X106" s="414"/>
      <c r="Y106" s="414"/>
      <c r="Z106" s="414"/>
      <c r="AA106" s="414"/>
      <c r="AB106" s="414"/>
      <c r="AC106" s="414"/>
      <c r="AD106" s="414"/>
      <c r="AE106" s="414"/>
      <c r="AF106" s="416"/>
      <c r="AG106" s="74">
        <f t="shared" si="41"/>
        <v>5</v>
      </c>
      <c r="AH106" s="433"/>
      <c r="AI106" s="463"/>
      <c r="AJ106" s="452"/>
      <c r="AK106" s="13">
        <v>2</v>
      </c>
      <c r="AL106" s="73" t="s">
        <v>157</v>
      </c>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441"/>
      <c r="BJ106" s="443"/>
      <c r="BK106" s="348"/>
      <c r="BL106" s="443"/>
      <c r="BM106" s="439"/>
      <c r="BN106" s="73"/>
      <c r="BO106" s="73"/>
      <c r="BP106" s="73"/>
      <c r="BQ106" s="73"/>
      <c r="BR106" s="73"/>
      <c r="BS106" s="73"/>
      <c r="BT106" s="73"/>
      <c r="BU106" s="73"/>
      <c r="BV106" s="73"/>
      <c r="BW106" s="73"/>
      <c r="BX106" s="9"/>
      <c r="BY106" s="9"/>
      <c r="BZ106" s="9"/>
      <c r="CA106" s="9"/>
      <c r="CB106" s="9"/>
      <c r="CC106" s="9"/>
      <c r="CD106" s="9"/>
      <c r="CE106" s="9"/>
      <c r="CF106" s="9"/>
      <c r="CG106" s="9"/>
      <c r="CH106" s="9"/>
      <c r="CI106" s="9"/>
      <c r="CJ106" s="9"/>
      <c r="CK106" s="9"/>
      <c r="CL106" s="9"/>
      <c r="CM106" s="9"/>
      <c r="CN106" s="9"/>
      <c r="CO106" s="9"/>
      <c r="CP106" s="9"/>
      <c r="CQ106" s="9"/>
    </row>
    <row r="107" spans="1:95" ht="61.5" customHeight="1">
      <c r="A107" s="458"/>
      <c r="B107" s="431"/>
      <c r="C107" s="431"/>
      <c r="D107" s="431"/>
      <c r="E107" s="431"/>
      <c r="F107" s="431"/>
      <c r="G107" s="431"/>
      <c r="H107" s="431"/>
      <c r="I107" s="55" t="s">
        <v>139</v>
      </c>
      <c r="J107" s="454"/>
      <c r="K107" s="433"/>
      <c r="L107" s="437"/>
      <c r="M107" s="414"/>
      <c r="N107" s="414"/>
      <c r="O107" s="414"/>
      <c r="P107" s="414"/>
      <c r="Q107" s="414"/>
      <c r="R107" s="414"/>
      <c r="S107" s="414"/>
      <c r="T107" s="414"/>
      <c r="U107" s="414"/>
      <c r="V107" s="414"/>
      <c r="W107" s="414"/>
      <c r="X107" s="414"/>
      <c r="Y107" s="414"/>
      <c r="Z107" s="414"/>
      <c r="AA107" s="414"/>
      <c r="AB107" s="414"/>
      <c r="AC107" s="414"/>
      <c r="AD107" s="414"/>
      <c r="AE107" s="414"/>
      <c r="AF107" s="416"/>
      <c r="AG107" s="74">
        <f t="shared" si="41"/>
        <v>5</v>
      </c>
      <c r="AH107" s="433"/>
      <c r="AI107" s="463"/>
      <c r="AJ107" s="452"/>
      <c r="AK107" s="13">
        <v>3</v>
      </c>
      <c r="AL107" s="73" t="s">
        <v>157</v>
      </c>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441"/>
      <c r="BJ107" s="443"/>
      <c r="BK107" s="348"/>
      <c r="BL107" s="443"/>
      <c r="BM107" s="439"/>
      <c r="BN107" s="73"/>
      <c r="BO107" s="73"/>
      <c r="BP107" s="73"/>
      <c r="BQ107" s="73"/>
      <c r="BR107" s="73"/>
      <c r="BS107" s="73"/>
      <c r="BT107" s="73"/>
      <c r="BU107" s="73"/>
      <c r="BV107" s="73"/>
      <c r="BW107" s="73"/>
      <c r="BX107" s="9"/>
      <c r="BY107" s="9"/>
      <c r="BZ107" s="9"/>
      <c r="CA107" s="9"/>
      <c r="CB107" s="9"/>
      <c r="CC107" s="9"/>
      <c r="CD107" s="9"/>
      <c r="CE107" s="9"/>
      <c r="CF107" s="9"/>
      <c r="CG107" s="9"/>
      <c r="CH107" s="9"/>
      <c r="CI107" s="9"/>
      <c r="CJ107" s="9"/>
      <c r="CK107" s="9"/>
      <c r="CL107" s="9"/>
      <c r="CM107" s="9"/>
      <c r="CN107" s="9"/>
      <c r="CO107" s="9"/>
      <c r="CP107" s="9"/>
      <c r="CQ107" s="9"/>
    </row>
    <row r="108" spans="1:95" ht="81">
      <c r="A108" s="458"/>
      <c r="B108" s="431"/>
      <c r="C108" s="431"/>
      <c r="D108" s="431"/>
      <c r="E108" s="431"/>
      <c r="F108" s="431"/>
      <c r="G108" s="431"/>
      <c r="H108" s="431"/>
      <c r="I108" s="55" t="s">
        <v>140</v>
      </c>
      <c r="J108" s="454"/>
      <c r="K108" s="433"/>
      <c r="L108" s="437"/>
      <c r="M108" s="414"/>
      <c r="N108" s="414"/>
      <c r="O108" s="414"/>
      <c r="P108" s="414"/>
      <c r="Q108" s="414"/>
      <c r="R108" s="414"/>
      <c r="S108" s="414"/>
      <c r="T108" s="414"/>
      <c r="U108" s="414"/>
      <c r="V108" s="414"/>
      <c r="W108" s="414"/>
      <c r="X108" s="414"/>
      <c r="Y108" s="414"/>
      <c r="Z108" s="414"/>
      <c r="AA108" s="414"/>
      <c r="AB108" s="414"/>
      <c r="AC108" s="414"/>
      <c r="AD108" s="414"/>
      <c r="AE108" s="414"/>
      <c r="AF108" s="416"/>
      <c r="AG108" s="74">
        <f t="shared" si="41"/>
        <v>5</v>
      </c>
      <c r="AH108" s="433"/>
      <c r="AI108" s="463"/>
      <c r="AJ108" s="452"/>
      <c r="AK108" s="13">
        <v>4</v>
      </c>
      <c r="AL108" s="73" t="s">
        <v>157</v>
      </c>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441"/>
      <c r="BJ108" s="444"/>
      <c r="BK108" s="348"/>
      <c r="BL108" s="444"/>
      <c r="BM108" s="439"/>
      <c r="BN108" s="73"/>
      <c r="BO108" s="73"/>
      <c r="BP108" s="73"/>
      <c r="BQ108" s="73"/>
      <c r="BR108" s="73"/>
      <c r="BS108" s="73"/>
      <c r="BT108" s="73"/>
      <c r="BU108" s="73"/>
      <c r="BV108" s="73"/>
      <c r="BW108" s="73"/>
      <c r="BX108" s="9"/>
      <c r="BY108" s="9"/>
      <c r="BZ108" s="9"/>
      <c r="CA108" s="9"/>
      <c r="CB108" s="9"/>
      <c r="CC108" s="9"/>
      <c r="CD108" s="9"/>
      <c r="CE108" s="9"/>
      <c r="CF108" s="9"/>
      <c r="CG108" s="9"/>
      <c r="CH108" s="9"/>
      <c r="CI108" s="9"/>
      <c r="CJ108" s="9"/>
      <c r="CK108" s="9"/>
      <c r="CL108" s="9"/>
      <c r="CM108" s="9"/>
      <c r="CN108" s="9"/>
      <c r="CO108" s="9"/>
      <c r="CP108" s="9"/>
      <c r="CQ108" s="9"/>
    </row>
    <row r="109" spans="1:95" ht="216" customHeight="1">
      <c r="A109" s="457">
        <v>29</v>
      </c>
      <c r="B109" s="466" t="s">
        <v>156</v>
      </c>
      <c r="C109" s="466" t="s">
        <v>155</v>
      </c>
      <c r="D109" s="466" t="s">
        <v>154</v>
      </c>
      <c r="E109" s="430" t="s">
        <v>153</v>
      </c>
      <c r="F109" s="466" t="s">
        <v>152</v>
      </c>
      <c r="G109" s="430" t="s">
        <v>151</v>
      </c>
      <c r="H109" s="466" t="s">
        <v>132</v>
      </c>
      <c r="I109" s="54" t="s">
        <v>150</v>
      </c>
      <c r="J109" s="476">
        <v>2</v>
      </c>
      <c r="K109" s="428" t="str">
        <f>IF(J109&lt;=0,"",IF(J109=1,"Rara vez",IF(J109=2,"Improbable",IF(J109=3,"Posible",IF(J109=4,"Probable",IF(J109=5,"Casi Seguro"))))))</f>
        <v>Improbable</v>
      </c>
      <c r="L109" s="434">
        <f>IF(K109="","",IF(K109="Rara vez",0.2,IF(K109="Improbable",0.4,IF(K109="Posible",0.6,IF(K109="Probable",0.8,IF(K109="Casi seguro",1,))))))</f>
        <v>0.4</v>
      </c>
      <c r="M109" s="405" t="s">
        <v>129</v>
      </c>
      <c r="N109" s="405" t="s">
        <v>129</v>
      </c>
      <c r="O109" s="405" t="s">
        <v>129</v>
      </c>
      <c r="P109" s="405" t="s">
        <v>129</v>
      </c>
      <c r="Q109" s="405" t="s">
        <v>130</v>
      </c>
      <c r="R109" s="405" t="s">
        <v>129</v>
      </c>
      <c r="S109" s="405" t="s">
        <v>129</v>
      </c>
      <c r="T109" s="405" t="s">
        <v>129</v>
      </c>
      <c r="U109" s="405" t="s">
        <v>129</v>
      </c>
      <c r="V109" s="405" t="s">
        <v>130</v>
      </c>
      <c r="W109" s="405" t="s">
        <v>130</v>
      </c>
      <c r="X109" s="405" t="s">
        <v>130</v>
      </c>
      <c r="Y109" s="405" t="s">
        <v>130</v>
      </c>
      <c r="Z109" s="405" t="s">
        <v>130</v>
      </c>
      <c r="AA109" s="405" t="s">
        <v>130</v>
      </c>
      <c r="AB109" s="405" t="s">
        <v>129</v>
      </c>
      <c r="AC109" s="405" t="s">
        <v>130</v>
      </c>
      <c r="AD109" s="405" t="s">
        <v>129</v>
      </c>
      <c r="AE109" s="405" t="s">
        <v>129</v>
      </c>
      <c r="AF109" s="472">
        <f>IF(AB109="Si","19",COUNTIF(M109:AE110,"si"))</f>
        <v>8</v>
      </c>
      <c r="AG109" s="474">
        <f t="shared" si="41"/>
        <v>10</v>
      </c>
      <c r="AH109" s="428" t="str">
        <f>IF(AG109=5,"Moderado",IF(AG109=10,"Mayor",IF(AG109=20,"Catastrófico",0)))</f>
        <v>Mayor</v>
      </c>
      <c r="AI109" s="434">
        <f>IF(AH109="","",IF(AH109="Moderado",0.6,IF(AH109="Mayor",0.8,IF(AH109="Catastrófico",1,))))</f>
        <v>0.8</v>
      </c>
      <c r="AJ109" s="428"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Alta</v>
      </c>
      <c r="AK109" s="47">
        <v>1</v>
      </c>
      <c r="AL109" s="72" t="s">
        <v>149</v>
      </c>
      <c r="AM109" s="45" t="s">
        <v>127</v>
      </c>
      <c r="AN109" s="42">
        <f>IF(AM109="","",IF(AM109="Asignado",15,IF(AM109="No asignado",0,)))</f>
        <v>15</v>
      </c>
      <c r="AO109" s="45" t="s">
        <v>126</v>
      </c>
      <c r="AP109" s="42">
        <f>IF(AO109="","",IF(AO109="Adecuado",15,IF(AO109="Inadecuado",0,)))</f>
        <v>15</v>
      </c>
      <c r="AQ109" s="45" t="s">
        <v>125</v>
      </c>
      <c r="AR109" s="42">
        <f>IF(AQ109="","",IF(AQ109="Oportuna",15,IF(AQ109="Inoportuna",0,)))</f>
        <v>15</v>
      </c>
      <c r="AS109" s="71" t="s">
        <v>124</v>
      </c>
      <c r="AT109" s="42">
        <f>IF(AS109="","",IF(AS109="Prevenir",15,IF(AS109="Detectar",10,IF(AS109="No es un control",0,))))</f>
        <v>15</v>
      </c>
      <c r="AU109" s="45" t="s">
        <v>123</v>
      </c>
      <c r="AV109" s="42">
        <f>IF(AU109="","",IF(AU109="Confiable",15,IF(AU109="No confiable",0,)))</f>
        <v>15</v>
      </c>
      <c r="AW109" s="44" t="s">
        <v>122</v>
      </c>
      <c r="AX109" s="42">
        <f>IF(AW109="","",IF(AW109="Se investigan y  resuelven oportunamente",15,IF(AW109="No se investigan y resuelven oportunamente",0,)))</f>
        <v>15</v>
      </c>
      <c r="AY109" s="44" t="s">
        <v>121</v>
      </c>
      <c r="AZ109" s="42">
        <f>IF(AY109="","",IF(AY109="Completa",15,IF(AY109="Incompleta",10,IF(AY109="No existe",0,))))</f>
        <v>15</v>
      </c>
      <c r="BA109" s="70">
        <f>SUM(AN109,AP109,AR109,AT109,AV109,AX109,AZ109)</f>
        <v>105</v>
      </c>
      <c r="BB109" s="42" t="str">
        <f>IF(BA109&gt;=96,"Fuerte",IF(AND(BA109&gt;=86, BA109&lt;96),"Moderado",IF(BA109&lt;86,"Débil")))</f>
        <v>Fuerte</v>
      </c>
      <c r="BC109" s="42" t="s">
        <v>148</v>
      </c>
      <c r="BD109" s="42">
        <f>VALUE(IF(OR(AND(BB109="Fuerte",BC109="Fuerte")),"100",IF(OR(AND(BB109="Fuerte",BC109="Moderado"),AND(BB109="Moderado",BC109="Fuerte"),AND(BB109="Moderado",BC109="Moderado")),"50",IF(OR(AND(BB109="Fuerte",BC109="Débil"),AND(BB109="Moderado",BC109="Débil"),AND(BB109="Débil",BC109="Fuerte"),AND(BB109="Débil",BC109="Moderado"),AND(BB109="Débil",BC109="Débil")),"0",))))</f>
        <v>50</v>
      </c>
      <c r="BE109" s="41" t="str">
        <f>IF(BD109=100,"Fuerte",IF(BD109=50,"Moderado",IF(BD109=0,"Débil")))</f>
        <v>Moderado</v>
      </c>
      <c r="BF109" s="41">
        <f>AVERAGE(BD109:BD112)</f>
        <v>50</v>
      </c>
      <c r="BG109" s="41" t="str">
        <f>IF(BF109=100,"Fuerte",IF(AND(BF109&lt;=99, BF109&gt;=50),"Moderado",IF(BF109&lt;50,"Débil")))</f>
        <v>Moderado</v>
      </c>
      <c r="BH109" s="40">
        <f>IF(BG109="Fuerte",(J109-2),IF(BG109="Moderado",(J109-1), IF(BG109="Débil",((J109-0)))))</f>
        <v>1</v>
      </c>
      <c r="BI109" s="440" t="str">
        <f>IF(BH109&lt;=0,"",IF(BH109=1,"Rara vez",IF(BH109=2,"Improbable",IF(BH109=3,"Posible",IF(BH109=4,"Probable",IF(BH109=5,"Casi Seguro"))))))</f>
        <v>Rara vez</v>
      </c>
      <c r="BJ109" s="442">
        <f>IF(BI109="","",IF(BI109="Rara vez",0.2,IF(BI109="Improbable",0.4,IF(BI109="Posible",0.6,IF(BI109="Probable",0.8,IF(BI109="Casi seguro",1,))))))</f>
        <v>0.2</v>
      </c>
      <c r="BK109" s="440" t="str">
        <f>IFERROR(IF(AG109=5,"Moderado",IF(AG109=10,"Mayor",IF(AG109=20,"Catastrófico",0))),"")</f>
        <v>Mayor</v>
      </c>
      <c r="BL109" s="442">
        <f>IF(AH109="","",IF(AH109="Moderado",0.6,IF(AH109="Mayor",0.8,IF(AH109="Catastrófico",1,))))</f>
        <v>0.8</v>
      </c>
      <c r="BM109" s="438"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Alta</v>
      </c>
      <c r="BN109" s="469"/>
      <c r="BO109" s="69" t="s">
        <v>147</v>
      </c>
      <c r="BP109" s="69" t="s">
        <v>146</v>
      </c>
      <c r="BQ109" s="69" t="s">
        <v>145</v>
      </c>
      <c r="BR109" s="69" t="s">
        <v>144</v>
      </c>
      <c r="BS109" s="69" t="s">
        <v>143</v>
      </c>
      <c r="BT109" s="69" t="s">
        <v>142</v>
      </c>
      <c r="BU109" s="466" t="s">
        <v>141</v>
      </c>
      <c r="BV109" s="14"/>
      <c r="BW109" s="13"/>
      <c r="BX109" s="9"/>
      <c r="BY109" s="9"/>
      <c r="BZ109" s="9"/>
      <c r="CA109" s="9"/>
      <c r="CB109" s="9"/>
      <c r="CC109" s="9"/>
      <c r="CD109" s="9"/>
      <c r="CE109" s="9"/>
      <c r="CF109" s="9"/>
      <c r="CG109" s="9"/>
      <c r="CH109" s="9"/>
      <c r="CI109" s="9"/>
      <c r="CJ109" s="9"/>
      <c r="CK109" s="9"/>
      <c r="CL109" s="9"/>
      <c r="CM109" s="9"/>
      <c r="CN109" s="9"/>
      <c r="CO109" s="9"/>
      <c r="CP109" s="9"/>
      <c r="CQ109" s="9"/>
    </row>
    <row r="110" spans="1:95" ht="33">
      <c r="A110" s="458"/>
      <c r="B110" s="467"/>
      <c r="C110" s="467"/>
      <c r="D110" s="467"/>
      <c r="E110" s="431"/>
      <c r="F110" s="467"/>
      <c r="G110" s="431"/>
      <c r="H110" s="467"/>
      <c r="I110" s="54" t="s">
        <v>140</v>
      </c>
      <c r="J110" s="477"/>
      <c r="K110" s="429"/>
      <c r="L110" s="435"/>
      <c r="M110" s="406"/>
      <c r="N110" s="406"/>
      <c r="O110" s="406"/>
      <c r="P110" s="406"/>
      <c r="Q110" s="406"/>
      <c r="R110" s="406"/>
      <c r="S110" s="406"/>
      <c r="T110" s="406"/>
      <c r="U110" s="406"/>
      <c r="V110" s="406"/>
      <c r="W110" s="406"/>
      <c r="X110" s="406"/>
      <c r="Y110" s="406"/>
      <c r="Z110" s="406"/>
      <c r="AA110" s="406"/>
      <c r="AB110" s="406"/>
      <c r="AC110" s="406"/>
      <c r="AD110" s="406"/>
      <c r="AE110" s="406"/>
      <c r="AF110" s="473"/>
      <c r="AG110" s="475"/>
      <c r="AH110" s="429"/>
      <c r="AI110" s="435"/>
      <c r="AJ110" s="429"/>
      <c r="AK110" s="47">
        <v>2</v>
      </c>
      <c r="AL110" s="68"/>
      <c r="AM110" s="67"/>
      <c r="AN110" s="58"/>
      <c r="AO110" s="67"/>
      <c r="AP110" s="58"/>
      <c r="AQ110" s="67"/>
      <c r="AR110" s="58"/>
      <c r="AS110" s="67"/>
      <c r="AT110" s="58"/>
      <c r="AU110" s="67"/>
      <c r="AV110" s="58"/>
      <c r="AW110" s="66"/>
      <c r="AX110" s="58"/>
      <c r="AY110" s="66"/>
      <c r="AZ110" s="58"/>
      <c r="BA110" s="65"/>
      <c r="BB110" s="58"/>
      <c r="BC110" s="58"/>
      <c r="BD110" s="58"/>
      <c r="BE110" s="58"/>
      <c r="BF110" s="58"/>
      <c r="BG110" s="58"/>
      <c r="BH110" s="57"/>
      <c r="BI110" s="441"/>
      <c r="BJ110" s="443"/>
      <c r="BK110" s="441"/>
      <c r="BL110" s="443"/>
      <c r="BM110" s="439"/>
      <c r="BN110" s="470"/>
      <c r="BO110" s="64"/>
      <c r="BP110" s="64"/>
      <c r="BQ110" s="64"/>
      <c r="BR110" s="64"/>
      <c r="BS110" s="64"/>
      <c r="BT110" s="64"/>
      <c r="BU110" s="467"/>
      <c r="BV110" s="14"/>
      <c r="BW110" s="13"/>
      <c r="BX110" s="9"/>
      <c r="BY110" s="9"/>
      <c r="BZ110" s="9"/>
      <c r="CA110" s="9"/>
      <c r="CB110" s="9"/>
      <c r="CC110" s="9"/>
      <c r="CD110" s="9"/>
      <c r="CE110" s="9"/>
      <c r="CF110" s="9"/>
      <c r="CG110" s="9"/>
      <c r="CH110" s="9"/>
      <c r="CI110" s="9"/>
      <c r="CJ110" s="9"/>
      <c r="CK110" s="9"/>
      <c r="CL110" s="9"/>
      <c r="CM110" s="9"/>
      <c r="CN110" s="9"/>
      <c r="CO110" s="9"/>
      <c r="CP110" s="9"/>
      <c r="CQ110" s="9"/>
    </row>
    <row r="111" spans="1:95" ht="49.5">
      <c r="A111" s="458"/>
      <c r="B111" s="467"/>
      <c r="C111" s="467"/>
      <c r="D111" s="467"/>
      <c r="E111" s="431"/>
      <c r="F111" s="467"/>
      <c r="G111" s="431"/>
      <c r="H111" s="467"/>
      <c r="I111" s="54" t="s">
        <v>131</v>
      </c>
      <c r="J111" s="477"/>
      <c r="K111" s="429"/>
      <c r="L111" s="435"/>
      <c r="M111" s="406"/>
      <c r="N111" s="406"/>
      <c r="O111" s="406"/>
      <c r="P111" s="406"/>
      <c r="Q111" s="406"/>
      <c r="R111" s="406"/>
      <c r="S111" s="406"/>
      <c r="T111" s="406"/>
      <c r="U111" s="406"/>
      <c r="V111" s="406"/>
      <c r="W111" s="406"/>
      <c r="X111" s="406"/>
      <c r="Y111" s="406"/>
      <c r="Z111" s="406"/>
      <c r="AA111" s="406"/>
      <c r="AB111" s="406"/>
      <c r="AC111" s="406"/>
      <c r="AD111" s="406"/>
      <c r="AE111" s="406"/>
      <c r="AF111" s="473"/>
      <c r="AG111" s="475"/>
      <c r="AH111" s="429"/>
      <c r="AI111" s="435"/>
      <c r="AJ111" s="429"/>
      <c r="AK111" s="47">
        <v>3</v>
      </c>
      <c r="AL111" s="68"/>
      <c r="AM111" s="67"/>
      <c r="AN111" s="58"/>
      <c r="AO111" s="67"/>
      <c r="AP111" s="58"/>
      <c r="AQ111" s="67"/>
      <c r="AR111" s="58"/>
      <c r="AS111" s="67"/>
      <c r="AT111" s="58"/>
      <c r="AU111" s="67"/>
      <c r="AV111" s="58"/>
      <c r="AW111" s="66"/>
      <c r="AX111" s="58"/>
      <c r="AY111" s="66"/>
      <c r="AZ111" s="58"/>
      <c r="BA111" s="65"/>
      <c r="BB111" s="58"/>
      <c r="BC111" s="58"/>
      <c r="BD111" s="58"/>
      <c r="BE111" s="58"/>
      <c r="BF111" s="58"/>
      <c r="BG111" s="58"/>
      <c r="BH111" s="57"/>
      <c r="BI111" s="441"/>
      <c r="BJ111" s="443"/>
      <c r="BK111" s="441"/>
      <c r="BL111" s="443"/>
      <c r="BM111" s="439"/>
      <c r="BN111" s="470"/>
      <c r="BO111" s="64"/>
      <c r="BP111" s="64"/>
      <c r="BQ111" s="64"/>
      <c r="BR111" s="64"/>
      <c r="BS111" s="64"/>
      <c r="BT111" s="64"/>
      <c r="BU111" s="467"/>
      <c r="BV111" s="14"/>
      <c r="BW111" s="13"/>
      <c r="BX111" s="9"/>
      <c r="BY111" s="9"/>
      <c r="BZ111" s="9"/>
      <c r="CA111" s="9"/>
      <c r="CB111" s="9"/>
      <c r="CC111" s="9"/>
      <c r="CD111" s="9"/>
      <c r="CE111" s="9"/>
      <c r="CF111" s="9"/>
      <c r="CG111" s="9"/>
      <c r="CH111" s="9"/>
      <c r="CI111" s="9"/>
      <c r="CJ111" s="9"/>
      <c r="CK111" s="9"/>
      <c r="CL111" s="9"/>
      <c r="CM111" s="9"/>
      <c r="CN111" s="9"/>
      <c r="CO111" s="9"/>
      <c r="CP111" s="9"/>
      <c r="CQ111" s="9"/>
    </row>
    <row r="112" spans="1:95" ht="33">
      <c r="A112" s="458"/>
      <c r="B112" s="467"/>
      <c r="C112" s="467"/>
      <c r="D112" s="467"/>
      <c r="E112" s="431"/>
      <c r="F112" s="468"/>
      <c r="G112" s="431"/>
      <c r="H112" s="467"/>
      <c r="I112" s="54" t="s">
        <v>139</v>
      </c>
      <c r="J112" s="477"/>
      <c r="K112" s="429"/>
      <c r="L112" s="435"/>
      <c r="M112" s="406"/>
      <c r="N112" s="406"/>
      <c r="O112" s="406"/>
      <c r="P112" s="406"/>
      <c r="Q112" s="406"/>
      <c r="R112" s="406"/>
      <c r="S112" s="406"/>
      <c r="T112" s="406"/>
      <c r="U112" s="406"/>
      <c r="V112" s="406"/>
      <c r="W112" s="406"/>
      <c r="X112" s="406"/>
      <c r="Y112" s="406"/>
      <c r="Z112" s="406"/>
      <c r="AA112" s="406"/>
      <c r="AB112" s="406"/>
      <c r="AC112" s="406"/>
      <c r="AD112" s="406"/>
      <c r="AE112" s="406"/>
      <c r="AF112" s="473"/>
      <c r="AG112" s="475"/>
      <c r="AH112" s="429"/>
      <c r="AI112" s="435"/>
      <c r="AJ112" s="429"/>
      <c r="AK112" s="47">
        <v>4</v>
      </c>
      <c r="AL112" s="63"/>
      <c r="AM112" s="62"/>
      <c r="AN112" s="59"/>
      <c r="AO112" s="62"/>
      <c r="AP112" s="59"/>
      <c r="AQ112" s="62"/>
      <c r="AR112" s="59"/>
      <c r="AS112" s="62"/>
      <c r="AT112" s="59"/>
      <c r="AU112" s="62"/>
      <c r="AV112" s="59"/>
      <c r="AW112" s="61"/>
      <c r="AX112" s="59"/>
      <c r="AY112" s="61"/>
      <c r="AZ112" s="59"/>
      <c r="BA112" s="60"/>
      <c r="BB112" s="59"/>
      <c r="BC112" s="59"/>
      <c r="BD112" s="59"/>
      <c r="BE112" s="59"/>
      <c r="BF112" s="58"/>
      <c r="BG112" s="58"/>
      <c r="BH112" s="57"/>
      <c r="BI112" s="441"/>
      <c r="BJ112" s="443"/>
      <c r="BK112" s="441"/>
      <c r="BL112" s="443"/>
      <c r="BM112" s="439"/>
      <c r="BN112" s="471"/>
      <c r="BO112" s="56"/>
      <c r="BP112" s="56"/>
      <c r="BQ112" s="56"/>
      <c r="BR112" s="56"/>
      <c r="BS112" s="56"/>
      <c r="BT112" s="56"/>
      <c r="BU112" s="468"/>
      <c r="BV112" s="14"/>
      <c r="BW112" s="13"/>
      <c r="BX112" s="9"/>
      <c r="BY112" s="9"/>
      <c r="BZ112" s="9"/>
      <c r="CA112" s="9"/>
      <c r="CB112" s="9"/>
      <c r="CC112" s="9"/>
      <c r="CD112" s="9"/>
      <c r="CE112" s="9"/>
      <c r="CF112" s="9"/>
      <c r="CG112" s="9"/>
      <c r="CH112" s="9"/>
      <c r="CI112" s="9"/>
      <c r="CJ112" s="9"/>
      <c r="CK112" s="9"/>
      <c r="CL112" s="9"/>
      <c r="CM112" s="9"/>
      <c r="CN112" s="9"/>
      <c r="CO112" s="9"/>
      <c r="CP112" s="9"/>
      <c r="CQ112" s="9"/>
    </row>
    <row r="113" spans="1:95" ht="247.5">
      <c r="A113" s="12">
        <v>30</v>
      </c>
      <c r="B113" s="54" t="s">
        <v>138</v>
      </c>
      <c r="C113" s="54" t="s">
        <v>137</v>
      </c>
      <c r="D113" s="54" t="s">
        <v>136</v>
      </c>
      <c r="E113" s="54" t="s">
        <v>135</v>
      </c>
      <c r="F113" s="54" t="s">
        <v>134</v>
      </c>
      <c r="G113" s="55" t="s">
        <v>133</v>
      </c>
      <c r="H113" s="54" t="s">
        <v>132</v>
      </c>
      <c r="I113" s="54" t="s">
        <v>131</v>
      </c>
      <c r="J113" s="53">
        <v>4</v>
      </c>
      <c r="K113" s="48" t="str">
        <f>IF(J113&lt;=0,"",IF(J113=1,"Rara vez",IF(J113=2,"Improbable",IF(J113=3,"Posible",IF(J113=4,"Probable",IF(J113=5,"Casi Seguro"))))))</f>
        <v>Probable</v>
      </c>
      <c r="L113" s="49">
        <f>IF(K113="","",IF(K113="Rara vez",0.2,IF(K113="Improbable",0.4,IF(K113="Posible",0.6,IF(K113="Probable",0.8,IF(K113="Casi seguro",1,))))))</f>
        <v>0.8</v>
      </c>
      <c r="M113" s="52" t="s">
        <v>130</v>
      </c>
      <c r="N113" s="52" t="s">
        <v>130</v>
      </c>
      <c r="O113" s="52" t="s">
        <v>130</v>
      </c>
      <c r="P113" s="52" t="s">
        <v>130</v>
      </c>
      <c r="Q113" s="52" t="s">
        <v>130</v>
      </c>
      <c r="R113" s="52" t="s">
        <v>129</v>
      </c>
      <c r="S113" s="52" t="s">
        <v>130</v>
      </c>
      <c r="T113" s="52" t="s">
        <v>130</v>
      </c>
      <c r="U113" s="52" t="s">
        <v>129</v>
      </c>
      <c r="V113" s="52" t="s">
        <v>130</v>
      </c>
      <c r="W113" s="52" t="s">
        <v>130</v>
      </c>
      <c r="X113" s="52" t="s">
        <v>130</v>
      </c>
      <c r="Y113" s="52" t="s">
        <v>130</v>
      </c>
      <c r="Z113" s="52" t="s">
        <v>129</v>
      </c>
      <c r="AA113" s="52" t="s">
        <v>130</v>
      </c>
      <c r="AB113" s="52" t="s">
        <v>129</v>
      </c>
      <c r="AC113" s="52" t="s">
        <v>129</v>
      </c>
      <c r="AD113" s="52" t="s">
        <v>129</v>
      </c>
      <c r="AE113" s="52" t="s">
        <v>129</v>
      </c>
      <c r="AF113" s="51">
        <f>IF(AB113="Si","19",COUNTIF(M113:AE113,"si"))</f>
        <v>12</v>
      </c>
      <c r="AG113" s="50">
        <f>VALUE(IF(AF113&lt;=5,5,IF(AND(AF113&gt;5,AF113&lt;=11),10,IF(AF113&gt;11,20,0))))</f>
        <v>20</v>
      </c>
      <c r="AH113" s="48" t="str">
        <f>IF(AG113=5,"Moderado",IF(AG113=10,"Mayor",IF(AG113=20,"Catastrófico",0)))</f>
        <v>Catastrófico</v>
      </c>
      <c r="AI113" s="49">
        <f>IF(AH113="","",IF(AH113="Moderado",0.6,IF(AH113="Mayor",0.8,IF(AH113="Catastrófico",1,))))</f>
        <v>1</v>
      </c>
      <c r="AJ113" s="48" t="str">
        <f>IF(OR(AND(K113="Rara vez",AH113="Moderado"),AND(K113="Improbable",AH113="Moderado")),"Moderado",IF(OR(AND(K113="Rara vez",AH113="Mayor"),AND(K113="Improbable",AH113="Mayor"),AND(K113="Posible",AH113="Moderado"),AND(K113="Probable",AH113="Moderado")),"Alta",IF(OR(AND(K113="Rara vez",AH113="Catastrófico"),AND(K113="Improbable",AH113="Catastrófico"),AND(K113="Posible",AH113="Catastrófico"),AND(K113="Probable",AH113="Catastrófico"),AND(K113="Casi seguro",AH113="Catastrófico"),AND(K113="Posible",AH113="Moderado"),AND(K113="Probable",AH113="Moderado"),AND(K113="Casi seguro",AH113="Moderado"),AND(K113="Posible",AH113="Mayor"),AND(K113="Probable",AH113="Mayor"),AND(K113="Casi seguro",AH113="Mayor")),"Extremo",)))</f>
        <v>Extremo</v>
      </c>
      <c r="AK113" s="47">
        <v>1</v>
      </c>
      <c r="AL113" s="46" t="s">
        <v>128</v>
      </c>
      <c r="AM113" s="45" t="s">
        <v>127</v>
      </c>
      <c r="AN113" s="42">
        <f>IF(AM113="","",IF(AM113="Asignado",15,IF(AM113="No asignado",0,)))</f>
        <v>15</v>
      </c>
      <c r="AO113" s="45" t="s">
        <v>126</v>
      </c>
      <c r="AP113" s="42">
        <f>IF(AO113="","",IF(AO113="Adecuado",15,IF(AO113="Inadecuado",0,)))</f>
        <v>15</v>
      </c>
      <c r="AQ113" s="45" t="s">
        <v>125</v>
      </c>
      <c r="AR113" s="42">
        <f>IF(AQ113="","",IF(AQ113="Oportuna",15,IF(AQ113="Inoportuna",0,)))</f>
        <v>15</v>
      </c>
      <c r="AS113" s="45" t="s">
        <v>124</v>
      </c>
      <c r="AT113" s="42">
        <f>IF(AS113="","",IF(AS113="Prevenir",15,IF(AS113="Detectar",10,IF(AS113="No es un control",0,))))</f>
        <v>15</v>
      </c>
      <c r="AU113" s="45" t="s">
        <v>123</v>
      </c>
      <c r="AV113" s="42">
        <f>IF(AU113="","",IF(AU113="Confiable",15,IF(AU113="No confiable",0,)))</f>
        <v>15</v>
      </c>
      <c r="AW113" s="44" t="s">
        <v>122</v>
      </c>
      <c r="AX113" s="42">
        <f>IF(AW113="","",IF(AW113="Se investigan y  resuelven oportunamente",15,IF(AW113="No se investigan y resuelven oportunamente",0,)))</f>
        <v>15</v>
      </c>
      <c r="AY113" s="44" t="s">
        <v>121</v>
      </c>
      <c r="AZ113" s="42">
        <f>IF(AY113="","",IF(AY113="Completa",15,IF(AY113="Incompleta",10,IF(AY113="No existe",0,))))</f>
        <v>15</v>
      </c>
      <c r="BA113" s="43">
        <f>SUM(AN113,AP113,AR113,AT113,AV113,AX113,AZ113)</f>
        <v>105</v>
      </c>
      <c r="BB113" s="42" t="str">
        <f>IF(BA113&gt;=96,"Fuerte",IF(AND(BA113&gt;=86, BA113&lt;96),"Moderado",IF(BA113&lt;86,"Débil")))</f>
        <v>Fuerte</v>
      </c>
      <c r="BC113" s="42" t="s">
        <v>120</v>
      </c>
      <c r="BD113" s="42">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41" t="str">
        <f>IF(BD113=100,"Fuerte",IF(BD113=50,"Moderado",IF(BD113=0,"Débil")))</f>
        <v>Fuerte</v>
      </c>
      <c r="BF113" s="41">
        <f>AVERAGE(BD113:BD113)</f>
        <v>100</v>
      </c>
      <c r="BG113" s="41" t="str">
        <f>IF(BF113=100,"Fuerte",IF(AND(BF113&lt;=99, BF113&gt;=50),"Moderado",IF(BF113&lt;50,"Débil")))</f>
        <v>Fuerte</v>
      </c>
      <c r="BH113" s="40">
        <f>IF(BG113="Fuerte",(J113-2),IF(BG113="Moderado",(J113-1), IF(BG113="Débil",((J113-0)))))</f>
        <v>2</v>
      </c>
      <c r="BI113" s="40" t="str">
        <f>IF(BH113&lt;=0,"",IF(BH113=1,"Rara vez",IF(BH113=2,"Improbable",IF(BH113=3,"Posible",IF(BH113=4,"Probable",IF(BH113=5,"Casi Seguro"))))))</f>
        <v>Improbable</v>
      </c>
      <c r="BJ113" s="39">
        <f>IF(BI113="","",IF(BI113="Rara vez",0.2,IF(BI113="Improbable",0.4,IF(BI113="Posible",0.6,IF(BI113="Probable",0.8,IF(BI113="Casi seguro",1,))))))</f>
        <v>0.4</v>
      </c>
      <c r="BK113" s="40" t="str">
        <f>IFERROR(IF(AG113=5,"Moderado",IF(AG113=10,"Mayor",IF(AG113=20,"Catastrófico",0))),"")</f>
        <v>Catastrófico</v>
      </c>
      <c r="BL113" s="39">
        <f>IF(AH113="","",IF(AH113="Moderado",0.6,IF(AH113="Mayor",0.8,IF(AH113="Catastrófico",1,))))</f>
        <v>1</v>
      </c>
      <c r="BM113" s="38" t="str">
        <f>IF(OR(AND(KBI113="Rara vez",BK113="Moderado"),AND(BI113="Improbable",BK113="Moderado")),"Moderado",IF(OR(AND(BI113="Rara vez",BK113="Mayor"),AND(BI113="Improbable",BK113="Mayor"),AND(BI113="Posible",BK113="Moderado"),AND(BI113="Probable",BK113="Moderado")),"Alta",IF(OR(AND(BI113="Rara vez",BK113="Catastrófico"),AND(BI113="Improbable",BK113="Catastrófico"),AND(BI113="Posible",BK113="Catastrófico"),AND(BI113="Probable",BK113="Catastrófico"),AND(BI113="Casi seguro",BK113="Catastrófico"),AND(BI113="Posible",BK113="Moderado"),AND(BI113="Probable",BK113="Moderado"),AND(BI113="Casi seguro",BK113="Moderado"),AND(BI113="Posible",BK113="Mayor"),AND(BI113="Probable",BK113="Mayor"),AND(BI113="Casi seguro",BK113="Mayor")),"Extremo",)))</f>
        <v>Extremo</v>
      </c>
      <c r="BN113" s="37"/>
      <c r="BO113" s="36" t="s">
        <v>119</v>
      </c>
      <c r="BP113" s="36" t="s">
        <v>118</v>
      </c>
      <c r="BQ113" s="36" t="s">
        <v>117</v>
      </c>
      <c r="BR113" s="36" t="s">
        <v>116</v>
      </c>
      <c r="BS113" s="36" t="s">
        <v>115</v>
      </c>
      <c r="BT113" s="35">
        <v>45292</v>
      </c>
      <c r="BU113" s="35">
        <v>45657</v>
      </c>
      <c r="BV113" s="35"/>
      <c r="BW113" s="35"/>
      <c r="BX113" s="9"/>
      <c r="BY113" s="9"/>
      <c r="BZ113" s="9"/>
      <c r="CA113" s="9"/>
      <c r="CB113" s="9"/>
      <c r="CC113" s="9"/>
      <c r="CD113" s="9"/>
      <c r="CE113" s="9"/>
      <c r="CF113" s="9"/>
      <c r="CG113" s="9"/>
      <c r="CH113" s="9"/>
      <c r="CI113" s="9"/>
      <c r="CJ113" s="9"/>
      <c r="CK113" s="9"/>
      <c r="CL113" s="9"/>
      <c r="CM113" s="9"/>
      <c r="CN113" s="9"/>
      <c r="CO113" s="9"/>
      <c r="CP113" s="9"/>
      <c r="CQ113" s="9"/>
    </row>
    <row r="114" spans="1:95" ht="16.5" customHeight="1">
      <c r="A114" s="12"/>
      <c r="B114" s="34" t="s">
        <v>114</v>
      </c>
      <c r="C114" s="32"/>
      <c r="D114" s="32"/>
      <c r="E114" s="31"/>
      <c r="F114" s="31"/>
      <c r="G114" s="32"/>
      <c r="H114" s="31"/>
      <c r="I114" s="31"/>
      <c r="J114" s="13"/>
      <c r="K114" s="25"/>
      <c r="L114" s="30"/>
      <c r="M114" s="29"/>
      <c r="N114" s="29"/>
      <c r="O114" s="29"/>
      <c r="P114" s="29"/>
      <c r="Q114" s="29"/>
      <c r="R114" s="29"/>
      <c r="S114" s="29"/>
      <c r="T114" s="29"/>
      <c r="U114" s="29"/>
      <c r="V114" s="29"/>
      <c r="W114" s="29"/>
      <c r="X114" s="29"/>
      <c r="Y114" s="29"/>
      <c r="Z114" s="29"/>
      <c r="AA114" s="29"/>
      <c r="AB114" s="29"/>
      <c r="AC114" s="29"/>
      <c r="AD114" s="29"/>
      <c r="AE114" s="29"/>
      <c r="AF114" s="28"/>
      <c r="AG114" s="27"/>
      <c r="AH114" s="33"/>
      <c r="AI114" s="26"/>
      <c r="AJ114" s="25"/>
      <c r="AK114" s="13"/>
      <c r="AL114" s="24"/>
      <c r="AM114" s="16"/>
      <c r="AN114" s="20"/>
      <c r="AO114" s="16"/>
      <c r="AP114" s="20"/>
      <c r="AQ114" s="16"/>
      <c r="AR114" s="23"/>
      <c r="AS114" s="16"/>
      <c r="AT114" s="23"/>
      <c r="AU114" s="16"/>
      <c r="AV114" s="23"/>
      <c r="AW114" s="22"/>
      <c r="AX114" s="23"/>
      <c r="AY114" s="22"/>
      <c r="AZ114" s="20"/>
      <c r="BA114" s="21"/>
      <c r="BB114" s="20"/>
      <c r="BC114" s="20"/>
      <c r="BD114" s="20"/>
      <c r="BE114" s="20"/>
      <c r="BF114" s="20"/>
      <c r="BG114" s="20"/>
      <c r="BH114" s="19"/>
      <c r="BI114" s="19"/>
      <c r="BJ114" s="18"/>
      <c r="BK114" s="19"/>
      <c r="BL114" s="18"/>
      <c r="BM114" s="17"/>
      <c r="BN114" s="16"/>
      <c r="BO114" s="14"/>
      <c r="BP114" s="14"/>
      <c r="BQ114" s="14"/>
      <c r="BR114" s="14"/>
      <c r="BS114" s="14"/>
      <c r="BT114" s="15"/>
      <c r="BU114" s="15"/>
      <c r="BV114" s="14"/>
      <c r="BW114" s="13"/>
      <c r="BX114" s="9"/>
      <c r="BY114" s="9"/>
      <c r="BZ114" s="9"/>
      <c r="CA114" s="9"/>
      <c r="CB114" s="9"/>
      <c r="CC114" s="9"/>
      <c r="CD114" s="9"/>
      <c r="CE114" s="9"/>
      <c r="CF114" s="9"/>
      <c r="CG114" s="9"/>
      <c r="CH114" s="9"/>
      <c r="CI114" s="9"/>
      <c r="CJ114" s="9"/>
      <c r="CK114" s="9"/>
      <c r="CL114" s="9"/>
      <c r="CM114" s="9"/>
      <c r="CN114" s="9"/>
      <c r="CO114" s="9"/>
      <c r="CP114" s="9"/>
      <c r="CQ114" s="9"/>
    </row>
    <row r="115" spans="1:95" ht="16.5" customHeight="1">
      <c r="A115" s="12"/>
      <c r="B115" s="14"/>
      <c r="C115" s="32"/>
      <c r="D115" s="32"/>
      <c r="E115" s="31"/>
      <c r="F115" s="31"/>
      <c r="G115" s="32"/>
      <c r="H115" s="31"/>
      <c r="I115" s="31"/>
      <c r="J115" s="13"/>
      <c r="K115" s="25"/>
      <c r="L115" s="30"/>
      <c r="M115" s="29"/>
      <c r="N115" s="29"/>
      <c r="O115" s="29"/>
      <c r="P115" s="29"/>
      <c r="Q115" s="29"/>
      <c r="R115" s="29"/>
      <c r="S115" s="29"/>
      <c r="T115" s="29"/>
      <c r="U115" s="29"/>
      <c r="V115" s="29"/>
      <c r="W115" s="29"/>
      <c r="X115" s="29"/>
      <c r="Y115" s="29"/>
      <c r="Z115" s="29"/>
      <c r="AA115" s="29"/>
      <c r="AB115" s="29"/>
      <c r="AC115" s="29"/>
      <c r="AD115" s="29"/>
      <c r="AE115" s="29"/>
      <c r="AF115" s="28"/>
      <c r="AG115" s="27"/>
      <c r="AH115" s="25"/>
      <c r="AI115" s="26"/>
      <c r="AJ115" s="25"/>
      <c r="AK115" s="13"/>
      <c r="AL115" s="24"/>
      <c r="AM115" s="16"/>
      <c r="AN115" s="20"/>
      <c r="AO115" s="16"/>
      <c r="AP115" s="20"/>
      <c r="AQ115" s="16"/>
      <c r="AR115" s="23"/>
      <c r="AS115" s="16"/>
      <c r="AT115" s="23"/>
      <c r="AU115" s="16"/>
      <c r="AV115" s="23"/>
      <c r="AW115" s="22"/>
      <c r="AX115" s="23"/>
      <c r="AY115" s="22"/>
      <c r="AZ115" s="20"/>
      <c r="BA115" s="21"/>
      <c r="BB115" s="20"/>
      <c r="BC115" s="20"/>
      <c r="BD115" s="20"/>
      <c r="BE115" s="20"/>
      <c r="BF115" s="20"/>
      <c r="BG115" s="20"/>
      <c r="BH115" s="19"/>
      <c r="BI115" s="19"/>
      <c r="BJ115" s="18"/>
      <c r="BK115" s="19"/>
      <c r="BL115" s="18"/>
      <c r="BM115" s="17"/>
      <c r="BN115" s="16"/>
      <c r="BO115" s="14"/>
      <c r="BP115" s="14"/>
      <c r="BQ115" s="14"/>
      <c r="BR115" s="14"/>
      <c r="BS115" s="14"/>
      <c r="BT115" s="15"/>
      <c r="BU115" s="15"/>
      <c r="BV115" s="14"/>
      <c r="BW115" s="13"/>
      <c r="BX115" s="9"/>
      <c r="BY115" s="9"/>
      <c r="BZ115" s="9"/>
      <c r="CA115" s="9"/>
      <c r="CB115" s="9"/>
      <c r="CC115" s="9"/>
      <c r="CD115" s="9"/>
      <c r="CE115" s="9"/>
      <c r="CF115" s="9"/>
      <c r="CG115" s="9"/>
      <c r="CH115" s="9"/>
      <c r="CI115" s="9"/>
      <c r="CJ115" s="9"/>
      <c r="CK115" s="9"/>
      <c r="CL115" s="9"/>
      <c r="CM115" s="9"/>
      <c r="CN115" s="9"/>
      <c r="CO115" s="9"/>
      <c r="CP115" s="9"/>
      <c r="CQ115" s="9"/>
    </row>
    <row r="116" spans="1:95" ht="16.5" customHeight="1">
      <c r="A116" s="12"/>
      <c r="B116" s="14"/>
      <c r="C116" s="32"/>
      <c r="D116" s="32"/>
      <c r="E116" s="31"/>
      <c r="F116" s="31"/>
      <c r="G116" s="32"/>
      <c r="H116" s="31"/>
      <c r="I116" s="31"/>
      <c r="J116" s="13"/>
      <c r="K116" s="25"/>
      <c r="L116" s="30"/>
      <c r="M116" s="29"/>
      <c r="N116" s="29"/>
      <c r="O116" s="29"/>
      <c r="P116" s="29"/>
      <c r="Q116" s="29"/>
      <c r="R116" s="29"/>
      <c r="S116" s="29"/>
      <c r="T116" s="29"/>
      <c r="U116" s="29"/>
      <c r="V116" s="29"/>
      <c r="W116" s="29"/>
      <c r="X116" s="29"/>
      <c r="Y116" s="29"/>
      <c r="Z116" s="29"/>
      <c r="AA116" s="29"/>
      <c r="AB116" s="29"/>
      <c r="AC116" s="29"/>
      <c r="AD116" s="29"/>
      <c r="AE116" s="29"/>
      <c r="AF116" s="28"/>
      <c r="AG116" s="27"/>
      <c r="AH116" s="25"/>
      <c r="AI116" s="26"/>
      <c r="AJ116" s="25"/>
      <c r="AK116" s="13"/>
      <c r="AL116" s="24"/>
      <c r="AM116" s="16"/>
      <c r="AN116" s="20"/>
      <c r="AO116" s="16"/>
      <c r="AP116" s="20"/>
      <c r="AQ116" s="16"/>
      <c r="AR116" s="23"/>
      <c r="AS116" s="16"/>
      <c r="AT116" s="23"/>
      <c r="AU116" s="16"/>
      <c r="AV116" s="23"/>
      <c r="AW116" s="22"/>
      <c r="AX116" s="23"/>
      <c r="AY116" s="22"/>
      <c r="AZ116" s="20"/>
      <c r="BA116" s="21"/>
      <c r="BB116" s="20"/>
      <c r="BC116" s="20"/>
      <c r="BD116" s="20"/>
      <c r="BE116" s="20"/>
      <c r="BF116" s="20"/>
      <c r="BG116" s="20"/>
      <c r="BH116" s="19"/>
      <c r="BI116" s="19"/>
      <c r="BJ116" s="18"/>
      <c r="BK116" s="19"/>
      <c r="BL116" s="18"/>
      <c r="BM116" s="17"/>
      <c r="BN116" s="16"/>
      <c r="BO116" s="14"/>
      <c r="BP116" s="14"/>
      <c r="BQ116" s="14"/>
      <c r="BR116" s="14"/>
      <c r="BS116" s="14"/>
      <c r="BT116" s="15"/>
      <c r="BU116" s="15"/>
      <c r="BV116" s="14"/>
      <c r="BW116" s="13"/>
      <c r="BX116" s="9"/>
      <c r="BY116" s="9"/>
      <c r="BZ116" s="9"/>
      <c r="CA116" s="9"/>
      <c r="CB116" s="9"/>
      <c r="CC116" s="9"/>
      <c r="CD116" s="9"/>
      <c r="CE116" s="9"/>
      <c r="CF116" s="9"/>
      <c r="CG116" s="9"/>
      <c r="CH116" s="9"/>
      <c r="CI116" s="9"/>
      <c r="CJ116" s="9"/>
      <c r="CK116" s="9"/>
      <c r="CL116" s="9"/>
      <c r="CM116" s="9"/>
      <c r="CN116" s="9"/>
      <c r="CO116" s="9"/>
      <c r="CP116" s="9"/>
      <c r="CQ116" s="9"/>
    </row>
    <row r="117" spans="1:95" ht="16.5" customHeight="1">
      <c r="A117" s="12"/>
      <c r="B117" s="14"/>
      <c r="C117" s="32"/>
      <c r="D117" s="32"/>
      <c r="E117" s="31"/>
      <c r="F117" s="31"/>
      <c r="G117" s="32"/>
      <c r="H117" s="31"/>
      <c r="I117" s="31"/>
      <c r="J117" s="13"/>
      <c r="K117" s="25"/>
      <c r="L117" s="30"/>
      <c r="M117" s="29"/>
      <c r="N117" s="29"/>
      <c r="O117" s="29"/>
      <c r="P117" s="29"/>
      <c r="Q117" s="29"/>
      <c r="R117" s="29"/>
      <c r="S117" s="29"/>
      <c r="T117" s="29"/>
      <c r="U117" s="29"/>
      <c r="V117" s="29"/>
      <c r="W117" s="29"/>
      <c r="X117" s="29"/>
      <c r="Y117" s="29"/>
      <c r="Z117" s="29"/>
      <c r="AA117" s="29"/>
      <c r="AB117" s="29"/>
      <c r="AC117" s="29"/>
      <c r="AD117" s="29"/>
      <c r="AE117" s="29"/>
      <c r="AF117" s="28"/>
      <c r="AG117" s="27"/>
      <c r="AH117" s="25"/>
      <c r="AI117" s="26"/>
      <c r="AJ117" s="25"/>
      <c r="AK117" s="13"/>
      <c r="AL117" s="24"/>
      <c r="AM117" s="16"/>
      <c r="AN117" s="20"/>
      <c r="AO117" s="16"/>
      <c r="AP117" s="20"/>
      <c r="AQ117" s="16"/>
      <c r="AR117" s="23"/>
      <c r="AS117" s="16"/>
      <c r="AT117" s="23"/>
      <c r="AU117" s="16"/>
      <c r="AV117" s="23"/>
      <c r="AW117" s="22"/>
      <c r="AX117" s="23"/>
      <c r="AY117" s="22"/>
      <c r="AZ117" s="20"/>
      <c r="BA117" s="21"/>
      <c r="BB117" s="20"/>
      <c r="BC117" s="20"/>
      <c r="BD117" s="20"/>
      <c r="BE117" s="20"/>
      <c r="BF117" s="20"/>
      <c r="BG117" s="20"/>
      <c r="BH117" s="19"/>
      <c r="BI117" s="19"/>
      <c r="BJ117" s="18"/>
      <c r="BK117" s="19"/>
      <c r="BL117" s="18"/>
      <c r="BM117" s="17"/>
      <c r="BN117" s="16"/>
      <c r="BO117" s="14"/>
      <c r="BP117" s="14"/>
      <c r="BQ117" s="14"/>
      <c r="BR117" s="14"/>
      <c r="BS117" s="14"/>
      <c r="BT117" s="15"/>
      <c r="BU117" s="15"/>
      <c r="BV117" s="14"/>
      <c r="BW117" s="13"/>
      <c r="BX117" s="9"/>
      <c r="BY117" s="9"/>
      <c r="BZ117" s="9"/>
      <c r="CA117" s="9"/>
      <c r="CB117" s="9"/>
      <c r="CC117" s="9"/>
      <c r="CD117" s="9"/>
      <c r="CE117" s="9"/>
      <c r="CF117" s="9"/>
      <c r="CG117" s="9"/>
      <c r="CH117" s="9"/>
      <c r="CI117" s="9"/>
      <c r="CJ117" s="9"/>
      <c r="CK117" s="9"/>
      <c r="CL117" s="9"/>
      <c r="CM117" s="9"/>
      <c r="CN117" s="9"/>
      <c r="CO117" s="9"/>
      <c r="CP117" s="9"/>
      <c r="CQ117" s="9"/>
    </row>
    <row r="118" spans="1:95" ht="16.5" customHeight="1">
      <c r="A118" s="12"/>
      <c r="B118" s="14"/>
      <c r="C118" s="32"/>
      <c r="D118" s="32"/>
      <c r="E118" s="31"/>
      <c r="F118" s="31"/>
      <c r="G118" s="32"/>
      <c r="H118" s="31"/>
      <c r="I118" s="31"/>
      <c r="J118" s="13"/>
      <c r="K118" s="25"/>
      <c r="L118" s="30"/>
      <c r="M118" s="29"/>
      <c r="N118" s="29"/>
      <c r="O118" s="29"/>
      <c r="P118" s="29"/>
      <c r="Q118" s="29"/>
      <c r="R118" s="29"/>
      <c r="S118" s="29"/>
      <c r="T118" s="29"/>
      <c r="U118" s="29"/>
      <c r="V118" s="29"/>
      <c r="W118" s="29"/>
      <c r="X118" s="29"/>
      <c r="Y118" s="29"/>
      <c r="Z118" s="29"/>
      <c r="AA118" s="29"/>
      <c r="AB118" s="29"/>
      <c r="AC118" s="29"/>
      <c r="AD118" s="29"/>
      <c r="AE118" s="29"/>
      <c r="AF118" s="28"/>
      <c r="AG118" s="27"/>
      <c r="AH118" s="25"/>
      <c r="AI118" s="26"/>
      <c r="AJ118" s="25"/>
      <c r="AK118" s="13"/>
      <c r="AL118" s="24"/>
      <c r="AM118" s="16"/>
      <c r="AN118" s="20"/>
      <c r="AO118" s="16"/>
      <c r="AP118" s="20"/>
      <c r="AQ118" s="16"/>
      <c r="AR118" s="23"/>
      <c r="AS118" s="16"/>
      <c r="AT118" s="23"/>
      <c r="AU118" s="16"/>
      <c r="AV118" s="23"/>
      <c r="AW118" s="22"/>
      <c r="AX118" s="23"/>
      <c r="AY118" s="22"/>
      <c r="AZ118" s="20"/>
      <c r="BA118" s="21"/>
      <c r="BB118" s="20"/>
      <c r="BC118" s="20"/>
      <c r="BD118" s="20"/>
      <c r="BE118" s="20"/>
      <c r="BF118" s="20"/>
      <c r="BG118" s="20"/>
      <c r="BH118" s="19"/>
      <c r="BI118" s="19"/>
      <c r="BJ118" s="18"/>
      <c r="BK118" s="19"/>
      <c r="BL118" s="18"/>
      <c r="BM118" s="17"/>
      <c r="BN118" s="16"/>
      <c r="BO118" s="14"/>
      <c r="BP118" s="14"/>
      <c r="BQ118" s="14"/>
      <c r="BR118" s="14"/>
      <c r="BS118" s="14"/>
      <c r="BT118" s="15"/>
      <c r="BU118" s="15"/>
      <c r="BV118" s="14"/>
      <c r="BW118" s="13"/>
      <c r="BX118" s="9"/>
      <c r="BY118" s="9"/>
      <c r="BZ118" s="9"/>
      <c r="CA118" s="9"/>
      <c r="CB118" s="9"/>
      <c r="CC118" s="9"/>
      <c r="CD118" s="9"/>
      <c r="CE118" s="9"/>
      <c r="CF118" s="9"/>
      <c r="CG118" s="9"/>
      <c r="CH118" s="9"/>
      <c r="CI118" s="9"/>
      <c r="CJ118" s="9"/>
      <c r="CK118" s="9"/>
      <c r="CL118" s="9"/>
      <c r="CM118" s="9"/>
      <c r="CN118" s="9"/>
      <c r="CO118" s="9"/>
      <c r="CP118" s="9"/>
      <c r="CQ118" s="9"/>
    </row>
    <row r="119" spans="1:95" ht="16.5" customHeight="1">
      <c r="A119" s="12"/>
      <c r="B119" s="14"/>
      <c r="C119" s="32"/>
      <c r="D119" s="32"/>
      <c r="E119" s="31"/>
      <c r="F119" s="31"/>
      <c r="G119" s="32"/>
      <c r="H119" s="31"/>
      <c r="I119" s="31"/>
      <c r="J119" s="13"/>
      <c r="K119" s="25"/>
      <c r="L119" s="30"/>
      <c r="M119" s="29"/>
      <c r="N119" s="29"/>
      <c r="O119" s="29"/>
      <c r="P119" s="29"/>
      <c r="Q119" s="29"/>
      <c r="R119" s="29"/>
      <c r="S119" s="29"/>
      <c r="T119" s="29"/>
      <c r="U119" s="29"/>
      <c r="V119" s="29"/>
      <c r="W119" s="29"/>
      <c r="X119" s="29"/>
      <c r="Y119" s="29"/>
      <c r="Z119" s="29"/>
      <c r="AA119" s="29"/>
      <c r="AB119" s="29"/>
      <c r="AC119" s="29"/>
      <c r="AD119" s="29"/>
      <c r="AE119" s="29"/>
      <c r="AF119" s="28"/>
      <c r="AG119" s="27"/>
      <c r="AH119" s="25"/>
      <c r="AI119" s="26"/>
      <c r="AJ119" s="25"/>
      <c r="AK119" s="13"/>
      <c r="AL119" s="24"/>
      <c r="AM119" s="16"/>
      <c r="AN119" s="20"/>
      <c r="AO119" s="16"/>
      <c r="AP119" s="20"/>
      <c r="AQ119" s="16"/>
      <c r="AR119" s="23"/>
      <c r="AS119" s="16"/>
      <c r="AT119" s="23"/>
      <c r="AU119" s="16"/>
      <c r="AV119" s="23"/>
      <c r="AW119" s="22"/>
      <c r="AX119" s="23"/>
      <c r="AY119" s="22"/>
      <c r="AZ119" s="20"/>
      <c r="BA119" s="21"/>
      <c r="BB119" s="20"/>
      <c r="BC119" s="20"/>
      <c r="BD119" s="20"/>
      <c r="BE119" s="20"/>
      <c r="BF119" s="20"/>
      <c r="BG119" s="20"/>
      <c r="BH119" s="19"/>
      <c r="BI119" s="19"/>
      <c r="BJ119" s="18"/>
      <c r="BK119" s="19"/>
      <c r="BL119" s="18"/>
      <c r="BM119" s="17"/>
      <c r="BN119" s="16"/>
      <c r="BO119" s="14"/>
      <c r="BP119" s="14"/>
      <c r="BQ119" s="14"/>
      <c r="BR119" s="14"/>
      <c r="BS119" s="14"/>
      <c r="BT119" s="15"/>
      <c r="BU119" s="15"/>
      <c r="BV119" s="14"/>
      <c r="BW119" s="13"/>
      <c r="BX119" s="9"/>
      <c r="BY119" s="9"/>
      <c r="BZ119" s="9"/>
      <c r="CA119" s="9"/>
      <c r="CB119" s="9"/>
      <c r="CC119" s="9"/>
      <c r="CD119" s="9"/>
      <c r="CE119" s="9"/>
      <c r="CF119" s="9"/>
      <c r="CG119" s="9"/>
      <c r="CH119" s="9"/>
      <c r="CI119" s="9"/>
      <c r="CJ119" s="9"/>
      <c r="CK119" s="9"/>
      <c r="CL119" s="9"/>
      <c r="CM119" s="9"/>
      <c r="CN119" s="9"/>
      <c r="CO119" s="9"/>
      <c r="CP119" s="9"/>
      <c r="CQ119" s="9"/>
    </row>
    <row r="120" spans="1:95" ht="18.75" customHeight="1">
      <c r="A120" s="12"/>
      <c r="C120" s="12"/>
      <c r="D120" s="12"/>
      <c r="E120" s="12"/>
      <c r="F120" s="12"/>
      <c r="G120" s="9"/>
      <c r="H120" s="11"/>
      <c r="I120" s="11"/>
      <c r="J120" s="10"/>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row>
    <row r="121" spans="1:95" ht="16.5" customHeight="1">
      <c r="A121" s="12"/>
      <c r="B121" s="12"/>
      <c r="C121" s="12"/>
      <c r="D121" s="12"/>
      <c r="E121" s="12"/>
      <c r="F121" s="12"/>
      <c r="G121" s="9"/>
      <c r="H121" s="11"/>
      <c r="I121" s="11"/>
      <c r="J121" s="10"/>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row>
    <row r="122" spans="1:95" ht="16.5" customHeight="1">
      <c r="A122" s="12"/>
      <c r="B122" s="12"/>
      <c r="C122" s="12"/>
      <c r="D122" s="12"/>
      <c r="E122" s="12"/>
      <c r="F122" s="12"/>
      <c r="G122" s="9"/>
      <c r="H122" s="11"/>
      <c r="I122" s="11"/>
      <c r="J122" s="10"/>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row>
    <row r="123" spans="1:95" ht="16.5" customHeight="1">
      <c r="A123" s="12"/>
      <c r="B123" s="12"/>
      <c r="C123" s="12"/>
      <c r="D123" s="12"/>
      <c r="E123" s="12"/>
      <c r="F123" s="12"/>
      <c r="G123" s="9"/>
      <c r="H123" s="11"/>
      <c r="I123" s="11"/>
      <c r="J123" s="10"/>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row>
    <row r="124" spans="1:95" ht="16.5" customHeight="1">
      <c r="A124" s="12"/>
      <c r="B124" s="12"/>
      <c r="C124" s="12"/>
      <c r="D124" s="12"/>
      <c r="E124" s="12"/>
      <c r="F124" s="12"/>
      <c r="G124" s="9"/>
      <c r="H124" s="11"/>
      <c r="I124" s="11"/>
      <c r="J124" s="10"/>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row>
    <row r="125" spans="1:95" ht="16.5" customHeight="1">
      <c r="A125" s="12"/>
      <c r="B125" s="12"/>
      <c r="C125" s="12"/>
      <c r="D125" s="12"/>
      <c r="E125" s="12"/>
      <c r="F125" s="12"/>
      <c r="G125" s="9"/>
      <c r="H125" s="11"/>
      <c r="I125" s="11"/>
      <c r="J125" s="10"/>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row>
    <row r="126" spans="1:95" ht="16.5" customHeight="1">
      <c r="A126" s="12"/>
      <c r="B126" s="12"/>
      <c r="C126" s="12"/>
      <c r="D126" s="12"/>
      <c r="E126" s="12"/>
      <c r="F126" s="12"/>
      <c r="G126" s="9"/>
      <c r="H126" s="11"/>
      <c r="I126" s="11"/>
      <c r="J126" s="10"/>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row>
    <row r="127" spans="1:95" ht="16.5" customHeight="1">
      <c r="A127" s="12"/>
      <c r="B127" s="12"/>
      <c r="C127" s="12"/>
      <c r="D127" s="12"/>
      <c r="E127" s="12"/>
      <c r="F127" s="12"/>
      <c r="G127" s="9"/>
      <c r="H127" s="11"/>
      <c r="I127" s="11"/>
      <c r="J127" s="10"/>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row>
    <row r="128" spans="1:95" ht="16.5" customHeight="1">
      <c r="A128" s="12"/>
      <c r="B128" s="12"/>
      <c r="C128" s="12"/>
      <c r="D128" s="12"/>
      <c r="E128" s="12"/>
      <c r="F128" s="12"/>
      <c r="G128" s="9"/>
      <c r="H128" s="11"/>
      <c r="I128" s="11"/>
      <c r="J128" s="10"/>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row>
    <row r="129" spans="1:95" ht="16.5" customHeight="1">
      <c r="A129" s="12"/>
      <c r="B129" s="12"/>
      <c r="C129" s="12"/>
      <c r="D129" s="12"/>
      <c r="E129" s="12"/>
      <c r="F129" s="12"/>
      <c r="G129" s="9"/>
      <c r="H129" s="11"/>
      <c r="I129" s="11"/>
      <c r="J129" s="10"/>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row>
    <row r="130" spans="1:95" ht="16.5" customHeight="1">
      <c r="A130" s="12"/>
      <c r="B130" s="12"/>
      <c r="C130" s="12"/>
      <c r="D130" s="12"/>
      <c r="E130" s="12"/>
      <c r="F130" s="12"/>
      <c r="G130" s="9"/>
      <c r="H130" s="11"/>
      <c r="I130" s="11"/>
      <c r="J130" s="10"/>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row>
    <row r="131" spans="1:95" ht="16.5" customHeight="1">
      <c r="A131" s="12"/>
      <c r="B131" s="12"/>
      <c r="C131" s="12"/>
      <c r="D131" s="12"/>
      <c r="E131" s="12"/>
      <c r="F131" s="12"/>
      <c r="G131" s="9"/>
      <c r="H131" s="11"/>
      <c r="I131" s="11"/>
      <c r="J131" s="10"/>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row>
    <row r="132" spans="1:95" ht="16.5" customHeight="1">
      <c r="A132" s="12"/>
      <c r="B132" s="12"/>
      <c r="C132" s="12"/>
      <c r="D132" s="12"/>
      <c r="E132" s="12"/>
      <c r="F132" s="12"/>
      <c r="G132" s="9"/>
      <c r="H132" s="11"/>
      <c r="I132" s="11"/>
      <c r="J132" s="10"/>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row>
    <row r="133" spans="1:95" ht="16.5" customHeight="1">
      <c r="A133" s="12"/>
      <c r="B133" s="12"/>
      <c r="C133" s="12"/>
      <c r="D133" s="12"/>
      <c r="E133" s="12"/>
      <c r="F133" s="12"/>
      <c r="G133" s="9"/>
      <c r="H133" s="11"/>
      <c r="I133" s="11"/>
      <c r="J133" s="10"/>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row>
    <row r="134" spans="1:95" ht="16.5" customHeight="1">
      <c r="A134" s="12"/>
      <c r="B134" s="12"/>
      <c r="C134" s="12"/>
      <c r="D134" s="12"/>
      <c r="E134" s="12"/>
      <c r="F134" s="12"/>
      <c r="G134" s="9"/>
      <c r="H134" s="11"/>
      <c r="I134" s="11"/>
      <c r="J134" s="10"/>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row>
    <row r="135" spans="1:95" ht="16.5" customHeight="1">
      <c r="A135" s="12"/>
      <c r="B135" s="12"/>
      <c r="C135" s="12"/>
      <c r="D135" s="12"/>
      <c r="E135" s="12"/>
      <c r="F135" s="12"/>
      <c r="G135" s="9"/>
      <c r="H135" s="11"/>
      <c r="I135" s="11"/>
      <c r="J135" s="10"/>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row>
    <row r="136" spans="1:95" ht="16.5" customHeight="1">
      <c r="A136" s="12"/>
      <c r="B136" s="12"/>
      <c r="C136" s="12"/>
      <c r="D136" s="12"/>
      <c r="E136" s="12"/>
      <c r="F136" s="12"/>
      <c r="G136" s="9"/>
      <c r="H136" s="11"/>
      <c r="I136" s="11"/>
      <c r="J136" s="10"/>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row>
    <row r="137" spans="1:95" ht="16.5" customHeight="1">
      <c r="A137" s="12"/>
      <c r="B137" s="12"/>
      <c r="C137" s="12"/>
      <c r="D137" s="12"/>
      <c r="E137" s="12"/>
      <c r="F137" s="12"/>
      <c r="G137" s="9"/>
      <c r="H137" s="11"/>
      <c r="I137" s="11"/>
      <c r="J137" s="10"/>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row>
    <row r="138" spans="1:95" ht="16.5" customHeight="1">
      <c r="A138" s="12"/>
      <c r="B138" s="12"/>
      <c r="C138" s="12"/>
      <c r="D138" s="12"/>
      <c r="E138" s="12"/>
      <c r="F138" s="12"/>
      <c r="G138" s="9"/>
      <c r="H138" s="11"/>
      <c r="I138" s="11"/>
      <c r="J138" s="10"/>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row>
    <row r="139" spans="1:95" ht="16.5" customHeight="1">
      <c r="A139" s="12"/>
      <c r="B139" s="12"/>
      <c r="C139" s="12"/>
      <c r="D139" s="12"/>
      <c r="E139" s="12"/>
      <c r="F139" s="12"/>
      <c r="G139" s="9"/>
      <c r="H139" s="11"/>
      <c r="I139" s="11"/>
      <c r="J139" s="10"/>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row>
    <row r="140" spans="1:95" ht="16.5" customHeight="1">
      <c r="A140" s="12"/>
      <c r="B140" s="12"/>
      <c r="C140" s="12"/>
      <c r="D140" s="12"/>
      <c r="E140" s="12"/>
      <c r="F140" s="12"/>
      <c r="G140" s="9"/>
      <c r="H140" s="11"/>
      <c r="I140" s="11"/>
      <c r="J140" s="10"/>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row>
    <row r="141" spans="1:95" ht="16.5" customHeight="1">
      <c r="A141" s="12"/>
      <c r="B141" s="12"/>
      <c r="C141" s="12"/>
      <c r="D141" s="12"/>
      <c r="E141" s="12"/>
      <c r="F141" s="12"/>
      <c r="G141" s="9"/>
      <c r="H141" s="11"/>
      <c r="I141" s="11"/>
      <c r="J141" s="10"/>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row>
    <row r="142" spans="1:95" ht="16.5" customHeight="1">
      <c r="A142" s="12"/>
      <c r="B142" s="12"/>
      <c r="C142" s="12"/>
      <c r="D142" s="12"/>
      <c r="E142" s="12"/>
      <c r="F142" s="12"/>
      <c r="G142" s="9"/>
      <c r="H142" s="11"/>
      <c r="I142" s="11"/>
      <c r="J142" s="10"/>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row>
    <row r="143" spans="1:95" ht="16.5" customHeight="1">
      <c r="A143" s="12"/>
      <c r="B143" s="12"/>
      <c r="C143" s="12"/>
      <c r="D143" s="12"/>
      <c r="E143" s="12"/>
      <c r="F143" s="12"/>
      <c r="G143" s="9"/>
      <c r="H143" s="11"/>
      <c r="I143" s="11"/>
      <c r="J143" s="10"/>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row>
    <row r="144" spans="1:95" ht="16.5" customHeight="1">
      <c r="A144" s="12"/>
      <c r="B144" s="12"/>
      <c r="C144" s="12"/>
      <c r="D144" s="12"/>
      <c r="E144" s="12"/>
      <c r="F144" s="12"/>
      <c r="G144" s="9"/>
      <c r="H144" s="11"/>
      <c r="I144" s="11"/>
      <c r="J144" s="10"/>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row>
    <row r="145" spans="1:95" ht="16.5" customHeight="1">
      <c r="A145" s="12"/>
      <c r="B145" s="12"/>
      <c r="C145" s="12"/>
      <c r="D145" s="12"/>
      <c r="E145" s="12"/>
      <c r="F145" s="12"/>
      <c r="G145" s="9"/>
      <c r="H145" s="11"/>
      <c r="I145" s="11"/>
      <c r="J145" s="10"/>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row>
    <row r="146" spans="1:95" ht="16.5" customHeight="1">
      <c r="A146" s="12"/>
      <c r="B146" s="12"/>
      <c r="C146" s="12"/>
      <c r="D146" s="12"/>
      <c r="E146" s="12"/>
      <c r="F146" s="12"/>
      <c r="G146" s="9"/>
      <c r="H146" s="11"/>
      <c r="I146" s="11"/>
      <c r="J146" s="10"/>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row>
    <row r="147" spans="1:95" ht="16.5" customHeight="1">
      <c r="A147" s="12"/>
      <c r="B147" s="12"/>
      <c r="C147" s="12"/>
      <c r="D147" s="12"/>
      <c r="E147" s="12"/>
      <c r="F147" s="12"/>
      <c r="G147" s="9"/>
      <c r="H147" s="11"/>
      <c r="I147" s="11"/>
      <c r="J147" s="10"/>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row>
    <row r="148" spans="1:95" ht="16.5" customHeight="1">
      <c r="A148" s="12"/>
      <c r="B148" s="12"/>
      <c r="C148" s="12"/>
      <c r="D148" s="12"/>
      <c r="E148" s="12"/>
      <c r="F148" s="12"/>
      <c r="G148" s="9"/>
      <c r="H148" s="11"/>
      <c r="I148" s="11"/>
      <c r="J148" s="10"/>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row>
    <row r="149" spans="1:95" ht="16.5" customHeight="1">
      <c r="A149" s="12"/>
      <c r="B149" s="12"/>
      <c r="C149" s="12"/>
      <c r="D149" s="12"/>
      <c r="E149" s="12"/>
      <c r="F149" s="12"/>
      <c r="G149" s="9"/>
      <c r="H149" s="11"/>
      <c r="I149" s="11"/>
      <c r="J149" s="10"/>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row>
    <row r="150" spans="1:95" ht="16.5" customHeight="1">
      <c r="A150" s="12"/>
      <c r="B150" s="12"/>
      <c r="C150" s="12"/>
      <c r="D150" s="12"/>
      <c r="E150" s="12"/>
      <c r="F150" s="12"/>
      <c r="G150" s="9"/>
      <c r="H150" s="11"/>
      <c r="I150" s="11"/>
      <c r="J150" s="10"/>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row>
    <row r="151" spans="1:95" ht="16.5" customHeight="1">
      <c r="A151" s="12"/>
      <c r="B151" s="12"/>
      <c r="C151" s="12"/>
      <c r="D151" s="12"/>
      <c r="E151" s="12"/>
      <c r="F151" s="12"/>
      <c r="G151" s="9"/>
      <c r="H151" s="11"/>
      <c r="I151" s="11"/>
      <c r="J151" s="10"/>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row>
    <row r="152" spans="1:95" ht="16.5" customHeight="1">
      <c r="A152" s="12"/>
      <c r="B152" s="12"/>
      <c r="C152" s="12"/>
      <c r="D152" s="12"/>
      <c r="E152" s="12"/>
      <c r="F152" s="12"/>
      <c r="G152" s="9"/>
      <c r="H152" s="11"/>
      <c r="I152" s="11"/>
      <c r="J152" s="10"/>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row>
    <row r="153" spans="1:95" ht="16.5" customHeight="1">
      <c r="A153" s="12"/>
      <c r="B153" s="12"/>
      <c r="C153" s="12"/>
      <c r="D153" s="12"/>
      <c r="E153" s="12"/>
      <c r="F153" s="12"/>
      <c r="G153" s="9"/>
      <c r="H153" s="11"/>
      <c r="I153" s="11"/>
      <c r="J153" s="10"/>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row>
    <row r="154" spans="1:95" ht="16.5" customHeight="1">
      <c r="A154" s="12"/>
      <c r="B154" s="12"/>
      <c r="C154" s="12"/>
      <c r="D154" s="12"/>
      <c r="E154" s="12"/>
      <c r="F154" s="12"/>
      <c r="G154" s="9"/>
      <c r="H154" s="11"/>
      <c r="I154" s="11"/>
      <c r="J154" s="10"/>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row>
    <row r="155" spans="1:95" ht="16.5" customHeight="1">
      <c r="A155" s="12"/>
      <c r="B155" s="12"/>
      <c r="C155" s="12"/>
      <c r="D155" s="12"/>
      <c r="E155" s="12"/>
      <c r="F155" s="12"/>
      <c r="G155" s="9"/>
      <c r="H155" s="11"/>
      <c r="I155" s="11"/>
      <c r="J155" s="10"/>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row>
    <row r="156" spans="1:95" ht="16.5" customHeight="1">
      <c r="A156" s="12"/>
      <c r="B156" s="12"/>
      <c r="C156" s="12"/>
      <c r="D156" s="12"/>
      <c r="E156" s="12"/>
      <c r="F156" s="12"/>
      <c r="G156" s="9"/>
      <c r="H156" s="11"/>
      <c r="I156" s="11"/>
      <c r="J156" s="10"/>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row>
    <row r="157" spans="1:95" ht="16.5" customHeight="1">
      <c r="A157" s="12"/>
      <c r="B157" s="12"/>
      <c r="C157" s="12"/>
      <c r="D157" s="12"/>
      <c r="E157" s="12"/>
      <c r="F157" s="12"/>
      <c r="G157" s="9"/>
      <c r="H157" s="11"/>
      <c r="I157" s="11"/>
      <c r="J157" s="10"/>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row>
    <row r="158" spans="1:95" ht="16.5" customHeight="1">
      <c r="A158" s="12"/>
      <c r="B158" s="12"/>
      <c r="C158" s="12"/>
      <c r="D158" s="12"/>
      <c r="E158" s="12"/>
      <c r="F158" s="12"/>
      <c r="G158" s="9"/>
      <c r="H158" s="11"/>
      <c r="I158" s="11"/>
      <c r="J158" s="10"/>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row>
    <row r="159" spans="1:95" ht="16.5" customHeight="1">
      <c r="A159" s="12"/>
      <c r="B159" s="12"/>
      <c r="C159" s="12"/>
      <c r="D159" s="12"/>
      <c r="E159" s="12"/>
      <c r="F159" s="12"/>
      <c r="G159" s="9"/>
      <c r="H159" s="11"/>
      <c r="I159" s="11"/>
      <c r="J159" s="10"/>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row>
    <row r="160" spans="1:95" ht="16.5" customHeight="1">
      <c r="A160" s="12"/>
      <c r="B160" s="12"/>
      <c r="C160" s="12"/>
      <c r="D160" s="12"/>
      <c r="E160" s="12"/>
      <c r="F160" s="12"/>
      <c r="G160" s="9"/>
      <c r="H160" s="11"/>
      <c r="I160" s="11"/>
      <c r="J160" s="10"/>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row>
    <row r="161" spans="1:95" ht="16.5" customHeight="1">
      <c r="A161" s="12"/>
      <c r="B161" s="12"/>
      <c r="C161" s="12"/>
      <c r="D161" s="12"/>
      <c r="E161" s="12"/>
      <c r="F161" s="12"/>
      <c r="G161" s="9"/>
      <c r="H161" s="11"/>
      <c r="I161" s="11"/>
      <c r="J161" s="10"/>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row>
    <row r="162" spans="1:95" ht="16.5" customHeight="1">
      <c r="A162" s="12"/>
      <c r="B162" s="12"/>
      <c r="C162" s="12"/>
      <c r="D162" s="12"/>
      <c r="E162" s="12"/>
      <c r="F162" s="12"/>
      <c r="G162" s="9"/>
      <c r="H162" s="11"/>
      <c r="I162" s="11"/>
      <c r="J162" s="10"/>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row>
    <row r="163" spans="1:95" ht="16.5" customHeight="1">
      <c r="A163" s="12"/>
      <c r="B163" s="12"/>
      <c r="C163" s="12"/>
      <c r="D163" s="12"/>
      <c r="E163" s="12"/>
      <c r="F163" s="12"/>
      <c r="G163" s="9"/>
      <c r="H163" s="11"/>
      <c r="I163" s="11"/>
      <c r="J163" s="10"/>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row>
    <row r="164" spans="1:95" ht="16.5" customHeight="1">
      <c r="A164" s="12"/>
      <c r="B164" s="12"/>
      <c r="C164" s="12"/>
      <c r="D164" s="12"/>
      <c r="E164" s="12"/>
      <c r="F164" s="12"/>
      <c r="G164" s="9"/>
      <c r="H164" s="11"/>
      <c r="I164" s="11"/>
      <c r="J164" s="10"/>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row>
    <row r="165" spans="1:95" ht="16.5" customHeight="1">
      <c r="A165" s="12"/>
      <c r="B165" s="12"/>
      <c r="C165" s="12"/>
      <c r="D165" s="12"/>
      <c r="E165" s="12"/>
      <c r="F165" s="12"/>
      <c r="G165" s="9"/>
      <c r="H165" s="11"/>
      <c r="I165" s="11"/>
      <c r="J165" s="10"/>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row>
    <row r="166" spans="1:95" ht="16.5" customHeight="1">
      <c r="A166" s="12"/>
      <c r="B166" s="12"/>
      <c r="C166" s="12"/>
      <c r="D166" s="12"/>
      <c r="E166" s="12"/>
      <c r="F166" s="12"/>
      <c r="G166" s="9"/>
      <c r="H166" s="11"/>
      <c r="I166" s="11"/>
      <c r="J166" s="10"/>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row>
    <row r="167" spans="1:95" ht="16.5" customHeight="1">
      <c r="A167" s="12"/>
      <c r="B167" s="12"/>
      <c r="C167" s="12"/>
      <c r="D167" s="12"/>
      <c r="E167" s="12"/>
      <c r="F167" s="12"/>
      <c r="G167" s="9"/>
      <c r="H167" s="11"/>
      <c r="I167" s="11"/>
      <c r="J167" s="10"/>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row>
    <row r="168" spans="1:95" ht="16.5" customHeight="1">
      <c r="A168" s="12"/>
      <c r="B168" s="12"/>
      <c r="C168" s="12"/>
      <c r="D168" s="12"/>
      <c r="E168" s="12"/>
      <c r="F168" s="12"/>
      <c r="G168" s="9"/>
      <c r="H168" s="11"/>
      <c r="I168" s="11"/>
      <c r="J168" s="10"/>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row>
    <row r="169" spans="1:95" ht="16.5" customHeight="1">
      <c r="A169" s="12"/>
      <c r="B169" s="12"/>
      <c r="C169" s="12"/>
      <c r="D169" s="12"/>
      <c r="E169" s="12"/>
      <c r="F169" s="12"/>
      <c r="G169" s="9"/>
      <c r="H169" s="11"/>
      <c r="I169" s="11"/>
      <c r="J169" s="10"/>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row>
    <row r="170" spans="1:95" ht="16.5" customHeight="1">
      <c r="A170" s="12"/>
      <c r="B170" s="12"/>
      <c r="C170" s="12"/>
      <c r="D170" s="12"/>
      <c r="E170" s="12"/>
      <c r="F170" s="12"/>
      <c r="G170" s="9"/>
      <c r="H170" s="11"/>
      <c r="I170" s="11"/>
      <c r="J170" s="10"/>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row>
    <row r="171" spans="1:95" ht="16.5" customHeight="1">
      <c r="A171" s="12"/>
      <c r="B171" s="12"/>
      <c r="C171" s="12"/>
      <c r="D171" s="12"/>
      <c r="E171" s="12"/>
      <c r="F171" s="12"/>
      <c r="G171" s="9"/>
      <c r="H171" s="11"/>
      <c r="I171" s="11"/>
      <c r="J171" s="10"/>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row>
    <row r="172" spans="1:95" ht="16.5" customHeight="1">
      <c r="A172" s="12"/>
      <c r="B172" s="12"/>
      <c r="C172" s="12"/>
      <c r="D172" s="12"/>
      <c r="E172" s="12"/>
      <c r="F172" s="12"/>
      <c r="G172" s="9"/>
      <c r="H172" s="11"/>
      <c r="I172" s="11"/>
      <c r="J172" s="10"/>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row>
    <row r="173" spans="1:95" ht="16.5" customHeight="1">
      <c r="A173" s="12"/>
      <c r="B173" s="12"/>
      <c r="C173" s="12"/>
      <c r="D173" s="12"/>
      <c r="E173" s="12"/>
      <c r="F173" s="12"/>
      <c r="G173" s="9"/>
      <c r="H173" s="11"/>
      <c r="I173" s="11"/>
      <c r="J173" s="10"/>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row>
    <row r="174" spans="1:95" ht="16.5" customHeight="1">
      <c r="A174" s="12"/>
      <c r="B174" s="12"/>
      <c r="C174" s="12"/>
      <c r="D174" s="12"/>
      <c r="E174" s="12"/>
      <c r="F174" s="12"/>
      <c r="G174" s="9"/>
      <c r="H174" s="11"/>
      <c r="I174" s="11"/>
      <c r="J174" s="10"/>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row>
    <row r="175" spans="1:95" ht="16.5" customHeight="1">
      <c r="A175" s="12"/>
      <c r="B175" s="12"/>
      <c r="C175" s="12"/>
      <c r="D175" s="12"/>
      <c r="E175" s="12"/>
      <c r="F175" s="12"/>
      <c r="G175" s="9"/>
      <c r="H175" s="11"/>
      <c r="I175" s="11"/>
      <c r="J175" s="10"/>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row>
    <row r="176" spans="1:95" ht="16.5" customHeight="1">
      <c r="A176" s="12"/>
      <c r="B176" s="12"/>
      <c r="C176" s="12"/>
      <c r="D176" s="12"/>
      <c r="E176" s="12"/>
      <c r="F176" s="12"/>
      <c r="G176" s="9"/>
      <c r="H176" s="11"/>
      <c r="I176" s="11"/>
      <c r="J176" s="10"/>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row>
    <row r="177" spans="1:95" ht="16.5" customHeight="1">
      <c r="A177" s="12"/>
      <c r="B177" s="12"/>
      <c r="C177" s="12"/>
      <c r="D177" s="12"/>
      <c r="E177" s="12"/>
      <c r="F177" s="12"/>
      <c r="G177" s="9"/>
      <c r="H177" s="11"/>
      <c r="I177" s="11"/>
      <c r="J177" s="10"/>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row>
    <row r="178" spans="1:95" ht="16.5" customHeight="1">
      <c r="A178" s="12"/>
      <c r="B178" s="12"/>
      <c r="C178" s="12"/>
      <c r="D178" s="12"/>
      <c r="E178" s="12"/>
      <c r="F178" s="12"/>
      <c r="G178" s="9"/>
      <c r="H178" s="11"/>
      <c r="I178" s="11"/>
      <c r="J178" s="10"/>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row>
    <row r="179" spans="1:95" ht="16.5" customHeight="1">
      <c r="A179" s="12"/>
      <c r="B179" s="12"/>
      <c r="C179" s="12"/>
      <c r="D179" s="12"/>
      <c r="E179" s="12"/>
      <c r="F179" s="12"/>
      <c r="G179" s="9"/>
      <c r="H179" s="11"/>
      <c r="I179" s="11"/>
      <c r="J179" s="10"/>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row>
    <row r="180" spans="1:95" ht="16.5" customHeight="1">
      <c r="A180" s="12"/>
      <c r="B180" s="12"/>
      <c r="C180" s="12"/>
      <c r="D180" s="12"/>
      <c r="E180" s="12"/>
      <c r="F180" s="12"/>
      <c r="G180" s="9"/>
      <c r="H180" s="11"/>
      <c r="I180" s="11"/>
      <c r="J180" s="10"/>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row>
    <row r="181" spans="1:95" ht="16.5" customHeight="1">
      <c r="A181" s="12"/>
      <c r="B181" s="12"/>
      <c r="C181" s="12"/>
      <c r="D181" s="12"/>
      <c r="E181" s="12"/>
      <c r="F181" s="12"/>
      <c r="G181" s="9"/>
      <c r="H181" s="11"/>
      <c r="I181" s="11"/>
      <c r="J181" s="10"/>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row>
    <row r="182" spans="1:95" ht="16.5" customHeight="1">
      <c r="A182" s="12"/>
      <c r="B182" s="12"/>
      <c r="C182" s="12"/>
      <c r="D182" s="12"/>
      <c r="E182" s="12"/>
      <c r="F182" s="12"/>
      <c r="G182" s="9"/>
      <c r="H182" s="11"/>
      <c r="I182" s="11"/>
      <c r="J182" s="10"/>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row>
    <row r="183" spans="1:95" ht="16.5" customHeight="1">
      <c r="A183" s="12"/>
      <c r="B183" s="12"/>
      <c r="C183" s="12"/>
      <c r="D183" s="12"/>
      <c r="E183" s="12"/>
      <c r="F183" s="12"/>
      <c r="G183" s="9"/>
      <c r="H183" s="11"/>
      <c r="I183" s="11"/>
      <c r="J183" s="10"/>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row>
    <row r="184" spans="1:95" ht="16.5" customHeight="1">
      <c r="A184" s="12"/>
      <c r="B184" s="12"/>
      <c r="C184" s="12"/>
      <c r="D184" s="12"/>
      <c r="E184" s="12"/>
      <c r="F184" s="12"/>
      <c r="G184" s="9"/>
      <c r="H184" s="11"/>
      <c r="I184" s="11"/>
      <c r="J184" s="10"/>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row>
    <row r="185" spans="1:95" ht="16.5" customHeight="1">
      <c r="A185" s="12"/>
      <c r="B185" s="12"/>
      <c r="C185" s="12"/>
      <c r="D185" s="12"/>
      <c r="E185" s="12"/>
      <c r="F185" s="12"/>
      <c r="G185" s="9"/>
      <c r="H185" s="11"/>
      <c r="I185" s="11"/>
      <c r="J185" s="10"/>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row>
    <row r="186" spans="1:95" ht="16.5" customHeight="1">
      <c r="A186" s="12"/>
      <c r="B186" s="12"/>
      <c r="C186" s="12"/>
      <c r="D186" s="12"/>
      <c r="E186" s="12"/>
      <c r="F186" s="12"/>
      <c r="G186" s="9"/>
      <c r="H186" s="11"/>
      <c r="I186" s="11"/>
      <c r="J186" s="10"/>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row>
    <row r="187" spans="1:95" ht="16.5" customHeight="1">
      <c r="A187" s="12"/>
      <c r="B187" s="12"/>
      <c r="C187" s="12"/>
      <c r="D187" s="12"/>
      <c r="E187" s="12"/>
      <c r="F187" s="12"/>
      <c r="G187" s="9"/>
      <c r="H187" s="11"/>
      <c r="I187" s="11"/>
      <c r="J187" s="10"/>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row>
    <row r="188" spans="1:95" ht="16.5" customHeight="1">
      <c r="A188" s="12"/>
      <c r="B188" s="12"/>
      <c r="C188" s="12"/>
      <c r="D188" s="12"/>
      <c r="E188" s="12"/>
      <c r="F188" s="12"/>
      <c r="G188" s="9"/>
      <c r="H188" s="11"/>
      <c r="I188" s="11"/>
      <c r="J188" s="10"/>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row>
    <row r="189" spans="1:95" ht="16.5" customHeight="1">
      <c r="A189" s="12"/>
      <c r="B189" s="12"/>
      <c r="C189" s="12"/>
      <c r="D189" s="12"/>
      <c r="E189" s="12"/>
      <c r="F189" s="12"/>
      <c r="G189" s="9"/>
      <c r="H189" s="11"/>
      <c r="I189" s="11"/>
      <c r="J189" s="10"/>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row>
    <row r="190" spans="1:95" ht="16.5" customHeight="1">
      <c r="A190" s="12"/>
      <c r="B190" s="12"/>
      <c r="C190" s="12"/>
      <c r="D190" s="12"/>
      <c r="E190" s="12"/>
      <c r="F190" s="12"/>
      <c r="G190" s="9"/>
      <c r="H190" s="11"/>
      <c r="I190" s="11"/>
      <c r="J190" s="10"/>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row>
    <row r="191" spans="1:95" ht="16.5" customHeight="1">
      <c r="A191" s="12"/>
      <c r="B191" s="12"/>
      <c r="C191" s="12"/>
      <c r="D191" s="12"/>
      <c r="E191" s="12"/>
      <c r="F191" s="12"/>
      <c r="G191" s="9"/>
      <c r="H191" s="11"/>
      <c r="I191" s="11"/>
      <c r="J191" s="10"/>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row>
    <row r="192" spans="1:95" ht="16.5" customHeight="1">
      <c r="A192" s="12"/>
      <c r="B192" s="12"/>
      <c r="C192" s="12"/>
      <c r="D192" s="12"/>
      <c r="E192" s="12"/>
      <c r="F192" s="12"/>
      <c r="G192" s="9"/>
      <c r="H192" s="11"/>
      <c r="I192" s="11"/>
      <c r="J192" s="10"/>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row>
    <row r="193" spans="1:95" ht="16.5" customHeight="1">
      <c r="A193" s="12"/>
      <c r="B193" s="12"/>
      <c r="C193" s="12"/>
      <c r="D193" s="12"/>
      <c r="E193" s="12"/>
      <c r="F193" s="12"/>
      <c r="G193" s="9"/>
      <c r="H193" s="11"/>
      <c r="I193" s="11"/>
      <c r="J193" s="10"/>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row>
    <row r="194" spans="1:95" ht="16.5" customHeight="1">
      <c r="A194" s="12"/>
      <c r="B194" s="12"/>
      <c r="C194" s="12"/>
      <c r="D194" s="12"/>
      <c r="E194" s="12"/>
      <c r="F194" s="12"/>
      <c r="G194" s="9"/>
      <c r="H194" s="11"/>
      <c r="I194" s="11"/>
      <c r="J194" s="10"/>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row>
    <row r="195" spans="1:95" ht="16.5" customHeight="1">
      <c r="A195" s="12"/>
      <c r="B195" s="12"/>
      <c r="C195" s="12"/>
      <c r="D195" s="12"/>
      <c r="E195" s="12"/>
      <c r="F195" s="12"/>
      <c r="G195" s="9"/>
      <c r="H195" s="11"/>
      <c r="I195" s="11"/>
      <c r="J195" s="10"/>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row>
    <row r="196" spans="1:95" ht="16.5" customHeight="1">
      <c r="A196" s="12"/>
      <c r="B196" s="12"/>
      <c r="C196" s="12"/>
      <c r="D196" s="12"/>
      <c r="E196" s="12"/>
      <c r="F196" s="12"/>
      <c r="G196" s="9"/>
      <c r="H196" s="11"/>
      <c r="I196" s="11"/>
      <c r="J196" s="10"/>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row>
    <row r="197" spans="1:95" ht="16.5" customHeight="1">
      <c r="A197" s="12"/>
      <c r="B197" s="12"/>
      <c r="C197" s="12"/>
      <c r="D197" s="12"/>
      <c r="E197" s="12"/>
      <c r="F197" s="12"/>
      <c r="G197" s="9"/>
      <c r="H197" s="11"/>
      <c r="I197" s="11"/>
      <c r="J197" s="10"/>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row>
    <row r="198" spans="1:95" ht="16.5" customHeight="1">
      <c r="A198" s="12"/>
      <c r="B198" s="12"/>
      <c r="C198" s="12"/>
      <c r="D198" s="12"/>
      <c r="E198" s="12"/>
      <c r="F198" s="12"/>
      <c r="G198" s="9"/>
      <c r="H198" s="11"/>
      <c r="I198" s="11"/>
      <c r="J198" s="10"/>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row>
    <row r="199" spans="1:95" ht="16.5" customHeight="1">
      <c r="A199" s="12"/>
      <c r="B199" s="12"/>
      <c r="C199" s="12"/>
      <c r="D199" s="12"/>
      <c r="E199" s="12"/>
      <c r="F199" s="12"/>
      <c r="G199" s="9"/>
      <c r="H199" s="11"/>
      <c r="I199" s="11"/>
      <c r="J199" s="10"/>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row>
    <row r="200" spans="1:95" ht="16.5" customHeight="1">
      <c r="A200" s="12"/>
      <c r="B200" s="12"/>
      <c r="C200" s="12"/>
      <c r="D200" s="12"/>
      <c r="E200" s="12"/>
      <c r="F200" s="12"/>
      <c r="G200" s="9"/>
      <c r="H200" s="11"/>
      <c r="I200" s="11"/>
      <c r="J200" s="10"/>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row>
    <row r="201" spans="1:95" ht="16.5" customHeight="1">
      <c r="A201" s="12"/>
      <c r="B201" s="12"/>
      <c r="C201" s="12"/>
      <c r="D201" s="12"/>
      <c r="E201" s="12"/>
      <c r="F201" s="12"/>
      <c r="G201" s="9"/>
      <c r="H201" s="11"/>
      <c r="I201" s="11"/>
      <c r="J201" s="10"/>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row>
    <row r="202" spans="1:95" ht="16.5" customHeight="1">
      <c r="A202" s="12"/>
      <c r="B202" s="12"/>
      <c r="C202" s="12"/>
      <c r="D202" s="12"/>
      <c r="E202" s="12"/>
      <c r="F202" s="12"/>
      <c r="G202" s="9"/>
      <c r="H202" s="11"/>
      <c r="I202" s="11"/>
      <c r="J202" s="10"/>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row>
    <row r="203" spans="1:95" ht="16.5" customHeight="1">
      <c r="A203" s="12"/>
      <c r="B203" s="12"/>
      <c r="C203" s="12"/>
      <c r="D203" s="12"/>
      <c r="E203" s="12"/>
      <c r="F203" s="12"/>
      <c r="G203" s="9"/>
      <c r="H203" s="11"/>
      <c r="I203" s="11"/>
      <c r="J203" s="10"/>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row>
    <row r="204" spans="1:95" ht="16.5" customHeight="1">
      <c r="A204" s="12"/>
      <c r="B204" s="12"/>
      <c r="C204" s="12"/>
      <c r="D204" s="12"/>
      <c r="E204" s="12"/>
      <c r="F204" s="12"/>
      <c r="G204" s="9"/>
      <c r="H204" s="11"/>
      <c r="I204" s="11"/>
      <c r="J204" s="10"/>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row>
    <row r="205" spans="1:95" ht="16.5" customHeight="1">
      <c r="A205" s="12"/>
      <c r="B205" s="12"/>
      <c r="C205" s="12"/>
      <c r="D205" s="12"/>
      <c r="E205" s="12"/>
      <c r="F205" s="12"/>
      <c r="G205" s="9"/>
      <c r="H205" s="11"/>
      <c r="I205" s="11"/>
      <c r="J205" s="10"/>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row>
    <row r="206" spans="1:95" ht="16.5" customHeight="1">
      <c r="A206" s="12"/>
      <c r="B206" s="12"/>
      <c r="C206" s="12"/>
      <c r="D206" s="12"/>
      <c r="E206" s="12"/>
      <c r="F206" s="12"/>
      <c r="G206" s="9"/>
      <c r="H206" s="11"/>
      <c r="I206" s="11"/>
      <c r="J206" s="10"/>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row>
    <row r="207" spans="1:95" ht="16.5" customHeight="1">
      <c r="A207" s="12"/>
      <c r="B207" s="12"/>
      <c r="C207" s="12"/>
      <c r="D207" s="12"/>
      <c r="E207" s="12"/>
      <c r="F207" s="12"/>
      <c r="G207" s="9"/>
      <c r="H207" s="11"/>
      <c r="I207" s="11"/>
      <c r="J207" s="10"/>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row>
    <row r="208" spans="1:95" ht="16.5" customHeight="1">
      <c r="A208" s="12"/>
      <c r="B208" s="12"/>
      <c r="C208" s="12"/>
      <c r="D208" s="12"/>
      <c r="E208" s="12"/>
      <c r="F208" s="12"/>
      <c r="G208" s="9"/>
      <c r="H208" s="11"/>
      <c r="I208" s="11"/>
      <c r="J208" s="10"/>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row>
    <row r="209" spans="1:95" ht="16.5" customHeight="1">
      <c r="A209" s="12"/>
      <c r="B209" s="12"/>
      <c r="C209" s="12"/>
      <c r="D209" s="12"/>
      <c r="E209" s="12"/>
      <c r="F209" s="12"/>
      <c r="G209" s="9"/>
      <c r="H209" s="11"/>
      <c r="I209" s="11"/>
      <c r="J209" s="10"/>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row>
    <row r="210" spans="1:95" ht="16.5" customHeight="1">
      <c r="A210" s="12"/>
      <c r="B210" s="12"/>
      <c r="C210" s="12"/>
      <c r="D210" s="12"/>
      <c r="E210" s="12"/>
      <c r="F210" s="12"/>
      <c r="G210" s="9"/>
      <c r="H210" s="11"/>
      <c r="I210" s="11"/>
      <c r="J210" s="10"/>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row>
    <row r="211" spans="1:95" ht="16.5" customHeight="1">
      <c r="A211" s="12"/>
      <c r="B211" s="12"/>
      <c r="C211" s="12"/>
      <c r="D211" s="12"/>
      <c r="E211" s="12"/>
      <c r="F211" s="12"/>
      <c r="G211" s="9"/>
      <c r="H211" s="11"/>
      <c r="I211" s="11"/>
      <c r="J211" s="10"/>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row>
    <row r="212" spans="1:95" ht="16.5" customHeight="1">
      <c r="A212" s="12"/>
      <c r="B212" s="12"/>
      <c r="C212" s="12"/>
      <c r="D212" s="12"/>
      <c r="E212" s="12"/>
      <c r="F212" s="12"/>
      <c r="G212" s="9"/>
      <c r="H212" s="11"/>
      <c r="I212" s="11"/>
      <c r="J212" s="10"/>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row>
    <row r="213" spans="1:95" ht="16.5" customHeight="1">
      <c r="A213" s="12"/>
      <c r="B213" s="12"/>
      <c r="C213" s="12"/>
      <c r="D213" s="12"/>
      <c r="E213" s="12"/>
      <c r="F213" s="12"/>
      <c r="G213" s="9"/>
      <c r="H213" s="11"/>
      <c r="I213" s="11"/>
      <c r="J213" s="10"/>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row>
    <row r="214" spans="1:95" ht="16.5" customHeight="1">
      <c r="A214" s="12"/>
      <c r="B214" s="12"/>
      <c r="C214" s="12"/>
      <c r="D214" s="12"/>
      <c r="E214" s="12"/>
      <c r="F214" s="12"/>
      <c r="G214" s="9"/>
      <c r="H214" s="11"/>
      <c r="I214" s="11"/>
      <c r="J214" s="10"/>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row>
    <row r="215" spans="1:95" ht="16.5" customHeight="1">
      <c r="A215" s="12"/>
      <c r="B215" s="12"/>
      <c r="C215" s="12"/>
      <c r="D215" s="12"/>
      <c r="E215" s="12"/>
      <c r="F215" s="12"/>
      <c r="G215" s="9"/>
      <c r="H215" s="11"/>
      <c r="I215" s="11"/>
      <c r="J215" s="10"/>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row>
    <row r="216" spans="1:95" ht="16.5" customHeight="1">
      <c r="A216" s="12"/>
      <c r="B216" s="12"/>
      <c r="C216" s="12"/>
      <c r="D216" s="12"/>
      <c r="E216" s="12"/>
      <c r="F216" s="12"/>
      <c r="G216" s="9"/>
      <c r="H216" s="11"/>
      <c r="I216" s="11"/>
      <c r="J216" s="10"/>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row>
    <row r="217" spans="1:95" ht="16.5" customHeight="1">
      <c r="A217" s="12"/>
      <c r="B217" s="12"/>
      <c r="C217" s="12"/>
      <c r="D217" s="12"/>
      <c r="E217" s="12"/>
      <c r="F217" s="12"/>
      <c r="G217" s="9"/>
      <c r="H217" s="11"/>
      <c r="I217" s="11"/>
      <c r="J217" s="10"/>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row>
    <row r="218" spans="1:95" ht="16.5" customHeight="1">
      <c r="A218" s="12"/>
      <c r="B218" s="12"/>
      <c r="C218" s="12"/>
      <c r="D218" s="12"/>
      <c r="E218" s="12"/>
      <c r="F218" s="12"/>
      <c r="G218" s="9"/>
      <c r="H218" s="11"/>
      <c r="I218" s="11"/>
      <c r="J218" s="10"/>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row>
    <row r="219" spans="1:95" ht="16.5" customHeight="1">
      <c r="A219" s="12"/>
      <c r="B219" s="12"/>
      <c r="C219" s="12"/>
      <c r="D219" s="12"/>
      <c r="E219" s="12"/>
      <c r="F219" s="12"/>
      <c r="G219" s="9"/>
      <c r="H219" s="11"/>
      <c r="I219" s="11"/>
      <c r="J219" s="10"/>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row>
    <row r="220" spans="1:95" ht="16.5" customHeight="1">
      <c r="A220" s="12"/>
      <c r="B220" s="12"/>
      <c r="C220" s="12"/>
      <c r="D220" s="12"/>
      <c r="E220" s="12"/>
      <c r="F220" s="12"/>
      <c r="G220" s="9"/>
      <c r="H220" s="11"/>
      <c r="I220" s="11"/>
      <c r="J220" s="10"/>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row>
    <row r="221" spans="1:95" ht="16.5" customHeight="1">
      <c r="A221" s="12"/>
      <c r="B221" s="12"/>
      <c r="C221" s="12"/>
      <c r="D221" s="12"/>
      <c r="E221" s="12"/>
      <c r="F221" s="12"/>
      <c r="G221" s="9"/>
      <c r="H221" s="11"/>
      <c r="I221" s="11"/>
      <c r="J221" s="10"/>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row>
    <row r="222" spans="1:95" ht="16.5" customHeight="1">
      <c r="A222" s="12"/>
      <c r="B222" s="12"/>
      <c r="C222" s="12"/>
      <c r="D222" s="12"/>
      <c r="E222" s="12"/>
      <c r="F222" s="12"/>
      <c r="G222" s="9"/>
      <c r="H222" s="11"/>
      <c r="I222" s="11"/>
      <c r="J222" s="10"/>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row>
    <row r="223" spans="1:95" ht="16.5" customHeight="1">
      <c r="A223" s="12"/>
      <c r="B223" s="12"/>
      <c r="C223" s="12"/>
      <c r="D223" s="12"/>
      <c r="E223" s="12"/>
      <c r="F223" s="12"/>
      <c r="G223" s="9"/>
      <c r="H223" s="11"/>
      <c r="I223" s="11"/>
      <c r="J223" s="10"/>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row>
    <row r="224" spans="1:95" ht="16.5" customHeight="1">
      <c r="A224" s="12"/>
      <c r="B224" s="12"/>
      <c r="C224" s="12"/>
      <c r="D224" s="12"/>
      <c r="E224" s="12"/>
      <c r="F224" s="12"/>
      <c r="G224" s="9"/>
      <c r="H224" s="11"/>
      <c r="I224" s="11"/>
      <c r="J224" s="10"/>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row>
    <row r="225" spans="1:95" ht="16.5" customHeight="1">
      <c r="A225" s="12"/>
      <c r="B225" s="12"/>
      <c r="C225" s="12"/>
      <c r="D225" s="12"/>
      <c r="E225" s="12"/>
      <c r="F225" s="12"/>
      <c r="G225" s="9"/>
      <c r="H225" s="11"/>
      <c r="I225" s="11"/>
      <c r="J225" s="10"/>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row>
    <row r="226" spans="1:95" ht="16.5" customHeight="1">
      <c r="A226" s="12"/>
      <c r="B226" s="12"/>
      <c r="C226" s="12"/>
      <c r="D226" s="12"/>
      <c r="E226" s="12"/>
      <c r="F226" s="12"/>
      <c r="G226" s="9"/>
      <c r="H226" s="11"/>
      <c r="I226" s="11"/>
      <c r="J226" s="10"/>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row>
    <row r="227" spans="1:95" ht="16.5" customHeight="1">
      <c r="A227" s="12"/>
      <c r="B227" s="12"/>
      <c r="C227" s="12"/>
      <c r="D227" s="12"/>
      <c r="E227" s="12"/>
      <c r="F227" s="12"/>
      <c r="G227" s="9"/>
      <c r="H227" s="11"/>
      <c r="I227" s="11"/>
      <c r="J227" s="10"/>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row>
    <row r="228" spans="1:95" ht="16.5" customHeight="1">
      <c r="A228" s="12"/>
      <c r="B228" s="12"/>
      <c r="C228" s="12"/>
      <c r="D228" s="12"/>
      <c r="E228" s="12"/>
      <c r="F228" s="12"/>
      <c r="G228" s="9"/>
      <c r="H228" s="11"/>
      <c r="I228" s="11"/>
      <c r="J228" s="10"/>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row>
    <row r="229" spans="1:95" ht="16.5" customHeight="1">
      <c r="A229" s="12"/>
      <c r="B229" s="12"/>
      <c r="C229" s="12"/>
      <c r="D229" s="12"/>
      <c r="E229" s="12"/>
      <c r="F229" s="12"/>
      <c r="G229" s="9"/>
      <c r="H229" s="11"/>
      <c r="I229" s="11"/>
      <c r="J229" s="10"/>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row>
    <row r="230" spans="1:95" ht="16.5" customHeight="1">
      <c r="A230" s="12"/>
      <c r="B230" s="12"/>
      <c r="C230" s="12"/>
      <c r="D230" s="12"/>
      <c r="E230" s="12"/>
      <c r="F230" s="12"/>
      <c r="G230" s="9"/>
      <c r="H230" s="11"/>
      <c r="I230" s="11"/>
      <c r="J230" s="10"/>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row>
    <row r="231" spans="1:95" ht="16.5" customHeight="1">
      <c r="A231" s="12"/>
      <c r="B231" s="12"/>
      <c r="C231" s="12"/>
      <c r="D231" s="12"/>
      <c r="E231" s="12"/>
      <c r="F231" s="12"/>
      <c r="G231" s="9"/>
      <c r="H231" s="11"/>
      <c r="I231" s="11"/>
      <c r="J231" s="10"/>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row>
    <row r="232" spans="1:95" ht="16.5" customHeight="1">
      <c r="A232" s="12"/>
      <c r="B232" s="12"/>
      <c r="C232" s="12"/>
      <c r="D232" s="12"/>
      <c r="E232" s="12"/>
      <c r="F232" s="12"/>
      <c r="G232" s="9"/>
      <c r="H232" s="11"/>
      <c r="I232" s="11"/>
      <c r="J232" s="10"/>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row>
    <row r="233" spans="1:95" ht="16.5" customHeight="1">
      <c r="A233" s="12"/>
      <c r="B233" s="12"/>
      <c r="C233" s="12"/>
      <c r="D233" s="12"/>
      <c r="E233" s="12"/>
      <c r="F233" s="12"/>
      <c r="G233" s="9"/>
      <c r="H233" s="11"/>
      <c r="I233" s="11"/>
      <c r="J233" s="10"/>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row>
    <row r="234" spans="1:95" ht="16.5" customHeight="1">
      <c r="A234" s="12"/>
      <c r="B234" s="12"/>
      <c r="C234" s="12"/>
      <c r="D234" s="12"/>
      <c r="E234" s="12"/>
      <c r="F234" s="12"/>
      <c r="G234" s="9"/>
      <c r="H234" s="11"/>
      <c r="I234" s="11"/>
      <c r="J234" s="10"/>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row>
    <row r="235" spans="1:95" ht="16.5" customHeight="1">
      <c r="A235" s="12"/>
      <c r="B235" s="12"/>
      <c r="C235" s="12"/>
      <c r="D235" s="12"/>
      <c r="E235" s="12"/>
      <c r="F235" s="12"/>
      <c r="G235" s="9"/>
      <c r="H235" s="11"/>
      <c r="I235" s="11"/>
      <c r="J235" s="10"/>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row>
    <row r="236" spans="1:95" ht="16.5" customHeight="1">
      <c r="A236" s="12"/>
      <c r="B236" s="12"/>
      <c r="C236" s="12"/>
      <c r="D236" s="12"/>
      <c r="E236" s="12"/>
      <c r="F236" s="12"/>
      <c r="G236" s="9"/>
      <c r="H236" s="11"/>
      <c r="I236" s="11"/>
      <c r="J236" s="10"/>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row>
    <row r="237" spans="1:95" ht="16.5" customHeight="1">
      <c r="A237" s="12"/>
      <c r="B237" s="12"/>
      <c r="C237" s="12"/>
      <c r="D237" s="12"/>
      <c r="E237" s="12"/>
      <c r="F237" s="12"/>
      <c r="G237" s="9"/>
      <c r="H237" s="11"/>
      <c r="I237" s="11"/>
      <c r="J237" s="10"/>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row>
    <row r="238" spans="1:95" ht="16.5" customHeight="1">
      <c r="A238" s="12"/>
      <c r="B238" s="12"/>
      <c r="C238" s="12"/>
      <c r="D238" s="12"/>
      <c r="E238" s="12"/>
      <c r="F238" s="12"/>
      <c r="G238" s="9"/>
      <c r="H238" s="11"/>
      <c r="I238" s="11"/>
      <c r="J238" s="10"/>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row>
    <row r="239" spans="1:95" ht="16.5" customHeight="1">
      <c r="A239" s="12"/>
      <c r="B239" s="12"/>
      <c r="C239" s="12"/>
      <c r="D239" s="12"/>
      <c r="E239" s="12"/>
      <c r="F239" s="12"/>
      <c r="G239" s="9"/>
      <c r="H239" s="11"/>
      <c r="I239" s="11"/>
      <c r="J239" s="10"/>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row>
    <row r="240" spans="1:95" ht="16.5" customHeight="1">
      <c r="A240" s="12"/>
      <c r="B240" s="12"/>
      <c r="C240" s="12"/>
      <c r="D240" s="12"/>
      <c r="E240" s="12"/>
      <c r="F240" s="12"/>
      <c r="G240" s="9"/>
      <c r="H240" s="11"/>
      <c r="I240" s="11"/>
      <c r="J240" s="10"/>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row>
    <row r="241" spans="1:95" ht="16.5" customHeight="1">
      <c r="A241" s="12"/>
      <c r="B241" s="12"/>
      <c r="C241" s="12"/>
      <c r="D241" s="12"/>
      <c r="E241" s="12"/>
      <c r="F241" s="12"/>
      <c r="G241" s="9"/>
      <c r="H241" s="11"/>
      <c r="I241" s="11"/>
      <c r="J241" s="10"/>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row>
    <row r="242" spans="1:95" ht="16.5" customHeight="1">
      <c r="A242" s="12"/>
      <c r="B242" s="12"/>
      <c r="C242" s="12"/>
      <c r="D242" s="12"/>
      <c r="E242" s="12"/>
      <c r="F242" s="12"/>
      <c r="G242" s="9"/>
      <c r="H242" s="11"/>
      <c r="I242" s="11"/>
      <c r="J242" s="10"/>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row>
    <row r="243" spans="1:95" ht="16.5" customHeight="1">
      <c r="A243" s="12"/>
      <c r="B243" s="12"/>
      <c r="C243" s="12"/>
      <c r="D243" s="12"/>
      <c r="E243" s="12"/>
      <c r="F243" s="12"/>
      <c r="G243" s="9"/>
      <c r="H243" s="11"/>
      <c r="I243" s="11"/>
      <c r="J243" s="10"/>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row>
    <row r="244" spans="1:95" ht="16.5" customHeight="1">
      <c r="A244" s="12"/>
      <c r="B244" s="12"/>
      <c r="C244" s="12"/>
      <c r="D244" s="12"/>
      <c r="E244" s="12"/>
      <c r="F244" s="12"/>
      <c r="G244" s="9"/>
      <c r="H244" s="11"/>
      <c r="I244" s="11"/>
      <c r="J244" s="10"/>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row>
    <row r="245" spans="1:95" ht="16.5" customHeight="1">
      <c r="A245" s="12"/>
      <c r="B245" s="12"/>
      <c r="C245" s="12"/>
      <c r="D245" s="12"/>
      <c r="E245" s="12"/>
      <c r="F245" s="12"/>
      <c r="G245" s="9"/>
      <c r="H245" s="11"/>
      <c r="I245" s="11"/>
      <c r="J245" s="10"/>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row>
    <row r="246" spans="1:95" ht="16.5" customHeight="1">
      <c r="A246" s="12"/>
      <c r="B246" s="12"/>
      <c r="C246" s="12"/>
      <c r="D246" s="12"/>
      <c r="E246" s="12"/>
      <c r="F246" s="12"/>
      <c r="G246" s="9"/>
      <c r="H246" s="11"/>
      <c r="I246" s="11"/>
      <c r="J246" s="10"/>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row>
    <row r="247" spans="1:95" ht="16.5" customHeight="1">
      <c r="A247" s="12"/>
      <c r="B247" s="12"/>
      <c r="C247" s="12"/>
      <c r="D247" s="12"/>
      <c r="E247" s="12"/>
      <c r="F247" s="12"/>
      <c r="G247" s="9"/>
      <c r="H247" s="11"/>
      <c r="I247" s="11"/>
      <c r="J247" s="10"/>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row>
    <row r="248" spans="1:95" ht="16.5" customHeight="1">
      <c r="A248" s="12"/>
      <c r="B248" s="12"/>
      <c r="C248" s="12"/>
      <c r="D248" s="12"/>
      <c r="E248" s="12"/>
      <c r="F248" s="12"/>
      <c r="G248" s="9"/>
      <c r="H248" s="11"/>
      <c r="I248" s="11"/>
      <c r="J248" s="10"/>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row>
    <row r="249" spans="1:95" ht="16.5" customHeight="1">
      <c r="A249" s="12"/>
      <c r="B249" s="12"/>
      <c r="C249" s="12"/>
      <c r="D249" s="12"/>
      <c r="E249" s="12"/>
      <c r="F249" s="12"/>
      <c r="G249" s="9"/>
      <c r="H249" s="11"/>
      <c r="I249" s="11"/>
      <c r="J249" s="10"/>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row>
    <row r="250" spans="1:95" ht="16.5" customHeight="1">
      <c r="A250" s="12"/>
      <c r="B250" s="12"/>
      <c r="C250" s="12"/>
      <c r="D250" s="12"/>
      <c r="E250" s="12"/>
      <c r="F250" s="12"/>
      <c r="G250" s="9"/>
      <c r="H250" s="11"/>
      <c r="I250" s="11"/>
      <c r="J250" s="10"/>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row>
    <row r="251" spans="1:95" ht="16.5" customHeight="1">
      <c r="A251" s="12"/>
      <c r="B251" s="12"/>
      <c r="C251" s="12"/>
      <c r="D251" s="12"/>
      <c r="E251" s="12"/>
      <c r="F251" s="12"/>
      <c r="G251" s="9"/>
      <c r="H251" s="11"/>
      <c r="I251" s="11"/>
      <c r="J251" s="10"/>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row>
    <row r="252" spans="1:95" ht="16.5" customHeight="1">
      <c r="A252" s="12"/>
      <c r="B252" s="12"/>
      <c r="C252" s="12"/>
      <c r="D252" s="12"/>
      <c r="E252" s="12"/>
      <c r="F252" s="12"/>
      <c r="G252" s="9"/>
      <c r="H252" s="11"/>
      <c r="I252" s="11"/>
      <c r="J252" s="10"/>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row>
    <row r="253" spans="1:95" ht="16.5" customHeight="1">
      <c r="A253" s="12"/>
      <c r="B253" s="12"/>
      <c r="C253" s="12"/>
      <c r="D253" s="12"/>
      <c r="E253" s="12"/>
      <c r="F253" s="12"/>
      <c r="G253" s="9"/>
      <c r="H253" s="11"/>
      <c r="I253" s="11"/>
      <c r="J253" s="10"/>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row>
    <row r="254" spans="1:95" ht="16.5" customHeight="1">
      <c r="A254" s="12"/>
      <c r="B254" s="12"/>
      <c r="C254" s="12"/>
      <c r="D254" s="12"/>
      <c r="E254" s="12"/>
      <c r="F254" s="12"/>
      <c r="G254" s="9"/>
      <c r="H254" s="11"/>
      <c r="I254" s="11"/>
      <c r="J254" s="10"/>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row>
    <row r="255" spans="1:95" ht="16.5" customHeight="1">
      <c r="A255" s="12"/>
      <c r="B255" s="12"/>
      <c r="C255" s="12"/>
      <c r="D255" s="12"/>
      <c r="E255" s="12"/>
      <c r="F255" s="12"/>
      <c r="G255" s="9"/>
      <c r="H255" s="11"/>
      <c r="I255" s="11"/>
      <c r="J255" s="10"/>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row>
    <row r="256" spans="1:95" ht="16.5" customHeight="1">
      <c r="A256" s="12"/>
      <c r="B256" s="12"/>
      <c r="C256" s="12"/>
      <c r="D256" s="12"/>
      <c r="E256" s="12"/>
      <c r="F256" s="12"/>
      <c r="G256" s="9"/>
      <c r="H256" s="11"/>
      <c r="I256" s="11"/>
      <c r="J256" s="10"/>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row>
    <row r="257" spans="1:95" ht="16.5" customHeight="1">
      <c r="A257" s="12"/>
      <c r="B257" s="12"/>
      <c r="C257" s="12"/>
      <c r="D257" s="12"/>
      <c r="E257" s="12"/>
      <c r="F257" s="12"/>
      <c r="G257" s="9"/>
      <c r="H257" s="11"/>
      <c r="I257" s="11"/>
      <c r="J257" s="10"/>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row>
    <row r="258" spans="1:95" ht="16.5" customHeight="1">
      <c r="A258" s="12"/>
      <c r="B258" s="12"/>
      <c r="C258" s="12"/>
      <c r="D258" s="12"/>
      <c r="E258" s="12"/>
      <c r="F258" s="12"/>
      <c r="G258" s="9"/>
      <c r="H258" s="11"/>
      <c r="I258" s="11"/>
      <c r="J258" s="10"/>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row>
    <row r="259" spans="1:95" ht="16.5" customHeight="1">
      <c r="A259" s="12"/>
      <c r="B259" s="12"/>
      <c r="C259" s="12"/>
      <c r="D259" s="12"/>
      <c r="E259" s="12"/>
      <c r="F259" s="12"/>
      <c r="G259" s="9"/>
      <c r="H259" s="11"/>
      <c r="I259" s="11"/>
      <c r="J259" s="10"/>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row>
    <row r="260" spans="1:95" ht="16.5" customHeight="1">
      <c r="A260" s="12"/>
      <c r="B260" s="12"/>
      <c r="C260" s="12"/>
      <c r="D260" s="12"/>
      <c r="E260" s="12"/>
      <c r="F260" s="12"/>
      <c r="G260" s="9"/>
      <c r="H260" s="11"/>
      <c r="I260" s="11"/>
      <c r="J260" s="10"/>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row>
    <row r="261" spans="1:95" ht="16.5" customHeight="1">
      <c r="A261" s="12"/>
      <c r="B261" s="12"/>
      <c r="C261" s="12"/>
      <c r="D261" s="12"/>
      <c r="E261" s="12"/>
      <c r="F261" s="12"/>
      <c r="G261" s="9"/>
      <c r="H261" s="11"/>
      <c r="I261" s="11"/>
      <c r="J261" s="10"/>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row>
    <row r="262" spans="1:95" ht="16.5" customHeight="1">
      <c r="A262" s="12"/>
      <c r="B262" s="12"/>
      <c r="C262" s="12"/>
      <c r="D262" s="12"/>
      <c r="E262" s="12"/>
      <c r="F262" s="12"/>
      <c r="G262" s="9"/>
      <c r="H262" s="11"/>
      <c r="I262" s="11"/>
      <c r="J262" s="10"/>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row>
    <row r="263" spans="1:95" ht="16.5" customHeight="1">
      <c r="A263" s="12"/>
      <c r="B263" s="12"/>
      <c r="C263" s="12"/>
      <c r="D263" s="12"/>
      <c r="E263" s="12"/>
      <c r="F263" s="12"/>
      <c r="G263" s="9"/>
      <c r="H263" s="11"/>
      <c r="I263" s="11"/>
      <c r="J263" s="10"/>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row>
    <row r="264" spans="1:95" ht="16.5" customHeight="1">
      <c r="A264" s="12"/>
      <c r="B264" s="12"/>
      <c r="C264" s="12"/>
      <c r="D264" s="12"/>
      <c r="E264" s="12"/>
      <c r="F264" s="12"/>
      <c r="G264" s="9"/>
      <c r="H264" s="11"/>
      <c r="I264" s="11"/>
      <c r="J264" s="10"/>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row>
    <row r="265" spans="1:95" ht="16.5" customHeight="1">
      <c r="A265" s="12"/>
      <c r="B265" s="12"/>
      <c r="C265" s="12"/>
      <c r="D265" s="12"/>
      <c r="E265" s="12"/>
      <c r="F265" s="12"/>
      <c r="G265" s="9"/>
      <c r="H265" s="11"/>
      <c r="I265" s="11"/>
      <c r="J265" s="10"/>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row>
    <row r="266" spans="1:95" ht="16.5" customHeight="1">
      <c r="A266" s="12"/>
      <c r="B266" s="12"/>
      <c r="C266" s="12"/>
      <c r="D266" s="12"/>
      <c r="E266" s="12"/>
      <c r="F266" s="12"/>
      <c r="G266" s="9"/>
      <c r="H266" s="11"/>
      <c r="I266" s="11"/>
      <c r="J266" s="10"/>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row>
    <row r="267" spans="1:95" ht="16.5" customHeight="1">
      <c r="A267" s="12"/>
      <c r="B267" s="12"/>
      <c r="C267" s="12"/>
      <c r="D267" s="12"/>
      <c r="E267" s="12"/>
      <c r="F267" s="12"/>
      <c r="G267" s="9"/>
      <c r="H267" s="11"/>
      <c r="I267" s="11"/>
      <c r="J267" s="10"/>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row>
    <row r="268" spans="1:95" ht="16.5" customHeight="1">
      <c r="A268" s="12"/>
      <c r="B268" s="12"/>
      <c r="C268" s="12"/>
      <c r="D268" s="12"/>
      <c r="E268" s="12"/>
      <c r="F268" s="12"/>
      <c r="G268" s="9"/>
      <c r="H268" s="11"/>
      <c r="I268" s="11"/>
      <c r="J268" s="10"/>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row>
    <row r="269" spans="1:95" ht="16.5" customHeight="1">
      <c r="A269" s="12"/>
      <c r="B269" s="12"/>
      <c r="C269" s="12"/>
      <c r="D269" s="12"/>
      <c r="E269" s="12"/>
      <c r="F269" s="12"/>
      <c r="G269" s="9"/>
      <c r="H269" s="11"/>
      <c r="I269" s="11"/>
      <c r="J269" s="10"/>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row>
    <row r="270" spans="1:95" ht="16.5" customHeight="1">
      <c r="A270" s="12"/>
      <c r="B270" s="12"/>
      <c r="C270" s="12"/>
      <c r="D270" s="12"/>
      <c r="E270" s="12"/>
      <c r="F270" s="12"/>
      <c r="G270" s="9"/>
      <c r="H270" s="11"/>
      <c r="I270" s="11"/>
      <c r="J270" s="10"/>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row>
    <row r="271" spans="1:95" ht="16.5" customHeight="1">
      <c r="A271" s="12"/>
      <c r="B271" s="12"/>
      <c r="C271" s="12"/>
      <c r="D271" s="12"/>
      <c r="E271" s="12"/>
      <c r="F271" s="12"/>
      <c r="G271" s="9"/>
      <c r="H271" s="11"/>
      <c r="I271" s="11"/>
      <c r="J271" s="10"/>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row>
    <row r="272" spans="1:95" ht="16.5" customHeight="1">
      <c r="A272" s="12"/>
      <c r="B272" s="12"/>
      <c r="C272" s="12"/>
      <c r="D272" s="12"/>
      <c r="E272" s="12"/>
      <c r="F272" s="12"/>
      <c r="G272" s="9"/>
      <c r="H272" s="11"/>
      <c r="I272" s="11"/>
      <c r="J272" s="10"/>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row>
    <row r="273" spans="1:95" ht="16.5" customHeight="1">
      <c r="A273" s="12"/>
      <c r="B273" s="12"/>
      <c r="C273" s="12"/>
      <c r="D273" s="12"/>
      <c r="E273" s="12"/>
      <c r="F273" s="12"/>
      <c r="G273" s="9"/>
      <c r="H273" s="11"/>
      <c r="I273" s="11"/>
      <c r="J273" s="10"/>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row>
    <row r="274" spans="1:95" ht="16.5" customHeight="1">
      <c r="A274" s="12"/>
      <c r="B274" s="12"/>
      <c r="C274" s="12"/>
      <c r="D274" s="12"/>
      <c r="E274" s="12"/>
      <c r="F274" s="12"/>
      <c r="G274" s="9"/>
      <c r="H274" s="11"/>
      <c r="I274" s="11"/>
      <c r="J274" s="10"/>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row>
    <row r="275" spans="1:95" ht="16.5" customHeight="1">
      <c r="A275" s="12"/>
      <c r="B275" s="12"/>
      <c r="C275" s="12"/>
      <c r="D275" s="12"/>
      <c r="E275" s="12"/>
      <c r="F275" s="12"/>
      <c r="G275" s="9"/>
      <c r="H275" s="11"/>
      <c r="I275" s="11"/>
      <c r="J275" s="10"/>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row>
    <row r="276" spans="1:95" ht="16.5" customHeight="1">
      <c r="A276" s="12"/>
      <c r="B276" s="12"/>
      <c r="C276" s="12"/>
      <c r="D276" s="12"/>
      <c r="E276" s="12"/>
      <c r="F276" s="12"/>
      <c r="G276" s="9"/>
      <c r="H276" s="11"/>
      <c r="I276" s="11"/>
      <c r="J276" s="10"/>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row>
    <row r="277" spans="1:95" ht="16.5" customHeight="1">
      <c r="A277" s="12"/>
      <c r="B277" s="12"/>
      <c r="C277" s="12"/>
      <c r="D277" s="12"/>
      <c r="E277" s="12"/>
      <c r="F277" s="12"/>
      <c r="G277" s="9"/>
      <c r="H277" s="11"/>
      <c r="I277" s="11"/>
      <c r="J277" s="10"/>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row>
    <row r="278" spans="1:95" ht="16.5" customHeight="1">
      <c r="A278" s="12"/>
      <c r="B278" s="12"/>
      <c r="C278" s="12"/>
      <c r="D278" s="12"/>
      <c r="E278" s="12"/>
      <c r="F278" s="12"/>
      <c r="G278" s="9"/>
      <c r="H278" s="11"/>
      <c r="I278" s="11"/>
      <c r="J278" s="10"/>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row>
    <row r="279" spans="1:95" ht="16.5" customHeight="1">
      <c r="A279" s="12"/>
      <c r="B279" s="12"/>
      <c r="C279" s="12"/>
      <c r="D279" s="12"/>
      <c r="E279" s="12"/>
      <c r="F279" s="12"/>
      <c r="G279" s="9"/>
      <c r="H279" s="11"/>
      <c r="I279" s="11"/>
      <c r="J279" s="10"/>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row>
    <row r="280" spans="1:95" ht="16.5" customHeight="1">
      <c r="A280" s="12"/>
      <c r="B280" s="12"/>
      <c r="C280" s="12"/>
      <c r="D280" s="12"/>
      <c r="E280" s="12"/>
      <c r="F280" s="12"/>
      <c r="G280" s="9"/>
      <c r="H280" s="11"/>
      <c r="I280" s="11"/>
      <c r="J280" s="10"/>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row>
    <row r="281" spans="1:95" ht="16.5" customHeight="1">
      <c r="A281" s="12"/>
      <c r="B281" s="12"/>
      <c r="C281" s="12"/>
      <c r="D281" s="12"/>
      <c r="E281" s="12"/>
      <c r="F281" s="12"/>
      <c r="G281" s="9"/>
      <c r="H281" s="11"/>
      <c r="I281" s="11"/>
      <c r="J281" s="10"/>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row>
    <row r="282" spans="1:95" ht="16.5" customHeight="1">
      <c r="A282" s="12"/>
      <c r="B282" s="12"/>
      <c r="C282" s="12"/>
      <c r="D282" s="12"/>
      <c r="E282" s="12"/>
      <c r="F282" s="12"/>
      <c r="G282" s="9"/>
      <c r="H282" s="11"/>
      <c r="I282" s="11"/>
      <c r="J282" s="10"/>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row>
    <row r="283" spans="1:95" ht="16.5" customHeight="1">
      <c r="A283" s="12"/>
      <c r="B283" s="12"/>
      <c r="C283" s="12"/>
      <c r="D283" s="12"/>
      <c r="E283" s="12"/>
      <c r="F283" s="12"/>
      <c r="G283" s="9"/>
      <c r="H283" s="11"/>
      <c r="I283" s="11"/>
      <c r="J283" s="10"/>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row>
    <row r="284" spans="1:95" ht="16.5" customHeight="1">
      <c r="A284" s="12"/>
      <c r="B284" s="12"/>
      <c r="C284" s="12"/>
      <c r="D284" s="12"/>
      <c r="E284" s="12"/>
      <c r="F284" s="12"/>
      <c r="G284" s="9"/>
      <c r="H284" s="11"/>
      <c r="I284" s="11"/>
      <c r="J284" s="10"/>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row>
    <row r="285" spans="1:95" ht="16.5" customHeight="1">
      <c r="A285" s="12"/>
      <c r="B285" s="12"/>
      <c r="C285" s="12"/>
      <c r="D285" s="12"/>
      <c r="E285" s="12"/>
      <c r="F285" s="12"/>
      <c r="G285" s="9"/>
      <c r="H285" s="11"/>
      <c r="I285" s="11"/>
      <c r="J285" s="10"/>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row>
    <row r="286" spans="1:95" ht="16.5" customHeight="1">
      <c r="A286" s="12"/>
      <c r="B286" s="12"/>
      <c r="C286" s="12"/>
      <c r="D286" s="12"/>
      <c r="E286" s="12"/>
      <c r="F286" s="12"/>
      <c r="G286" s="9"/>
      <c r="H286" s="11"/>
      <c r="I286" s="11"/>
      <c r="J286" s="10"/>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row>
    <row r="287" spans="1:95" ht="16.5" customHeight="1">
      <c r="A287" s="12"/>
      <c r="B287" s="12"/>
      <c r="C287" s="12"/>
      <c r="D287" s="12"/>
      <c r="E287" s="12"/>
      <c r="F287" s="12"/>
      <c r="G287" s="9"/>
      <c r="H287" s="11"/>
      <c r="I287" s="11"/>
      <c r="J287" s="10"/>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row>
    <row r="288" spans="1:95" ht="16.5" customHeight="1">
      <c r="A288" s="12"/>
      <c r="B288" s="12"/>
      <c r="C288" s="12"/>
      <c r="D288" s="12"/>
      <c r="E288" s="12"/>
      <c r="F288" s="12"/>
      <c r="G288" s="9"/>
      <c r="H288" s="11"/>
      <c r="I288" s="11"/>
      <c r="J288" s="10"/>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row>
    <row r="289" spans="1:95" ht="16.5" customHeight="1">
      <c r="A289" s="12"/>
      <c r="B289" s="12"/>
      <c r="C289" s="12"/>
      <c r="D289" s="12"/>
      <c r="E289" s="12"/>
      <c r="F289" s="12"/>
      <c r="G289" s="9"/>
      <c r="H289" s="11"/>
      <c r="I289" s="11"/>
      <c r="J289" s="10"/>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row>
    <row r="290" spans="1:95" ht="16.5" customHeight="1">
      <c r="A290" s="12"/>
      <c r="B290" s="12"/>
      <c r="C290" s="12"/>
      <c r="D290" s="12"/>
      <c r="E290" s="12"/>
      <c r="F290" s="12"/>
      <c r="G290" s="9"/>
      <c r="H290" s="11"/>
      <c r="I290" s="11"/>
      <c r="J290" s="10"/>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row>
    <row r="291" spans="1:95" ht="16.5" customHeight="1">
      <c r="A291" s="12"/>
      <c r="B291" s="12"/>
      <c r="C291" s="12"/>
      <c r="D291" s="12"/>
      <c r="E291" s="12"/>
      <c r="F291" s="12"/>
      <c r="G291" s="9"/>
      <c r="H291" s="11"/>
      <c r="I291" s="11"/>
      <c r="J291" s="10"/>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row>
    <row r="292" spans="1:95" ht="16.5" customHeight="1">
      <c r="A292" s="12"/>
      <c r="B292" s="12"/>
      <c r="C292" s="12"/>
      <c r="D292" s="12"/>
      <c r="E292" s="12"/>
      <c r="F292" s="12"/>
      <c r="G292" s="9"/>
      <c r="H292" s="11"/>
      <c r="I292" s="11"/>
      <c r="J292" s="10"/>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row>
    <row r="293" spans="1:95" ht="16.5" customHeight="1">
      <c r="A293" s="12"/>
      <c r="B293" s="12"/>
      <c r="C293" s="12"/>
      <c r="D293" s="12"/>
      <c r="E293" s="12"/>
      <c r="F293" s="12"/>
      <c r="G293" s="9"/>
      <c r="H293" s="11"/>
      <c r="I293" s="11"/>
      <c r="J293" s="10"/>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row>
    <row r="294" spans="1:95" ht="16.5" customHeight="1">
      <c r="A294" s="12"/>
      <c r="B294" s="12"/>
      <c r="C294" s="12"/>
      <c r="D294" s="12"/>
      <c r="E294" s="12"/>
      <c r="F294" s="12"/>
      <c r="G294" s="9"/>
      <c r="H294" s="11"/>
      <c r="I294" s="11"/>
      <c r="J294" s="10"/>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row>
    <row r="295" spans="1:95" ht="16.5" customHeight="1">
      <c r="A295" s="12"/>
      <c r="B295" s="12"/>
      <c r="C295" s="12"/>
      <c r="D295" s="12"/>
      <c r="E295" s="12"/>
      <c r="F295" s="12"/>
      <c r="G295" s="9"/>
      <c r="H295" s="11"/>
      <c r="I295" s="11"/>
      <c r="J295" s="10"/>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row>
    <row r="296" spans="1:95" ht="16.5" customHeight="1">
      <c r="A296" s="12"/>
      <c r="B296" s="12"/>
      <c r="C296" s="12"/>
      <c r="D296" s="12"/>
      <c r="E296" s="12"/>
      <c r="F296" s="12"/>
      <c r="G296" s="9"/>
      <c r="H296" s="11"/>
      <c r="I296" s="11"/>
      <c r="J296" s="10"/>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row>
    <row r="297" spans="1:95" ht="16.5" customHeight="1">
      <c r="A297" s="12"/>
      <c r="B297" s="12"/>
      <c r="C297" s="12"/>
      <c r="D297" s="12"/>
      <c r="E297" s="12"/>
      <c r="F297" s="12"/>
      <c r="G297" s="9"/>
      <c r="H297" s="11"/>
      <c r="I297" s="11"/>
      <c r="J297" s="10"/>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row>
    <row r="298" spans="1:95" ht="16.5" customHeight="1">
      <c r="A298" s="12"/>
      <c r="B298" s="12"/>
      <c r="C298" s="12"/>
      <c r="D298" s="12"/>
      <c r="E298" s="12"/>
      <c r="F298" s="12"/>
      <c r="G298" s="9"/>
      <c r="H298" s="11"/>
      <c r="I298" s="11"/>
      <c r="J298" s="10"/>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row>
    <row r="299" spans="1:95" ht="16.5" customHeight="1">
      <c r="A299" s="12"/>
      <c r="B299" s="12"/>
      <c r="C299" s="12"/>
      <c r="D299" s="12"/>
      <c r="E299" s="12"/>
      <c r="F299" s="12"/>
      <c r="G299" s="9"/>
      <c r="H299" s="11"/>
      <c r="I299" s="11"/>
      <c r="J299" s="10"/>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row>
    <row r="300" spans="1:95" ht="16.5" customHeight="1">
      <c r="A300" s="12"/>
      <c r="B300" s="12"/>
      <c r="C300" s="12"/>
      <c r="D300" s="12"/>
      <c r="E300" s="12"/>
      <c r="F300" s="12"/>
      <c r="G300" s="9"/>
      <c r="H300" s="11"/>
      <c r="I300" s="11"/>
      <c r="J300" s="10"/>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row>
    <row r="301" spans="1:95" ht="16.5" customHeight="1">
      <c r="A301" s="12"/>
      <c r="B301" s="12"/>
      <c r="C301" s="12"/>
      <c r="D301" s="12"/>
      <c r="E301" s="12"/>
      <c r="F301" s="12"/>
      <c r="G301" s="9"/>
      <c r="H301" s="11"/>
      <c r="I301" s="11"/>
      <c r="J301" s="10"/>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row>
    <row r="302" spans="1:95" ht="16.5" customHeight="1">
      <c r="A302" s="12"/>
      <c r="B302" s="12"/>
      <c r="C302" s="12"/>
      <c r="D302" s="12"/>
      <c r="E302" s="12"/>
      <c r="F302" s="12"/>
      <c r="G302" s="9"/>
      <c r="H302" s="11"/>
      <c r="I302" s="11"/>
      <c r="J302" s="10"/>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row>
    <row r="303" spans="1:95" ht="16.5" customHeight="1">
      <c r="A303" s="12"/>
      <c r="B303" s="12"/>
      <c r="C303" s="12"/>
      <c r="D303" s="12"/>
      <c r="E303" s="12"/>
      <c r="F303" s="12"/>
      <c r="G303" s="9"/>
      <c r="H303" s="11"/>
      <c r="I303" s="11"/>
      <c r="J303" s="10"/>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row>
    <row r="304" spans="1:95" ht="16.5" customHeight="1">
      <c r="A304" s="12"/>
      <c r="B304" s="12"/>
      <c r="C304" s="12"/>
      <c r="D304" s="12"/>
      <c r="E304" s="12"/>
      <c r="F304" s="12"/>
      <c r="G304" s="9"/>
      <c r="H304" s="11"/>
      <c r="I304" s="11"/>
      <c r="J304" s="10"/>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row>
    <row r="305" spans="1:95" ht="16.5" customHeight="1">
      <c r="A305" s="12"/>
      <c r="B305" s="12"/>
      <c r="C305" s="12"/>
      <c r="D305" s="12"/>
      <c r="E305" s="12"/>
      <c r="F305" s="12"/>
      <c r="G305" s="9"/>
      <c r="H305" s="11"/>
      <c r="I305" s="11"/>
      <c r="J305" s="10"/>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row>
    <row r="306" spans="1:95" ht="16.5" customHeight="1">
      <c r="A306" s="12"/>
      <c r="B306" s="12"/>
      <c r="C306" s="12"/>
      <c r="D306" s="12"/>
      <c r="E306" s="12"/>
      <c r="F306" s="12"/>
      <c r="G306" s="9"/>
      <c r="H306" s="11"/>
      <c r="I306" s="11"/>
      <c r="J306" s="10"/>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row>
    <row r="307" spans="1:95" ht="16.5" customHeight="1">
      <c r="A307" s="12"/>
      <c r="B307" s="12"/>
      <c r="C307" s="12"/>
      <c r="D307" s="12"/>
      <c r="E307" s="12"/>
      <c r="F307" s="12"/>
      <c r="G307" s="9"/>
      <c r="H307" s="11"/>
      <c r="I307" s="11"/>
      <c r="J307" s="10"/>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row>
    <row r="308" spans="1:95" ht="16.5" customHeight="1">
      <c r="A308" s="12"/>
      <c r="B308" s="12"/>
      <c r="C308" s="12"/>
      <c r="D308" s="12"/>
      <c r="E308" s="12"/>
      <c r="F308" s="12"/>
      <c r="G308" s="9"/>
      <c r="H308" s="11"/>
      <c r="I308" s="11"/>
      <c r="J308" s="10"/>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row>
    <row r="309" spans="1:95" ht="15" customHeight="1">
      <c r="A309" s="12"/>
      <c r="B309" s="12"/>
      <c r="C309" s="12"/>
      <c r="D309" s="12"/>
      <c r="E309" s="12"/>
      <c r="F309" s="12"/>
      <c r="G309" s="9"/>
      <c r="H309" s="11"/>
      <c r="I309" s="11"/>
      <c r="J309" s="10"/>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row>
    <row r="310" spans="1:95" ht="15" customHeight="1">
      <c r="A310" s="12"/>
      <c r="B310" s="12"/>
      <c r="C310" s="12"/>
      <c r="D310" s="12"/>
      <c r="E310" s="12"/>
      <c r="F310" s="12"/>
      <c r="G310" s="9"/>
      <c r="H310" s="11"/>
      <c r="I310" s="11"/>
      <c r="J310" s="10"/>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row>
    <row r="311" spans="1:95" ht="15" customHeight="1">
      <c r="A311" s="12"/>
      <c r="B311" s="12"/>
      <c r="C311" s="12"/>
      <c r="D311" s="12"/>
      <c r="E311" s="12"/>
      <c r="F311" s="12"/>
      <c r="G311" s="9"/>
      <c r="H311" s="11"/>
      <c r="I311" s="11"/>
      <c r="J311" s="10"/>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row>
    <row r="312" spans="1:95" ht="15" customHeight="1">
      <c r="A312" s="12"/>
      <c r="B312" s="12"/>
      <c r="C312" s="12"/>
      <c r="D312" s="12"/>
      <c r="E312" s="12"/>
      <c r="F312" s="12"/>
      <c r="G312" s="9"/>
      <c r="H312" s="11"/>
      <c r="I312" s="11"/>
      <c r="J312" s="10"/>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row>
    <row r="313" spans="1:95" ht="15" customHeight="1">
      <c r="A313" s="12"/>
      <c r="B313" s="12"/>
      <c r="C313" s="12"/>
      <c r="D313" s="12"/>
      <c r="E313" s="12"/>
      <c r="F313" s="12"/>
      <c r="G313" s="9"/>
      <c r="H313" s="11"/>
      <c r="I313" s="11"/>
      <c r="J313" s="10"/>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row>
    <row r="314" spans="1:95" ht="15" customHeight="1">
      <c r="A314" s="12"/>
      <c r="B314" s="12"/>
      <c r="C314" s="12"/>
      <c r="D314" s="12"/>
      <c r="E314" s="12"/>
      <c r="F314" s="12"/>
      <c r="G314" s="9"/>
      <c r="H314" s="11"/>
      <c r="I314" s="11"/>
      <c r="J314" s="10"/>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row>
    <row r="315" spans="1:95" ht="15" customHeight="1">
      <c r="A315" s="12"/>
      <c r="B315" s="12"/>
      <c r="C315" s="12"/>
      <c r="D315" s="12"/>
      <c r="E315" s="12"/>
      <c r="F315" s="12"/>
      <c r="G315" s="9"/>
      <c r="H315" s="11"/>
      <c r="I315" s="11"/>
      <c r="J315" s="10"/>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row>
    <row r="316" spans="1:95" ht="15" customHeight="1">
      <c r="A316" s="12"/>
      <c r="B316" s="12"/>
      <c r="C316" s="12"/>
      <c r="D316" s="12"/>
      <c r="E316" s="12"/>
      <c r="F316" s="12"/>
      <c r="G316" s="9"/>
      <c r="H316" s="11"/>
      <c r="I316" s="11"/>
      <c r="J316" s="10"/>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row>
    <row r="317" spans="1:95" ht="15" customHeight="1">
      <c r="A317" s="12"/>
      <c r="B317" s="12"/>
      <c r="C317" s="12"/>
      <c r="D317" s="12"/>
      <c r="E317" s="12"/>
      <c r="F317" s="12"/>
      <c r="G317" s="9"/>
      <c r="H317" s="11"/>
      <c r="I317" s="11"/>
      <c r="J317" s="10"/>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row>
    <row r="318" spans="1:95" ht="15" customHeight="1">
      <c r="A318" s="12"/>
      <c r="B318" s="12"/>
      <c r="C318" s="12"/>
      <c r="D318" s="12"/>
      <c r="E318" s="12"/>
      <c r="F318" s="12"/>
      <c r="G318" s="9"/>
      <c r="H318" s="11"/>
      <c r="I318" s="11"/>
      <c r="J318" s="10"/>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row>
    <row r="319" spans="1:95" ht="15" customHeight="1">
      <c r="A319" s="12"/>
      <c r="B319" s="12"/>
      <c r="C319" s="12"/>
      <c r="D319" s="12"/>
      <c r="E319" s="12"/>
      <c r="F319" s="12"/>
      <c r="G319" s="9"/>
      <c r="H319" s="11"/>
      <c r="I319" s="11"/>
      <c r="J319" s="10"/>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row>
    <row r="320" spans="1:95" ht="15" customHeight="1">
      <c r="A320" s="12"/>
      <c r="B320" s="12"/>
      <c r="C320" s="12"/>
      <c r="D320" s="12"/>
      <c r="E320" s="12"/>
      <c r="F320" s="12"/>
      <c r="G320" s="9"/>
      <c r="H320" s="11"/>
      <c r="I320" s="11"/>
      <c r="J320" s="10"/>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row>
  </sheetData>
  <mergeCells count="1062">
    <mergeCell ref="BU109:BU112"/>
    <mergeCell ref="BK109:BK112"/>
    <mergeCell ref="BL109:BL112"/>
    <mergeCell ref="BM109:BM112"/>
    <mergeCell ref="BN109:BN112"/>
    <mergeCell ref="AD109:AD112"/>
    <mergeCell ref="AE109:AE112"/>
    <mergeCell ref="AF109:AF112"/>
    <mergeCell ref="AG109:AG112"/>
    <mergeCell ref="AH109:AH112"/>
    <mergeCell ref="A109:A112"/>
    <mergeCell ref="K109:K112"/>
    <mergeCell ref="L109:L112"/>
    <mergeCell ref="M109:M112"/>
    <mergeCell ref="N109:N112"/>
    <mergeCell ref="J109:J112"/>
    <mergeCell ref="O109:O112"/>
    <mergeCell ref="P109:P112"/>
    <mergeCell ref="X109:X112"/>
    <mergeCell ref="Y109:Y112"/>
    <mergeCell ref="Z109:Z112"/>
    <mergeCell ref="AA109:AA112"/>
    <mergeCell ref="AB109:AB112"/>
    <mergeCell ref="S109:S112"/>
    <mergeCell ref="T109:T112"/>
    <mergeCell ref="U109:U112"/>
    <mergeCell ref="V109:V112"/>
    <mergeCell ref="W109:W112"/>
    <mergeCell ref="AC109:AC112"/>
    <mergeCell ref="R109:R112"/>
    <mergeCell ref="E58:E60"/>
    <mergeCell ref="B109:B112"/>
    <mergeCell ref="C109:C112"/>
    <mergeCell ref="D109:D112"/>
    <mergeCell ref="E109:E112"/>
    <mergeCell ref="F109:F112"/>
    <mergeCell ref="G109:G112"/>
    <mergeCell ref="H109:H112"/>
    <mergeCell ref="BI109:BI112"/>
    <mergeCell ref="BJ109:BJ112"/>
    <mergeCell ref="BL102:BL104"/>
    <mergeCell ref="C98:C101"/>
    <mergeCell ref="D98:D101"/>
    <mergeCell ref="E98:E101"/>
    <mergeCell ref="F98:F101"/>
    <mergeCell ref="G98:G101"/>
    <mergeCell ref="V98:V101"/>
    <mergeCell ref="W98:W101"/>
    <mergeCell ref="X98:X101"/>
    <mergeCell ref="Y98:Y101"/>
    <mergeCell ref="Z98:Z101"/>
    <mergeCell ref="Q98:Q101"/>
    <mergeCell ref="R98:R101"/>
    <mergeCell ref="S98:S101"/>
    <mergeCell ref="T98:T101"/>
    <mergeCell ref="E102:E104"/>
    <mergeCell ref="H102:H104"/>
    <mergeCell ref="AF102:AF104"/>
    <mergeCell ref="BL98:BL101"/>
    <mergeCell ref="AJ105:AJ108"/>
    <mergeCell ref="V102:V104"/>
    <mergeCell ref="W102:W104"/>
    <mergeCell ref="BM98:BM101"/>
    <mergeCell ref="A98:A101"/>
    <mergeCell ref="BK98:BK101"/>
    <mergeCell ref="BI102:BI104"/>
    <mergeCell ref="BJ102:BJ104"/>
    <mergeCell ref="BK102:BK104"/>
    <mergeCell ref="A102:A104"/>
    <mergeCell ref="B105:B108"/>
    <mergeCell ref="C105:C108"/>
    <mergeCell ref="D105:D108"/>
    <mergeCell ref="A105:A108"/>
    <mergeCell ref="C102:C104"/>
    <mergeCell ref="D102:D104"/>
    <mergeCell ref="B102:B104"/>
    <mergeCell ref="AB105:AB108"/>
    <mergeCell ref="AC105:AC108"/>
    <mergeCell ref="K105:K108"/>
    <mergeCell ref="E105:E108"/>
    <mergeCell ref="B98:B101"/>
    <mergeCell ref="AH105:AH108"/>
    <mergeCell ref="R105:R108"/>
    <mergeCell ref="S105:S108"/>
    <mergeCell ref="T105:T108"/>
    <mergeCell ref="U105:U108"/>
    <mergeCell ref="BK105:BK108"/>
    <mergeCell ref="BL105:BL108"/>
    <mergeCell ref="O98:O101"/>
    <mergeCell ref="P98:P101"/>
    <mergeCell ref="AH102:AH104"/>
    <mergeCell ref="AI102:AI104"/>
    <mergeCell ref="AJ102:AJ104"/>
    <mergeCell ref="AI105:AI108"/>
    <mergeCell ref="X102:X104"/>
    <mergeCell ref="BM102:BM104"/>
    <mergeCell ref="BM105:BM108"/>
    <mergeCell ref="BI105:BI108"/>
    <mergeCell ref="BJ105:BJ108"/>
    <mergeCell ref="BF98:BF101"/>
    <mergeCell ref="BG98:BG101"/>
    <mergeCell ref="BH98:BH101"/>
    <mergeCell ref="BI98:BI101"/>
    <mergeCell ref="BJ98:BJ101"/>
    <mergeCell ref="H98:H101"/>
    <mergeCell ref="J98:J101"/>
    <mergeCell ref="K98:K101"/>
    <mergeCell ref="L98:L101"/>
    <mergeCell ref="M98:M101"/>
    <mergeCell ref="N98:N101"/>
    <mergeCell ref="AH98:AH101"/>
    <mergeCell ref="AI98:AI101"/>
    <mergeCell ref="AJ98:AJ101"/>
    <mergeCell ref="H105:H108"/>
    <mergeCell ref="J105:J108"/>
    <mergeCell ref="V105:V108"/>
    <mergeCell ref="W105:W108"/>
    <mergeCell ref="X105:X108"/>
    <mergeCell ref="Y105:Y108"/>
    <mergeCell ref="L102:L104"/>
    <mergeCell ref="M102:M104"/>
    <mergeCell ref="N102:N104"/>
    <mergeCell ref="O102:O104"/>
    <mergeCell ref="P102:P104"/>
    <mergeCell ref="U98:U101"/>
    <mergeCell ref="AF98:AF101"/>
    <mergeCell ref="AA98:AA101"/>
    <mergeCell ref="AB98:AB101"/>
    <mergeCell ref="AC98:AC101"/>
    <mergeCell ref="AD98:AD101"/>
    <mergeCell ref="AE98:AE101"/>
    <mergeCell ref="AJ109:AJ112"/>
    <mergeCell ref="AA102:AA104"/>
    <mergeCell ref="AB102:AB104"/>
    <mergeCell ref="AC102:AC104"/>
    <mergeCell ref="F102:F104"/>
    <mergeCell ref="G102:G104"/>
    <mergeCell ref="J102:J104"/>
    <mergeCell ref="K102:K104"/>
    <mergeCell ref="Y102:Y104"/>
    <mergeCell ref="Z102:Z104"/>
    <mergeCell ref="Q102:Q104"/>
    <mergeCell ref="R102:R104"/>
    <mergeCell ref="S102:S104"/>
    <mergeCell ref="T102:T104"/>
    <mergeCell ref="U102:U104"/>
    <mergeCell ref="AI109:AI112"/>
    <mergeCell ref="F105:F108"/>
    <mergeCell ref="G105:G108"/>
    <mergeCell ref="Z105:Z108"/>
    <mergeCell ref="AA105:AA108"/>
    <mergeCell ref="L105:L108"/>
    <mergeCell ref="M105:M108"/>
    <mergeCell ref="N105:N108"/>
    <mergeCell ref="O105:O108"/>
    <mergeCell ref="P105:P108"/>
    <mergeCell ref="Q105:Q108"/>
    <mergeCell ref="Q109:Q112"/>
    <mergeCell ref="AD105:AD108"/>
    <mergeCell ref="AE105:AE108"/>
    <mergeCell ref="AF105:AF108"/>
    <mergeCell ref="AD102:AD104"/>
    <mergeCell ref="AE102:AE104"/>
    <mergeCell ref="BI94:BI97"/>
    <mergeCell ref="BJ94:BJ97"/>
    <mergeCell ref="BK94:BK97"/>
    <mergeCell ref="BL94:BL97"/>
    <mergeCell ref="BM94:BM97"/>
    <mergeCell ref="AH94:AH97"/>
    <mergeCell ref="AI94:AI97"/>
    <mergeCell ref="AJ94:AJ97"/>
    <mergeCell ref="BF94:BF97"/>
    <mergeCell ref="BG94:BG97"/>
    <mergeCell ref="AL40:AL41"/>
    <mergeCell ref="BU77:BU79"/>
    <mergeCell ref="BO77:BO79"/>
    <mergeCell ref="BP77:BP79"/>
    <mergeCell ref="BQ77:BQ79"/>
    <mergeCell ref="BR77:BR79"/>
    <mergeCell ref="BS77:BS79"/>
    <mergeCell ref="BT77:BT79"/>
    <mergeCell ref="BI77:BI81"/>
    <mergeCell ref="BJ77:BJ81"/>
    <mergeCell ref="BG88:BG92"/>
    <mergeCell ref="BH88:BH92"/>
    <mergeCell ref="BI88:BI92"/>
    <mergeCell ref="BJ88:BJ92"/>
    <mergeCell ref="BK88:BK92"/>
    <mergeCell ref="BL88:BL92"/>
    <mergeCell ref="BM88:BM92"/>
    <mergeCell ref="A94:A97"/>
    <mergeCell ref="B94:B97"/>
    <mergeCell ref="C94:C97"/>
    <mergeCell ref="D94:D97"/>
    <mergeCell ref="G94:G97"/>
    <mergeCell ref="H94:H97"/>
    <mergeCell ref="J94:J97"/>
    <mergeCell ref="K94:K97"/>
    <mergeCell ref="L94:L97"/>
    <mergeCell ref="M94:M97"/>
    <mergeCell ref="N94:N97"/>
    <mergeCell ref="O94:O97"/>
    <mergeCell ref="P94:P97"/>
    <mergeCell ref="Q94:Q97"/>
    <mergeCell ref="R94:R97"/>
    <mergeCell ref="S94:S97"/>
    <mergeCell ref="T94:T97"/>
    <mergeCell ref="U94:U97"/>
    <mergeCell ref="V94:V97"/>
    <mergeCell ref="W94:W97"/>
    <mergeCell ref="X94:X97"/>
    <mergeCell ref="Y94:Y97"/>
    <mergeCell ref="Z94:Z97"/>
    <mergeCell ref="BH94:BH97"/>
    <mergeCell ref="AA94:AA97"/>
    <mergeCell ref="T88:T92"/>
    <mergeCell ref="U88:U92"/>
    <mergeCell ref="V88:V92"/>
    <mergeCell ref="W88:W92"/>
    <mergeCell ref="X88:X92"/>
    <mergeCell ref="Y88:Y92"/>
    <mergeCell ref="Z88:Z92"/>
    <mergeCell ref="AA88:AA92"/>
    <mergeCell ref="AB88:AB92"/>
    <mergeCell ref="AC88:AC92"/>
    <mergeCell ref="AD88:AD92"/>
    <mergeCell ref="AE88:AE92"/>
    <mergeCell ref="AF88:AF92"/>
    <mergeCell ref="AH88:AH92"/>
    <mergeCell ref="AI88:AI92"/>
    <mergeCell ref="AJ88:AJ92"/>
    <mergeCell ref="BF88:BF92"/>
    <mergeCell ref="AB94:AB97"/>
    <mergeCell ref="AC94:AC97"/>
    <mergeCell ref="AD94:AD97"/>
    <mergeCell ref="AE94:AE97"/>
    <mergeCell ref="AF94:AF97"/>
    <mergeCell ref="AF82:AF86"/>
    <mergeCell ref="BL82:BL86"/>
    <mergeCell ref="BM82:BM86"/>
    <mergeCell ref="A88:A92"/>
    <mergeCell ref="B88:B92"/>
    <mergeCell ref="C88:C92"/>
    <mergeCell ref="D88:D92"/>
    <mergeCell ref="G88:G92"/>
    <mergeCell ref="AH82:AH86"/>
    <mergeCell ref="AI82:AI86"/>
    <mergeCell ref="AJ82:AJ86"/>
    <mergeCell ref="BI82:BI86"/>
    <mergeCell ref="BJ82:BJ86"/>
    <mergeCell ref="BK82:BK86"/>
    <mergeCell ref="J82:J86"/>
    <mergeCell ref="K82:K86"/>
    <mergeCell ref="L82:L86"/>
    <mergeCell ref="M82:M86"/>
    <mergeCell ref="N82:N86"/>
    <mergeCell ref="BF82:BF86"/>
    <mergeCell ref="BG82:BG86"/>
    <mergeCell ref="H88:H92"/>
    <mergeCell ref="J88:J92"/>
    <mergeCell ref="K88:K92"/>
    <mergeCell ref="L88:L92"/>
    <mergeCell ref="M88:M92"/>
    <mergeCell ref="N88:N92"/>
    <mergeCell ref="O88:O92"/>
    <mergeCell ref="P88:P92"/>
    <mergeCell ref="Q88:Q92"/>
    <mergeCell ref="R88:R92"/>
    <mergeCell ref="S88:S92"/>
    <mergeCell ref="BL77:BL81"/>
    <mergeCell ref="BM77:BM81"/>
    <mergeCell ref="AH77:AH81"/>
    <mergeCell ref="AI77:AI81"/>
    <mergeCell ref="AJ77:AJ81"/>
    <mergeCell ref="BF77:BF81"/>
    <mergeCell ref="BG77:BG81"/>
    <mergeCell ref="BH77:BH81"/>
    <mergeCell ref="H82:H86"/>
    <mergeCell ref="A82:A86"/>
    <mergeCell ref="B82:B86"/>
    <mergeCell ref="C82:C86"/>
    <mergeCell ref="D82:D86"/>
    <mergeCell ref="G82:G86"/>
    <mergeCell ref="O82:O86"/>
    <mergeCell ref="P82:P86"/>
    <mergeCell ref="Q82:Q86"/>
    <mergeCell ref="R82:R86"/>
    <mergeCell ref="S82:S86"/>
    <mergeCell ref="T82:T86"/>
    <mergeCell ref="U82:U86"/>
    <mergeCell ref="V82:V86"/>
    <mergeCell ref="W82:W86"/>
    <mergeCell ref="X82:X86"/>
    <mergeCell ref="Y82:Y86"/>
    <mergeCell ref="Z82:Z86"/>
    <mergeCell ref="BH82:BH86"/>
    <mergeCell ref="AA82:AA86"/>
    <mergeCell ref="AB82:AB86"/>
    <mergeCell ref="AC82:AC86"/>
    <mergeCell ref="AD82:AD86"/>
    <mergeCell ref="AE82:AE86"/>
    <mergeCell ref="BM74:BM76"/>
    <mergeCell ref="A77:A81"/>
    <mergeCell ref="B77:B81"/>
    <mergeCell ref="C77:C81"/>
    <mergeCell ref="D77:D81"/>
    <mergeCell ref="F77:F81"/>
    <mergeCell ref="G77:G81"/>
    <mergeCell ref="H77:H81"/>
    <mergeCell ref="J77:J81"/>
    <mergeCell ref="K77:K81"/>
    <mergeCell ref="L77:L81"/>
    <mergeCell ref="M77:M81"/>
    <mergeCell ref="N77:N81"/>
    <mergeCell ref="O77:O81"/>
    <mergeCell ref="P77:P81"/>
    <mergeCell ref="Q77:Q81"/>
    <mergeCell ref="R77:R81"/>
    <mergeCell ref="S77:S81"/>
    <mergeCell ref="T77:T81"/>
    <mergeCell ref="U77:U81"/>
    <mergeCell ref="V77:V81"/>
    <mergeCell ref="W77:W81"/>
    <mergeCell ref="X77:X81"/>
    <mergeCell ref="Y77:Y81"/>
    <mergeCell ref="Z77:Z81"/>
    <mergeCell ref="AA77:AA81"/>
    <mergeCell ref="AB77:AB81"/>
    <mergeCell ref="AC77:AC81"/>
    <mergeCell ref="AD77:AD81"/>
    <mergeCell ref="AE77:AE81"/>
    <mergeCell ref="AF77:AF81"/>
    <mergeCell ref="BK77:BK81"/>
    <mergeCell ref="Z74:Z76"/>
    <mergeCell ref="AA74:AA76"/>
    <mergeCell ref="AB74:AB76"/>
    <mergeCell ref="AC74:AC76"/>
    <mergeCell ref="AD74:AD76"/>
    <mergeCell ref="AE74:AE76"/>
    <mergeCell ref="AF74:AF76"/>
    <mergeCell ref="AH74:AH76"/>
    <mergeCell ref="AI74:AI76"/>
    <mergeCell ref="AJ74:AJ76"/>
    <mergeCell ref="BF74:BF76"/>
    <mergeCell ref="BG74:BG76"/>
    <mergeCell ref="BH74:BH76"/>
    <mergeCell ref="BI74:BI76"/>
    <mergeCell ref="BJ74:BJ76"/>
    <mergeCell ref="BK74:BK76"/>
    <mergeCell ref="BL74:BL76"/>
    <mergeCell ref="H74:H76"/>
    <mergeCell ref="BL67:BL71"/>
    <mergeCell ref="BM67:BM71"/>
    <mergeCell ref="AJ67:AJ71"/>
    <mergeCell ref="BF67:BF71"/>
    <mergeCell ref="BG67:BG71"/>
    <mergeCell ref="BH67:BH71"/>
    <mergeCell ref="BI67:BI71"/>
    <mergeCell ref="BJ67:BJ71"/>
    <mergeCell ref="AC67:AC71"/>
    <mergeCell ref="A74:A76"/>
    <mergeCell ref="B74:B76"/>
    <mergeCell ref="C74:C76"/>
    <mergeCell ref="D74:D76"/>
    <mergeCell ref="F74:F76"/>
    <mergeCell ref="G74:G76"/>
    <mergeCell ref="J74:J76"/>
    <mergeCell ref="K74:K76"/>
    <mergeCell ref="L74:L76"/>
    <mergeCell ref="M74:M76"/>
    <mergeCell ref="N74:N76"/>
    <mergeCell ref="O74:O76"/>
    <mergeCell ref="P74:P76"/>
    <mergeCell ref="Q74:Q76"/>
    <mergeCell ref="R74:R76"/>
    <mergeCell ref="S74:S76"/>
    <mergeCell ref="T74:T76"/>
    <mergeCell ref="U74:U76"/>
    <mergeCell ref="V74:V76"/>
    <mergeCell ref="W74:W76"/>
    <mergeCell ref="X74:X76"/>
    <mergeCell ref="Y74:Y76"/>
    <mergeCell ref="O67:O71"/>
    <mergeCell ref="P67:P71"/>
    <mergeCell ref="AB67:AB71"/>
    <mergeCell ref="Q67:Q71"/>
    <mergeCell ref="R67:R71"/>
    <mergeCell ref="S67:S71"/>
    <mergeCell ref="T67:T71"/>
    <mergeCell ref="U67:U71"/>
    <mergeCell ref="V67:V71"/>
    <mergeCell ref="AD67:AD71"/>
    <mergeCell ref="AE67:AE71"/>
    <mergeCell ref="AF67:AF71"/>
    <mergeCell ref="AH67:AH71"/>
    <mergeCell ref="AI67:AI71"/>
    <mergeCell ref="W67:W71"/>
    <mergeCell ref="X67:X71"/>
    <mergeCell ref="Y67:Y71"/>
    <mergeCell ref="Z67:Z71"/>
    <mergeCell ref="AA67:AA71"/>
    <mergeCell ref="BI65:BI66"/>
    <mergeCell ref="BJ65:BJ66"/>
    <mergeCell ref="AC65:AC66"/>
    <mergeCell ref="AD65:AD66"/>
    <mergeCell ref="AE65:AE66"/>
    <mergeCell ref="AF65:AF66"/>
    <mergeCell ref="AH65:AH66"/>
    <mergeCell ref="AI65:AI66"/>
    <mergeCell ref="BK67:BK71"/>
    <mergeCell ref="BL65:BL66"/>
    <mergeCell ref="BM65:BM66"/>
    <mergeCell ref="A67:A71"/>
    <mergeCell ref="B67:B71"/>
    <mergeCell ref="C67:C71"/>
    <mergeCell ref="D67:D71"/>
    <mergeCell ref="G67:G71"/>
    <mergeCell ref="H67:H71"/>
    <mergeCell ref="J67:J71"/>
    <mergeCell ref="BK65:BK66"/>
    <mergeCell ref="V65:V66"/>
    <mergeCell ref="K65:K66"/>
    <mergeCell ref="L65:L66"/>
    <mergeCell ref="M65:M66"/>
    <mergeCell ref="N65:N66"/>
    <mergeCell ref="O65:O66"/>
    <mergeCell ref="P65:P66"/>
    <mergeCell ref="AJ65:AJ66"/>
    <mergeCell ref="BF65:BF66"/>
    <mergeCell ref="K67:K71"/>
    <mergeCell ref="L67:L71"/>
    <mergeCell ref="M67:M71"/>
    <mergeCell ref="N67:N71"/>
    <mergeCell ref="AF61:AF64"/>
    <mergeCell ref="AH61:AH64"/>
    <mergeCell ref="AI61:AI64"/>
    <mergeCell ref="AJ61:AJ64"/>
    <mergeCell ref="BM61:BM64"/>
    <mergeCell ref="A65:A66"/>
    <mergeCell ref="B65:B66"/>
    <mergeCell ref="C65:C66"/>
    <mergeCell ref="D65:D66"/>
    <mergeCell ref="G65:G66"/>
    <mergeCell ref="H65:H66"/>
    <mergeCell ref="I65:I66"/>
    <mergeCell ref="J65:J66"/>
    <mergeCell ref="BF61:BF64"/>
    <mergeCell ref="Q65:Q66"/>
    <mergeCell ref="R65:R66"/>
    <mergeCell ref="S65:S66"/>
    <mergeCell ref="T65:T66"/>
    <mergeCell ref="U65:U66"/>
    <mergeCell ref="BL61:BL64"/>
    <mergeCell ref="BG61:BG64"/>
    <mergeCell ref="BH61:BH64"/>
    <mergeCell ref="BI61:BI64"/>
    <mergeCell ref="BJ61:BJ64"/>
    <mergeCell ref="W65:W66"/>
    <mergeCell ref="X65:X66"/>
    <mergeCell ref="Y65:Y66"/>
    <mergeCell ref="Z65:Z66"/>
    <mergeCell ref="AA65:AA66"/>
    <mergeCell ref="AB65:AB66"/>
    <mergeCell ref="BG65:BG66"/>
    <mergeCell ref="BH65:BH66"/>
    <mergeCell ref="BK58:BK60"/>
    <mergeCell ref="BL58:BL60"/>
    <mergeCell ref="BM58:BM60"/>
    <mergeCell ref="A61:A64"/>
    <mergeCell ref="B61:B64"/>
    <mergeCell ref="C61:C64"/>
    <mergeCell ref="D61:D64"/>
    <mergeCell ref="G61:G64"/>
    <mergeCell ref="H61:H64"/>
    <mergeCell ref="J61:J64"/>
    <mergeCell ref="K61:K64"/>
    <mergeCell ref="L61:L64"/>
    <mergeCell ref="M61:M64"/>
    <mergeCell ref="N61:N64"/>
    <mergeCell ref="O61:O64"/>
    <mergeCell ref="P61:P64"/>
    <mergeCell ref="Q61:Q64"/>
    <mergeCell ref="R61:R64"/>
    <mergeCell ref="S61:S64"/>
    <mergeCell ref="T61:T64"/>
    <mergeCell ref="U61:U64"/>
    <mergeCell ref="V61:V64"/>
    <mergeCell ref="W61:W64"/>
    <mergeCell ref="X61:X64"/>
    <mergeCell ref="Y61:Y64"/>
    <mergeCell ref="Z61:Z64"/>
    <mergeCell ref="AA61:AA64"/>
    <mergeCell ref="AB61:AB64"/>
    <mergeCell ref="AC61:AC64"/>
    <mergeCell ref="BK61:BK64"/>
    <mergeCell ref="AD61:AD64"/>
    <mergeCell ref="AE61:AE64"/>
    <mergeCell ref="X58:X60"/>
    <mergeCell ref="Y58:Y60"/>
    <mergeCell ref="Z58:Z60"/>
    <mergeCell ref="AA58:AA60"/>
    <mergeCell ref="AB58:AB60"/>
    <mergeCell ref="AC58:AC60"/>
    <mergeCell ref="AD58:AD60"/>
    <mergeCell ref="AE58:AE60"/>
    <mergeCell ref="AF58:AF60"/>
    <mergeCell ref="AH58:AH60"/>
    <mergeCell ref="AI58:AI60"/>
    <mergeCell ref="AJ58:AJ60"/>
    <mergeCell ref="BF58:BF60"/>
    <mergeCell ref="BG58:BG60"/>
    <mergeCell ref="BH58:BH60"/>
    <mergeCell ref="BI58:BI60"/>
    <mergeCell ref="BJ58:BJ60"/>
    <mergeCell ref="BM54:BM57"/>
    <mergeCell ref="A58:A60"/>
    <mergeCell ref="B58:B60"/>
    <mergeCell ref="C58:C60"/>
    <mergeCell ref="D58:D60"/>
    <mergeCell ref="G58:G60"/>
    <mergeCell ref="H58:H60"/>
    <mergeCell ref="J58:J60"/>
    <mergeCell ref="K58:K60"/>
    <mergeCell ref="BF54:BF57"/>
    <mergeCell ref="BL54:BL57"/>
    <mergeCell ref="W54:W57"/>
    <mergeCell ref="L54:L57"/>
    <mergeCell ref="M54:M57"/>
    <mergeCell ref="N54:N57"/>
    <mergeCell ref="O54:O57"/>
    <mergeCell ref="P54:P57"/>
    <mergeCell ref="Q54:Q57"/>
    <mergeCell ref="BG54:BG57"/>
    <mergeCell ref="BH54:BH57"/>
    <mergeCell ref="L58:L60"/>
    <mergeCell ref="M58:M60"/>
    <mergeCell ref="N58:N60"/>
    <mergeCell ref="O58:O60"/>
    <mergeCell ref="P58:P60"/>
    <mergeCell ref="Q58:Q60"/>
    <mergeCell ref="R58:R60"/>
    <mergeCell ref="S58:S60"/>
    <mergeCell ref="T58:T60"/>
    <mergeCell ref="U58:U60"/>
    <mergeCell ref="V58:V60"/>
    <mergeCell ref="W58:W60"/>
    <mergeCell ref="BI51:BI53"/>
    <mergeCell ref="BJ51:BJ53"/>
    <mergeCell ref="X54:X57"/>
    <mergeCell ref="Y54:Y57"/>
    <mergeCell ref="Z54:Z57"/>
    <mergeCell ref="AA54:AA57"/>
    <mergeCell ref="AB54:AB57"/>
    <mergeCell ref="AC54:AC57"/>
    <mergeCell ref="BI54:BI57"/>
    <mergeCell ref="BJ54:BJ57"/>
    <mergeCell ref="BK54:BK57"/>
    <mergeCell ref="AD54:AD57"/>
    <mergeCell ref="AE54:AE57"/>
    <mergeCell ref="AF54:AF57"/>
    <mergeCell ref="AH54:AH57"/>
    <mergeCell ref="AI54:AI57"/>
    <mergeCell ref="AJ54:AJ57"/>
    <mergeCell ref="W51:W53"/>
    <mergeCell ref="X51:X53"/>
    <mergeCell ref="Y51:Y53"/>
    <mergeCell ref="Z51:Z53"/>
    <mergeCell ref="AA51:AA53"/>
    <mergeCell ref="AB51:AB53"/>
    <mergeCell ref="AC51:AC53"/>
    <mergeCell ref="BK51:BK53"/>
    <mergeCell ref="AD51:AD53"/>
    <mergeCell ref="AE51:AE53"/>
    <mergeCell ref="AF51:AF53"/>
    <mergeCell ref="AH51:AH53"/>
    <mergeCell ref="AI51:AI53"/>
    <mergeCell ref="AJ51:AJ53"/>
    <mergeCell ref="BM51:BM53"/>
    <mergeCell ref="A54:A57"/>
    <mergeCell ref="B54:B57"/>
    <mergeCell ref="C54:C57"/>
    <mergeCell ref="D54:D57"/>
    <mergeCell ref="G54:G57"/>
    <mergeCell ref="H54:H57"/>
    <mergeCell ref="J54:J57"/>
    <mergeCell ref="K54:K57"/>
    <mergeCell ref="BF51:BF53"/>
    <mergeCell ref="R54:R57"/>
    <mergeCell ref="S54:S57"/>
    <mergeCell ref="T54:T57"/>
    <mergeCell ref="U54:U57"/>
    <mergeCell ref="V54:V57"/>
    <mergeCell ref="BL51:BL53"/>
    <mergeCell ref="BG51:BG53"/>
    <mergeCell ref="BH51:BH53"/>
    <mergeCell ref="AD46:AD50"/>
    <mergeCell ref="AE46:AE50"/>
    <mergeCell ref="AF46:AF50"/>
    <mergeCell ref="AH46:AH50"/>
    <mergeCell ref="AI46:AI50"/>
    <mergeCell ref="AJ46:AJ50"/>
    <mergeCell ref="BF46:BF50"/>
    <mergeCell ref="BG46:BG50"/>
    <mergeCell ref="BH46:BH50"/>
    <mergeCell ref="BI46:BI50"/>
    <mergeCell ref="BJ46:BJ50"/>
    <mergeCell ref="BK46:BK50"/>
    <mergeCell ref="BL46:BL50"/>
    <mergeCell ref="BM46:BM50"/>
    <mergeCell ref="A51:A53"/>
    <mergeCell ref="B51:B53"/>
    <mergeCell ref="C51:C53"/>
    <mergeCell ref="D51:D53"/>
    <mergeCell ref="G51:G53"/>
    <mergeCell ref="J51:J53"/>
    <mergeCell ref="K51:K53"/>
    <mergeCell ref="L51:L53"/>
    <mergeCell ref="M51:M53"/>
    <mergeCell ref="N51:N53"/>
    <mergeCell ref="O51:O53"/>
    <mergeCell ref="P51:P53"/>
    <mergeCell ref="Q51:Q53"/>
    <mergeCell ref="R51:R53"/>
    <mergeCell ref="S51:S53"/>
    <mergeCell ref="T51:T53"/>
    <mergeCell ref="U51:U53"/>
    <mergeCell ref="V51:V53"/>
    <mergeCell ref="M46:M50"/>
    <mergeCell ref="N46:N50"/>
    <mergeCell ref="O46:O50"/>
    <mergeCell ref="P46:P50"/>
    <mergeCell ref="Q46:Q50"/>
    <mergeCell ref="R46:R50"/>
    <mergeCell ref="S46:S50"/>
    <mergeCell ref="T46:T50"/>
    <mergeCell ref="U46:U50"/>
    <mergeCell ref="V46:V50"/>
    <mergeCell ref="W46:W50"/>
    <mergeCell ref="X46:X50"/>
    <mergeCell ref="Y46:Y50"/>
    <mergeCell ref="Z46:Z50"/>
    <mergeCell ref="AA46:AA50"/>
    <mergeCell ref="AB46:AB50"/>
    <mergeCell ref="AC46:AC50"/>
    <mergeCell ref="AB40:AB45"/>
    <mergeCell ref="BH40:BH45"/>
    <mergeCell ref="BI40:BI45"/>
    <mergeCell ref="BJ40:BJ45"/>
    <mergeCell ref="AC40:AC45"/>
    <mergeCell ref="AD40:AD45"/>
    <mergeCell ref="AE40:AE45"/>
    <mergeCell ref="AF40:AF45"/>
    <mergeCell ref="AH40:AH45"/>
    <mergeCell ref="AI40:AI45"/>
    <mergeCell ref="BL40:BL45"/>
    <mergeCell ref="BM40:BM45"/>
    <mergeCell ref="A46:A50"/>
    <mergeCell ref="B46:B50"/>
    <mergeCell ref="C46:C50"/>
    <mergeCell ref="D46:D50"/>
    <mergeCell ref="G46:G50"/>
    <mergeCell ref="H46:H50"/>
    <mergeCell ref="J46:J50"/>
    <mergeCell ref="AJ40:AJ45"/>
    <mergeCell ref="BK40:BK45"/>
    <mergeCell ref="V40:V45"/>
    <mergeCell ref="K40:K45"/>
    <mergeCell ref="L40:L45"/>
    <mergeCell ref="M40:M45"/>
    <mergeCell ref="N40:N45"/>
    <mergeCell ref="O40:O45"/>
    <mergeCell ref="P40:P45"/>
    <mergeCell ref="BF40:BF45"/>
    <mergeCell ref="BG40:BG45"/>
    <mergeCell ref="K46:K50"/>
    <mergeCell ref="L46:L50"/>
    <mergeCell ref="BK35:BK39"/>
    <mergeCell ref="AD35:AD39"/>
    <mergeCell ref="AE35:AE39"/>
    <mergeCell ref="AF35:AF39"/>
    <mergeCell ref="AH35:AH39"/>
    <mergeCell ref="AI35:AI39"/>
    <mergeCell ref="AJ35:AJ39"/>
    <mergeCell ref="BM35:BM39"/>
    <mergeCell ref="A40:A45"/>
    <mergeCell ref="B40:B45"/>
    <mergeCell ref="C40:C45"/>
    <mergeCell ref="D40:D45"/>
    <mergeCell ref="F40:F41"/>
    <mergeCell ref="G40:G45"/>
    <mergeCell ref="H40:H45"/>
    <mergeCell ref="J40:J45"/>
    <mergeCell ref="BF35:BF39"/>
    <mergeCell ref="Q40:Q45"/>
    <mergeCell ref="R40:R45"/>
    <mergeCell ref="S40:S45"/>
    <mergeCell ref="T40:T45"/>
    <mergeCell ref="U40:U45"/>
    <mergeCell ref="BL35:BL39"/>
    <mergeCell ref="BG35:BG39"/>
    <mergeCell ref="BH35:BH39"/>
    <mergeCell ref="BI35:BI39"/>
    <mergeCell ref="BJ35:BJ39"/>
    <mergeCell ref="W40:W45"/>
    <mergeCell ref="X40:X45"/>
    <mergeCell ref="Y40:Y45"/>
    <mergeCell ref="Z40:Z45"/>
    <mergeCell ref="AA40:AA45"/>
    <mergeCell ref="BH31:BH34"/>
    <mergeCell ref="BI31:BI34"/>
    <mergeCell ref="BJ31:BJ34"/>
    <mergeCell ref="BK31:BK34"/>
    <mergeCell ref="BL31:BL34"/>
    <mergeCell ref="BM31:BM34"/>
    <mergeCell ref="A35:A39"/>
    <mergeCell ref="B35:B39"/>
    <mergeCell ref="C35:C39"/>
    <mergeCell ref="D35:D39"/>
    <mergeCell ref="G35:G39"/>
    <mergeCell ref="H35:H39"/>
    <mergeCell ref="J35:J39"/>
    <mergeCell ref="K35:K39"/>
    <mergeCell ref="L35:L39"/>
    <mergeCell ref="M35:M39"/>
    <mergeCell ref="N35:N39"/>
    <mergeCell ref="O35:O39"/>
    <mergeCell ref="P35:P39"/>
    <mergeCell ref="Q35:Q39"/>
    <mergeCell ref="R35:R39"/>
    <mergeCell ref="S35:S39"/>
    <mergeCell ref="T35:T39"/>
    <mergeCell ref="U35:U39"/>
    <mergeCell ref="V35:V39"/>
    <mergeCell ref="W35:W39"/>
    <mergeCell ref="X35:X39"/>
    <mergeCell ref="Y35:Y39"/>
    <mergeCell ref="Z35:Z39"/>
    <mergeCell ref="AA35:AA39"/>
    <mergeCell ref="AB35:AB39"/>
    <mergeCell ref="AC35:AC39"/>
    <mergeCell ref="U31:U34"/>
    <mergeCell ref="V31:V34"/>
    <mergeCell ref="W31:W34"/>
    <mergeCell ref="X31:X34"/>
    <mergeCell ref="Y31:Y34"/>
    <mergeCell ref="Z31:Z34"/>
    <mergeCell ref="AA31:AA34"/>
    <mergeCell ref="AB31:AB34"/>
    <mergeCell ref="AC31:AC34"/>
    <mergeCell ref="AD31:AD34"/>
    <mergeCell ref="AE31:AE34"/>
    <mergeCell ref="AF31:AF34"/>
    <mergeCell ref="AH31:AH34"/>
    <mergeCell ref="AI31:AI34"/>
    <mergeCell ref="AJ31:AJ34"/>
    <mergeCell ref="BF31:BF34"/>
    <mergeCell ref="BG31:BG34"/>
    <mergeCell ref="AH25:AH30"/>
    <mergeCell ref="AI25:AI30"/>
    <mergeCell ref="AJ25:AJ30"/>
    <mergeCell ref="BM25:BM30"/>
    <mergeCell ref="A31:A34"/>
    <mergeCell ref="B31:B34"/>
    <mergeCell ref="C31:C34"/>
    <mergeCell ref="D31:D34"/>
    <mergeCell ref="G31:G34"/>
    <mergeCell ref="H31:H34"/>
    <mergeCell ref="J31:J34"/>
    <mergeCell ref="K31:K34"/>
    <mergeCell ref="BF25:BF30"/>
    <mergeCell ref="BL25:BL30"/>
    <mergeCell ref="W25:W30"/>
    <mergeCell ref="L25:L30"/>
    <mergeCell ref="M25:M30"/>
    <mergeCell ref="N25:N30"/>
    <mergeCell ref="O25:O30"/>
    <mergeCell ref="P25:P30"/>
    <mergeCell ref="Q25:Q30"/>
    <mergeCell ref="BG25:BG30"/>
    <mergeCell ref="BH25:BH30"/>
    <mergeCell ref="L31:L34"/>
    <mergeCell ref="M31:M34"/>
    <mergeCell ref="N31:N34"/>
    <mergeCell ref="O31:O34"/>
    <mergeCell ref="P31:P34"/>
    <mergeCell ref="Q31:Q34"/>
    <mergeCell ref="R31:R34"/>
    <mergeCell ref="S31:S34"/>
    <mergeCell ref="T31:T34"/>
    <mergeCell ref="BM22:BM24"/>
    <mergeCell ref="A25:A30"/>
    <mergeCell ref="B25:B30"/>
    <mergeCell ref="C25:C30"/>
    <mergeCell ref="D25:D30"/>
    <mergeCell ref="G25:G30"/>
    <mergeCell ref="H25:H30"/>
    <mergeCell ref="J25:J30"/>
    <mergeCell ref="K25:K30"/>
    <mergeCell ref="BF22:BF24"/>
    <mergeCell ref="R25:R30"/>
    <mergeCell ref="S25:S30"/>
    <mergeCell ref="T25:T30"/>
    <mergeCell ref="U25:U30"/>
    <mergeCell ref="V25:V30"/>
    <mergeCell ref="BL22:BL24"/>
    <mergeCell ref="BG22:BG24"/>
    <mergeCell ref="BH22:BH24"/>
    <mergeCell ref="BI22:BI24"/>
    <mergeCell ref="BJ22:BJ24"/>
    <mergeCell ref="X25:X30"/>
    <mergeCell ref="Y25:Y30"/>
    <mergeCell ref="Z25:Z30"/>
    <mergeCell ref="AA25:AA30"/>
    <mergeCell ref="AB25:AB30"/>
    <mergeCell ref="AC25:AC30"/>
    <mergeCell ref="BI25:BI30"/>
    <mergeCell ref="BJ25:BJ30"/>
    <mergeCell ref="BK25:BK30"/>
    <mergeCell ref="AD25:AD30"/>
    <mergeCell ref="AE25:AE30"/>
    <mergeCell ref="AF25:AF30"/>
    <mergeCell ref="P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BK22:BK24"/>
    <mergeCell ref="AD22:AD24"/>
    <mergeCell ref="AE22:AE24"/>
    <mergeCell ref="AF22:AF24"/>
    <mergeCell ref="AH22:AH24"/>
    <mergeCell ref="AI22:AI24"/>
    <mergeCell ref="AJ22:AJ24"/>
    <mergeCell ref="BL18:BL21"/>
    <mergeCell ref="BM18:BM21"/>
    <mergeCell ref="AE15:AE17"/>
    <mergeCell ref="AF15:AF17"/>
    <mergeCell ref="A22:A24"/>
    <mergeCell ref="B22:B24"/>
    <mergeCell ref="C22:C24"/>
    <mergeCell ref="D22:D24"/>
    <mergeCell ref="E22:E24"/>
    <mergeCell ref="AH18:AH21"/>
    <mergeCell ref="AI18:AI21"/>
    <mergeCell ref="AJ18:AJ21"/>
    <mergeCell ref="BI18:BI21"/>
    <mergeCell ref="BJ18:BJ21"/>
    <mergeCell ref="BK18:BK21"/>
    <mergeCell ref="J18:J21"/>
    <mergeCell ref="K18:K21"/>
    <mergeCell ref="L18:L21"/>
    <mergeCell ref="M18:M21"/>
    <mergeCell ref="N18:N21"/>
    <mergeCell ref="BF18:BF21"/>
    <mergeCell ref="BG18:BG21"/>
    <mergeCell ref="F22:F24"/>
    <mergeCell ref="G22:G24"/>
    <mergeCell ref="H22:H24"/>
    <mergeCell ref="I22:I24"/>
    <mergeCell ref="J22:J24"/>
    <mergeCell ref="K22:K24"/>
    <mergeCell ref="L22:L24"/>
    <mergeCell ref="M22:M24"/>
    <mergeCell ref="N22:N24"/>
    <mergeCell ref="O22:O24"/>
    <mergeCell ref="BI15:BI17"/>
    <mergeCell ref="BJ15:BJ17"/>
    <mergeCell ref="BK15:BK17"/>
    <mergeCell ref="BL15:BL17"/>
    <mergeCell ref="BF12:BF14"/>
    <mergeCell ref="BG12:BG14"/>
    <mergeCell ref="BH12:BH14"/>
    <mergeCell ref="BI12:BI14"/>
    <mergeCell ref="BJ12:BJ14"/>
    <mergeCell ref="BK12:BK14"/>
    <mergeCell ref="BL12:BL14"/>
    <mergeCell ref="BM15:BM17"/>
    <mergeCell ref="AI15:AI17"/>
    <mergeCell ref="AJ15:AJ17"/>
    <mergeCell ref="BF15:BF17"/>
    <mergeCell ref="BG15:BG17"/>
    <mergeCell ref="O18:O21"/>
    <mergeCell ref="P18:P21"/>
    <mergeCell ref="Q18:Q21"/>
    <mergeCell ref="R18:R21"/>
    <mergeCell ref="S18:S21"/>
    <mergeCell ref="T18:T21"/>
    <mergeCell ref="U18:U21"/>
    <mergeCell ref="V18:V21"/>
    <mergeCell ref="W18:W21"/>
    <mergeCell ref="X18:X21"/>
    <mergeCell ref="Y18:Y21"/>
    <mergeCell ref="Z18:Z21"/>
    <mergeCell ref="BH18:BH21"/>
    <mergeCell ref="AA18:AA21"/>
    <mergeCell ref="AB18:AB21"/>
    <mergeCell ref="AC18:AC21"/>
    <mergeCell ref="AD15:AD17"/>
    <mergeCell ref="Y12:Y14"/>
    <mergeCell ref="Z12:Z14"/>
    <mergeCell ref="A12:A14"/>
    <mergeCell ref="B12:B14"/>
    <mergeCell ref="C12:C14"/>
    <mergeCell ref="D12:D14"/>
    <mergeCell ref="G12:G14"/>
    <mergeCell ref="A18:A21"/>
    <mergeCell ref="B18:B21"/>
    <mergeCell ref="C18:C21"/>
    <mergeCell ref="D18:D21"/>
    <mergeCell ref="G18:G21"/>
    <mergeCell ref="AH15:AH17"/>
    <mergeCell ref="U15:U17"/>
    <mergeCell ref="V15:V17"/>
    <mergeCell ref="W15:W17"/>
    <mergeCell ref="X15:X17"/>
    <mergeCell ref="H18:H21"/>
    <mergeCell ref="AD18:AD21"/>
    <mergeCell ref="AE18:AE21"/>
    <mergeCell ref="AF18:AF21"/>
    <mergeCell ref="AD12:AD14"/>
    <mergeCell ref="AE12:AE14"/>
    <mergeCell ref="AF12:AF14"/>
    <mergeCell ref="AH12:AH14"/>
    <mergeCell ref="M12:M14"/>
    <mergeCell ref="N12:N14"/>
    <mergeCell ref="U12:U14"/>
    <mergeCell ref="V12:V14"/>
    <mergeCell ref="O12:O14"/>
    <mergeCell ref="P12:P14"/>
    <mergeCell ref="AI12:AI14"/>
    <mergeCell ref="AJ12:AJ14"/>
    <mergeCell ref="W12:W14"/>
    <mergeCell ref="X12:X14"/>
    <mergeCell ref="BM12:BM14"/>
    <mergeCell ref="A15:A17"/>
    <mergeCell ref="B15:B17"/>
    <mergeCell ref="C15:C17"/>
    <mergeCell ref="D15:D17"/>
    <mergeCell ref="G15:G17"/>
    <mergeCell ref="H15:H17"/>
    <mergeCell ref="J15:J17"/>
    <mergeCell ref="K15:K17"/>
    <mergeCell ref="L15:L17"/>
    <mergeCell ref="M15:M17"/>
    <mergeCell ref="N15:N17"/>
    <mergeCell ref="Y15:Y17"/>
    <mergeCell ref="Z15:Z17"/>
    <mergeCell ref="O15:O17"/>
    <mergeCell ref="P15:P17"/>
    <mergeCell ref="Q15:Q17"/>
    <mergeCell ref="R15:R17"/>
    <mergeCell ref="S15:S17"/>
    <mergeCell ref="T15:T17"/>
    <mergeCell ref="BH15:BH17"/>
    <mergeCell ref="AA15:AA17"/>
    <mergeCell ref="AB15:AB17"/>
    <mergeCell ref="AC15:AC17"/>
    <mergeCell ref="H12:H14"/>
    <mergeCell ref="J12:J14"/>
    <mergeCell ref="K12:K14"/>
    <mergeCell ref="L12:L14"/>
    <mergeCell ref="Q12:Q14"/>
    <mergeCell ref="R12:R14"/>
    <mergeCell ref="S12:S14"/>
    <mergeCell ref="T12:T14"/>
    <mergeCell ref="AA12:AA14"/>
    <mergeCell ref="AB12:AB14"/>
    <mergeCell ref="AC12:AC14"/>
    <mergeCell ref="A9:A11"/>
    <mergeCell ref="B9:B11"/>
    <mergeCell ref="C9:C11"/>
    <mergeCell ref="D9:D11"/>
    <mergeCell ref="G9:G11"/>
    <mergeCell ref="Y9:Y11"/>
    <mergeCell ref="Z9:Z11"/>
    <mergeCell ref="O9:O11"/>
    <mergeCell ref="P9:P11"/>
    <mergeCell ref="Q9:Q11"/>
    <mergeCell ref="R9:R11"/>
    <mergeCell ref="S9:S11"/>
    <mergeCell ref="BF9:BF11"/>
    <mergeCell ref="AA9:AA11"/>
    <mergeCell ref="AB9:AB11"/>
    <mergeCell ref="AC9:AC11"/>
    <mergeCell ref="AD9:AD11"/>
    <mergeCell ref="AE9:AE11"/>
    <mergeCell ref="AF9:AF11"/>
    <mergeCell ref="AH9:AH11"/>
    <mergeCell ref="U9:U11"/>
    <mergeCell ref="V9:V11"/>
    <mergeCell ref="W9:W11"/>
    <mergeCell ref="J9:J11"/>
    <mergeCell ref="K9:K11"/>
    <mergeCell ref="L9:L11"/>
    <mergeCell ref="M9:M11"/>
    <mergeCell ref="N9:N11"/>
    <mergeCell ref="AI9:AI11"/>
    <mergeCell ref="AJ9:AJ11"/>
    <mergeCell ref="BL9:BL11"/>
    <mergeCell ref="BM9:BM11"/>
    <mergeCell ref="M7:AE7"/>
    <mergeCell ref="AF7:AF8"/>
    <mergeCell ref="AK6:BB6"/>
    <mergeCell ref="BH6:BN6"/>
    <mergeCell ref="H7:H8"/>
    <mergeCell ref="J7:J8"/>
    <mergeCell ref="K7:K8"/>
    <mergeCell ref="L7:L8"/>
    <mergeCell ref="BJ9:BJ11"/>
    <mergeCell ref="BK9:BK11"/>
    <mergeCell ref="AG7:AG8"/>
    <mergeCell ref="AH7:AH8"/>
    <mergeCell ref="AI7:AI8"/>
    <mergeCell ref="AJ7:AJ8"/>
    <mergeCell ref="AK7:AK8"/>
    <mergeCell ref="AL7:AL8"/>
    <mergeCell ref="AM7:AY7"/>
    <mergeCell ref="BA7:BG7"/>
    <mergeCell ref="BH7:BH8"/>
    <mergeCell ref="BI7:BI8"/>
    <mergeCell ref="BK7:BK8"/>
    <mergeCell ref="BL7:BL8"/>
    <mergeCell ref="BM7:BM8"/>
    <mergeCell ref="BN7:BN8"/>
    <mergeCell ref="BG9:BG11"/>
    <mergeCell ref="BH9:BH11"/>
    <mergeCell ref="X9:X11"/>
    <mergeCell ref="BI9:BI11"/>
    <mergeCell ref="T9:T11"/>
    <mergeCell ref="H9:H11"/>
    <mergeCell ref="BU7:BU8"/>
    <mergeCell ref="BV7:BV8"/>
    <mergeCell ref="BW7:BW8"/>
    <mergeCell ref="B1:D4"/>
    <mergeCell ref="E1:F2"/>
    <mergeCell ref="E3:F4"/>
    <mergeCell ref="G3:G4"/>
    <mergeCell ref="A6:J6"/>
    <mergeCell ref="K6:AJ6"/>
    <mergeCell ref="BP6:BW6"/>
    <mergeCell ref="A7:A8"/>
    <mergeCell ref="B7:B8"/>
    <mergeCell ref="C7:C8"/>
    <mergeCell ref="D7:D8"/>
    <mergeCell ref="E7:E8"/>
    <mergeCell ref="F7:F8"/>
    <mergeCell ref="G7:G8"/>
    <mergeCell ref="BS7:BS8"/>
    <mergeCell ref="BT7:BT8"/>
    <mergeCell ref="BO7:BO8"/>
    <mergeCell ref="BP7:BP8"/>
    <mergeCell ref="BQ7:BQ8"/>
    <mergeCell ref="BR7:BR8"/>
  </mergeCells>
  <conditionalFormatting sqref="BM72:BM73">
    <cfRule type="cellIs" dxfId="1930" priority="319" operator="equal">
      <formula>"Extremo"</formula>
    </cfRule>
  </conditionalFormatting>
  <conditionalFormatting sqref="BM72:BM73">
    <cfRule type="cellIs" dxfId="1929" priority="320" operator="equal">
      <formula>"Alto"</formula>
    </cfRule>
  </conditionalFormatting>
  <conditionalFormatting sqref="BM72:BM73">
    <cfRule type="cellIs" dxfId="1928" priority="321" operator="equal">
      <formula>"Moderado"</formula>
    </cfRule>
  </conditionalFormatting>
  <conditionalFormatting sqref="BM72:BM73">
    <cfRule type="cellIs" dxfId="1927" priority="322" operator="equal">
      <formula>"Bajo"</formula>
    </cfRule>
  </conditionalFormatting>
  <conditionalFormatting sqref="BI61 BI65 BI67 BI72:BI73">
    <cfRule type="cellIs" dxfId="1926" priority="323" operator="equal">
      <formula>"Catastrófico"</formula>
    </cfRule>
  </conditionalFormatting>
  <conditionalFormatting sqref="BI61 BI65 BI67 BI72:BI73">
    <cfRule type="cellIs" dxfId="1925" priority="324" operator="equal">
      <formula>"Mayor"</formula>
    </cfRule>
  </conditionalFormatting>
  <conditionalFormatting sqref="BI61 BI65 BI67 BI72:BI73">
    <cfRule type="cellIs" dxfId="1924" priority="325" operator="equal">
      <formula>"Moderado"</formula>
    </cfRule>
  </conditionalFormatting>
  <conditionalFormatting sqref="BI61 BI65 BI67 BI72:BI73">
    <cfRule type="cellIs" dxfId="1923" priority="326" operator="equal">
      <formula>"Menor"</formula>
    </cfRule>
  </conditionalFormatting>
  <conditionalFormatting sqref="BI61 BI65 BI67 BI72:BI73">
    <cfRule type="cellIs" dxfId="1922" priority="327" operator="equal">
      <formula>"Leve"</formula>
    </cfRule>
  </conditionalFormatting>
  <conditionalFormatting sqref="BM65:BM66 BM72:BM86">
    <cfRule type="cellIs" dxfId="1921" priority="328" operator="equal">
      <formula>"Extremo"</formula>
    </cfRule>
  </conditionalFormatting>
  <conditionalFormatting sqref="BM93 BM65:BM66 BM120:BM157 BM72:BM86">
    <cfRule type="cellIs" dxfId="1920" priority="329" operator="equal">
      <formula>"Extremo"</formula>
    </cfRule>
  </conditionalFormatting>
  <conditionalFormatting sqref="BM65:BM66 BM72:BM86">
    <cfRule type="cellIs" dxfId="1919" priority="330" operator="equal">
      <formula>"Alta"</formula>
    </cfRule>
  </conditionalFormatting>
  <conditionalFormatting sqref="BI15:BI24 K9:K14 BI61:BI73 K58:K73">
    <cfRule type="cellIs" dxfId="1918" priority="331" operator="equal">
      <formula>"Casi Seguro"</formula>
    </cfRule>
  </conditionalFormatting>
  <conditionalFormatting sqref="BI15:BI24 BI61:BI73">
    <cfRule type="cellIs" dxfId="1917" priority="332" operator="equal">
      <formula>"Probable"</formula>
    </cfRule>
  </conditionalFormatting>
  <conditionalFormatting sqref="BI15:BI24 K9:K14 BI61:BI73 K58:K73">
    <cfRule type="cellIs" dxfId="1916" priority="333" operator="equal">
      <formula>"Posible"</formula>
    </cfRule>
  </conditionalFormatting>
  <conditionalFormatting sqref="BI15:BI24 BI61:BI73">
    <cfRule type="cellIs" dxfId="1915" priority="334" operator="equal">
      <formula>"Improbable"</formula>
    </cfRule>
  </conditionalFormatting>
  <conditionalFormatting sqref="BI15:BI24 BI61:BI73">
    <cfRule type="cellIs" dxfId="1914" priority="335" operator="equal">
      <formula>"Rara vez"</formula>
    </cfRule>
  </conditionalFormatting>
  <conditionalFormatting sqref="AJ61">
    <cfRule type="cellIs" dxfId="1913" priority="336" operator="equal">
      <formula>"Extremo"</formula>
    </cfRule>
  </conditionalFormatting>
  <conditionalFormatting sqref="AJ61">
    <cfRule type="cellIs" dxfId="1912" priority="337" operator="equal">
      <formula>"Alto"</formula>
    </cfRule>
  </conditionalFormatting>
  <conditionalFormatting sqref="AJ61">
    <cfRule type="cellIs" dxfId="1911" priority="338" operator="equal">
      <formula>"Moderado"</formula>
    </cfRule>
  </conditionalFormatting>
  <conditionalFormatting sqref="AJ61">
    <cfRule type="cellIs" dxfId="1910" priority="339" operator="equal">
      <formula>"Bajo"</formula>
    </cfRule>
  </conditionalFormatting>
  <conditionalFormatting sqref="BH61">
    <cfRule type="cellIs" dxfId="1909" priority="340" operator="equal">
      <formula>"Muy Alta"</formula>
    </cfRule>
  </conditionalFormatting>
  <conditionalFormatting sqref="BH61">
    <cfRule type="cellIs" dxfId="1908" priority="341" operator="equal">
      <formula>"Alta"</formula>
    </cfRule>
  </conditionalFormatting>
  <conditionalFormatting sqref="BH61">
    <cfRule type="cellIs" dxfId="1907" priority="342" operator="equal">
      <formula>"Media"</formula>
    </cfRule>
  </conditionalFormatting>
  <conditionalFormatting sqref="BH61">
    <cfRule type="cellIs" dxfId="1906" priority="343" operator="equal">
      <formula>"Baja"</formula>
    </cfRule>
  </conditionalFormatting>
  <conditionalFormatting sqref="BH61">
    <cfRule type="cellIs" dxfId="1905" priority="344" operator="equal">
      <formula>"Muy Baja"</formula>
    </cfRule>
  </conditionalFormatting>
  <conditionalFormatting sqref="BK61">
    <cfRule type="cellIs" dxfId="1904" priority="345" operator="equal">
      <formula>"Catastrófico"</formula>
    </cfRule>
  </conditionalFormatting>
  <conditionalFormatting sqref="BK61">
    <cfRule type="cellIs" dxfId="1903" priority="346" operator="equal">
      <formula>"Mayor"</formula>
    </cfRule>
  </conditionalFormatting>
  <conditionalFormatting sqref="BK61">
    <cfRule type="cellIs" dxfId="1902" priority="347" operator="equal">
      <formula>"Moderado"</formula>
    </cfRule>
  </conditionalFormatting>
  <conditionalFormatting sqref="BK61">
    <cfRule type="cellIs" dxfId="1901" priority="348" operator="equal">
      <formula>"Menor"</formula>
    </cfRule>
  </conditionalFormatting>
  <conditionalFormatting sqref="BK61">
    <cfRule type="cellIs" dxfId="1900" priority="349" operator="equal">
      <formula>"Leve"</formula>
    </cfRule>
  </conditionalFormatting>
  <conditionalFormatting sqref="BM61">
    <cfRule type="cellIs" dxfId="1899" priority="350" operator="equal">
      <formula>"Extremo"</formula>
    </cfRule>
  </conditionalFormatting>
  <conditionalFormatting sqref="BM61">
    <cfRule type="cellIs" dxfId="1898" priority="351" operator="equal">
      <formula>"Alto"</formula>
    </cfRule>
  </conditionalFormatting>
  <conditionalFormatting sqref="BM61">
    <cfRule type="cellIs" dxfId="1897" priority="352" operator="equal">
      <formula>"Moderado"</formula>
    </cfRule>
  </conditionalFormatting>
  <conditionalFormatting sqref="BM61">
    <cfRule type="cellIs" dxfId="1896" priority="353" operator="equal">
      <formula>"Bajo"</formula>
    </cfRule>
  </conditionalFormatting>
  <conditionalFormatting sqref="AG9:AG14 AG94:AG97 AG61:AG73">
    <cfRule type="containsText" dxfId="1895" priority="354" operator="containsText" text="❌">
      <formula>NOT(ISERROR(SEARCH(("❌"),(AG9))))</formula>
    </cfRule>
  </conditionalFormatting>
  <conditionalFormatting sqref="AH61">
    <cfRule type="cellIs" dxfId="1894" priority="355" operator="equal">
      <formula>"Catastrófico"</formula>
    </cfRule>
  </conditionalFormatting>
  <conditionalFormatting sqref="AH61">
    <cfRule type="cellIs" dxfId="1893" priority="356" operator="equal">
      <formula>"Mayor"</formula>
    </cfRule>
  </conditionalFormatting>
  <conditionalFormatting sqref="AH61">
    <cfRule type="cellIs" dxfId="1892" priority="357" operator="equal">
      <formula>"Moderado"</formula>
    </cfRule>
  </conditionalFormatting>
  <conditionalFormatting sqref="AH61">
    <cfRule type="cellIs" dxfId="1891" priority="358" operator="equal">
      <formula>"Menor"</formula>
    </cfRule>
  </conditionalFormatting>
  <conditionalFormatting sqref="AH61">
    <cfRule type="cellIs" dxfId="1890" priority="359" operator="equal">
      <formula>"Leve"</formula>
    </cfRule>
  </conditionalFormatting>
  <conditionalFormatting sqref="K61 K58">
    <cfRule type="cellIs" dxfId="1889" priority="360" operator="equal">
      <formula>"Muy Alta"</formula>
    </cfRule>
  </conditionalFormatting>
  <conditionalFormatting sqref="K61 K58">
    <cfRule type="cellIs" dxfId="1888" priority="361" operator="equal">
      <formula>"Alta"</formula>
    </cfRule>
  </conditionalFormatting>
  <conditionalFormatting sqref="K61 K58">
    <cfRule type="cellIs" dxfId="1887" priority="362" operator="equal">
      <formula>"Media"</formula>
    </cfRule>
  </conditionalFormatting>
  <conditionalFormatting sqref="K61 K58">
    <cfRule type="cellIs" dxfId="1886" priority="363" operator="equal">
      <formula>"Baja"</formula>
    </cfRule>
  </conditionalFormatting>
  <conditionalFormatting sqref="K61 K58">
    <cfRule type="cellIs" dxfId="1885" priority="364" operator="equal">
      <formula>"Muy Baja"</formula>
    </cfRule>
  </conditionalFormatting>
  <conditionalFormatting sqref="BI61 BI65 BI67 BI72:BI73">
    <cfRule type="cellIs" dxfId="1884" priority="365" operator="equal">
      <formula>"Catastrófico"</formula>
    </cfRule>
  </conditionalFormatting>
  <conditionalFormatting sqref="BI61 BI65 BI67 BI72:BI73">
    <cfRule type="cellIs" dxfId="1883" priority="366" operator="equal">
      <formula>"Mayor"</formula>
    </cfRule>
  </conditionalFormatting>
  <conditionalFormatting sqref="BI61 BI65 BI67 BI72:BI73">
    <cfRule type="cellIs" dxfId="1882" priority="367" operator="equal">
      <formula>"Moderado"</formula>
    </cfRule>
  </conditionalFormatting>
  <conditionalFormatting sqref="BI61 BI65 BI67 BI72:BI73">
    <cfRule type="cellIs" dxfId="1881" priority="368" operator="equal">
      <formula>"Menor"</formula>
    </cfRule>
  </conditionalFormatting>
  <conditionalFormatting sqref="BI61 BI65 BI67 BI72:BI73">
    <cfRule type="cellIs" dxfId="1880" priority="369" operator="equal">
      <formula>"Leve"</formula>
    </cfRule>
  </conditionalFormatting>
  <conditionalFormatting sqref="BM61:BM64">
    <cfRule type="cellIs" dxfId="1879" priority="370" operator="equal">
      <formula>"Extremo"</formula>
    </cfRule>
  </conditionalFormatting>
  <conditionalFormatting sqref="BM61:BM64">
    <cfRule type="cellIs" dxfId="1878" priority="371" operator="equal">
      <formula>"Extremo"</formula>
    </cfRule>
  </conditionalFormatting>
  <conditionalFormatting sqref="BM61:BM64">
    <cfRule type="cellIs" dxfId="1877" priority="372" operator="equal">
      <formula>"Alta"</formula>
    </cfRule>
  </conditionalFormatting>
  <conditionalFormatting sqref="K9:K14 K58:K73">
    <cfRule type="cellIs" dxfId="1876" priority="373" operator="equal">
      <formula>"Probable"</formula>
    </cfRule>
  </conditionalFormatting>
  <conditionalFormatting sqref="K9:K14 K58:K73">
    <cfRule type="cellIs" dxfId="1875" priority="374" operator="equal">
      <formula>"Rara vez"</formula>
    </cfRule>
  </conditionalFormatting>
  <conditionalFormatting sqref="K9:K14 K58:K73">
    <cfRule type="cellIs" dxfId="1874" priority="375" operator="equal">
      <formula>"Improbable"</formula>
    </cfRule>
  </conditionalFormatting>
  <conditionalFormatting sqref="K9:K14 K58:K73">
    <cfRule type="cellIs" dxfId="1873" priority="376" operator="equal">
      <formula>"Rara vez"</formula>
    </cfRule>
  </conditionalFormatting>
  <conditionalFormatting sqref="AJ9:AJ14 AJ61:AJ73">
    <cfRule type="cellIs" dxfId="1872" priority="377" operator="equal">
      <formula>"Moderada"</formula>
    </cfRule>
  </conditionalFormatting>
  <conditionalFormatting sqref="AJ9:AJ14 AJ61:AJ73">
    <cfRule type="cellIs" dxfId="1871" priority="378" operator="equal">
      <formula>"Alta"</formula>
    </cfRule>
  </conditionalFormatting>
  <conditionalFormatting sqref="AJ9:AJ14 AJ61:AJ73">
    <cfRule type="cellIs" dxfId="1870" priority="379" operator="equal">
      <formula>"Extrema"</formula>
    </cfRule>
  </conditionalFormatting>
  <conditionalFormatting sqref="AJ65 AJ67 AJ72:AJ73">
    <cfRule type="cellIs" dxfId="1869" priority="380" operator="equal">
      <formula>"Extremo"</formula>
    </cfRule>
  </conditionalFormatting>
  <conditionalFormatting sqref="AJ65 AJ67 AJ72:AJ73">
    <cfRule type="cellIs" dxfId="1868" priority="381" operator="equal">
      <formula>"Alto"</formula>
    </cfRule>
  </conditionalFormatting>
  <conditionalFormatting sqref="AJ65 AJ67 AJ72:AJ73">
    <cfRule type="cellIs" dxfId="1867" priority="382" operator="equal">
      <formula>"Moderado"</formula>
    </cfRule>
  </conditionalFormatting>
  <conditionalFormatting sqref="AJ65 AJ67 AJ72:AJ73">
    <cfRule type="cellIs" dxfId="1866" priority="383" operator="equal">
      <formula>"Bajo"</formula>
    </cfRule>
  </conditionalFormatting>
  <conditionalFormatting sqref="BH65 BH67 BH72:BH73">
    <cfRule type="cellIs" dxfId="1865" priority="384" operator="equal">
      <formula>"Muy Alta"</formula>
    </cfRule>
  </conditionalFormatting>
  <conditionalFormatting sqref="BH65 BH67 BH72:BH73">
    <cfRule type="cellIs" dxfId="1864" priority="385" operator="equal">
      <formula>"Alta"</formula>
    </cfRule>
  </conditionalFormatting>
  <conditionalFormatting sqref="BH65 BH67 BH72:BH73">
    <cfRule type="cellIs" dxfId="1863" priority="386" operator="equal">
      <formula>"Media"</formula>
    </cfRule>
  </conditionalFormatting>
  <conditionalFormatting sqref="BH65 BH67 BH72:BH73">
    <cfRule type="cellIs" dxfId="1862" priority="387" operator="equal">
      <formula>"Baja"</formula>
    </cfRule>
  </conditionalFormatting>
  <conditionalFormatting sqref="BH65 BH67 BH72:BH73">
    <cfRule type="cellIs" dxfId="1861" priority="388" operator="equal">
      <formula>"Muy Baja"</formula>
    </cfRule>
  </conditionalFormatting>
  <conditionalFormatting sqref="BK65 BK67 BK72:BK73">
    <cfRule type="cellIs" dxfId="1860" priority="389" operator="equal">
      <formula>"Catastrófico"</formula>
    </cfRule>
  </conditionalFormatting>
  <conditionalFormatting sqref="BK65 BK67 BK72:BK73">
    <cfRule type="cellIs" dxfId="1859" priority="390" operator="equal">
      <formula>"Mayor"</formula>
    </cfRule>
  </conditionalFormatting>
  <conditionalFormatting sqref="BK65 BK67 BK72:BK73">
    <cfRule type="cellIs" dxfId="1858" priority="391" operator="equal">
      <formula>"Moderado"</formula>
    </cfRule>
  </conditionalFormatting>
  <conditionalFormatting sqref="BK65 BK67 BK72:BK73">
    <cfRule type="cellIs" dxfId="1857" priority="392" operator="equal">
      <formula>"Menor"</formula>
    </cfRule>
  </conditionalFormatting>
  <conditionalFormatting sqref="BK65 BK67 BK72:BK73">
    <cfRule type="cellIs" dxfId="1856" priority="393" operator="equal">
      <formula>"Leve"</formula>
    </cfRule>
  </conditionalFormatting>
  <conditionalFormatting sqref="BM65 BM72:BM73">
    <cfRule type="cellIs" dxfId="1855" priority="394" operator="equal">
      <formula>"Extremo"</formula>
    </cfRule>
  </conditionalFormatting>
  <conditionalFormatting sqref="BM65 BM72:BM73">
    <cfRule type="cellIs" dxfId="1854" priority="395" operator="equal">
      <formula>"Alto"</formula>
    </cfRule>
  </conditionalFormatting>
  <conditionalFormatting sqref="BM65 BM72:BM73">
    <cfRule type="cellIs" dxfId="1853" priority="396" operator="equal">
      <formula>"Moderado"</formula>
    </cfRule>
  </conditionalFormatting>
  <conditionalFormatting sqref="BM65 BM72:BM73">
    <cfRule type="cellIs" dxfId="1852" priority="397" operator="equal">
      <formula>"Bajo"</formula>
    </cfRule>
  </conditionalFormatting>
  <conditionalFormatting sqref="AH65 AH67 AH72:AH73 AH93">
    <cfRule type="cellIs" dxfId="1851" priority="398" operator="equal">
      <formula>"Catastrófico"</formula>
    </cfRule>
  </conditionalFormatting>
  <conditionalFormatting sqref="AH65 AH67 AH72:AH73 AH93">
    <cfRule type="cellIs" dxfId="1850" priority="399" operator="equal">
      <formula>"Mayor"</formula>
    </cfRule>
  </conditionalFormatting>
  <conditionalFormatting sqref="AH65 AH67 AH72:AH73 AH93">
    <cfRule type="cellIs" dxfId="1849" priority="400" operator="equal">
      <formula>"Moderado"</formula>
    </cfRule>
  </conditionalFormatting>
  <conditionalFormatting sqref="AH65 AH67 AH72:AH73 AH93">
    <cfRule type="cellIs" dxfId="1848" priority="401" operator="equal">
      <formula>"Menor"</formula>
    </cfRule>
  </conditionalFormatting>
  <conditionalFormatting sqref="AH65 AH67 AH72:AH73 AH93">
    <cfRule type="cellIs" dxfId="1847" priority="402" operator="equal">
      <formula>"Leve"</formula>
    </cfRule>
  </conditionalFormatting>
  <conditionalFormatting sqref="K65 K72:K73 K67">
    <cfRule type="cellIs" dxfId="1846" priority="403" operator="equal">
      <formula>"Muy Alta"</formula>
    </cfRule>
  </conditionalFormatting>
  <conditionalFormatting sqref="K65 K72:K73 K67">
    <cfRule type="cellIs" dxfId="1845" priority="404" operator="equal">
      <formula>"Alta"</formula>
    </cfRule>
  </conditionalFormatting>
  <conditionalFormatting sqref="K65 K72:K73 K67">
    <cfRule type="cellIs" dxfId="1844" priority="405" operator="equal">
      <formula>"Media"</formula>
    </cfRule>
  </conditionalFormatting>
  <conditionalFormatting sqref="K65 K72:K73 K67">
    <cfRule type="cellIs" dxfId="1843" priority="406" operator="equal">
      <formula>"Baja"</formula>
    </cfRule>
  </conditionalFormatting>
  <conditionalFormatting sqref="K65 K72:K73 K67">
    <cfRule type="cellIs" dxfId="1842" priority="407" operator="equal">
      <formula>"Muy Baja"</formula>
    </cfRule>
  </conditionalFormatting>
  <conditionalFormatting sqref="BI65 BI67 BI72:BI73">
    <cfRule type="cellIs" dxfId="1841" priority="408" operator="equal">
      <formula>"Catastrófico"</formula>
    </cfRule>
  </conditionalFormatting>
  <conditionalFormatting sqref="BI65 BI67 BI72:BI73">
    <cfRule type="cellIs" dxfId="1840" priority="409" operator="equal">
      <formula>"Mayor"</formula>
    </cfRule>
  </conditionalFormatting>
  <conditionalFormatting sqref="BI65 BI67 BI72:BI73">
    <cfRule type="cellIs" dxfId="1839" priority="410" operator="equal">
      <formula>"Moderado"</formula>
    </cfRule>
  </conditionalFormatting>
  <conditionalFormatting sqref="BI65 BI67 BI72:BI73">
    <cfRule type="cellIs" dxfId="1838" priority="411" operator="equal">
      <formula>"Menor"</formula>
    </cfRule>
  </conditionalFormatting>
  <conditionalFormatting sqref="BI65 BI67 BI72:BI73">
    <cfRule type="cellIs" dxfId="1837" priority="412" operator="equal">
      <formula>"Leve"</formula>
    </cfRule>
  </conditionalFormatting>
  <conditionalFormatting sqref="AJ67 AJ72:AJ73">
    <cfRule type="cellIs" dxfId="1836" priority="413" operator="equal">
      <formula>"Extremo"</formula>
    </cfRule>
  </conditionalFormatting>
  <conditionalFormatting sqref="AJ67 AJ72:AJ73">
    <cfRule type="cellIs" dxfId="1835" priority="414" operator="equal">
      <formula>"Alto"</formula>
    </cfRule>
  </conditionalFormatting>
  <conditionalFormatting sqref="AJ67 AJ72:AJ73">
    <cfRule type="cellIs" dxfId="1834" priority="415" operator="equal">
      <formula>"Moderado"</formula>
    </cfRule>
  </conditionalFormatting>
  <conditionalFormatting sqref="AJ67 AJ72:AJ73">
    <cfRule type="cellIs" dxfId="1833" priority="416" operator="equal">
      <formula>"Bajo"</formula>
    </cfRule>
  </conditionalFormatting>
  <conditionalFormatting sqref="BK67 BK72:BK73">
    <cfRule type="cellIs" dxfId="1832" priority="417" operator="equal">
      <formula>"Catastrófico"</formula>
    </cfRule>
  </conditionalFormatting>
  <conditionalFormatting sqref="BK67 BK72:BK73">
    <cfRule type="cellIs" dxfId="1831" priority="418" operator="equal">
      <formula>"Mayor"</formula>
    </cfRule>
  </conditionalFormatting>
  <conditionalFormatting sqref="BK67 BK72:BK73">
    <cfRule type="cellIs" dxfId="1830" priority="419" operator="equal">
      <formula>"Moderado"</formula>
    </cfRule>
  </conditionalFormatting>
  <conditionalFormatting sqref="BK67 BK72:BK73">
    <cfRule type="cellIs" dxfId="1829" priority="420" operator="equal">
      <formula>"Menor"</formula>
    </cfRule>
  </conditionalFormatting>
  <conditionalFormatting sqref="BK67 BK72:BK73">
    <cfRule type="cellIs" dxfId="1828" priority="421" operator="equal">
      <formula>"Leve"</formula>
    </cfRule>
  </conditionalFormatting>
  <conditionalFormatting sqref="BM72:BM73">
    <cfRule type="cellIs" dxfId="1827" priority="422" operator="equal">
      <formula>"Extremo"</formula>
    </cfRule>
  </conditionalFormatting>
  <conditionalFormatting sqref="BM72:BM73">
    <cfRule type="cellIs" dxfId="1826" priority="423" operator="equal">
      <formula>"Alto"</formula>
    </cfRule>
  </conditionalFormatting>
  <conditionalFormatting sqref="BM72:BM73">
    <cfRule type="cellIs" dxfId="1825" priority="424" operator="equal">
      <formula>"Moderado"</formula>
    </cfRule>
  </conditionalFormatting>
  <conditionalFormatting sqref="BM72:BM73">
    <cfRule type="cellIs" dxfId="1824" priority="425" operator="equal">
      <formula>"Bajo"</formula>
    </cfRule>
  </conditionalFormatting>
  <conditionalFormatting sqref="AH67 AH72:AH73 AH93">
    <cfRule type="cellIs" dxfId="1823" priority="426" operator="equal">
      <formula>"Catastrófico"</formula>
    </cfRule>
  </conditionalFormatting>
  <conditionalFormatting sqref="AH67 AH72:AH73 AH93">
    <cfRule type="cellIs" dxfId="1822" priority="427" operator="equal">
      <formula>"Mayor"</formula>
    </cfRule>
  </conditionalFormatting>
  <conditionalFormatting sqref="AH67 AH72:AH73 AH93">
    <cfRule type="cellIs" dxfId="1821" priority="428" operator="equal">
      <formula>"Moderado"</formula>
    </cfRule>
  </conditionalFormatting>
  <conditionalFormatting sqref="AH67 AH72:AH73 AH93">
    <cfRule type="cellIs" dxfId="1820" priority="429" operator="equal">
      <formula>"Menor"</formula>
    </cfRule>
  </conditionalFormatting>
  <conditionalFormatting sqref="AH67 AH72:AH73 AH93">
    <cfRule type="cellIs" dxfId="1819" priority="430" operator="equal">
      <formula>"Leve"</formula>
    </cfRule>
  </conditionalFormatting>
  <conditionalFormatting sqref="K67 K72:K73">
    <cfRule type="cellIs" dxfId="1818" priority="431" operator="equal">
      <formula>"Muy Alta"</formula>
    </cfRule>
  </conditionalFormatting>
  <conditionalFormatting sqref="K67 K72:K73">
    <cfRule type="cellIs" dxfId="1817" priority="432" operator="equal">
      <formula>"Alta"</formula>
    </cfRule>
  </conditionalFormatting>
  <conditionalFormatting sqref="K67 K72:K73">
    <cfRule type="cellIs" dxfId="1816" priority="433" operator="equal">
      <formula>"Media"</formula>
    </cfRule>
  </conditionalFormatting>
  <conditionalFormatting sqref="K67 K72:K73">
    <cfRule type="cellIs" dxfId="1815" priority="434" operator="equal">
      <formula>"Baja"</formula>
    </cfRule>
  </conditionalFormatting>
  <conditionalFormatting sqref="K67 K72:K73">
    <cfRule type="cellIs" dxfId="1814" priority="435" operator="equal">
      <formula>"Muy Baja"</formula>
    </cfRule>
  </conditionalFormatting>
  <conditionalFormatting sqref="BI67 BI72:BI73">
    <cfRule type="cellIs" dxfId="1813" priority="436" operator="equal">
      <formula>"Catastrófico"</formula>
    </cfRule>
  </conditionalFormatting>
  <conditionalFormatting sqref="BI67 BI72:BI73">
    <cfRule type="cellIs" dxfId="1812" priority="437" operator="equal">
      <formula>"Mayor"</formula>
    </cfRule>
  </conditionalFormatting>
  <conditionalFormatting sqref="BI67 BI72:BI73">
    <cfRule type="cellIs" dxfId="1811" priority="438" operator="equal">
      <formula>"Moderado"</formula>
    </cfRule>
  </conditionalFormatting>
  <conditionalFormatting sqref="BI67 BI72:BI73">
    <cfRule type="cellIs" dxfId="1810" priority="439" operator="equal">
      <formula>"Menor"</formula>
    </cfRule>
  </conditionalFormatting>
  <conditionalFormatting sqref="BI67 BI72:BI73">
    <cfRule type="cellIs" dxfId="1809" priority="440" operator="equal">
      <formula>"Leve"</formula>
    </cfRule>
  </conditionalFormatting>
  <conditionalFormatting sqref="AJ72">
    <cfRule type="cellIs" dxfId="1808" priority="441" operator="equal">
      <formula>"Extremo"</formula>
    </cfRule>
  </conditionalFormatting>
  <conditionalFormatting sqref="AJ72">
    <cfRule type="cellIs" dxfId="1807" priority="442" operator="equal">
      <formula>"Alto"</formula>
    </cfRule>
  </conditionalFormatting>
  <conditionalFormatting sqref="AJ72">
    <cfRule type="cellIs" dxfId="1806" priority="443" operator="equal">
      <formula>"Moderado"</formula>
    </cfRule>
  </conditionalFormatting>
  <conditionalFormatting sqref="AJ72">
    <cfRule type="cellIs" dxfId="1805" priority="444" operator="equal">
      <formula>"Bajo"</formula>
    </cfRule>
  </conditionalFormatting>
  <conditionalFormatting sqref="BK67 BK72:BK73">
    <cfRule type="cellIs" dxfId="1804" priority="445" operator="equal">
      <formula>"Catastrófico"</formula>
    </cfRule>
  </conditionalFormatting>
  <conditionalFormatting sqref="BK67 BK72:BK73">
    <cfRule type="cellIs" dxfId="1803" priority="446" operator="equal">
      <formula>"Mayor"</formula>
    </cfRule>
  </conditionalFormatting>
  <conditionalFormatting sqref="BK67 BK72:BK73">
    <cfRule type="cellIs" dxfId="1802" priority="447" operator="equal">
      <formula>"Moderado"</formula>
    </cfRule>
  </conditionalFormatting>
  <conditionalFormatting sqref="BK67 BK72:BK73">
    <cfRule type="cellIs" dxfId="1801" priority="448" operator="equal">
      <formula>"Menor"</formula>
    </cfRule>
  </conditionalFormatting>
  <conditionalFormatting sqref="BK67 BK72:BK73">
    <cfRule type="cellIs" dxfId="1800" priority="449" operator="equal">
      <formula>"Leve"</formula>
    </cfRule>
  </conditionalFormatting>
  <conditionalFormatting sqref="BM72:BM73">
    <cfRule type="cellIs" dxfId="1799" priority="450" operator="equal">
      <formula>"Extremo"</formula>
    </cfRule>
  </conditionalFormatting>
  <conditionalFormatting sqref="BM72:BM73">
    <cfRule type="cellIs" dxfId="1798" priority="451" operator="equal">
      <formula>"Alto"</formula>
    </cfRule>
  </conditionalFormatting>
  <conditionalFormatting sqref="BM72:BM73">
    <cfRule type="cellIs" dxfId="1797" priority="452" operator="equal">
      <formula>"Moderado"</formula>
    </cfRule>
  </conditionalFormatting>
  <conditionalFormatting sqref="BM72:BM73">
    <cfRule type="cellIs" dxfId="1796" priority="453" operator="equal">
      <formula>"Bajo"</formula>
    </cfRule>
  </conditionalFormatting>
  <conditionalFormatting sqref="AH72">
    <cfRule type="cellIs" dxfId="1795" priority="454" operator="equal">
      <formula>"Catastrófico"</formula>
    </cfRule>
  </conditionalFormatting>
  <conditionalFormatting sqref="AH72">
    <cfRule type="cellIs" dxfId="1794" priority="455" operator="equal">
      <formula>"Mayor"</formula>
    </cfRule>
  </conditionalFormatting>
  <conditionalFormatting sqref="AH72">
    <cfRule type="cellIs" dxfId="1793" priority="456" operator="equal">
      <formula>"Moderado"</formula>
    </cfRule>
  </conditionalFormatting>
  <conditionalFormatting sqref="AH72">
    <cfRule type="cellIs" dxfId="1792" priority="457" operator="equal">
      <formula>"Menor"</formula>
    </cfRule>
  </conditionalFormatting>
  <conditionalFormatting sqref="AH72">
    <cfRule type="cellIs" dxfId="1791" priority="458" operator="equal">
      <formula>"Leve"</formula>
    </cfRule>
  </conditionalFormatting>
  <conditionalFormatting sqref="K72">
    <cfRule type="cellIs" dxfId="1790" priority="459" operator="equal">
      <formula>"Muy Alta"</formula>
    </cfRule>
  </conditionalFormatting>
  <conditionalFormatting sqref="K72">
    <cfRule type="cellIs" dxfId="1789" priority="460" operator="equal">
      <formula>"Alta"</formula>
    </cfRule>
  </conditionalFormatting>
  <conditionalFormatting sqref="K72">
    <cfRule type="cellIs" dxfId="1788" priority="461" operator="equal">
      <formula>"Media"</formula>
    </cfRule>
  </conditionalFormatting>
  <conditionalFormatting sqref="K72">
    <cfRule type="cellIs" dxfId="1787" priority="462" operator="equal">
      <formula>"Baja"</formula>
    </cfRule>
  </conditionalFormatting>
  <conditionalFormatting sqref="K72">
    <cfRule type="cellIs" dxfId="1786" priority="463" operator="equal">
      <formula>"Muy Baja"</formula>
    </cfRule>
  </conditionalFormatting>
  <conditionalFormatting sqref="BI72:BI73">
    <cfRule type="cellIs" dxfId="1785" priority="464" operator="equal">
      <formula>"Catastrófico"</formula>
    </cfRule>
  </conditionalFormatting>
  <conditionalFormatting sqref="BI72:BI73">
    <cfRule type="cellIs" dxfId="1784" priority="465" operator="equal">
      <formula>"Mayor"</formula>
    </cfRule>
  </conditionalFormatting>
  <conditionalFormatting sqref="BI72:BI73">
    <cfRule type="cellIs" dxfId="1783" priority="466" operator="equal">
      <formula>"Moderado"</formula>
    </cfRule>
  </conditionalFormatting>
  <conditionalFormatting sqref="BI72:BI73">
    <cfRule type="cellIs" dxfId="1782" priority="467" operator="equal">
      <formula>"Menor"</formula>
    </cfRule>
  </conditionalFormatting>
  <conditionalFormatting sqref="BI72:BI73">
    <cfRule type="cellIs" dxfId="1781" priority="468" operator="equal">
      <formula>"Leve"</formula>
    </cfRule>
  </conditionalFormatting>
  <conditionalFormatting sqref="AJ73">
    <cfRule type="cellIs" dxfId="1780" priority="469" operator="equal">
      <formula>"Extremo"</formula>
    </cfRule>
  </conditionalFormatting>
  <conditionalFormatting sqref="AJ73">
    <cfRule type="cellIs" dxfId="1779" priority="470" operator="equal">
      <formula>"Alto"</formula>
    </cfRule>
  </conditionalFormatting>
  <conditionalFormatting sqref="AJ73">
    <cfRule type="cellIs" dxfId="1778" priority="471" operator="equal">
      <formula>"Moderado"</formula>
    </cfRule>
  </conditionalFormatting>
  <conditionalFormatting sqref="AJ73">
    <cfRule type="cellIs" dxfId="1777" priority="472" operator="equal">
      <formula>"Bajo"</formula>
    </cfRule>
  </conditionalFormatting>
  <conditionalFormatting sqref="BK67 BK72:BK73">
    <cfRule type="cellIs" dxfId="1776" priority="473" operator="equal">
      <formula>"Catastrófico"</formula>
    </cfRule>
  </conditionalFormatting>
  <conditionalFormatting sqref="BK67 BK72:BK73">
    <cfRule type="cellIs" dxfId="1775" priority="474" operator="equal">
      <formula>"Mayor"</formula>
    </cfRule>
  </conditionalFormatting>
  <conditionalFormatting sqref="BK67 BK72:BK73">
    <cfRule type="cellIs" dxfId="1774" priority="475" operator="equal">
      <formula>"Moderado"</formula>
    </cfRule>
  </conditionalFormatting>
  <conditionalFormatting sqref="BK67 BK72:BK73">
    <cfRule type="cellIs" dxfId="1773" priority="476" operator="equal">
      <formula>"Menor"</formula>
    </cfRule>
  </conditionalFormatting>
  <conditionalFormatting sqref="BK67 BK72:BK73">
    <cfRule type="cellIs" dxfId="1772" priority="477" operator="equal">
      <formula>"Leve"</formula>
    </cfRule>
  </conditionalFormatting>
  <conditionalFormatting sqref="AH73">
    <cfRule type="cellIs" dxfId="1771" priority="478" operator="equal">
      <formula>"Catastrófico"</formula>
    </cfRule>
  </conditionalFormatting>
  <conditionalFormatting sqref="AH73">
    <cfRule type="cellIs" dxfId="1770" priority="479" operator="equal">
      <formula>"Mayor"</formula>
    </cfRule>
  </conditionalFormatting>
  <conditionalFormatting sqref="AH73">
    <cfRule type="cellIs" dxfId="1769" priority="480" operator="equal">
      <formula>"Moderado"</formula>
    </cfRule>
  </conditionalFormatting>
  <conditionalFormatting sqref="AH73">
    <cfRule type="cellIs" dxfId="1768" priority="481" operator="equal">
      <formula>"Menor"</formula>
    </cfRule>
  </conditionalFormatting>
  <conditionalFormatting sqref="AH73">
    <cfRule type="cellIs" dxfId="1767" priority="482" operator="equal">
      <formula>"Leve"</formula>
    </cfRule>
  </conditionalFormatting>
  <conditionalFormatting sqref="K73">
    <cfRule type="cellIs" dxfId="1766" priority="483" operator="equal">
      <formula>"Muy Alta"</formula>
    </cfRule>
  </conditionalFormatting>
  <conditionalFormatting sqref="K73">
    <cfRule type="cellIs" dxfId="1765" priority="484" operator="equal">
      <formula>"Alta"</formula>
    </cfRule>
  </conditionalFormatting>
  <conditionalFormatting sqref="K73">
    <cfRule type="cellIs" dxfId="1764" priority="485" operator="equal">
      <formula>"Media"</formula>
    </cfRule>
  </conditionalFormatting>
  <conditionalFormatting sqref="K73">
    <cfRule type="cellIs" dxfId="1763" priority="486" operator="equal">
      <formula>"Baja"</formula>
    </cfRule>
  </conditionalFormatting>
  <conditionalFormatting sqref="K73">
    <cfRule type="cellIs" dxfId="1762" priority="487" operator="equal">
      <formula>"Muy Baja"</formula>
    </cfRule>
  </conditionalFormatting>
  <conditionalFormatting sqref="BK67 BK72:BK73">
    <cfRule type="cellIs" dxfId="1761" priority="488" operator="equal">
      <formula>"Catastrófico"</formula>
    </cfRule>
  </conditionalFormatting>
  <conditionalFormatting sqref="BK67 BK72:BK73">
    <cfRule type="cellIs" dxfId="1760" priority="489" operator="equal">
      <formula>"Mayor"</formula>
    </cfRule>
  </conditionalFormatting>
  <conditionalFormatting sqref="BK67 BK72:BK73">
    <cfRule type="cellIs" dxfId="1759" priority="490" operator="equal">
      <formula>"Moderado"</formula>
    </cfRule>
  </conditionalFormatting>
  <conditionalFormatting sqref="BK67 BK72:BK73">
    <cfRule type="cellIs" dxfId="1758" priority="491" operator="equal">
      <formula>"Menor"</formula>
    </cfRule>
  </conditionalFormatting>
  <conditionalFormatting sqref="BK67 BK72:BK73">
    <cfRule type="cellIs" dxfId="1757" priority="492" operator="equal">
      <formula>"Leve"</formula>
    </cfRule>
  </conditionalFormatting>
  <conditionalFormatting sqref="AH67 AH72:AH73 AH93">
    <cfRule type="cellIs" dxfId="1756" priority="493" operator="equal">
      <formula>"Catastrófico"</formula>
    </cfRule>
  </conditionalFormatting>
  <conditionalFormatting sqref="AH67 AH72:AH73 AH93">
    <cfRule type="cellIs" dxfId="1755" priority="494" operator="equal">
      <formula>"Mayor"</formula>
    </cfRule>
  </conditionalFormatting>
  <conditionalFormatting sqref="AH67 AH72:AH73 AH93">
    <cfRule type="cellIs" dxfId="1754" priority="495" operator="equal">
      <formula>"Moderado"</formula>
    </cfRule>
  </conditionalFormatting>
  <conditionalFormatting sqref="AH67 AH72:AH73 AH93">
    <cfRule type="cellIs" dxfId="1753" priority="496" operator="equal">
      <formula>"Menor"</formula>
    </cfRule>
  </conditionalFormatting>
  <conditionalFormatting sqref="AH67 AH72:AH73 AH93">
    <cfRule type="cellIs" dxfId="1752" priority="497" operator="equal">
      <formula>"Leve"</formula>
    </cfRule>
  </conditionalFormatting>
  <conditionalFormatting sqref="AJ93">
    <cfRule type="cellIs" dxfId="1751" priority="498" operator="equal">
      <formula>"Extremo"</formula>
    </cfRule>
  </conditionalFormatting>
  <conditionalFormatting sqref="AJ93">
    <cfRule type="cellIs" dxfId="1750" priority="499" operator="equal">
      <formula>"Alto"</formula>
    </cfRule>
  </conditionalFormatting>
  <conditionalFormatting sqref="AJ93">
    <cfRule type="cellIs" dxfId="1749" priority="500" operator="equal">
      <formula>"Moderado"</formula>
    </cfRule>
  </conditionalFormatting>
  <conditionalFormatting sqref="AJ93">
    <cfRule type="cellIs" dxfId="1748" priority="501" operator="equal">
      <formula>"Bajo"</formula>
    </cfRule>
  </conditionalFormatting>
  <conditionalFormatting sqref="AJ93">
    <cfRule type="cellIs" dxfId="1747" priority="502" operator="equal">
      <formula>"Moderada"</formula>
    </cfRule>
  </conditionalFormatting>
  <conditionalFormatting sqref="AJ93">
    <cfRule type="cellIs" dxfId="1746" priority="503" operator="equal">
      <formula>"Alta"</formula>
    </cfRule>
  </conditionalFormatting>
  <conditionalFormatting sqref="AJ93">
    <cfRule type="cellIs" dxfId="1745" priority="504" operator="equal">
      <formula>"Extrema"</formula>
    </cfRule>
  </conditionalFormatting>
  <conditionalFormatting sqref="AJ93">
    <cfRule type="cellIs" dxfId="1744" priority="505" operator="equal">
      <formula>"Extremo"</formula>
    </cfRule>
  </conditionalFormatting>
  <conditionalFormatting sqref="AJ93">
    <cfRule type="cellIs" dxfId="1743" priority="506" operator="equal">
      <formula>"Alto"</formula>
    </cfRule>
  </conditionalFormatting>
  <conditionalFormatting sqref="AJ93">
    <cfRule type="cellIs" dxfId="1742" priority="507" operator="equal">
      <formula>"Moderado"</formula>
    </cfRule>
  </conditionalFormatting>
  <conditionalFormatting sqref="AJ93">
    <cfRule type="cellIs" dxfId="1741" priority="508" operator="equal">
      <formula>"Bajo"</formula>
    </cfRule>
  </conditionalFormatting>
  <conditionalFormatting sqref="AJ93">
    <cfRule type="cellIs" dxfId="1740" priority="509" operator="equal">
      <formula>"Moderada"</formula>
    </cfRule>
  </conditionalFormatting>
  <conditionalFormatting sqref="AJ93">
    <cfRule type="cellIs" dxfId="1739" priority="510" operator="equal">
      <formula>"Alta"</formula>
    </cfRule>
  </conditionalFormatting>
  <conditionalFormatting sqref="AJ93">
    <cfRule type="cellIs" dxfId="1738" priority="511" operator="equal">
      <formula>"Extrema"</formula>
    </cfRule>
  </conditionalFormatting>
  <conditionalFormatting sqref="K93">
    <cfRule type="cellIs" dxfId="1737" priority="512" operator="equal">
      <formula>"Muy Alta"</formula>
    </cfRule>
  </conditionalFormatting>
  <conditionalFormatting sqref="K93">
    <cfRule type="cellIs" dxfId="1736" priority="513" operator="equal">
      <formula>"Alta"</formula>
    </cfRule>
  </conditionalFormatting>
  <conditionalFormatting sqref="K93">
    <cfRule type="cellIs" dxfId="1735" priority="514" operator="equal">
      <formula>"Media"</formula>
    </cfRule>
  </conditionalFormatting>
  <conditionalFormatting sqref="K93">
    <cfRule type="cellIs" dxfId="1734" priority="515" operator="equal">
      <formula>"Baja"</formula>
    </cfRule>
  </conditionalFormatting>
  <conditionalFormatting sqref="K93">
    <cfRule type="cellIs" dxfId="1733" priority="516" operator="equal">
      <formula>"Muy Baja"</formula>
    </cfRule>
  </conditionalFormatting>
  <conditionalFormatting sqref="K93">
    <cfRule type="cellIs" dxfId="1732" priority="517" operator="equal">
      <formula>"Casi Seguro"</formula>
    </cfRule>
  </conditionalFormatting>
  <conditionalFormatting sqref="K93">
    <cfRule type="cellIs" dxfId="1731" priority="518" operator="equal">
      <formula>"Probable"</formula>
    </cfRule>
  </conditionalFormatting>
  <conditionalFormatting sqref="K93">
    <cfRule type="cellIs" dxfId="1730" priority="519" operator="equal">
      <formula>"Posible"</formula>
    </cfRule>
  </conditionalFormatting>
  <conditionalFormatting sqref="K93">
    <cfRule type="cellIs" dxfId="1729" priority="520" operator="equal">
      <formula>"Rara vez"</formula>
    </cfRule>
  </conditionalFormatting>
  <conditionalFormatting sqref="K93">
    <cfRule type="cellIs" dxfId="1728" priority="521" operator="equal">
      <formula>"Improbable"</formula>
    </cfRule>
  </conditionalFormatting>
  <conditionalFormatting sqref="K93">
    <cfRule type="cellIs" dxfId="1727" priority="522" operator="equal">
      <formula>"Rara vez"</formula>
    </cfRule>
  </conditionalFormatting>
  <conditionalFormatting sqref="K93">
    <cfRule type="cellIs" dxfId="1726" priority="523" operator="equal">
      <formula>"Muy Alta"</formula>
    </cfRule>
  </conditionalFormatting>
  <conditionalFormatting sqref="K93">
    <cfRule type="cellIs" dxfId="1725" priority="524" operator="equal">
      <formula>"Alta"</formula>
    </cfRule>
  </conditionalFormatting>
  <conditionalFormatting sqref="K93">
    <cfRule type="cellIs" dxfId="1724" priority="525" operator="equal">
      <formula>"Media"</formula>
    </cfRule>
  </conditionalFormatting>
  <conditionalFormatting sqref="K93">
    <cfRule type="cellIs" dxfId="1723" priority="526" operator="equal">
      <formula>"Baja"</formula>
    </cfRule>
  </conditionalFormatting>
  <conditionalFormatting sqref="K93">
    <cfRule type="cellIs" dxfId="1722" priority="527" operator="equal">
      <formula>"Muy Baja"</formula>
    </cfRule>
  </conditionalFormatting>
  <conditionalFormatting sqref="K93">
    <cfRule type="cellIs" dxfId="1721" priority="528" operator="equal">
      <formula>"Casi Seguro"</formula>
    </cfRule>
  </conditionalFormatting>
  <conditionalFormatting sqref="K93">
    <cfRule type="cellIs" dxfId="1720" priority="529" operator="equal">
      <formula>"Probable"</formula>
    </cfRule>
  </conditionalFormatting>
  <conditionalFormatting sqref="K93">
    <cfRule type="cellIs" dxfId="1719" priority="530" operator="equal">
      <formula>"Posible"</formula>
    </cfRule>
  </conditionalFormatting>
  <conditionalFormatting sqref="K93">
    <cfRule type="cellIs" dxfId="1718" priority="531" operator="equal">
      <formula>"Rara vez"</formula>
    </cfRule>
  </conditionalFormatting>
  <conditionalFormatting sqref="K93">
    <cfRule type="cellIs" dxfId="1717" priority="532" operator="equal">
      <formula>"Improbable"</formula>
    </cfRule>
  </conditionalFormatting>
  <conditionalFormatting sqref="K93">
    <cfRule type="cellIs" dxfId="1716" priority="533" operator="equal">
      <formula>"Rara vez"</formula>
    </cfRule>
  </conditionalFormatting>
  <conditionalFormatting sqref="K93">
    <cfRule type="cellIs" dxfId="1715" priority="534" operator="equal">
      <formula>"Muy Alta"</formula>
    </cfRule>
  </conditionalFormatting>
  <conditionalFormatting sqref="K93">
    <cfRule type="cellIs" dxfId="1714" priority="535" operator="equal">
      <formula>"Alta"</formula>
    </cfRule>
  </conditionalFormatting>
  <conditionalFormatting sqref="K93">
    <cfRule type="cellIs" dxfId="1713" priority="536" operator="equal">
      <formula>"Media"</formula>
    </cfRule>
  </conditionalFormatting>
  <conditionalFormatting sqref="K93">
    <cfRule type="cellIs" dxfId="1712" priority="537" operator="equal">
      <formula>"Baja"</formula>
    </cfRule>
  </conditionalFormatting>
  <conditionalFormatting sqref="K93">
    <cfRule type="cellIs" dxfId="1711" priority="538" operator="equal">
      <formula>"Muy Baja"</formula>
    </cfRule>
  </conditionalFormatting>
  <conditionalFormatting sqref="K93">
    <cfRule type="cellIs" dxfId="1710" priority="539" operator="equal">
      <formula>"Casi Seguro"</formula>
    </cfRule>
  </conditionalFormatting>
  <conditionalFormatting sqref="K93">
    <cfRule type="cellIs" dxfId="1709" priority="540" operator="equal">
      <formula>"Probable"</formula>
    </cfRule>
  </conditionalFormatting>
  <conditionalFormatting sqref="K93">
    <cfRule type="cellIs" dxfId="1708" priority="541" operator="equal">
      <formula>"Posible"</formula>
    </cfRule>
  </conditionalFormatting>
  <conditionalFormatting sqref="K93">
    <cfRule type="cellIs" dxfId="1707" priority="542" operator="equal">
      <formula>"Rara vez"</formula>
    </cfRule>
  </conditionalFormatting>
  <conditionalFormatting sqref="K93">
    <cfRule type="cellIs" dxfId="1706" priority="543" operator="equal">
      <formula>"Improbable"</formula>
    </cfRule>
  </conditionalFormatting>
  <conditionalFormatting sqref="K93">
    <cfRule type="cellIs" dxfId="1705" priority="544" operator="equal">
      <formula>"Rara vez"</formula>
    </cfRule>
  </conditionalFormatting>
  <conditionalFormatting sqref="K93">
    <cfRule type="cellIs" dxfId="1704" priority="545" operator="equal">
      <formula>"Muy Alta"</formula>
    </cfRule>
  </conditionalFormatting>
  <conditionalFormatting sqref="K93">
    <cfRule type="cellIs" dxfId="1703" priority="546" operator="equal">
      <formula>"Alta"</formula>
    </cfRule>
  </conditionalFormatting>
  <conditionalFormatting sqref="K93">
    <cfRule type="cellIs" dxfId="1702" priority="547" operator="equal">
      <formula>"Media"</formula>
    </cfRule>
  </conditionalFormatting>
  <conditionalFormatting sqref="K93">
    <cfRule type="cellIs" dxfId="1701" priority="548" operator="equal">
      <formula>"Baja"</formula>
    </cfRule>
  </conditionalFormatting>
  <conditionalFormatting sqref="K93">
    <cfRule type="cellIs" dxfId="1700" priority="549" operator="equal">
      <formula>"Muy Baja"</formula>
    </cfRule>
  </conditionalFormatting>
  <conditionalFormatting sqref="K93">
    <cfRule type="cellIs" dxfId="1699" priority="550" operator="equal">
      <formula>"Casi Seguro"</formula>
    </cfRule>
  </conditionalFormatting>
  <conditionalFormatting sqref="K93">
    <cfRule type="cellIs" dxfId="1698" priority="551" operator="equal">
      <formula>"Probable"</formula>
    </cfRule>
  </conditionalFormatting>
  <conditionalFormatting sqref="K93">
    <cfRule type="cellIs" dxfId="1697" priority="552" operator="equal">
      <formula>"Posible"</formula>
    </cfRule>
  </conditionalFormatting>
  <conditionalFormatting sqref="K93">
    <cfRule type="cellIs" dxfId="1696" priority="553" operator="equal">
      <formula>"Rara vez"</formula>
    </cfRule>
  </conditionalFormatting>
  <conditionalFormatting sqref="K93">
    <cfRule type="cellIs" dxfId="1695" priority="554" operator="equal">
      <formula>"Improbable"</formula>
    </cfRule>
  </conditionalFormatting>
  <conditionalFormatting sqref="K93">
    <cfRule type="cellIs" dxfId="1694" priority="555" operator="equal">
      <formula>"Rara vez"</formula>
    </cfRule>
  </conditionalFormatting>
  <conditionalFormatting sqref="AG93">
    <cfRule type="containsText" dxfId="1693" priority="556" operator="containsText" text="❌">
      <formula>NOT(ISERROR(SEARCH(("❌"),(AG93))))</formula>
    </cfRule>
  </conditionalFormatting>
  <conditionalFormatting sqref="AG93">
    <cfRule type="containsText" dxfId="1692" priority="557" operator="containsText" text="❌">
      <formula>NOT(ISERROR(SEARCH(("❌"),(AG93))))</formula>
    </cfRule>
  </conditionalFormatting>
  <conditionalFormatting sqref="AG93">
    <cfRule type="containsText" dxfId="1691" priority="558" operator="containsText" text="❌">
      <formula>NOT(ISERROR(SEARCH(("❌"),(AG93))))</formula>
    </cfRule>
  </conditionalFormatting>
  <conditionalFormatting sqref="BI93">
    <cfRule type="cellIs" dxfId="1690" priority="559" operator="equal">
      <formula>"Catastrófico"</formula>
    </cfRule>
  </conditionalFormatting>
  <conditionalFormatting sqref="BI93">
    <cfRule type="cellIs" dxfId="1689" priority="560" operator="equal">
      <formula>"Mayor"</formula>
    </cfRule>
  </conditionalFormatting>
  <conditionalFormatting sqref="BI93">
    <cfRule type="cellIs" dxfId="1688" priority="561" operator="equal">
      <formula>"Moderado"</formula>
    </cfRule>
  </conditionalFormatting>
  <conditionalFormatting sqref="BI93">
    <cfRule type="cellIs" dxfId="1687" priority="562" operator="equal">
      <formula>"Menor"</formula>
    </cfRule>
  </conditionalFormatting>
  <conditionalFormatting sqref="BI93">
    <cfRule type="cellIs" dxfId="1686" priority="563" operator="equal">
      <formula>"Leve"</formula>
    </cfRule>
  </conditionalFormatting>
  <conditionalFormatting sqref="BI93">
    <cfRule type="cellIs" dxfId="1685" priority="564" operator="equal">
      <formula>"Casi Seguro"</formula>
    </cfRule>
  </conditionalFormatting>
  <conditionalFormatting sqref="BI93">
    <cfRule type="cellIs" dxfId="1684" priority="565" operator="equal">
      <formula>"Probable"</formula>
    </cfRule>
  </conditionalFormatting>
  <conditionalFormatting sqref="BI93">
    <cfRule type="cellIs" dxfId="1683" priority="566" operator="equal">
      <formula>"Posible"</formula>
    </cfRule>
  </conditionalFormatting>
  <conditionalFormatting sqref="BI93">
    <cfRule type="cellIs" dxfId="1682" priority="567" operator="equal">
      <formula>"Improbable"</formula>
    </cfRule>
  </conditionalFormatting>
  <conditionalFormatting sqref="BI93">
    <cfRule type="cellIs" dxfId="1681" priority="568" operator="equal">
      <formula>"Rara vez"</formula>
    </cfRule>
  </conditionalFormatting>
  <conditionalFormatting sqref="BI93">
    <cfRule type="cellIs" dxfId="1680" priority="569" operator="equal">
      <formula>"Catastrófico"</formula>
    </cfRule>
  </conditionalFormatting>
  <conditionalFormatting sqref="BI93">
    <cfRule type="cellIs" dxfId="1679" priority="570" operator="equal">
      <formula>"Mayor"</formula>
    </cfRule>
  </conditionalFormatting>
  <conditionalFormatting sqref="BI93">
    <cfRule type="cellIs" dxfId="1678" priority="571" operator="equal">
      <formula>"Moderado"</formula>
    </cfRule>
  </conditionalFormatting>
  <conditionalFormatting sqref="BI93">
    <cfRule type="cellIs" dxfId="1677" priority="572" operator="equal">
      <formula>"Menor"</formula>
    </cfRule>
  </conditionalFormatting>
  <conditionalFormatting sqref="BI93">
    <cfRule type="cellIs" dxfId="1676" priority="573" operator="equal">
      <formula>"Leve"</formula>
    </cfRule>
  </conditionalFormatting>
  <conditionalFormatting sqref="BI93">
    <cfRule type="cellIs" dxfId="1675" priority="574" operator="equal">
      <formula>"Casi Seguro"</formula>
    </cfRule>
  </conditionalFormatting>
  <conditionalFormatting sqref="BI93">
    <cfRule type="cellIs" dxfId="1674" priority="575" operator="equal">
      <formula>"Probable"</formula>
    </cfRule>
  </conditionalFormatting>
  <conditionalFormatting sqref="BI93">
    <cfRule type="cellIs" dxfId="1673" priority="576" operator="equal">
      <formula>"Posible"</formula>
    </cfRule>
  </conditionalFormatting>
  <conditionalFormatting sqref="BI93">
    <cfRule type="cellIs" dxfId="1672" priority="577" operator="equal">
      <formula>"Improbable"</formula>
    </cfRule>
  </conditionalFormatting>
  <conditionalFormatting sqref="BI93">
    <cfRule type="cellIs" dxfId="1671" priority="578" operator="equal">
      <formula>"Rara vez"</formula>
    </cfRule>
  </conditionalFormatting>
  <conditionalFormatting sqref="BH93">
    <cfRule type="cellIs" dxfId="1670" priority="579" operator="equal">
      <formula>"Muy Alta"</formula>
    </cfRule>
  </conditionalFormatting>
  <conditionalFormatting sqref="BH93">
    <cfRule type="cellIs" dxfId="1669" priority="580" operator="equal">
      <formula>"Alta"</formula>
    </cfRule>
  </conditionalFormatting>
  <conditionalFormatting sqref="BH93">
    <cfRule type="cellIs" dxfId="1668" priority="581" operator="equal">
      <formula>"Media"</formula>
    </cfRule>
  </conditionalFormatting>
  <conditionalFormatting sqref="BH93">
    <cfRule type="cellIs" dxfId="1667" priority="582" operator="equal">
      <formula>"Baja"</formula>
    </cfRule>
  </conditionalFormatting>
  <conditionalFormatting sqref="BH93">
    <cfRule type="cellIs" dxfId="1666" priority="583" operator="equal">
      <formula>"Muy Baja"</formula>
    </cfRule>
  </conditionalFormatting>
  <conditionalFormatting sqref="BK93">
    <cfRule type="cellIs" dxfId="1665" priority="584" operator="equal">
      <formula>"Catastrófico"</formula>
    </cfRule>
  </conditionalFormatting>
  <conditionalFormatting sqref="BK93">
    <cfRule type="cellIs" dxfId="1664" priority="585" operator="equal">
      <formula>"Mayor"</formula>
    </cfRule>
  </conditionalFormatting>
  <conditionalFormatting sqref="BK93">
    <cfRule type="cellIs" dxfId="1663" priority="586" operator="equal">
      <formula>"Moderado"</formula>
    </cfRule>
  </conditionalFormatting>
  <conditionalFormatting sqref="BK93">
    <cfRule type="cellIs" dxfId="1662" priority="587" operator="equal">
      <formula>"Menor"</formula>
    </cfRule>
  </conditionalFormatting>
  <conditionalFormatting sqref="BK93">
    <cfRule type="cellIs" dxfId="1661" priority="588" operator="equal">
      <formula>"Leve"</formula>
    </cfRule>
  </conditionalFormatting>
  <conditionalFormatting sqref="BM93">
    <cfRule type="cellIs" dxfId="1660" priority="589" operator="equal">
      <formula>"Extremo"</formula>
    </cfRule>
  </conditionalFormatting>
  <conditionalFormatting sqref="BM93">
    <cfRule type="cellIs" dxfId="1659" priority="590" operator="equal">
      <formula>"Alto"</formula>
    </cfRule>
  </conditionalFormatting>
  <conditionalFormatting sqref="BM93">
    <cfRule type="cellIs" dxfId="1658" priority="591" operator="equal">
      <formula>"Moderado"</formula>
    </cfRule>
  </conditionalFormatting>
  <conditionalFormatting sqref="BM93">
    <cfRule type="cellIs" dxfId="1657" priority="592" operator="equal">
      <formula>"Bajo"</formula>
    </cfRule>
  </conditionalFormatting>
  <conditionalFormatting sqref="BI93">
    <cfRule type="cellIs" dxfId="1656" priority="593" operator="equal">
      <formula>"Catastrófico"</formula>
    </cfRule>
  </conditionalFormatting>
  <conditionalFormatting sqref="BI93">
    <cfRule type="cellIs" dxfId="1655" priority="594" operator="equal">
      <formula>"Mayor"</formula>
    </cfRule>
  </conditionalFormatting>
  <conditionalFormatting sqref="BI93">
    <cfRule type="cellIs" dxfId="1654" priority="595" operator="equal">
      <formula>"Moderado"</formula>
    </cfRule>
  </conditionalFormatting>
  <conditionalFormatting sqref="BI93">
    <cfRule type="cellIs" dxfId="1653" priority="596" operator="equal">
      <formula>"Menor"</formula>
    </cfRule>
  </conditionalFormatting>
  <conditionalFormatting sqref="BI93">
    <cfRule type="cellIs" dxfId="1652" priority="597" operator="equal">
      <formula>"Leve"</formula>
    </cfRule>
  </conditionalFormatting>
  <conditionalFormatting sqref="BM93">
    <cfRule type="cellIs" dxfId="1651" priority="598" operator="equal">
      <formula>"Extremo"</formula>
    </cfRule>
  </conditionalFormatting>
  <conditionalFormatting sqref="BM93">
    <cfRule type="cellIs" dxfId="1650" priority="599" operator="equal">
      <formula>"Alta"</formula>
    </cfRule>
  </conditionalFormatting>
  <conditionalFormatting sqref="BI93">
    <cfRule type="cellIs" dxfId="1649" priority="600" operator="equal">
      <formula>"Casi Seguro"</formula>
    </cfRule>
  </conditionalFormatting>
  <conditionalFormatting sqref="BI93">
    <cfRule type="cellIs" dxfId="1648" priority="601" operator="equal">
      <formula>"Probable"</formula>
    </cfRule>
  </conditionalFormatting>
  <conditionalFormatting sqref="BI93">
    <cfRule type="cellIs" dxfId="1647" priority="602" operator="equal">
      <formula>"Posible"</formula>
    </cfRule>
  </conditionalFormatting>
  <conditionalFormatting sqref="BI93">
    <cfRule type="cellIs" dxfId="1646" priority="603" operator="equal">
      <formula>"Improbable"</formula>
    </cfRule>
  </conditionalFormatting>
  <conditionalFormatting sqref="BI93">
    <cfRule type="cellIs" dxfId="1645" priority="604" operator="equal">
      <formula>"Rara vez"</formula>
    </cfRule>
  </conditionalFormatting>
  <conditionalFormatting sqref="BH93">
    <cfRule type="cellIs" dxfId="1644" priority="605" operator="equal">
      <formula>"Muy Alta"</formula>
    </cfRule>
  </conditionalFormatting>
  <conditionalFormatting sqref="BH93">
    <cfRule type="cellIs" dxfId="1643" priority="606" operator="equal">
      <formula>"Alta"</formula>
    </cfRule>
  </conditionalFormatting>
  <conditionalFormatting sqref="BH93">
    <cfRule type="cellIs" dxfId="1642" priority="607" operator="equal">
      <formula>"Media"</formula>
    </cfRule>
  </conditionalFormatting>
  <conditionalFormatting sqref="BH93">
    <cfRule type="cellIs" dxfId="1641" priority="608" operator="equal">
      <formula>"Baja"</formula>
    </cfRule>
  </conditionalFormatting>
  <conditionalFormatting sqref="BH93">
    <cfRule type="cellIs" dxfId="1640" priority="609" operator="equal">
      <formula>"Muy Baja"</formula>
    </cfRule>
  </conditionalFormatting>
  <conditionalFormatting sqref="BK93">
    <cfRule type="cellIs" dxfId="1639" priority="610" operator="equal">
      <formula>"Catastrófico"</formula>
    </cfRule>
  </conditionalFormatting>
  <conditionalFormatting sqref="BK93">
    <cfRule type="cellIs" dxfId="1638" priority="611" operator="equal">
      <formula>"Mayor"</formula>
    </cfRule>
  </conditionalFormatting>
  <conditionalFormatting sqref="BK93">
    <cfRule type="cellIs" dxfId="1637" priority="612" operator="equal">
      <formula>"Moderado"</formula>
    </cfRule>
  </conditionalFormatting>
  <conditionalFormatting sqref="BK93">
    <cfRule type="cellIs" dxfId="1636" priority="613" operator="equal">
      <formula>"Menor"</formula>
    </cfRule>
  </conditionalFormatting>
  <conditionalFormatting sqref="BK93">
    <cfRule type="cellIs" dxfId="1635" priority="614" operator="equal">
      <formula>"Leve"</formula>
    </cfRule>
  </conditionalFormatting>
  <conditionalFormatting sqref="BM93">
    <cfRule type="cellIs" dxfId="1634" priority="615" operator="equal">
      <formula>"Extremo"</formula>
    </cfRule>
  </conditionalFormatting>
  <conditionalFormatting sqref="BM93">
    <cfRule type="cellIs" dxfId="1633" priority="616" operator="equal">
      <formula>"Alto"</formula>
    </cfRule>
  </conditionalFormatting>
  <conditionalFormatting sqref="BM93">
    <cfRule type="cellIs" dxfId="1632" priority="617" operator="equal">
      <formula>"Moderado"</formula>
    </cfRule>
  </conditionalFormatting>
  <conditionalFormatting sqref="BM93">
    <cfRule type="cellIs" dxfId="1631" priority="618" operator="equal">
      <formula>"Bajo"</formula>
    </cfRule>
  </conditionalFormatting>
  <conditionalFormatting sqref="BI93">
    <cfRule type="cellIs" dxfId="1630" priority="619" operator="equal">
      <formula>"Catastrófico"</formula>
    </cfRule>
  </conditionalFormatting>
  <conditionalFormatting sqref="BI93">
    <cfRule type="cellIs" dxfId="1629" priority="620" operator="equal">
      <formula>"Mayor"</formula>
    </cfRule>
  </conditionalFormatting>
  <conditionalFormatting sqref="BI93">
    <cfRule type="cellIs" dxfId="1628" priority="621" operator="equal">
      <formula>"Moderado"</formula>
    </cfRule>
  </conditionalFormatting>
  <conditionalFormatting sqref="BI93">
    <cfRule type="cellIs" dxfId="1627" priority="622" operator="equal">
      <formula>"Menor"</formula>
    </cfRule>
  </conditionalFormatting>
  <conditionalFormatting sqref="BI93">
    <cfRule type="cellIs" dxfId="1626" priority="623" operator="equal">
      <formula>"Leve"</formula>
    </cfRule>
  </conditionalFormatting>
  <conditionalFormatting sqref="BM93">
    <cfRule type="cellIs" dxfId="1625" priority="624" operator="equal">
      <formula>"Extremo"</formula>
    </cfRule>
  </conditionalFormatting>
  <conditionalFormatting sqref="BM93">
    <cfRule type="cellIs" dxfId="1624" priority="625" operator="equal">
      <formula>"Alta"</formula>
    </cfRule>
  </conditionalFormatting>
  <conditionalFormatting sqref="BI93">
    <cfRule type="cellIs" dxfId="1623" priority="626" operator="equal">
      <formula>"Casi Seguro"</formula>
    </cfRule>
  </conditionalFormatting>
  <conditionalFormatting sqref="BI93">
    <cfRule type="cellIs" dxfId="1622" priority="627" operator="equal">
      <formula>"Probable"</formula>
    </cfRule>
  </conditionalFormatting>
  <conditionalFormatting sqref="BI93">
    <cfRule type="cellIs" dxfId="1621" priority="628" operator="equal">
      <formula>"Posible"</formula>
    </cfRule>
  </conditionalFormatting>
  <conditionalFormatting sqref="BI93">
    <cfRule type="cellIs" dxfId="1620" priority="629" operator="equal">
      <formula>"Improbable"</formula>
    </cfRule>
  </conditionalFormatting>
  <conditionalFormatting sqref="BI93">
    <cfRule type="cellIs" dxfId="1619" priority="630" operator="equal">
      <formula>"Rara vez"</formula>
    </cfRule>
  </conditionalFormatting>
  <conditionalFormatting sqref="BH93">
    <cfRule type="cellIs" dxfId="1618" priority="631" operator="equal">
      <formula>"Muy Alta"</formula>
    </cfRule>
  </conditionalFormatting>
  <conditionalFormatting sqref="BH93">
    <cfRule type="cellIs" dxfId="1617" priority="632" operator="equal">
      <formula>"Alta"</formula>
    </cfRule>
  </conditionalFormatting>
  <conditionalFormatting sqref="BH93">
    <cfRule type="cellIs" dxfId="1616" priority="633" operator="equal">
      <formula>"Media"</formula>
    </cfRule>
  </conditionalFormatting>
  <conditionalFormatting sqref="BH93">
    <cfRule type="cellIs" dxfId="1615" priority="634" operator="equal">
      <formula>"Baja"</formula>
    </cfRule>
  </conditionalFormatting>
  <conditionalFormatting sqref="BH93">
    <cfRule type="cellIs" dxfId="1614" priority="635" operator="equal">
      <formula>"Muy Baja"</formula>
    </cfRule>
  </conditionalFormatting>
  <conditionalFormatting sqref="BK93">
    <cfRule type="cellIs" dxfId="1613" priority="636" operator="equal">
      <formula>"Catastrófico"</formula>
    </cfRule>
  </conditionalFormatting>
  <conditionalFormatting sqref="BK93">
    <cfRule type="cellIs" dxfId="1612" priority="637" operator="equal">
      <formula>"Mayor"</formula>
    </cfRule>
  </conditionalFormatting>
  <conditionalFormatting sqref="BK93">
    <cfRule type="cellIs" dxfId="1611" priority="638" operator="equal">
      <formula>"Moderado"</formula>
    </cfRule>
  </conditionalFormatting>
  <conditionalFormatting sqref="BK93">
    <cfRule type="cellIs" dxfId="1610" priority="639" operator="equal">
      <formula>"Menor"</formula>
    </cfRule>
  </conditionalFormatting>
  <conditionalFormatting sqref="BK93">
    <cfRule type="cellIs" dxfId="1609" priority="640" operator="equal">
      <formula>"Leve"</formula>
    </cfRule>
  </conditionalFormatting>
  <conditionalFormatting sqref="BM93">
    <cfRule type="cellIs" dxfId="1608" priority="641" operator="equal">
      <formula>"Extremo"</formula>
    </cfRule>
  </conditionalFormatting>
  <conditionalFormatting sqref="BM93">
    <cfRule type="cellIs" dxfId="1607" priority="642" operator="equal">
      <formula>"Alto"</formula>
    </cfRule>
  </conditionalFormatting>
  <conditionalFormatting sqref="BM93">
    <cfRule type="cellIs" dxfId="1606" priority="643" operator="equal">
      <formula>"Moderado"</formula>
    </cfRule>
  </conditionalFormatting>
  <conditionalFormatting sqref="BM93">
    <cfRule type="cellIs" dxfId="1605" priority="644" operator="equal">
      <formula>"Bajo"</formula>
    </cfRule>
  </conditionalFormatting>
  <conditionalFormatting sqref="BI93">
    <cfRule type="cellIs" dxfId="1604" priority="645" operator="equal">
      <formula>"Catastrófico"</formula>
    </cfRule>
  </conditionalFormatting>
  <conditionalFormatting sqref="BI93">
    <cfRule type="cellIs" dxfId="1603" priority="646" operator="equal">
      <formula>"Mayor"</formula>
    </cfRule>
  </conditionalFormatting>
  <conditionalFormatting sqref="BI93">
    <cfRule type="cellIs" dxfId="1602" priority="647" operator="equal">
      <formula>"Moderado"</formula>
    </cfRule>
  </conditionalFormatting>
  <conditionalFormatting sqref="BI93">
    <cfRule type="cellIs" dxfId="1601" priority="648" operator="equal">
      <formula>"Menor"</formula>
    </cfRule>
  </conditionalFormatting>
  <conditionalFormatting sqref="BI93">
    <cfRule type="cellIs" dxfId="1600" priority="649" operator="equal">
      <formula>"Leve"</formula>
    </cfRule>
  </conditionalFormatting>
  <conditionalFormatting sqref="BM93">
    <cfRule type="cellIs" dxfId="1599" priority="650" operator="equal">
      <formula>"Extremo"</formula>
    </cfRule>
  </conditionalFormatting>
  <conditionalFormatting sqref="BM93">
    <cfRule type="cellIs" dxfId="1598" priority="651" operator="equal">
      <formula>"Alta"</formula>
    </cfRule>
  </conditionalFormatting>
  <conditionalFormatting sqref="BI93">
    <cfRule type="cellIs" dxfId="1597" priority="652" operator="equal">
      <formula>"Casi Seguro"</formula>
    </cfRule>
  </conditionalFormatting>
  <conditionalFormatting sqref="BI93">
    <cfRule type="cellIs" dxfId="1596" priority="653" operator="equal">
      <formula>"Probable"</formula>
    </cfRule>
  </conditionalFormatting>
  <conditionalFormatting sqref="BI93">
    <cfRule type="cellIs" dxfId="1595" priority="654" operator="equal">
      <formula>"Posible"</formula>
    </cfRule>
  </conditionalFormatting>
  <conditionalFormatting sqref="BI93">
    <cfRule type="cellIs" dxfId="1594" priority="655" operator="equal">
      <formula>"Improbable"</formula>
    </cfRule>
  </conditionalFormatting>
  <conditionalFormatting sqref="BI93">
    <cfRule type="cellIs" dxfId="1593" priority="656" operator="equal">
      <formula>"Rara vez"</formula>
    </cfRule>
  </conditionalFormatting>
  <conditionalFormatting sqref="BH93">
    <cfRule type="cellIs" dxfId="1592" priority="657" operator="equal">
      <formula>"Muy Alta"</formula>
    </cfRule>
  </conditionalFormatting>
  <conditionalFormatting sqref="BH93">
    <cfRule type="cellIs" dxfId="1591" priority="658" operator="equal">
      <formula>"Alta"</formula>
    </cfRule>
  </conditionalFormatting>
  <conditionalFormatting sqref="BH93">
    <cfRule type="cellIs" dxfId="1590" priority="659" operator="equal">
      <formula>"Media"</formula>
    </cfRule>
  </conditionalFormatting>
  <conditionalFormatting sqref="BH93">
    <cfRule type="cellIs" dxfId="1589" priority="660" operator="equal">
      <formula>"Baja"</formula>
    </cfRule>
  </conditionalFormatting>
  <conditionalFormatting sqref="BH93">
    <cfRule type="cellIs" dxfId="1588" priority="661" operator="equal">
      <formula>"Muy Baja"</formula>
    </cfRule>
  </conditionalFormatting>
  <conditionalFormatting sqref="BK93">
    <cfRule type="cellIs" dxfId="1587" priority="662" operator="equal">
      <formula>"Catastrófico"</formula>
    </cfRule>
  </conditionalFormatting>
  <conditionalFormatting sqref="BK93">
    <cfRule type="cellIs" dxfId="1586" priority="663" operator="equal">
      <formula>"Mayor"</formula>
    </cfRule>
  </conditionalFormatting>
  <conditionalFormatting sqref="BK93">
    <cfRule type="cellIs" dxfId="1585" priority="664" operator="equal">
      <formula>"Moderado"</formula>
    </cfRule>
  </conditionalFormatting>
  <conditionalFormatting sqref="BK93">
    <cfRule type="cellIs" dxfId="1584" priority="665" operator="equal">
      <formula>"Menor"</formula>
    </cfRule>
  </conditionalFormatting>
  <conditionalFormatting sqref="BK93">
    <cfRule type="cellIs" dxfId="1583" priority="666" operator="equal">
      <formula>"Leve"</formula>
    </cfRule>
  </conditionalFormatting>
  <conditionalFormatting sqref="BM93">
    <cfRule type="cellIs" dxfId="1582" priority="667" operator="equal">
      <formula>"Extremo"</formula>
    </cfRule>
  </conditionalFormatting>
  <conditionalFormatting sqref="BM93">
    <cfRule type="cellIs" dxfId="1581" priority="668" operator="equal">
      <formula>"Alto"</formula>
    </cfRule>
  </conditionalFormatting>
  <conditionalFormatting sqref="BM93">
    <cfRule type="cellIs" dxfId="1580" priority="669" operator="equal">
      <formula>"Moderado"</formula>
    </cfRule>
  </conditionalFormatting>
  <conditionalFormatting sqref="BM93">
    <cfRule type="cellIs" dxfId="1579" priority="670" operator="equal">
      <formula>"Bajo"</formula>
    </cfRule>
  </conditionalFormatting>
  <conditionalFormatting sqref="BI93">
    <cfRule type="cellIs" dxfId="1578" priority="671" operator="equal">
      <formula>"Catastrófico"</formula>
    </cfRule>
  </conditionalFormatting>
  <conditionalFormatting sqref="BI93">
    <cfRule type="cellIs" dxfId="1577" priority="672" operator="equal">
      <formula>"Mayor"</formula>
    </cfRule>
  </conditionalFormatting>
  <conditionalFormatting sqref="BI93">
    <cfRule type="cellIs" dxfId="1576" priority="673" operator="equal">
      <formula>"Moderado"</formula>
    </cfRule>
  </conditionalFormatting>
  <conditionalFormatting sqref="BI93">
    <cfRule type="cellIs" dxfId="1575" priority="674" operator="equal">
      <formula>"Menor"</formula>
    </cfRule>
  </conditionalFormatting>
  <conditionalFormatting sqref="BI93">
    <cfRule type="cellIs" dxfId="1574" priority="675" operator="equal">
      <formula>"Leve"</formula>
    </cfRule>
  </conditionalFormatting>
  <conditionalFormatting sqref="BM93">
    <cfRule type="cellIs" dxfId="1573" priority="676" operator="equal">
      <formula>"Extremo"</formula>
    </cfRule>
  </conditionalFormatting>
  <conditionalFormatting sqref="BM93">
    <cfRule type="cellIs" dxfId="1572" priority="677" operator="equal">
      <formula>"Alta"</formula>
    </cfRule>
  </conditionalFormatting>
  <conditionalFormatting sqref="BI93">
    <cfRule type="cellIs" dxfId="1571" priority="678" operator="equal">
      <formula>"Casi Seguro"</formula>
    </cfRule>
  </conditionalFormatting>
  <conditionalFormatting sqref="BI93">
    <cfRule type="cellIs" dxfId="1570" priority="679" operator="equal">
      <formula>"Probable"</formula>
    </cfRule>
  </conditionalFormatting>
  <conditionalFormatting sqref="BI93">
    <cfRule type="cellIs" dxfId="1569" priority="680" operator="equal">
      <formula>"Posible"</formula>
    </cfRule>
  </conditionalFormatting>
  <conditionalFormatting sqref="BI93">
    <cfRule type="cellIs" dxfId="1568" priority="681" operator="equal">
      <formula>"Improbable"</formula>
    </cfRule>
  </conditionalFormatting>
  <conditionalFormatting sqref="BI93">
    <cfRule type="cellIs" dxfId="1567" priority="682" operator="equal">
      <formula>"Rara vez"</formula>
    </cfRule>
  </conditionalFormatting>
  <conditionalFormatting sqref="BH93">
    <cfRule type="cellIs" dxfId="1566" priority="683" operator="equal">
      <formula>"Muy Alta"</formula>
    </cfRule>
  </conditionalFormatting>
  <conditionalFormatting sqref="BH93">
    <cfRule type="cellIs" dxfId="1565" priority="684" operator="equal">
      <formula>"Alta"</formula>
    </cfRule>
  </conditionalFormatting>
  <conditionalFormatting sqref="BH93">
    <cfRule type="cellIs" dxfId="1564" priority="685" operator="equal">
      <formula>"Media"</formula>
    </cfRule>
  </conditionalFormatting>
  <conditionalFormatting sqref="BH93">
    <cfRule type="cellIs" dxfId="1563" priority="686" operator="equal">
      <formula>"Baja"</formula>
    </cfRule>
  </conditionalFormatting>
  <conditionalFormatting sqref="BH93">
    <cfRule type="cellIs" dxfId="1562" priority="687" operator="equal">
      <formula>"Muy Baja"</formula>
    </cfRule>
  </conditionalFormatting>
  <conditionalFormatting sqref="BK93">
    <cfRule type="cellIs" dxfId="1561" priority="688" operator="equal">
      <formula>"Catastrófico"</formula>
    </cfRule>
  </conditionalFormatting>
  <conditionalFormatting sqref="BK93">
    <cfRule type="cellIs" dxfId="1560" priority="689" operator="equal">
      <formula>"Mayor"</formula>
    </cfRule>
  </conditionalFormatting>
  <conditionalFormatting sqref="BK93">
    <cfRule type="cellIs" dxfId="1559" priority="690" operator="equal">
      <formula>"Moderado"</formula>
    </cfRule>
  </conditionalFormatting>
  <conditionalFormatting sqref="BK93">
    <cfRule type="cellIs" dxfId="1558" priority="691" operator="equal">
      <formula>"Menor"</formula>
    </cfRule>
  </conditionalFormatting>
  <conditionalFormatting sqref="BK93">
    <cfRule type="cellIs" dxfId="1557" priority="692" operator="equal">
      <formula>"Leve"</formula>
    </cfRule>
  </conditionalFormatting>
  <conditionalFormatting sqref="BM93">
    <cfRule type="cellIs" dxfId="1556" priority="693" operator="equal">
      <formula>"Extremo"</formula>
    </cfRule>
  </conditionalFormatting>
  <conditionalFormatting sqref="BM93">
    <cfRule type="cellIs" dxfId="1555" priority="694" operator="equal">
      <formula>"Alto"</formula>
    </cfRule>
  </conditionalFormatting>
  <conditionalFormatting sqref="BM93">
    <cfRule type="cellIs" dxfId="1554" priority="695" operator="equal">
      <formula>"Moderado"</formula>
    </cfRule>
  </conditionalFormatting>
  <conditionalFormatting sqref="BM93">
    <cfRule type="cellIs" dxfId="1553" priority="696" operator="equal">
      <formula>"Bajo"</formula>
    </cfRule>
  </conditionalFormatting>
  <conditionalFormatting sqref="BI93">
    <cfRule type="cellIs" dxfId="1552" priority="697" operator="equal">
      <formula>"Catastrófico"</formula>
    </cfRule>
  </conditionalFormatting>
  <conditionalFormatting sqref="BI93">
    <cfRule type="cellIs" dxfId="1551" priority="698" operator="equal">
      <formula>"Mayor"</formula>
    </cfRule>
  </conditionalFormatting>
  <conditionalFormatting sqref="BI93">
    <cfRule type="cellIs" dxfId="1550" priority="699" operator="equal">
      <formula>"Moderado"</formula>
    </cfRule>
  </conditionalFormatting>
  <conditionalFormatting sqref="BI93">
    <cfRule type="cellIs" dxfId="1549" priority="700" operator="equal">
      <formula>"Menor"</formula>
    </cfRule>
  </conditionalFormatting>
  <conditionalFormatting sqref="BI93">
    <cfRule type="cellIs" dxfId="1548" priority="701" operator="equal">
      <formula>"Leve"</formula>
    </cfRule>
  </conditionalFormatting>
  <conditionalFormatting sqref="BM93">
    <cfRule type="cellIs" dxfId="1547" priority="702" operator="equal">
      <formula>"Extremo"</formula>
    </cfRule>
  </conditionalFormatting>
  <conditionalFormatting sqref="BM93">
    <cfRule type="cellIs" dxfId="1546" priority="703" operator="equal">
      <formula>"Alta"</formula>
    </cfRule>
  </conditionalFormatting>
  <conditionalFormatting sqref="BI93">
    <cfRule type="cellIs" dxfId="1545" priority="704" operator="equal">
      <formula>"Casi Seguro"</formula>
    </cfRule>
  </conditionalFormatting>
  <conditionalFormatting sqref="BI93">
    <cfRule type="cellIs" dxfId="1544" priority="705" operator="equal">
      <formula>"Probable"</formula>
    </cfRule>
  </conditionalFormatting>
  <conditionalFormatting sqref="BI93">
    <cfRule type="cellIs" dxfId="1543" priority="706" operator="equal">
      <formula>"Posible"</formula>
    </cfRule>
  </conditionalFormatting>
  <conditionalFormatting sqref="BI93">
    <cfRule type="cellIs" dxfId="1542" priority="707" operator="equal">
      <formula>"Improbable"</formula>
    </cfRule>
  </conditionalFormatting>
  <conditionalFormatting sqref="BI93">
    <cfRule type="cellIs" dxfId="1541" priority="708" operator="equal">
      <formula>"Rara vez"</formula>
    </cfRule>
  </conditionalFormatting>
  <conditionalFormatting sqref="AJ94">
    <cfRule type="cellIs" dxfId="1540" priority="709" operator="equal">
      <formula>"Extremo"</formula>
    </cfRule>
  </conditionalFormatting>
  <conditionalFormatting sqref="AJ94">
    <cfRule type="cellIs" dxfId="1539" priority="710" operator="equal">
      <formula>"Alto"</formula>
    </cfRule>
  </conditionalFormatting>
  <conditionalFormatting sqref="AJ94">
    <cfRule type="cellIs" dxfId="1538" priority="711" operator="equal">
      <formula>"Moderado"</formula>
    </cfRule>
  </conditionalFormatting>
  <conditionalFormatting sqref="AJ94">
    <cfRule type="cellIs" dxfId="1537" priority="712" operator="equal">
      <formula>"Bajo"</formula>
    </cfRule>
  </conditionalFormatting>
  <conditionalFormatting sqref="BH94">
    <cfRule type="cellIs" dxfId="1536" priority="713" operator="equal">
      <formula>"Muy Alta"</formula>
    </cfRule>
  </conditionalFormatting>
  <conditionalFormatting sqref="BH94">
    <cfRule type="cellIs" dxfId="1535" priority="714" operator="equal">
      <formula>"Alta"</formula>
    </cfRule>
  </conditionalFormatting>
  <conditionalFormatting sqref="BH94">
    <cfRule type="cellIs" dxfId="1534" priority="715" operator="equal">
      <formula>"Media"</formula>
    </cfRule>
  </conditionalFormatting>
  <conditionalFormatting sqref="BH94">
    <cfRule type="cellIs" dxfId="1533" priority="716" operator="equal">
      <formula>"Baja"</formula>
    </cfRule>
  </conditionalFormatting>
  <conditionalFormatting sqref="BH94">
    <cfRule type="cellIs" dxfId="1532" priority="717" operator="equal">
      <formula>"Muy Baja"</formula>
    </cfRule>
  </conditionalFormatting>
  <conditionalFormatting sqref="BK94">
    <cfRule type="cellIs" dxfId="1531" priority="718" operator="equal">
      <formula>"Catastrófico"</formula>
    </cfRule>
  </conditionalFormatting>
  <conditionalFormatting sqref="BK94">
    <cfRule type="cellIs" dxfId="1530" priority="719" operator="equal">
      <formula>"Mayor"</formula>
    </cfRule>
  </conditionalFormatting>
  <conditionalFormatting sqref="BK94">
    <cfRule type="cellIs" dxfId="1529" priority="720" operator="equal">
      <formula>"Moderado"</formula>
    </cfRule>
  </conditionalFormatting>
  <conditionalFormatting sqref="BK94">
    <cfRule type="cellIs" dxfId="1528" priority="721" operator="equal">
      <formula>"Menor"</formula>
    </cfRule>
  </conditionalFormatting>
  <conditionalFormatting sqref="BK94">
    <cfRule type="cellIs" dxfId="1527" priority="722" operator="equal">
      <formula>"Leve"</formula>
    </cfRule>
  </conditionalFormatting>
  <conditionalFormatting sqref="BM94">
    <cfRule type="cellIs" dxfId="1526" priority="723" operator="equal">
      <formula>"Extremo"</formula>
    </cfRule>
  </conditionalFormatting>
  <conditionalFormatting sqref="BM94">
    <cfRule type="cellIs" dxfId="1525" priority="724" operator="equal">
      <formula>"Alto"</formula>
    </cfRule>
  </conditionalFormatting>
  <conditionalFormatting sqref="BM94">
    <cfRule type="cellIs" dxfId="1524" priority="725" operator="equal">
      <formula>"Moderado"</formula>
    </cfRule>
  </conditionalFormatting>
  <conditionalFormatting sqref="BM94">
    <cfRule type="cellIs" dxfId="1523" priority="726" operator="equal">
      <formula>"Bajo"</formula>
    </cfRule>
  </conditionalFormatting>
  <conditionalFormatting sqref="K94">
    <cfRule type="cellIs" dxfId="1522" priority="727" operator="equal">
      <formula>"Muy Alta"</formula>
    </cfRule>
  </conditionalFormatting>
  <conditionalFormatting sqref="K94">
    <cfRule type="cellIs" dxfId="1521" priority="728" operator="equal">
      <formula>"Alta"</formula>
    </cfRule>
  </conditionalFormatting>
  <conditionalFormatting sqref="K94">
    <cfRule type="cellIs" dxfId="1520" priority="729" operator="equal">
      <formula>"Media"</formula>
    </cfRule>
  </conditionalFormatting>
  <conditionalFormatting sqref="K94">
    <cfRule type="cellIs" dxfId="1519" priority="730" operator="equal">
      <formula>"Baja"</formula>
    </cfRule>
  </conditionalFormatting>
  <conditionalFormatting sqref="K94">
    <cfRule type="cellIs" dxfId="1518" priority="731" operator="equal">
      <formula>"Muy Baja"</formula>
    </cfRule>
  </conditionalFormatting>
  <conditionalFormatting sqref="AH94">
    <cfRule type="cellIs" dxfId="1517" priority="732" operator="equal">
      <formula>"Catastrófico"</formula>
    </cfRule>
  </conditionalFormatting>
  <conditionalFormatting sqref="AH94">
    <cfRule type="cellIs" dxfId="1516" priority="733" operator="equal">
      <formula>"Mayor"</formula>
    </cfRule>
  </conditionalFormatting>
  <conditionalFormatting sqref="AH94">
    <cfRule type="cellIs" dxfId="1515" priority="734" operator="equal">
      <formula>"Moderado"</formula>
    </cfRule>
  </conditionalFormatting>
  <conditionalFormatting sqref="AH94">
    <cfRule type="cellIs" dxfId="1514" priority="735" operator="equal">
      <formula>"Menor"</formula>
    </cfRule>
  </conditionalFormatting>
  <conditionalFormatting sqref="AH94">
    <cfRule type="cellIs" dxfId="1513" priority="736" operator="equal">
      <formula>"Leve"</formula>
    </cfRule>
  </conditionalFormatting>
  <conditionalFormatting sqref="BI94">
    <cfRule type="cellIs" dxfId="1512" priority="737" operator="equal">
      <formula>"Catastrófico"</formula>
    </cfRule>
  </conditionalFormatting>
  <conditionalFormatting sqref="BI94">
    <cfRule type="cellIs" dxfId="1511" priority="738" operator="equal">
      <formula>"Mayor"</formula>
    </cfRule>
  </conditionalFormatting>
  <conditionalFormatting sqref="BI94">
    <cfRule type="cellIs" dxfId="1510" priority="739" operator="equal">
      <formula>"Moderado"</formula>
    </cfRule>
  </conditionalFormatting>
  <conditionalFormatting sqref="BI94">
    <cfRule type="cellIs" dxfId="1509" priority="740" operator="equal">
      <formula>"Menor"</formula>
    </cfRule>
  </conditionalFormatting>
  <conditionalFormatting sqref="BI94">
    <cfRule type="cellIs" dxfId="1508" priority="741" operator="equal">
      <formula>"Leve"</formula>
    </cfRule>
  </conditionalFormatting>
  <conditionalFormatting sqref="BM94:BM97">
    <cfRule type="cellIs" dxfId="1507" priority="742" operator="equal">
      <formula>"Extremo"</formula>
    </cfRule>
  </conditionalFormatting>
  <conditionalFormatting sqref="BM94:BM97">
    <cfRule type="cellIs" dxfId="1506" priority="743" operator="equal">
      <formula>"Extremo"</formula>
    </cfRule>
  </conditionalFormatting>
  <conditionalFormatting sqref="BM94:BM97">
    <cfRule type="cellIs" dxfId="1505" priority="744" operator="equal">
      <formula>"Alta"</formula>
    </cfRule>
  </conditionalFormatting>
  <conditionalFormatting sqref="K94:K97">
    <cfRule type="cellIs" dxfId="1504" priority="745" operator="equal">
      <formula>"Casi Seguro"</formula>
    </cfRule>
  </conditionalFormatting>
  <conditionalFormatting sqref="K94:K97">
    <cfRule type="cellIs" dxfId="1503" priority="746" operator="equal">
      <formula>"Probable"</formula>
    </cfRule>
  </conditionalFormatting>
  <conditionalFormatting sqref="K94:K97">
    <cfRule type="cellIs" dxfId="1502" priority="747" operator="equal">
      <formula>"Posible"</formula>
    </cfRule>
  </conditionalFormatting>
  <conditionalFormatting sqref="K94:K97">
    <cfRule type="cellIs" dxfId="1501" priority="748" operator="equal">
      <formula>"Rara vez"</formula>
    </cfRule>
  </conditionalFormatting>
  <conditionalFormatting sqref="K94:K97">
    <cfRule type="cellIs" dxfId="1500" priority="749" operator="equal">
      <formula>"Improbable"</formula>
    </cfRule>
  </conditionalFormatting>
  <conditionalFormatting sqref="K94:K97">
    <cfRule type="cellIs" dxfId="1499" priority="750" operator="equal">
      <formula>"Rara vez"</formula>
    </cfRule>
  </conditionalFormatting>
  <conditionalFormatting sqref="BI94:BI97">
    <cfRule type="cellIs" dxfId="1498" priority="751" operator="equal">
      <formula>"Casi Seguro"</formula>
    </cfRule>
  </conditionalFormatting>
  <conditionalFormatting sqref="BI94:BI97">
    <cfRule type="cellIs" dxfId="1497" priority="752" operator="equal">
      <formula>"Probable"</formula>
    </cfRule>
  </conditionalFormatting>
  <conditionalFormatting sqref="BI94:BI97">
    <cfRule type="cellIs" dxfId="1496" priority="753" operator="equal">
      <formula>"Posible"</formula>
    </cfRule>
  </conditionalFormatting>
  <conditionalFormatting sqref="BI94:BI97">
    <cfRule type="cellIs" dxfId="1495" priority="754" operator="equal">
      <formula>"Improbable"</formula>
    </cfRule>
  </conditionalFormatting>
  <conditionalFormatting sqref="BI94:BI97">
    <cfRule type="cellIs" dxfId="1494" priority="755" operator="equal">
      <formula>"Rara vez"</formula>
    </cfRule>
  </conditionalFormatting>
  <conditionalFormatting sqref="AJ94:AJ97">
    <cfRule type="cellIs" dxfId="1493" priority="756" operator="equal">
      <formula>"Moderada"</formula>
    </cfRule>
  </conditionalFormatting>
  <conditionalFormatting sqref="AJ94:AJ97">
    <cfRule type="cellIs" dxfId="1492" priority="757" operator="equal">
      <formula>"Alta"</formula>
    </cfRule>
  </conditionalFormatting>
  <conditionalFormatting sqref="AJ94:AJ97">
    <cfRule type="cellIs" dxfId="1491" priority="758" operator="equal">
      <formula>"Extrema"</formula>
    </cfRule>
  </conditionalFormatting>
  <conditionalFormatting sqref="AJ87">
    <cfRule type="cellIs" dxfId="1490" priority="759" operator="equal">
      <formula>"Extremo"</formula>
    </cfRule>
  </conditionalFormatting>
  <conditionalFormatting sqref="AJ87">
    <cfRule type="cellIs" dxfId="1489" priority="760" operator="equal">
      <formula>"Alto"</formula>
    </cfRule>
  </conditionalFormatting>
  <conditionalFormatting sqref="AJ87">
    <cfRule type="cellIs" dxfId="1488" priority="761" operator="equal">
      <formula>"Moderado"</formula>
    </cfRule>
  </conditionalFormatting>
  <conditionalFormatting sqref="AJ87">
    <cfRule type="cellIs" dxfId="1487" priority="762" operator="equal">
      <formula>"Bajo"</formula>
    </cfRule>
  </conditionalFormatting>
  <conditionalFormatting sqref="BH87">
    <cfRule type="cellIs" dxfId="1486" priority="763" operator="equal">
      <formula>"Muy Alta"</formula>
    </cfRule>
  </conditionalFormatting>
  <conditionalFormatting sqref="BH87">
    <cfRule type="cellIs" dxfId="1485" priority="764" operator="equal">
      <formula>"Alta"</formula>
    </cfRule>
  </conditionalFormatting>
  <conditionalFormatting sqref="BH87">
    <cfRule type="cellIs" dxfId="1484" priority="765" operator="equal">
      <formula>"Media"</formula>
    </cfRule>
  </conditionalFormatting>
  <conditionalFormatting sqref="BH87">
    <cfRule type="cellIs" dxfId="1483" priority="766" operator="equal">
      <formula>"Baja"</formula>
    </cfRule>
  </conditionalFormatting>
  <conditionalFormatting sqref="BH87">
    <cfRule type="cellIs" dxfId="1482" priority="767" operator="equal">
      <formula>"Muy Baja"</formula>
    </cfRule>
  </conditionalFormatting>
  <conditionalFormatting sqref="BK87">
    <cfRule type="cellIs" dxfId="1481" priority="768" operator="equal">
      <formula>"Catastrófico"</formula>
    </cfRule>
  </conditionalFormatting>
  <conditionalFormatting sqref="BK87">
    <cfRule type="cellIs" dxfId="1480" priority="769" operator="equal">
      <formula>"Mayor"</formula>
    </cfRule>
  </conditionalFormatting>
  <conditionalFormatting sqref="BK87">
    <cfRule type="cellIs" dxfId="1479" priority="770" operator="equal">
      <formula>"Moderado"</formula>
    </cfRule>
  </conditionalFormatting>
  <conditionalFormatting sqref="BK87">
    <cfRule type="cellIs" dxfId="1478" priority="771" operator="equal">
      <formula>"Menor"</formula>
    </cfRule>
  </conditionalFormatting>
  <conditionalFormatting sqref="BK87">
    <cfRule type="cellIs" dxfId="1477" priority="772" operator="equal">
      <formula>"Leve"</formula>
    </cfRule>
  </conditionalFormatting>
  <conditionalFormatting sqref="BM87">
    <cfRule type="cellIs" dxfId="1476" priority="773" operator="equal">
      <formula>"Extremo"</formula>
    </cfRule>
  </conditionalFormatting>
  <conditionalFormatting sqref="BM87">
    <cfRule type="cellIs" dxfId="1475" priority="774" operator="equal">
      <formula>"Alto"</formula>
    </cfRule>
  </conditionalFormatting>
  <conditionalFormatting sqref="BM87">
    <cfRule type="cellIs" dxfId="1474" priority="775" operator="equal">
      <formula>"Moderado"</formula>
    </cfRule>
  </conditionalFormatting>
  <conditionalFormatting sqref="BM87">
    <cfRule type="cellIs" dxfId="1473" priority="776" operator="equal">
      <formula>"Bajo"</formula>
    </cfRule>
  </conditionalFormatting>
  <conditionalFormatting sqref="AG87">
    <cfRule type="containsText" dxfId="1472" priority="777" operator="containsText" text="❌">
      <formula>NOT(ISERROR(SEARCH(("❌"),(AG87))))</formula>
    </cfRule>
  </conditionalFormatting>
  <conditionalFormatting sqref="K87">
    <cfRule type="cellIs" dxfId="1471" priority="778" operator="equal">
      <formula>"Muy Alta"</formula>
    </cfRule>
  </conditionalFormatting>
  <conditionalFormatting sqref="K87">
    <cfRule type="cellIs" dxfId="1470" priority="779" operator="equal">
      <formula>"Alta"</formula>
    </cfRule>
  </conditionalFormatting>
  <conditionalFormatting sqref="K87">
    <cfRule type="cellIs" dxfId="1469" priority="780" operator="equal">
      <formula>"Media"</formula>
    </cfRule>
  </conditionalFormatting>
  <conditionalFormatting sqref="K87">
    <cfRule type="cellIs" dxfId="1468" priority="781" operator="equal">
      <formula>"Baja"</formula>
    </cfRule>
  </conditionalFormatting>
  <conditionalFormatting sqref="K87">
    <cfRule type="cellIs" dxfId="1467" priority="782" operator="equal">
      <formula>"Muy Baja"</formula>
    </cfRule>
  </conditionalFormatting>
  <conditionalFormatting sqref="AH87">
    <cfRule type="cellIs" dxfId="1466" priority="783" operator="equal">
      <formula>"Catastrófico"</formula>
    </cfRule>
  </conditionalFormatting>
  <conditionalFormatting sqref="AH87">
    <cfRule type="cellIs" dxfId="1465" priority="784" operator="equal">
      <formula>"Mayor"</formula>
    </cfRule>
  </conditionalFormatting>
  <conditionalFormatting sqref="AH87">
    <cfRule type="cellIs" dxfId="1464" priority="785" operator="equal">
      <formula>"Moderado"</formula>
    </cfRule>
  </conditionalFormatting>
  <conditionalFormatting sqref="AH87">
    <cfRule type="cellIs" dxfId="1463" priority="786" operator="equal">
      <formula>"Menor"</formula>
    </cfRule>
  </conditionalFormatting>
  <conditionalFormatting sqref="AH87">
    <cfRule type="cellIs" dxfId="1462" priority="787" operator="equal">
      <formula>"Leve"</formula>
    </cfRule>
  </conditionalFormatting>
  <conditionalFormatting sqref="BI87">
    <cfRule type="cellIs" dxfId="1461" priority="788" operator="equal">
      <formula>"Catastrófico"</formula>
    </cfRule>
  </conditionalFormatting>
  <conditionalFormatting sqref="BI87">
    <cfRule type="cellIs" dxfId="1460" priority="789" operator="equal">
      <formula>"Mayor"</formula>
    </cfRule>
  </conditionalFormatting>
  <conditionalFormatting sqref="BI87">
    <cfRule type="cellIs" dxfId="1459" priority="790" operator="equal">
      <formula>"Moderado"</formula>
    </cfRule>
  </conditionalFormatting>
  <conditionalFormatting sqref="BI87">
    <cfRule type="cellIs" dxfId="1458" priority="791" operator="equal">
      <formula>"Menor"</formula>
    </cfRule>
  </conditionalFormatting>
  <conditionalFormatting sqref="BI87">
    <cfRule type="cellIs" dxfId="1457" priority="792" operator="equal">
      <formula>"Leve"</formula>
    </cfRule>
  </conditionalFormatting>
  <conditionalFormatting sqref="BM87">
    <cfRule type="cellIs" dxfId="1456" priority="793" operator="equal">
      <formula>"Extremo"</formula>
    </cfRule>
  </conditionalFormatting>
  <conditionalFormatting sqref="BM87">
    <cfRule type="cellIs" dxfId="1455" priority="794" operator="equal">
      <formula>"Extremo"</formula>
    </cfRule>
  </conditionalFormatting>
  <conditionalFormatting sqref="BM87">
    <cfRule type="cellIs" dxfId="1454" priority="795" operator="equal">
      <formula>"Alta"</formula>
    </cfRule>
  </conditionalFormatting>
  <conditionalFormatting sqref="K87">
    <cfRule type="cellIs" dxfId="1453" priority="796" operator="equal">
      <formula>"Casi Seguro"</formula>
    </cfRule>
  </conditionalFormatting>
  <conditionalFormatting sqref="K87">
    <cfRule type="cellIs" dxfId="1452" priority="797" operator="equal">
      <formula>"Probable"</formula>
    </cfRule>
  </conditionalFormatting>
  <conditionalFormatting sqref="K87">
    <cfRule type="cellIs" dxfId="1451" priority="798" operator="equal">
      <formula>"Posible"</formula>
    </cfRule>
  </conditionalFormatting>
  <conditionalFormatting sqref="K87">
    <cfRule type="cellIs" dxfId="1450" priority="799" operator="equal">
      <formula>"Rara vez"</formula>
    </cfRule>
  </conditionalFormatting>
  <conditionalFormatting sqref="K87">
    <cfRule type="cellIs" dxfId="1449" priority="800" operator="equal">
      <formula>"Improbable"</formula>
    </cfRule>
  </conditionalFormatting>
  <conditionalFormatting sqref="K87">
    <cfRule type="cellIs" dxfId="1448" priority="801" operator="equal">
      <formula>"Rara vez"</formula>
    </cfRule>
  </conditionalFormatting>
  <conditionalFormatting sqref="BI87">
    <cfRule type="cellIs" dxfId="1447" priority="802" operator="equal">
      <formula>"Casi Seguro"</formula>
    </cfRule>
  </conditionalFormatting>
  <conditionalFormatting sqref="BI87">
    <cfRule type="cellIs" dxfId="1446" priority="803" operator="equal">
      <formula>"Probable"</formula>
    </cfRule>
  </conditionalFormatting>
  <conditionalFormatting sqref="BI87">
    <cfRule type="cellIs" dxfId="1445" priority="804" operator="equal">
      <formula>"Posible"</formula>
    </cfRule>
  </conditionalFormatting>
  <conditionalFormatting sqref="BI87">
    <cfRule type="cellIs" dxfId="1444" priority="805" operator="equal">
      <formula>"Improbable"</formula>
    </cfRule>
  </conditionalFormatting>
  <conditionalFormatting sqref="BI87">
    <cfRule type="cellIs" dxfId="1443" priority="806" operator="equal">
      <formula>"Rara vez"</formula>
    </cfRule>
  </conditionalFormatting>
  <conditionalFormatting sqref="AJ87">
    <cfRule type="cellIs" dxfId="1442" priority="807" operator="equal">
      <formula>"Moderada"</formula>
    </cfRule>
  </conditionalFormatting>
  <conditionalFormatting sqref="AJ87">
    <cfRule type="cellIs" dxfId="1441" priority="808" operator="equal">
      <formula>"Alta"</formula>
    </cfRule>
  </conditionalFormatting>
  <conditionalFormatting sqref="AJ87">
    <cfRule type="cellIs" dxfId="1440" priority="809" operator="equal">
      <formula>"Extrema"</formula>
    </cfRule>
  </conditionalFormatting>
  <conditionalFormatting sqref="AJ88">
    <cfRule type="cellIs" dxfId="1439" priority="810" operator="equal">
      <formula>"Extremo"</formula>
    </cfRule>
  </conditionalFormatting>
  <conditionalFormatting sqref="AJ88">
    <cfRule type="cellIs" dxfId="1438" priority="811" operator="equal">
      <formula>"Alto"</formula>
    </cfRule>
  </conditionalFormatting>
  <conditionalFormatting sqref="AJ88">
    <cfRule type="cellIs" dxfId="1437" priority="812" operator="equal">
      <formula>"Moderado"</formula>
    </cfRule>
  </conditionalFormatting>
  <conditionalFormatting sqref="AJ88">
    <cfRule type="cellIs" dxfId="1436" priority="813" operator="equal">
      <formula>"Bajo"</formula>
    </cfRule>
  </conditionalFormatting>
  <conditionalFormatting sqref="BH88">
    <cfRule type="cellIs" dxfId="1435" priority="814" operator="equal">
      <formula>"Muy Alta"</formula>
    </cfRule>
  </conditionalFormatting>
  <conditionalFormatting sqref="BH88">
    <cfRule type="cellIs" dxfId="1434" priority="815" operator="equal">
      <formula>"Alta"</formula>
    </cfRule>
  </conditionalFormatting>
  <conditionalFormatting sqref="BH88">
    <cfRule type="cellIs" dxfId="1433" priority="816" operator="equal">
      <formula>"Media"</formula>
    </cfRule>
  </conditionalFormatting>
  <conditionalFormatting sqref="BH88">
    <cfRule type="cellIs" dxfId="1432" priority="817" operator="equal">
      <formula>"Baja"</formula>
    </cfRule>
  </conditionalFormatting>
  <conditionalFormatting sqref="BH88">
    <cfRule type="cellIs" dxfId="1431" priority="818" operator="equal">
      <formula>"Muy Baja"</formula>
    </cfRule>
  </conditionalFormatting>
  <conditionalFormatting sqref="BK88">
    <cfRule type="cellIs" dxfId="1430" priority="819" operator="equal">
      <formula>"Catastrófico"</formula>
    </cfRule>
  </conditionalFormatting>
  <conditionalFormatting sqref="BK88">
    <cfRule type="cellIs" dxfId="1429" priority="820" operator="equal">
      <formula>"Mayor"</formula>
    </cfRule>
  </conditionalFormatting>
  <conditionalFormatting sqref="BK88">
    <cfRule type="cellIs" dxfId="1428" priority="821" operator="equal">
      <formula>"Moderado"</formula>
    </cfRule>
  </conditionalFormatting>
  <conditionalFormatting sqref="BK88">
    <cfRule type="cellIs" dxfId="1427" priority="822" operator="equal">
      <formula>"Menor"</formula>
    </cfRule>
  </conditionalFormatting>
  <conditionalFormatting sqref="BK88">
    <cfRule type="cellIs" dxfId="1426" priority="823" operator="equal">
      <formula>"Leve"</formula>
    </cfRule>
  </conditionalFormatting>
  <conditionalFormatting sqref="BM88">
    <cfRule type="cellIs" dxfId="1425" priority="824" operator="equal">
      <formula>"Extremo"</formula>
    </cfRule>
  </conditionalFormatting>
  <conditionalFormatting sqref="BM88">
    <cfRule type="cellIs" dxfId="1424" priority="825" operator="equal">
      <formula>"Alto"</formula>
    </cfRule>
  </conditionalFormatting>
  <conditionalFormatting sqref="BM88">
    <cfRule type="cellIs" dxfId="1423" priority="826" operator="equal">
      <formula>"Moderado"</formula>
    </cfRule>
  </conditionalFormatting>
  <conditionalFormatting sqref="BM88">
    <cfRule type="cellIs" dxfId="1422" priority="827" operator="equal">
      <formula>"Bajo"</formula>
    </cfRule>
  </conditionalFormatting>
  <conditionalFormatting sqref="AG88:AG92">
    <cfRule type="containsText" dxfId="1421" priority="828" operator="containsText" text="❌">
      <formula>NOT(ISERROR(SEARCH(("❌"),(AG88))))</formula>
    </cfRule>
  </conditionalFormatting>
  <conditionalFormatting sqref="K88">
    <cfRule type="cellIs" dxfId="1420" priority="829" operator="equal">
      <formula>"Muy Alta"</formula>
    </cfRule>
  </conditionalFormatting>
  <conditionalFormatting sqref="K88">
    <cfRule type="cellIs" dxfId="1419" priority="830" operator="equal">
      <formula>"Alta"</formula>
    </cfRule>
  </conditionalFormatting>
  <conditionalFormatting sqref="K88">
    <cfRule type="cellIs" dxfId="1418" priority="831" operator="equal">
      <formula>"Media"</formula>
    </cfRule>
  </conditionalFormatting>
  <conditionalFormatting sqref="K88">
    <cfRule type="cellIs" dxfId="1417" priority="832" operator="equal">
      <formula>"Baja"</formula>
    </cfRule>
  </conditionalFormatting>
  <conditionalFormatting sqref="K88">
    <cfRule type="cellIs" dxfId="1416" priority="833" operator="equal">
      <formula>"Muy Baja"</formula>
    </cfRule>
  </conditionalFormatting>
  <conditionalFormatting sqref="AH88">
    <cfRule type="cellIs" dxfId="1415" priority="834" operator="equal">
      <formula>"Catastrófico"</formula>
    </cfRule>
  </conditionalFormatting>
  <conditionalFormatting sqref="AH88">
    <cfRule type="cellIs" dxfId="1414" priority="835" operator="equal">
      <formula>"Mayor"</formula>
    </cfRule>
  </conditionalFormatting>
  <conditionalFormatting sqref="AH88">
    <cfRule type="cellIs" dxfId="1413" priority="836" operator="equal">
      <formula>"Moderado"</formula>
    </cfRule>
  </conditionalFormatting>
  <conditionalFormatting sqref="AH88">
    <cfRule type="cellIs" dxfId="1412" priority="837" operator="equal">
      <formula>"Menor"</formula>
    </cfRule>
  </conditionalFormatting>
  <conditionalFormatting sqref="AH88">
    <cfRule type="cellIs" dxfId="1411" priority="838" operator="equal">
      <formula>"Leve"</formula>
    </cfRule>
  </conditionalFormatting>
  <conditionalFormatting sqref="BI88">
    <cfRule type="cellIs" dxfId="1410" priority="839" operator="equal">
      <formula>"Catastrófico"</formula>
    </cfRule>
  </conditionalFormatting>
  <conditionalFormatting sqref="BI88">
    <cfRule type="cellIs" dxfId="1409" priority="840" operator="equal">
      <formula>"Mayor"</formula>
    </cfRule>
  </conditionalFormatting>
  <conditionalFormatting sqref="BI88">
    <cfRule type="cellIs" dxfId="1408" priority="841" operator="equal">
      <formula>"Moderado"</formula>
    </cfRule>
  </conditionalFormatting>
  <conditionalFormatting sqref="BI88">
    <cfRule type="cellIs" dxfId="1407" priority="842" operator="equal">
      <formula>"Menor"</formula>
    </cfRule>
  </conditionalFormatting>
  <conditionalFormatting sqref="BI88">
    <cfRule type="cellIs" dxfId="1406" priority="843" operator="equal">
      <formula>"Leve"</formula>
    </cfRule>
  </conditionalFormatting>
  <conditionalFormatting sqref="BM88:BM92">
    <cfRule type="cellIs" dxfId="1405" priority="844" operator="equal">
      <formula>"Extremo"</formula>
    </cfRule>
  </conditionalFormatting>
  <conditionalFormatting sqref="BM88:BM92">
    <cfRule type="cellIs" dxfId="1404" priority="845" operator="equal">
      <formula>"Extremo"</formula>
    </cfRule>
  </conditionalFormatting>
  <conditionalFormatting sqref="BM88:BM92">
    <cfRule type="cellIs" dxfId="1403" priority="846" operator="equal">
      <formula>"Alta"</formula>
    </cfRule>
  </conditionalFormatting>
  <conditionalFormatting sqref="K88:K92">
    <cfRule type="cellIs" dxfId="1402" priority="847" operator="equal">
      <formula>"Casi Seguro"</formula>
    </cfRule>
  </conditionalFormatting>
  <conditionalFormatting sqref="K88:K92">
    <cfRule type="cellIs" dxfId="1401" priority="848" operator="equal">
      <formula>"Probable"</formula>
    </cfRule>
  </conditionalFormatting>
  <conditionalFormatting sqref="K88:K92">
    <cfRule type="cellIs" dxfId="1400" priority="849" operator="equal">
      <formula>"Posible"</formula>
    </cfRule>
  </conditionalFormatting>
  <conditionalFormatting sqref="K88:K92">
    <cfRule type="cellIs" dxfId="1399" priority="850" operator="equal">
      <formula>"Rara vez"</formula>
    </cfRule>
  </conditionalFormatting>
  <conditionalFormatting sqref="K88:K92">
    <cfRule type="cellIs" dxfId="1398" priority="851" operator="equal">
      <formula>"Improbable"</formula>
    </cfRule>
  </conditionalFormatting>
  <conditionalFormatting sqref="K88:K92">
    <cfRule type="cellIs" dxfId="1397" priority="852" operator="equal">
      <formula>"Rara vez"</formula>
    </cfRule>
  </conditionalFormatting>
  <conditionalFormatting sqref="BI88:BI92">
    <cfRule type="cellIs" dxfId="1396" priority="853" operator="equal">
      <formula>"Casi Seguro"</formula>
    </cfRule>
  </conditionalFormatting>
  <conditionalFormatting sqref="BI88:BI92">
    <cfRule type="cellIs" dxfId="1395" priority="854" operator="equal">
      <formula>"Probable"</formula>
    </cfRule>
  </conditionalFormatting>
  <conditionalFormatting sqref="BI88:BI92">
    <cfRule type="cellIs" dxfId="1394" priority="855" operator="equal">
      <formula>"Posible"</formula>
    </cfRule>
  </conditionalFormatting>
  <conditionalFormatting sqref="BI88:BI92">
    <cfRule type="cellIs" dxfId="1393" priority="856" operator="equal">
      <formula>"Improbable"</formula>
    </cfRule>
  </conditionalFormatting>
  <conditionalFormatting sqref="BI88:BI92">
    <cfRule type="cellIs" dxfId="1392" priority="857" operator="equal">
      <formula>"Rara vez"</formula>
    </cfRule>
  </conditionalFormatting>
  <conditionalFormatting sqref="AJ88:AJ92">
    <cfRule type="cellIs" dxfId="1391" priority="858" operator="equal">
      <formula>"Moderada"</formula>
    </cfRule>
  </conditionalFormatting>
  <conditionalFormatting sqref="AJ88:AJ92">
    <cfRule type="cellIs" dxfId="1390" priority="859" operator="equal">
      <formula>"Alta"</formula>
    </cfRule>
  </conditionalFormatting>
  <conditionalFormatting sqref="AJ88:AJ92">
    <cfRule type="cellIs" dxfId="1389" priority="860" operator="equal">
      <formula>"Extrema"</formula>
    </cfRule>
  </conditionalFormatting>
  <conditionalFormatting sqref="AJ15">
    <cfRule type="cellIs" dxfId="1388" priority="861" operator="equal">
      <formula>"Extremo"</formula>
    </cfRule>
  </conditionalFormatting>
  <conditionalFormatting sqref="AJ15">
    <cfRule type="cellIs" dxfId="1387" priority="862" operator="equal">
      <formula>"Alto"</formula>
    </cfRule>
  </conditionalFormatting>
  <conditionalFormatting sqref="AJ15">
    <cfRule type="cellIs" dxfId="1386" priority="863" operator="equal">
      <formula>"Moderado"</formula>
    </cfRule>
  </conditionalFormatting>
  <conditionalFormatting sqref="AJ15">
    <cfRule type="cellIs" dxfId="1385" priority="864" operator="equal">
      <formula>"Bajo"</formula>
    </cfRule>
  </conditionalFormatting>
  <conditionalFormatting sqref="BH15">
    <cfRule type="cellIs" dxfId="1384" priority="865" operator="equal">
      <formula>"Muy Alta"</formula>
    </cfRule>
  </conditionalFormatting>
  <conditionalFormatting sqref="BH15">
    <cfRule type="cellIs" dxfId="1383" priority="866" operator="equal">
      <formula>"Alta"</formula>
    </cfRule>
  </conditionalFormatting>
  <conditionalFormatting sqref="BH15">
    <cfRule type="cellIs" dxfId="1382" priority="867" operator="equal">
      <formula>"Media"</formula>
    </cfRule>
  </conditionalFormatting>
  <conditionalFormatting sqref="BH15">
    <cfRule type="cellIs" dxfId="1381" priority="868" operator="equal">
      <formula>"Baja"</formula>
    </cfRule>
  </conditionalFormatting>
  <conditionalFormatting sqref="BH15">
    <cfRule type="cellIs" dxfId="1380" priority="869" operator="equal">
      <formula>"Muy Baja"</formula>
    </cfRule>
  </conditionalFormatting>
  <conditionalFormatting sqref="BK15">
    <cfRule type="cellIs" dxfId="1379" priority="870" operator="equal">
      <formula>"Catastrófico"</formula>
    </cfRule>
  </conditionalFormatting>
  <conditionalFormatting sqref="BK15">
    <cfRule type="cellIs" dxfId="1378" priority="871" operator="equal">
      <formula>"Mayor"</formula>
    </cfRule>
  </conditionalFormatting>
  <conditionalFormatting sqref="BK15">
    <cfRule type="cellIs" dxfId="1377" priority="872" operator="equal">
      <formula>"Moderado"</formula>
    </cfRule>
  </conditionalFormatting>
  <conditionalFormatting sqref="BK15">
    <cfRule type="cellIs" dxfId="1376" priority="873" operator="equal">
      <formula>"Menor"</formula>
    </cfRule>
  </conditionalFormatting>
  <conditionalFormatting sqref="BK15">
    <cfRule type="cellIs" dxfId="1375" priority="874" operator="equal">
      <formula>"Leve"</formula>
    </cfRule>
  </conditionalFormatting>
  <conditionalFormatting sqref="BM15">
    <cfRule type="cellIs" dxfId="1374" priority="875" operator="equal">
      <formula>"Extremo"</formula>
    </cfRule>
  </conditionalFormatting>
  <conditionalFormatting sqref="BM15">
    <cfRule type="cellIs" dxfId="1373" priority="876" operator="equal">
      <formula>"Alto"</formula>
    </cfRule>
  </conditionalFormatting>
  <conditionalFormatting sqref="BM15">
    <cfRule type="cellIs" dxfId="1372" priority="877" operator="equal">
      <formula>"Moderado"</formula>
    </cfRule>
  </conditionalFormatting>
  <conditionalFormatting sqref="BM15">
    <cfRule type="cellIs" dxfId="1371" priority="878" operator="equal">
      <formula>"Bajo"</formula>
    </cfRule>
  </conditionalFormatting>
  <conditionalFormatting sqref="AG15:AG17">
    <cfRule type="containsText" dxfId="1370" priority="879" operator="containsText" text="❌">
      <formula>NOT(ISERROR(SEARCH(("❌"),(AG15))))</formula>
    </cfRule>
  </conditionalFormatting>
  <conditionalFormatting sqref="K15">
    <cfRule type="cellIs" dxfId="1369" priority="880" operator="equal">
      <formula>"Muy Alta"</formula>
    </cfRule>
  </conditionalFormatting>
  <conditionalFormatting sqref="K15">
    <cfRule type="cellIs" dxfId="1368" priority="881" operator="equal">
      <formula>"Alta"</formula>
    </cfRule>
  </conditionalFormatting>
  <conditionalFormatting sqref="K15">
    <cfRule type="cellIs" dxfId="1367" priority="882" operator="equal">
      <formula>"Media"</formula>
    </cfRule>
  </conditionalFormatting>
  <conditionalFormatting sqref="K15">
    <cfRule type="cellIs" dxfId="1366" priority="883" operator="equal">
      <formula>"Baja"</formula>
    </cfRule>
  </conditionalFormatting>
  <conditionalFormatting sqref="K15">
    <cfRule type="cellIs" dxfId="1365" priority="884" operator="equal">
      <formula>"Muy Baja"</formula>
    </cfRule>
  </conditionalFormatting>
  <conditionalFormatting sqref="AH15">
    <cfRule type="cellIs" dxfId="1364" priority="885" operator="equal">
      <formula>"Catastrófico"</formula>
    </cfRule>
  </conditionalFormatting>
  <conditionalFormatting sqref="AH15">
    <cfRule type="cellIs" dxfId="1363" priority="886" operator="equal">
      <formula>"Mayor"</formula>
    </cfRule>
  </conditionalFormatting>
  <conditionalFormatting sqref="AH15">
    <cfRule type="cellIs" dxfId="1362" priority="887" operator="equal">
      <formula>"Moderado"</formula>
    </cfRule>
  </conditionalFormatting>
  <conditionalFormatting sqref="AH15">
    <cfRule type="cellIs" dxfId="1361" priority="888" operator="equal">
      <formula>"Menor"</formula>
    </cfRule>
  </conditionalFormatting>
  <conditionalFormatting sqref="AH15">
    <cfRule type="cellIs" dxfId="1360" priority="889" operator="equal">
      <formula>"Leve"</formula>
    </cfRule>
  </conditionalFormatting>
  <conditionalFormatting sqref="BM15:BM17">
    <cfRule type="cellIs" dxfId="1359" priority="890" operator="equal">
      <formula>"Extremo"</formula>
    </cfRule>
  </conditionalFormatting>
  <conditionalFormatting sqref="BM15:BM17">
    <cfRule type="cellIs" dxfId="1358" priority="891" operator="equal">
      <formula>"Extremo"</formula>
    </cfRule>
  </conditionalFormatting>
  <conditionalFormatting sqref="BM15:BM17">
    <cfRule type="cellIs" dxfId="1357" priority="892" operator="equal">
      <formula>"Alta"</formula>
    </cfRule>
  </conditionalFormatting>
  <conditionalFormatting sqref="K15:K17">
    <cfRule type="cellIs" dxfId="1356" priority="893" operator="equal">
      <formula>"Casi Seguro"</formula>
    </cfRule>
  </conditionalFormatting>
  <conditionalFormatting sqref="K15:K17">
    <cfRule type="cellIs" dxfId="1355" priority="894" operator="equal">
      <formula>"Probable"</formula>
    </cfRule>
  </conditionalFormatting>
  <conditionalFormatting sqref="K15:K17">
    <cfRule type="cellIs" dxfId="1354" priority="895" operator="equal">
      <formula>"Posible"</formula>
    </cfRule>
  </conditionalFormatting>
  <conditionalFormatting sqref="K15:K17">
    <cfRule type="cellIs" dxfId="1353" priority="896" operator="equal">
      <formula>"Rara vez"</formula>
    </cfRule>
  </conditionalFormatting>
  <conditionalFormatting sqref="K15:K17">
    <cfRule type="cellIs" dxfId="1352" priority="897" operator="equal">
      <formula>"Improbable"</formula>
    </cfRule>
  </conditionalFormatting>
  <conditionalFormatting sqref="K15:K17">
    <cfRule type="cellIs" dxfId="1351" priority="898" operator="equal">
      <formula>"Rara vez"</formula>
    </cfRule>
  </conditionalFormatting>
  <conditionalFormatting sqref="AJ15:AJ17">
    <cfRule type="cellIs" dxfId="1350" priority="899" operator="equal">
      <formula>"Moderada"</formula>
    </cfRule>
  </conditionalFormatting>
  <conditionalFormatting sqref="AJ15:AJ17">
    <cfRule type="cellIs" dxfId="1349" priority="900" operator="equal">
      <formula>"Alta"</formula>
    </cfRule>
  </conditionalFormatting>
  <conditionalFormatting sqref="AJ15:AJ17">
    <cfRule type="cellIs" dxfId="1348" priority="901" operator="equal">
      <formula>"Extrema"</formula>
    </cfRule>
  </conditionalFormatting>
  <conditionalFormatting sqref="BI82">
    <cfRule type="cellIs" dxfId="1347" priority="902" operator="equal">
      <formula>"Catastrófico"</formula>
    </cfRule>
  </conditionalFormatting>
  <conditionalFormatting sqref="BI82">
    <cfRule type="cellIs" dxfId="1346" priority="903" operator="equal">
      <formula>"Mayor"</formula>
    </cfRule>
  </conditionalFormatting>
  <conditionalFormatting sqref="BI82">
    <cfRule type="cellIs" dxfId="1345" priority="904" operator="equal">
      <formula>"Moderado"</formula>
    </cfRule>
  </conditionalFormatting>
  <conditionalFormatting sqref="BI82">
    <cfRule type="cellIs" dxfId="1344" priority="905" operator="equal">
      <formula>"Menor"</formula>
    </cfRule>
  </conditionalFormatting>
  <conditionalFormatting sqref="BI82">
    <cfRule type="cellIs" dxfId="1343" priority="906" operator="equal">
      <formula>"Leve"</formula>
    </cfRule>
  </conditionalFormatting>
  <conditionalFormatting sqref="K82:K86 BI82:BI86">
    <cfRule type="cellIs" dxfId="1342" priority="907" operator="equal">
      <formula>"Casi Seguro"</formula>
    </cfRule>
  </conditionalFormatting>
  <conditionalFormatting sqref="K82:K86 BI82:BI86">
    <cfRule type="cellIs" dxfId="1341" priority="908" operator="equal">
      <formula>"Posible"</formula>
    </cfRule>
  </conditionalFormatting>
  <conditionalFormatting sqref="BI82:BI86">
    <cfRule type="cellIs" dxfId="1340" priority="909" operator="equal">
      <formula>"Probable"</formula>
    </cfRule>
  </conditionalFormatting>
  <conditionalFormatting sqref="BI82:BI86">
    <cfRule type="cellIs" dxfId="1339" priority="910" operator="equal">
      <formula>"Improbable"</formula>
    </cfRule>
  </conditionalFormatting>
  <conditionalFormatting sqref="BI82:BI86">
    <cfRule type="cellIs" dxfId="1338" priority="911" operator="equal">
      <formula>"Rara vez"</formula>
    </cfRule>
  </conditionalFormatting>
  <conditionalFormatting sqref="BI82">
    <cfRule type="cellIs" dxfId="1337" priority="912" operator="equal">
      <formula>"Catastrófico"</formula>
    </cfRule>
  </conditionalFormatting>
  <conditionalFormatting sqref="BI82">
    <cfRule type="cellIs" dxfId="1336" priority="913" operator="equal">
      <formula>"Mayor"</formula>
    </cfRule>
  </conditionalFormatting>
  <conditionalFormatting sqref="BI82">
    <cfRule type="cellIs" dxfId="1335" priority="914" operator="equal">
      <formula>"Moderado"</formula>
    </cfRule>
  </conditionalFormatting>
  <conditionalFormatting sqref="BI82">
    <cfRule type="cellIs" dxfId="1334" priority="915" operator="equal">
      <formula>"Menor"</formula>
    </cfRule>
  </conditionalFormatting>
  <conditionalFormatting sqref="BI82">
    <cfRule type="cellIs" dxfId="1333" priority="916" operator="equal">
      <formula>"Leve"</formula>
    </cfRule>
  </conditionalFormatting>
  <conditionalFormatting sqref="AJ82">
    <cfRule type="cellIs" dxfId="1332" priority="917" operator="equal">
      <formula>"Extremo"</formula>
    </cfRule>
  </conditionalFormatting>
  <conditionalFormatting sqref="AJ82">
    <cfRule type="cellIs" dxfId="1331" priority="918" operator="equal">
      <formula>"Alto"</formula>
    </cfRule>
  </conditionalFormatting>
  <conditionalFormatting sqref="AJ82">
    <cfRule type="cellIs" dxfId="1330" priority="919" operator="equal">
      <formula>"Moderado"</formula>
    </cfRule>
  </conditionalFormatting>
  <conditionalFormatting sqref="AJ82">
    <cfRule type="cellIs" dxfId="1329" priority="920" operator="equal">
      <formula>"Bajo"</formula>
    </cfRule>
  </conditionalFormatting>
  <conditionalFormatting sqref="BH82">
    <cfRule type="cellIs" dxfId="1328" priority="921" operator="equal">
      <formula>"Muy Alta"</formula>
    </cfRule>
  </conditionalFormatting>
  <conditionalFormatting sqref="BH82">
    <cfRule type="cellIs" dxfId="1327" priority="922" operator="equal">
      <formula>"Alta"</formula>
    </cfRule>
  </conditionalFormatting>
  <conditionalFormatting sqref="BH82">
    <cfRule type="cellIs" dxfId="1326" priority="923" operator="equal">
      <formula>"Media"</formula>
    </cfRule>
  </conditionalFormatting>
  <conditionalFormatting sqref="BH82">
    <cfRule type="cellIs" dxfId="1325" priority="924" operator="equal">
      <formula>"Baja"</formula>
    </cfRule>
  </conditionalFormatting>
  <conditionalFormatting sqref="BH82">
    <cfRule type="cellIs" dxfId="1324" priority="925" operator="equal">
      <formula>"Muy Baja"</formula>
    </cfRule>
  </conditionalFormatting>
  <conditionalFormatting sqref="BK82">
    <cfRule type="cellIs" dxfId="1323" priority="926" operator="equal">
      <formula>"Catastrófico"</formula>
    </cfRule>
  </conditionalFormatting>
  <conditionalFormatting sqref="BK82">
    <cfRule type="cellIs" dxfId="1322" priority="927" operator="equal">
      <formula>"Mayor"</formula>
    </cfRule>
  </conditionalFormatting>
  <conditionalFormatting sqref="BK82">
    <cfRule type="cellIs" dxfId="1321" priority="928" operator="equal">
      <formula>"Moderado"</formula>
    </cfRule>
  </conditionalFormatting>
  <conditionalFormatting sqref="BK82">
    <cfRule type="cellIs" dxfId="1320" priority="929" operator="equal">
      <formula>"Menor"</formula>
    </cfRule>
  </conditionalFormatting>
  <conditionalFormatting sqref="BK82">
    <cfRule type="cellIs" dxfId="1319" priority="930" operator="equal">
      <formula>"Leve"</formula>
    </cfRule>
  </conditionalFormatting>
  <conditionalFormatting sqref="BM82 BM77 BM74">
    <cfRule type="cellIs" dxfId="1318" priority="931" operator="equal">
      <formula>"Extremo"</formula>
    </cfRule>
  </conditionalFormatting>
  <conditionalFormatting sqref="BM82 BM77 BM74">
    <cfRule type="cellIs" dxfId="1317" priority="932" operator="equal">
      <formula>"Alto"</formula>
    </cfRule>
  </conditionalFormatting>
  <conditionalFormatting sqref="BM82 BM77 BM74">
    <cfRule type="cellIs" dxfId="1316" priority="933" operator="equal">
      <formula>"Moderado"</formula>
    </cfRule>
  </conditionalFormatting>
  <conditionalFormatting sqref="BM82 BM77 BM74">
    <cfRule type="cellIs" dxfId="1315" priority="934" operator="equal">
      <formula>"Bajo"</formula>
    </cfRule>
  </conditionalFormatting>
  <conditionalFormatting sqref="AG82:AG86">
    <cfRule type="containsText" dxfId="1314" priority="935" operator="containsText" text="❌">
      <formula>NOT(ISERROR(SEARCH(("❌"),(AG82))))</formula>
    </cfRule>
  </conditionalFormatting>
  <conditionalFormatting sqref="AH82">
    <cfRule type="cellIs" dxfId="1313" priority="936" operator="equal">
      <formula>"Catastrófico"</formula>
    </cfRule>
  </conditionalFormatting>
  <conditionalFormatting sqref="AH82">
    <cfRule type="cellIs" dxfId="1312" priority="937" operator="equal">
      <formula>"Mayor"</formula>
    </cfRule>
  </conditionalFormatting>
  <conditionalFormatting sqref="AH82">
    <cfRule type="cellIs" dxfId="1311" priority="938" operator="equal">
      <formula>"Moderado"</formula>
    </cfRule>
  </conditionalFormatting>
  <conditionalFormatting sqref="AH82">
    <cfRule type="cellIs" dxfId="1310" priority="939" operator="equal">
      <formula>"Menor"</formula>
    </cfRule>
  </conditionalFormatting>
  <conditionalFormatting sqref="AH82">
    <cfRule type="cellIs" dxfId="1309" priority="940" operator="equal">
      <formula>"Leve"</formula>
    </cfRule>
  </conditionalFormatting>
  <conditionalFormatting sqref="K82">
    <cfRule type="cellIs" dxfId="1308" priority="941" operator="equal">
      <formula>"Muy Alta"</formula>
    </cfRule>
  </conditionalFormatting>
  <conditionalFormatting sqref="K82">
    <cfRule type="cellIs" dxfId="1307" priority="942" operator="equal">
      <formula>"Alta"</formula>
    </cfRule>
  </conditionalFormatting>
  <conditionalFormatting sqref="K82">
    <cfRule type="cellIs" dxfId="1306" priority="943" operator="equal">
      <formula>"Media"</formula>
    </cfRule>
  </conditionalFormatting>
  <conditionalFormatting sqref="K82">
    <cfRule type="cellIs" dxfId="1305" priority="944" operator="equal">
      <formula>"Baja"</formula>
    </cfRule>
  </conditionalFormatting>
  <conditionalFormatting sqref="K82">
    <cfRule type="cellIs" dxfId="1304" priority="945" operator="equal">
      <formula>"Muy Baja"</formula>
    </cfRule>
  </conditionalFormatting>
  <conditionalFormatting sqref="BI82">
    <cfRule type="cellIs" dxfId="1303" priority="946" operator="equal">
      <formula>"Catastrófico"</formula>
    </cfRule>
  </conditionalFormatting>
  <conditionalFormatting sqref="BI82">
    <cfRule type="cellIs" dxfId="1302" priority="947" operator="equal">
      <formula>"Mayor"</formula>
    </cfRule>
  </conditionalFormatting>
  <conditionalFormatting sqref="BI82">
    <cfRule type="cellIs" dxfId="1301" priority="948" operator="equal">
      <formula>"Moderado"</formula>
    </cfRule>
  </conditionalFormatting>
  <conditionalFormatting sqref="BI82">
    <cfRule type="cellIs" dxfId="1300" priority="949" operator="equal">
      <formula>"Menor"</formula>
    </cfRule>
  </conditionalFormatting>
  <conditionalFormatting sqref="BI82">
    <cfRule type="cellIs" dxfId="1299" priority="950" operator="equal">
      <formula>"Leve"</formula>
    </cfRule>
  </conditionalFormatting>
  <conditionalFormatting sqref="K82:K86">
    <cfRule type="cellIs" dxfId="1298" priority="951" operator="equal">
      <formula>"Probable"</formula>
    </cfRule>
  </conditionalFormatting>
  <conditionalFormatting sqref="K82:K86">
    <cfRule type="cellIs" dxfId="1297" priority="952" operator="equal">
      <formula>"Rara vez"</formula>
    </cfRule>
  </conditionalFormatting>
  <conditionalFormatting sqref="K82:K86">
    <cfRule type="cellIs" dxfId="1296" priority="953" operator="equal">
      <formula>"Improbable"</formula>
    </cfRule>
  </conditionalFormatting>
  <conditionalFormatting sqref="K82:K86">
    <cfRule type="cellIs" dxfId="1295" priority="954" operator="equal">
      <formula>"Rara vez"</formula>
    </cfRule>
  </conditionalFormatting>
  <conditionalFormatting sqref="AJ82:AJ86">
    <cfRule type="cellIs" dxfId="1294" priority="955" operator="equal">
      <formula>"Moderada"</formula>
    </cfRule>
  </conditionalFormatting>
  <conditionalFormatting sqref="AJ82:AJ86">
    <cfRule type="cellIs" dxfId="1293" priority="956" operator="equal">
      <formula>"Alta"</formula>
    </cfRule>
  </conditionalFormatting>
  <conditionalFormatting sqref="AJ82:AJ86">
    <cfRule type="cellIs" dxfId="1292" priority="957" operator="equal">
      <formula>"Extrema"</formula>
    </cfRule>
  </conditionalFormatting>
  <conditionalFormatting sqref="AJ82">
    <cfRule type="cellIs" dxfId="1291" priority="958" operator="equal">
      <formula>"Extremo"</formula>
    </cfRule>
  </conditionalFormatting>
  <conditionalFormatting sqref="AJ82">
    <cfRule type="cellIs" dxfId="1290" priority="959" operator="equal">
      <formula>"Alto"</formula>
    </cfRule>
  </conditionalFormatting>
  <conditionalFormatting sqref="AJ82">
    <cfRule type="cellIs" dxfId="1289" priority="960" operator="equal">
      <formula>"Moderado"</formula>
    </cfRule>
  </conditionalFormatting>
  <conditionalFormatting sqref="AJ82">
    <cfRule type="cellIs" dxfId="1288" priority="961" operator="equal">
      <formula>"Bajo"</formula>
    </cfRule>
  </conditionalFormatting>
  <conditionalFormatting sqref="BH82">
    <cfRule type="cellIs" dxfId="1287" priority="962" operator="equal">
      <formula>"Muy Alta"</formula>
    </cfRule>
  </conditionalFormatting>
  <conditionalFormatting sqref="BH82">
    <cfRule type="cellIs" dxfId="1286" priority="963" operator="equal">
      <formula>"Alta"</formula>
    </cfRule>
  </conditionalFormatting>
  <conditionalFormatting sqref="BH82">
    <cfRule type="cellIs" dxfId="1285" priority="964" operator="equal">
      <formula>"Media"</formula>
    </cfRule>
  </conditionalFormatting>
  <conditionalFormatting sqref="BH82">
    <cfRule type="cellIs" dxfId="1284" priority="965" operator="equal">
      <formula>"Baja"</formula>
    </cfRule>
  </conditionalFormatting>
  <conditionalFormatting sqref="BH82">
    <cfRule type="cellIs" dxfId="1283" priority="966" operator="equal">
      <formula>"Muy Baja"</formula>
    </cfRule>
  </conditionalFormatting>
  <conditionalFormatting sqref="BK82">
    <cfRule type="cellIs" dxfId="1282" priority="967" operator="equal">
      <formula>"Catastrófico"</formula>
    </cfRule>
  </conditionalFormatting>
  <conditionalFormatting sqref="BK82">
    <cfRule type="cellIs" dxfId="1281" priority="968" operator="equal">
      <formula>"Mayor"</formula>
    </cfRule>
  </conditionalFormatting>
  <conditionalFormatting sqref="BK82">
    <cfRule type="cellIs" dxfId="1280" priority="969" operator="equal">
      <formula>"Moderado"</formula>
    </cfRule>
  </conditionalFormatting>
  <conditionalFormatting sqref="BK82">
    <cfRule type="cellIs" dxfId="1279" priority="970" operator="equal">
      <formula>"Menor"</formula>
    </cfRule>
  </conditionalFormatting>
  <conditionalFormatting sqref="BK82">
    <cfRule type="cellIs" dxfId="1278" priority="971" operator="equal">
      <formula>"Leve"</formula>
    </cfRule>
  </conditionalFormatting>
  <conditionalFormatting sqref="BM82 BM77 BM74">
    <cfRule type="cellIs" dxfId="1277" priority="972" operator="equal">
      <formula>"Extremo"</formula>
    </cfRule>
  </conditionalFormatting>
  <conditionalFormatting sqref="BM82 BM77 BM74">
    <cfRule type="cellIs" dxfId="1276" priority="973" operator="equal">
      <formula>"Alto"</formula>
    </cfRule>
  </conditionalFormatting>
  <conditionalFormatting sqref="BM82 BM77 BM74">
    <cfRule type="cellIs" dxfId="1275" priority="974" operator="equal">
      <formula>"Moderado"</formula>
    </cfRule>
  </conditionalFormatting>
  <conditionalFormatting sqref="BM82 BM77 BM74">
    <cfRule type="cellIs" dxfId="1274" priority="975" operator="equal">
      <formula>"Bajo"</formula>
    </cfRule>
  </conditionalFormatting>
  <conditionalFormatting sqref="AH82">
    <cfRule type="cellIs" dxfId="1273" priority="976" operator="equal">
      <formula>"Catastrófico"</formula>
    </cfRule>
  </conditionalFormatting>
  <conditionalFormatting sqref="AH82">
    <cfRule type="cellIs" dxfId="1272" priority="977" operator="equal">
      <formula>"Mayor"</formula>
    </cfRule>
  </conditionalFormatting>
  <conditionalFormatting sqref="AH82">
    <cfRule type="cellIs" dxfId="1271" priority="978" operator="equal">
      <formula>"Moderado"</formula>
    </cfRule>
  </conditionalFormatting>
  <conditionalFormatting sqref="AH82">
    <cfRule type="cellIs" dxfId="1270" priority="979" operator="equal">
      <formula>"Menor"</formula>
    </cfRule>
  </conditionalFormatting>
  <conditionalFormatting sqref="AH82">
    <cfRule type="cellIs" dxfId="1269" priority="980" operator="equal">
      <formula>"Leve"</formula>
    </cfRule>
  </conditionalFormatting>
  <conditionalFormatting sqref="K82">
    <cfRule type="cellIs" dxfId="1268" priority="981" operator="equal">
      <formula>"Muy Alta"</formula>
    </cfRule>
  </conditionalFormatting>
  <conditionalFormatting sqref="K82">
    <cfRule type="cellIs" dxfId="1267" priority="982" operator="equal">
      <formula>"Alta"</formula>
    </cfRule>
  </conditionalFormatting>
  <conditionalFormatting sqref="K82">
    <cfRule type="cellIs" dxfId="1266" priority="983" operator="equal">
      <formula>"Media"</formula>
    </cfRule>
  </conditionalFormatting>
  <conditionalFormatting sqref="K82">
    <cfRule type="cellIs" dxfId="1265" priority="984" operator="equal">
      <formula>"Baja"</formula>
    </cfRule>
  </conditionalFormatting>
  <conditionalFormatting sqref="K82">
    <cfRule type="cellIs" dxfId="1264" priority="985" operator="equal">
      <formula>"Muy Baja"</formula>
    </cfRule>
  </conditionalFormatting>
  <conditionalFormatting sqref="BI82">
    <cfRule type="cellIs" dxfId="1263" priority="986" operator="equal">
      <formula>"Catastrófico"</formula>
    </cfRule>
  </conditionalFormatting>
  <conditionalFormatting sqref="BI82">
    <cfRule type="cellIs" dxfId="1262" priority="987" operator="equal">
      <formula>"Mayor"</formula>
    </cfRule>
  </conditionalFormatting>
  <conditionalFormatting sqref="BI82">
    <cfRule type="cellIs" dxfId="1261" priority="988" operator="equal">
      <formula>"Moderado"</formula>
    </cfRule>
  </conditionalFormatting>
  <conditionalFormatting sqref="BI82">
    <cfRule type="cellIs" dxfId="1260" priority="989" operator="equal">
      <formula>"Menor"</formula>
    </cfRule>
  </conditionalFormatting>
  <conditionalFormatting sqref="BI82">
    <cfRule type="cellIs" dxfId="1259" priority="990" operator="equal">
      <formula>"Leve"</formula>
    </cfRule>
  </conditionalFormatting>
  <conditionalFormatting sqref="BH82">
    <cfRule type="cellIs" dxfId="1258" priority="991" operator="equal">
      <formula>"Muy Alta"</formula>
    </cfRule>
  </conditionalFormatting>
  <conditionalFormatting sqref="BH82">
    <cfRule type="cellIs" dxfId="1257" priority="992" operator="equal">
      <formula>"Alta"</formula>
    </cfRule>
  </conditionalFormatting>
  <conditionalFormatting sqref="BH82">
    <cfRule type="cellIs" dxfId="1256" priority="993" operator="equal">
      <formula>"Media"</formula>
    </cfRule>
  </conditionalFormatting>
  <conditionalFormatting sqref="BH82">
    <cfRule type="cellIs" dxfId="1255" priority="994" operator="equal">
      <formula>"Baja"</formula>
    </cfRule>
  </conditionalFormatting>
  <conditionalFormatting sqref="BH82">
    <cfRule type="cellIs" dxfId="1254" priority="995" operator="equal">
      <formula>"Muy Baja"</formula>
    </cfRule>
  </conditionalFormatting>
  <conditionalFormatting sqref="BK82">
    <cfRule type="cellIs" dxfId="1253" priority="996" operator="equal">
      <formula>"Catastrófico"</formula>
    </cfRule>
  </conditionalFormatting>
  <conditionalFormatting sqref="BK82">
    <cfRule type="cellIs" dxfId="1252" priority="997" operator="equal">
      <formula>"Mayor"</formula>
    </cfRule>
  </conditionalFormatting>
  <conditionalFormatting sqref="BK82">
    <cfRule type="cellIs" dxfId="1251" priority="998" operator="equal">
      <formula>"Moderado"</formula>
    </cfRule>
  </conditionalFormatting>
  <conditionalFormatting sqref="BK82">
    <cfRule type="cellIs" dxfId="1250" priority="999" operator="equal">
      <formula>"Menor"</formula>
    </cfRule>
  </conditionalFormatting>
  <conditionalFormatting sqref="BK82">
    <cfRule type="cellIs" dxfId="1249" priority="1000" operator="equal">
      <formula>"Leve"</formula>
    </cfRule>
  </conditionalFormatting>
  <conditionalFormatting sqref="BM82 BM77 BM74">
    <cfRule type="cellIs" dxfId="1248" priority="1001" operator="equal">
      <formula>"Extremo"</formula>
    </cfRule>
  </conditionalFormatting>
  <conditionalFormatting sqref="BM82 BM77 BM74">
    <cfRule type="cellIs" dxfId="1247" priority="1002" operator="equal">
      <formula>"Alto"</formula>
    </cfRule>
  </conditionalFormatting>
  <conditionalFormatting sqref="BM82 BM77 BM74">
    <cfRule type="cellIs" dxfId="1246" priority="1003" operator="equal">
      <formula>"Moderado"</formula>
    </cfRule>
  </conditionalFormatting>
  <conditionalFormatting sqref="BM82 BM77 BM74">
    <cfRule type="cellIs" dxfId="1245" priority="1004" operator="equal">
      <formula>"Bajo"</formula>
    </cfRule>
  </conditionalFormatting>
  <conditionalFormatting sqref="BI82">
    <cfRule type="cellIs" dxfId="1244" priority="1005" operator="equal">
      <formula>"Catastrófico"</formula>
    </cfRule>
  </conditionalFormatting>
  <conditionalFormatting sqref="BI82">
    <cfRule type="cellIs" dxfId="1243" priority="1006" operator="equal">
      <formula>"Mayor"</formula>
    </cfRule>
  </conditionalFormatting>
  <conditionalFormatting sqref="BI82">
    <cfRule type="cellIs" dxfId="1242" priority="1007" operator="equal">
      <formula>"Moderado"</formula>
    </cfRule>
  </conditionalFormatting>
  <conditionalFormatting sqref="BI82">
    <cfRule type="cellIs" dxfId="1241" priority="1008" operator="equal">
      <formula>"Menor"</formula>
    </cfRule>
  </conditionalFormatting>
  <conditionalFormatting sqref="BI82">
    <cfRule type="cellIs" dxfId="1240" priority="1009" operator="equal">
      <formula>"Leve"</formula>
    </cfRule>
  </conditionalFormatting>
  <conditionalFormatting sqref="BH82">
    <cfRule type="cellIs" dxfId="1239" priority="1010" operator="equal">
      <formula>"Muy Alta"</formula>
    </cfRule>
  </conditionalFormatting>
  <conditionalFormatting sqref="BH82">
    <cfRule type="cellIs" dxfId="1238" priority="1011" operator="equal">
      <formula>"Alta"</formula>
    </cfRule>
  </conditionalFormatting>
  <conditionalFormatting sqref="BH82">
    <cfRule type="cellIs" dxfId="1237" priority="1012" operator="equal">
      <formula>"Media"</formula>
    </cfRule>
  </conditionalFormatting>
  <conditionalFormatting sqref="BH82">
    <cfRule type="cellIs" dxfId="1236" priority="1013" operator="equal">
      <formula>"Baja"</formula>
    </cfRule>
  </conditionalFormatting>
  <conditionalFormatting sqref="BH82">
    <cfRule type="cellIs" dxfId="1235" priority="1014" operator="equal">
      <formula>"Muy Baja"</formula>
    </cfRule>
  </conditionalFormatting>
  <conditionalFormatting sqref="BK82">
    <cfRule type="cellIs" dxfId="1234" priority="1015" operator="equal">
      <formula>"Catastrófico"</formula>
    </cfRule>
  </conditionalFormatting>
  <conditionalFormatting sqref="BK82">
    <cfRule type="cellIs" dxfId="1233" priority="1016" operator="equal">
      <formula>"Mayor"</formula>
    </cfRule>
  </conditionalFormatting>
  <conditionalFormatting sqref="BK82">
    <cfRule type="cellIs" dxfId="1232" priority="1017" operator="equal">
      <formula>"Moderado"</formula>
    </cfRule>
  </conditionalFormatting>
  <conditionalFormatting sqref="BK82">
    <cfRule type="cellIs" dxfId="1231" priority="1018" operator="equal">
      <formula>"Menor"</formula>
    </cfRule>
  </conditionalFormatting>
  <conditionalFormatting sqref="BK82">
    <cfRule type="cellIs" dxfId="1230" priority="1019" operator="equal">
      <formula>"Leve"</formula>
    </cfRule>
  </conditionalFormatting>
  <conditionalFormatting sqref="BM82 BM77 BM74">
    <cfRule type="cellIs" dxfId="1229" priority="1020" operator="equal">
      <formula>"Extremo"</formula>
    </cfRule>
  </conditionalFormatting>
  <conditionalFormatting sqref="BM82 BM77 BM74">
    <cfRule type="cellIs" dxfId="1228" priority="1021" operator="equal">
      <formula>"Alto"</formula>
    </cfRule>
  </conditionalFormatting>
  <conditionalFormatting sqref="BM82 BM77 BM74">
    <cfRule type="cellIs" dxfId="1227" priority="1022" operator="equal">
      <formula>"Moderado"</formula>
    </cfRule>
  </conditionalFormatting>
  <conditionalFormatting sqref="BM82 BM77 BM74">
    <cfRule type="cellIs" dxfId="1226" priority="1023" operator="equal">
      <formula>"Bajo"</formula>
    </cfRule>
  </conditionalFormatting>
  <conditionalFormatting sqref="K82">
    <cfRule type="cellIs" dxfId="1225" priority="1024" operator="equal">
      <formula>"Muy Alta"</formula>
    </cfRule>
  </conditionalFormatting>
  <conditionalFormatting sqref="K82">
    <cfRule type="cellIs" dxfId="1224" priority="1025" operator="equal">
      <formula>"Alta"</formula>
    </cfRule>
  </conditionalFormatting>
  <conditionalFormatting sqref="K82">
    <cfRule type="cellIs" dxfId="1223" priority="1026" operator="equal">
      <formula>"Media"</formula>
    </cfRule>
  </conditionalFormatting>
  <conditionalFormatting sqref="K82">
    <cfRule type="cellIs" dxfId="1222" priority="1027" operator="equal">
      <formula>"Baja"</formula>
    </cfRule>
  </conditionalFormatting>
  <conditionalFormatting sqref="K82">
    <cfRule type="cellIs" dxfId="1221" priority="1028" operator="equal">
      <formula>"Muy Baja"</formula>
    </cfRule>
  </conditionalFormatting>
  <conditionalFormatting sqref="BI82">
    <cfRule type="cellIs" dxfId="1220" priority="1029" operator="equal">
      <formula>"Catastrófico"</formula>
    </cfRule>
  </conditionalFormatting>
  <conditionalFormatting sqref="BI82">
    <cfRule type="cellIs" dxfId="1219" priority="1030" operator="equal">
      <formula>"Mayor"</formula>
    </cfRule>
  </conditionalFormatting>
  <conditionalFormatting sqref="BI82">
    <cfRule type="cellIs" dxfId="1218" priority="1031" operator="equal">
      <formula>"Moderado"</formula>
    </cfRule>
  </conditionalFormatting>
  <conditionalFormatting sqref="BI82">
    <cfRule type="cellIs" dxfId="1217" priority="1032" operator="equal">
      <formula>"Menor"</formula>
    </cfRule>
  </conditionalFormatting>
  <conditionalFormatting sqref="BI82">
    <cfRule type="cellIs" dxfId="1216" priority="1033" operator="equal">
      <formula>"Leve"</formula>
    </cfRule>
  </conditionalFormatting>
  <conditionalFormatting sqref="K82">
    <cfRule type="cellIs" dxfId="1215" priority="1034" operator="equal">
      <formula>"Casi Seguro"</formula>
    </cfRule>
  </conditionalFormatting>
  <conditionalFormatting sqref="K82">
    <cfRule type="cellIs" dxfId="1214" priority="1035" operator="equal">
      <formula>"Probable"</formula>
    </cfRule>
  </conditionalFormatting>
  <conditionalFormatting sqref="K82">
    <cfRule type="cellIs" dxfId="1213" priority="1036" operator="equal">
      <formula>"Posible"</formula>
    </cfRule>
  </conditionalFormatting>
  <conditionalFormatting sqref="K82">
    <cfRule type="cellIs" dxfId="1212" priority="1037" operator="equal">
      <formula>"Rara vez"</formula>
    </cfRule>
  </conditionalFormatting>
  <conditionalFormatting sqref="K82">
    <cfRule type="cellIs" dxfId="1211" priority="1038" operator="equal">
      <formula>"Improbable"</formula>
    </cfRule>
  </conditionalFormatting>
  <conditionalFormatting sqref="K82">
    <cfRule type="cellIs" dxfId="1210" priority="1039" operator="equal">
      <formula>"Rara vez"</formula>
    </cfRule>
  </conditionalFormatting>
  <conditionalFormatting sqref="AJ82">
    <cfRule type="cellIs" dxfId="1209" priority="1040" operator="equal">
      <formula>"Extremo"</formula>
    </cfRule>
  </conditionalFormatting>
  <conditionalFormatting sqref="AJ82">
    <cfRule type="cellIs" dxfId="1208" priority="1041" operator="equal">
      <formula>"Alto"</formula>
    </cfRule>
  </conditionalFormatting>
  <conditionalFormatting sqref="AJ82">
    <cfRule type="cellIs" dxfId="1207" priority="1042" operator="equal">
      <formula>"Moderado"</formula>
    </cfRule>
  </conditionalFormatting>
  <conditionalFormatting sqref="AJ82">
    <cfRule type="cellIs" dxfId="1206" priority="1043" operator="equal">
      <formula>"Bajo"</formula>
    </cfRule>
  </conditionalFormatting>
  <conditionalFormatting sqref="BH82">
    <cfRule type="cellIs" dxfId="1205" priority="1044" operator="equal">
      <formula>"Muy Alta"</formula>
    </cfRule>
  </conditionalFormatting>
  <conditionalFormatting sqref="BH82">
    <cfRule type="cellIs" dxfId="1204" priority="1045" operator="equal">
      <formula>"Alta"</formula>
    </cfRule>
  </conditionalFormatting>
  <conditionalFormatting sqref="BH82">
    <cfRule type="cellIs" dxfId="1203" priority="1046" operator="equal">
      <formula>"Media"</formula>
    </cfRule>
  </conditionalFormatting>
  <conditionalFormatting sqref="BH82">
    <cfRule type="cellIs" dxfId="1202" priority="1047" operator="equal">
      <formula>"Baja"</formula>
    </cfRule>
  </conditionalFormatting>
  <conditionalFormatting sqref="BH82">
    <cfRule type="cellIs" dxfId="1201" priority="1048" operator="equal">
      <formula>"Muy Baja"</formula>
    </cfRule>
  </conditionalFormatting>
  <conditionalFormatting sqref="BK82">
    <cfRule type="cellIs" dxfId="1200" priority="1049" operator="equal">
      <formula>"Catastrófico"</formula>
    </cfRule>
  </conditionalFormatting>
  <conditionalFormatting sqref="BK82">
    <cfRule type="cellIs" dxfId="1199" priority="1050" operator="equal">
      <formula>"Mayor"</formula>
    </cfRule>
  </conditionalFormatting>
  <conditionalFormatting sqref="BK82">
    <cfRule type="cellIs" dxfId="1198" priority="1051" operator="equal">
      <formula>"Moderado"</formula>
    </cfRule>
  </conditionalFormatting>
  <conditionalFormatting sqref="BK82">
    <cfRule type="cellIs" dxfId="1197" priority="1052" operator="equal">
      <formula>"Menor"</formula>
    </cfRule>
  </conditionalFormatting>
  <conditionalFormatting sqref="BK82">
    <cfRule type="cellIs" dxfId="1196" priority="1053" operator="equal">
      <formula>"Leve"</formula>
    </cfRule>
  </conditionalFormatting>
  <conditionalFormatting sqref="BM82 BM77 BM74">
    <cfRule type="cellIs" dxfId="1195" priority="1054" operator="equal">
      <formula>"Extremo"</formula>
    </cfRule>
  </conditionalFormatting>
  <conditionalFormatting sqref="BM82 BM77 BM74">
    <cfRule type="cellIs" dxfId="1194" priority="1055" operator="equal">
      <formula>"Alto"</formula>
    </cfRule>
  </conditionalFormatting>
  <conditionalFormatting sqref="BM82 BM77 BM74">
    <cfRule type="cellIs" dxfId="1193" priority="1056" operator="equal">
      <formula>"Moderado"</formula>
    </cfRule>
  </conditionalFormatting>
  <conditionalFormatting sqref="BM82 BM77 BM74">
    <cfRule type="cellIs" dxfId="1192" priority="1057" operator="equal">
      <formula>"Bajo"</formula>
    </cfRule>
  </conditionalFormatting>
  <conditionalFormatting sqref="AH82">
    <cfRule type="cellIs" dxfId="1191" priority="1058" operator="equal">
      <formula>"Catastrófico"</formula>
    </cfRule>
  </conditionalFormatting>
  <conditionalFormatting sqref="AH82">
    <cfRule type="cellIs" dxfId="1190" priority="1059" operator="equal">
      <formula>"Mayor"</formula>
    </cfRule>
  </conditionalFormatting>
  <conditionalFormatting sqref="AH82">
    <cfRule type="cellIs" dxfId="1189" priority="1060" operator="equal">
      <formula>"Moderado"</formula>
    </cfRule>
  </conditionalFormatting>
  <conditionalFormatting sqref="AH82">
    <cfRule type="cellIs" dxfId="1188" priority="1061" operator="equal">
      <formula>"Menor"</formula>
    </cfRule>
  </conditionalFormatting>
  <conditionalFormatting sqref="AH82">
    <cfRule type="cellIs" dxfId="1187" priority="1062" operator="equal">
      <formula>"Leve"</formula>
    </cfRule>
  </conditionalFormatting>
  <conditionalFormatting sqref="K82">
    <cfRule type="cellIs" dxfId="1186" priority="1063" operator="equal">
      <formula>"Muy Alta"</formula>
    </cfRule>
  </conditionalFormatting>
  <conditionalFormatting sqref="K82">
    <cfRule type="cellIs" dxfId="1185" priority="1064" operator="equal">
      <formula>"Alta"</formula>
    </cfRule>
  </conditionalFormatting>
  <conditionalFormatting sqref="K82">
    <cfRule type="cellIs" dxfId="1184" priority="1065" operator="equal">
      <formula>"Media"</formula>
    </cfRule>
  </conditionalFormatting>
  <conditionalFormatting sqref="K82">
    <cfRule type="cellIs" dxfId="1183" priority="1066" operator="equal">
      <formula>"Baja"</formula>
    </cfRule>
  </conditionalFormatting>
  <conditionalFormatting sqref="K82">
    <cfRule type="cellIs" dxfId="1182" priority="1067" operator="equal">
      <formula>"Muy Baja"</formula>
    </cfRule>
  </conditionalFormatting>
  <conditionalFormatting sqref="BI82">
    <cfRule type="cellIs" dxfId="1181" priority="1068" operator="equal">
      <formula>"Catastrófico"</formula>
    </cfRule>
  </conditionalFormatting>
  <conditionalFormatting sqref="BI82">
    <cfRule type="cellIs" dxfId="1180" priority="1069" operator="equal">
      <formula>"Mayor"</formula>
    </cfRule>
  </conditionalFormatting>
  <conditionalFormatting sqref="BI82">
    <cfRule type="cellIs" dxfId="1179" priority="1070" operator="equal">
      <formula>"Moderado"</formula>
    </cfRule>
  </conditionalFormatting>
  <conditionalFormatting sqref="BI82">
    <cfRule type="cellIs" dxfId="1178" priority="1071" operator="equal">
      <formula>"Menor"</formula>
    </cfRule>
  </conditionalFormatting>
  <conditionalFormatting sqref="BI82">
    <cfRule type="cellIs" dxfId="1177" priority="1072" operator="equal">
      <formula>"Leve"</formula>
    </cfRule>
  </conditionalFormatting>
  <conditionalFormatting sqref="AJ22">
    <cfRule type="cellIs" dxfId="1176" priority="1073" operator="equal">
      <formula>"Extremo"</formula>
    </cfRule>
  </conditionalFormatting>
  <conditionalFormatting sqref="AJ22">
    <cfRule type="cellIs" dxfId="1175" priority="1074" operator="equal">
      <formula>"Alto"</formula>
    </cfRule>
  </conditionalFormatting>
  <conditionalFormatting sqref="AJ22">
    <cfRule type="cellIs" dxfId="1174" priority="1075" operator="equal">
      <formula>"Moderado"</formula>
    </cfRule>
  </conditionalFormatting>
  <conditionalFormatting sqref="AJ22">
    <cfRule type="cellIs" dxfId="1173" priority="1076" operator="equal">
      <formula>"Bajo"</formula>
    </cfRule>
  </conditionalFormatting>
  <conditionalFormatting sqref="BH22">
    <cfRule type="cellIs" dxfId="1172" priority="1077" operator="equal">
      <formula>"Muy Alta"</formula>
    </cfRule>
  </conditionalFormatting>
  <conditionalFormatting sqref="BH22">
    <cfRule type="cellIs" dxfId="1171" priority="1078" operator="equal">
      <formula>"Alta"</formula>
    </cfRule>
  </conditionalFormatting>
  <conditionalFormatting sqref="BH22">
    <cfRule type="cellIs" dxfId="1170" priority="1079" operator="equal">
      <formula>"Media"</formula>
    </cfRule>
  </conditionalFormatting>
  <conditionalFormatting sqref="BH22">
    <cfRule type="cellIs" dxfId="1169" priority="1080" operator="equal">
      <formula>"Baja"</formula>
    </cfRule>
  </conditionalFormatting>
  <conditionalFormatting sqref="BH22">
    <cfRule type="cellIs" dxfId="1168" priority="1081" operator="equal">
      <formula>"Muy Baja"</formula>
    </cfRule>
  </conditionalFormatting>
  <conditionalFormatting sqref="BK22">
    <cfRule type="cellIs" dxfId="1167" priority="1082" operator="equal">
      <formula>"Catastrófico"</formula>
    </cfRule>
  </conditionalFormatting>
  <conditionalFormatting sqref="BK22">
    <cfRule type="cellIs" dxfId="1166" priority="1083" operator="equal">
      <formula>"Mayor"</formula>
    </cfRule>
  </conditionalFormatting>
  <conditionalFormatting sqref="BK22">
    <cfRule type="cellIs" dxfId="1165" priority="1084" operator="equal">
      <formula>"Moderado"</formula>
    </cfRule>
  </conditionalFormatting>
  <conditionalFormatting sqref="BK22">
    <cfRule type="cellIs" dxfId="1164" priority="1085" operator="equal">
      <formula>"Menor"</formula>
    </cfRule>
  </conditionalFormatting>
  <conditionalFormatting sqref="BK22">
    <cfRule type="cellIs" dxfId="1163" priority="1086" operator="equal">
      <formula>"Leve"</formula>
    </cfRule>
  </conditionalFormatting>
  <conditionalFormatting sqref="BM22">
    <cfRule type="cellIs" dxfId="1162" priority="1087" operator="equal">
      <formula>"Extremo"</formula>
    </cfRule>
  </conditionalFormatting>
  <conditionalFormatting sqref="BM22">
    <cfRule type="cellIs" dxfId="1161" priority="1088" operator="equal">
      <formula>"Alto"</formula>
    </cfRule>
  </conditionalFormatting>
  <conditionalFormatting sqref="BM22">
    <cfRule type="cellIs" dxfId="1160" priority="1089" operator="equal">
      <formula>"Moderado"</formula>
    </cfRule>
  </conditionalFormatting>
  <conditionalFormatting sqref="BM22">
    <cfRule type="cellIs" dxfId="1159" priority="1090" operator="equal">
      <formula>"Bajo"</formula>
    </cfRule>
  </conditionalFormatting>
  <conditionalFormatting sqref="AG22:AG24">
    <cfRule type="containsText" dxfId="1158" priority="1091" operator="containsText" text="❌">
      <formula>NOT(ISERROR(SEARCH(("❌"),(AG22))))</formula>
    </cfRule>
  </conditionalFormatting>
  <conditionalFormatting sqref="AH22">
    <cfRule type="cellIs" dxfId="1157" priority="1092" operator="equal">
      <formula>"Catastrófico"</formula>
    </cfRule>
  </conditionalFormatting>
  <conditionalFormatting sqref="AH22">
    <cfRule type="cellIs" dxfId="1156" priority="1093" operator="equal">
      <formula>"Mayor"</formula>
    </cfRule>
  </conditionalFormatting>
  <conditionalFormatting sqref="AH22">
    <cfRule type="cellIs" dxfId="1155" priority="1094" operator="equal">
      <formula>"Moderado"</formula>
    </cfRule>
  </conditionalFormatting>
  <conditionalFormatting sqref="AH22">
    <cfRule type="cellIs" dxfId="1154" priority="1095" operator="equal">
      <formula>"Menor"</formula>
    </cfRule>
  </conditionalFormatting>
  <conditionalFormatting sqref="AH22">
    <cfRule type="cellIs" dxfId="1153" priority="1096" operator="equal">
      <formula>"Leve"</formula>
    </cfRule>
  </conditionalFormatting>
  <conditionalFormatting sqref="K22">
    <cfRule type="cellIs" dxfId="1152" priority="1097" operator="equal">
      <formula>"Muy Alta"</formula>
    </cfRule>
  </conditionalFormatting>
  <conditionalFormatting sqref="K22">
    <cfRule type="cellIs" dxfId="1151" priority="1098" operator="equal">
      <formula>"Alta"</formula>
    </cfRule>
  </conditionalFormatting>
  <conditionalFormatting sqref="K22">
    <cfRule type="cellIs" dxfId="1150" priority="1099" operator="equal">
      <formula>"Media"</formula>
    </cfRule>
  </conditionalFormatting>
  <conditionalFormatting sqref="K22">
    <cfRule type="cellIs" dxfId="1149" priority="1100" operator="equal">
      <formula>"Baja"</formula>
    </cfRule>
  </conditionalFormatting>
  <conditionalFormatting sqref="K22">
    <cfRule type="cellIs" dxfId="1148" priority="1101" operator="equal">
      <formula>"Muy Baja"</formula>
    </cfRule>
  </conditionalFormatting>
  <conditionalFormatting sqref="BI15 BI18 BI22">
    <cfRule type="cellIs" dxfId="1147" priority="1102" operator="equal">
      <formula>"Catastrófico"</formula>
    </cfRule>
  </conditionalFormatting>
  <conditionalFormatting sqref="BI15 BI18 BI22">
    <cfRule type="cellIs" dxfId="1146" priority="1103" operator="equal">
      <formula>"Mayor"</formula>
    </cfRule>
  </conditionalFormatting>
  <conditionalFormatting sqref="BI15 BI18 BI22">
    <cfRule type="cellIs" dxfId="1145" priority="1104" operator="equal">
      <formula>"Moderado"</formula>
    </cfRule>
  </conditionalFormatting>
  <conditionalFormatting sqref="BI15 BI18 BI22">
    <cfRule type="cellIs" dxfId="1144" priority="1105" operator="equal">
      <formula>"Menor"</formula>
    </cfRule>
  </conditionalFormatting>
  <conditionalFormatting sqref="BI15 BI18 BI22">
    <cfRule type="cellIs" dxfId="1143" priority="1106" operator="equal">
      <formula>"Leve"</formula>
    </cfRule>
  </conditionalFormatting>
  <conditionalFormatting sqref="BM22:BM24">
    <cfRule type="cellIs" dxfId="1142" priority="1107" operator="equal">
      <formula>"Extremo"</formula>
    </cfRule>
  </conditionalFormatting>
  <conditionalFormatting sqref="BM22:BM24">
    <cfRule type="cellIs" dxfId="1141" priority="1108" operator="equal">
      <formula>"Extremo"</formula>
    </cfRule>
  </conditionalFormatting>
  <conditionalFormatting sqref="BM22:BM24">
    <cfRule type="cellIs" dxfId="1140" priority="1109" operator="equal">
      <formula>"Alta"</formula>
    </cfRule>
  </conditionalFormatting>
  <conditionalFormatting sqref="K22:K24">
    <cfRule type="cellIs" dxfId="1139" priority="1110" operator="equal">
      <formula>"Casi Seguro"</formula>
    </cfRule>
  </conditionalFormatting>
  <conditionalFormatting sqref="K22:K24">
    <cfRule type="cellIs" dxfId="1138" priority="1111" operator="equal">
      <formula>"Probable"</formula>
    </cfRule>
  </conditionalFormatting>
  <conditionalFormatting sqref="K22:K24">
    <cfRule type="cellIs" dxfId="1137" priority="1112" operator="equal">
      <formula>"Posible"</formula>
    </cfRule>
  </conditionalFormatting>
  <conditionalFormatting sqref="K22:K24">
    <cfRule type="cellIs" dxfId="1136" priority="1113" operator="equal">
      <formula>"Rara vez"</formula>
    </cfRule>
  </conditionalFormatting>
  <conditionalFormatting sqref="K22:K24">
    <cfRule type="cellIs" dxfId="1135" priority="1114" operator="equal">
      <formula>"Improbable"</formula>
    </cfRule>
  </conditionalFormatting>
  <conditionalFormatting sqref="K22:K24">
    <cfRule type="cellIs" dxfId="1134" priority="1115" operator="equal">
      <formula>"Rara vez"</formula>
    </cfRule>
  </conditionalFormatting>
  <conditionalFormatting sqref="AJ22:AJ24">
    <cfRule type="cellIs" dxfId="1133" priority="1116" operator="equal">
      <formula>"Moderada"</formula>
    </cfRule>
  </conditionalFormatting>
  <conditionalFormatting sqref="AJ22:AJ24">
    <cfRule type="cellIs" dxfId="1132" priority="1117" operator="equal">
      <formula>"Alta"</formula>
    </cfRule>
  </conditionalFormatting>
  <conditionalFormatting sqref="AJ22:AJ24">
    <cfRule type="cellIs" dxfId="1131" priority="1118" operator="equal">
      <formula>"Extrema"</formula>
    </cfRule>
  </conditionalFormatting>
  <conditionalFormatting sqref="BI15 BI18 BI22">
    <cfRule type="cellIs" dxfId="1130" priority="1119" operator="equal">
      <formula>"Catastrófico"</formula>
    </cfRule>
  </conditionalFormatting>
  <conditionalFormatting sqref="BI15 BI18 BI22">
    <cfRule type="cellIs" dxfId="1129" priority="1120" operator="equal">
      <formula>"Mayor"</formula>
    </cfRule>
  </conditionalFormatting>
  <conditionalFormatting sqref="BI15 BI18 BI22">
    <cfRule type="cellIs" dxfId="1128" priority="1121" operator="equal">
      <formula>"Moderado"</formula>
    </cfRule>
  </conditionalFormatting>
  <conditionalFormatting sqref="BI15 BI18 BI22">
    <cfRule type="cellIs" dxfId="1127" priority="1122" operator="equal">
      <formula>"Menor"</formula>
    </cfRule>
  </conditionalFormatting>
  <conditionalFormatting sqref="BI15 BI18 BI22">
    <cfRule type="cellIs" dxfId="1126" priority="1123" operator="equal">
      <formula>"Leve"</formula>
    </cfRule>
  </conditionalFormatting>
  <conditionalFormatting sqref="BI15 BI18 BI22">
    <cfRule type="cellIs" dxfId="1125" priority="1124" operator="equal">
      <formula>"Casi Seguro"</formula>
    </cfRule>
  </conditionalFormatting>
  <conditionalFormatting sqref="BI15 BI18 BI22">
    <cfRule type="cellIs" dxfId="1124" priority="1125" operator="equal">
      <formula>"Probable"</formula>
    </cfRule>
  </conditionalFormatting>
  <conditionalFormatting sqref="BI15 BI18 BI22">
    <cfRule type="cellIs" dxfId="1123" priority="1126" operator="equal">
      <formula>"Posible"</formula>
    </cfRule>
  </conditionalFormatting>
  <conditionalFormatting sqref="BI15 BI18 BI22">
    <cfRule type="cellIs" dxfId="1122" priority="1127" operator="equal">
      <formula>"Improbable"</formula>
    </cfRule>
  </conditionalFormatting>
  <conditionalFormatting sqref="BI15 BI18 BI22">
    <cfRule type="cellIs" dxfId="1121" priority="1128" operator="equal">
      <formula>"Rara vez"</formula>
    </cfRule>
  </conditionalFormatting>
  <conditionalFormatting sqref="AJ31">
    <cfRule type="cellIs" dxfId="1120" priority="1129" operator="equal">
      <formula>"Extremo"</formula>
    </cfRule>
  </conditionalFormatting>
  <conditionalFormatting sqref="AJ31">
    <cfRule type="cellIs" dxfId="1119" priority="1130" operator="equal">
      <formula>"Alto"</formula>
    </cfRule>
  </conditionalFormatting>
  <conditionalFormatting sqref="AJ31">
    <cfRule type="cellIs" dxfId="1118" priority="1131" operator="equal">
      <formula>"Moderado"</formula>
    </cfRule>
  </conditionalFormatting>
  <conditionalFormatting sqref="AJ31">
    <cfRule type="cellIs" dxfId="1117" priority="1132" operator="equal">
      <formula>"Bajo"</formula>
    </cfRule>
  </conditionalFormatting>
  <conditionalFormatting sqref="BH31">
    <cfRule type="cellIs" dxfId="1116" priority="1133" operator="equal">
      <formula>"Muy Alta"</formula>
    </cfRule>
  </conditionalFormatting>
  <conditionalFormatting sqref="BH31">
    <cfRule type="cellIs" dxfId="1115" priority="1134" operator="equal">
      <formula>"Alta"</formula>
    </cfRule>
  </conditionalFormatting>
  <conditionalFormatting sqref="BH31">
    <cfRule type="cellIs" dxfId="1114" priority="1135" operator="equal">
      <formula>"Media"</formula>
    </cfRule>
  </conditionalFormatting>
  <conditionalFormatting sqref="BH31">
    <cfRule type="cellIs" dxfId="1113" priority="1136" operator="equal">
      <formula>"Baja"</formula>
    </cfRule>
  </conditionalFormatting>
  <conditionalFormatting sqref="BH31">
    <cfRule type="cellIs" dxfId="1112" priority="1137" operator="equal">
      <formula>"Muy Baja"</formula>
    </cfRule>
  </conditionalFormatting>
  <conditionalFormatting sqref="BK31">
    <cfRule type="cellIs" dxfId="1111" priority="1138" operator="equal">
      <formula>"Catastrófico"</formula>
    </cfRule>
  </conditionalFormatting>
  <conditionalFormatting sqref="BK31">
    <cfRule type="cellIs" dxfId="1110" priority="1139" operator="equal">
      <formula>"Mayor"</formula>
    </cfRule>
  </conditionalFormatting>
  <conditionalFormatting sqref="BK31">
    <cfRule type="cellIs" dxfId="1109" priority="1140" operator="equal">
      <formula>"Moderado"</formula>
    </cfRule>
  </conditionalFormatting>
  <conditionalFormatting sqref="BK31">
    <cfRule type="cellIs" dxfId="1108" priority="1141" operator="equal">
      <formula>"Menor"</formula>
    </cfRule>
  </conditionalFormatting>
  <conditionalFormatting sqref="BK31">
    <cfRule type="cellIs" dxfId="1107" priority="1142" operator="equal">
      <formula>"Leve"</formula>
    </cfRule>
  </conditionalFormatting>
  <conditionalFormatting sqref="BM31">
    <cfRule type="cellIs" dxfId="1106" priority="1143" operator="equal">
      <formula>"Extremo"</formula>
    </cfRule>
  </conditionalFormatting>
  <conditionalFormatting sqref="BM31">
    <cfRule type="cellIs" dxfId="1105" priority="1144" operator="equal">
      <formula>"Alto"</formula>
    </cfRule>
  </conditionalFormatting>
  <conditionalFormatting sqref="BM31">
    <cfRule type="cellIs" dxfId="1104" priority="1145" operator="equal">
      <formula>"Moderado"</formula>
    </cfRule>
  </conditionalFormatting>
  <conditionalFormatting sqref="BM31">
    <cfRule type="cellIs" dxfId="1103" priority="1146" operator="equal">
      <formula>"Bajo"</formula>
    </cfRule>
  </conditionalFormatting>
  <conditionalFormatting sqref="AG31:AG34">
    <cfRule type="containsText" dxfId="1102" priority="1147" operator="containsText" text="❌">
      <formula>NOT(ISERROR(SEARCH(("❌"),(AG31))))</formula>
    </cfRule>
  </conditionalFormatting>
  <conditionalFormatting sqref="AH31">
    <cfRule type="cellIs" dxfId="1101" priority="1148" operator="equal">
      <formula>"Catastrófico"</formula>
    </cfRule>
  </conditionalFormatting>
  <conditionalFormatting sqref="AH31">
    <cfRule type="cellIs" dxfId="1100" priority="1149" operator="equal">
      <formula>"Mayor"</formula>
    </cfRule>
  </conditionalFormatting>
  <conditionalFormatting sqref="AH31">
    <cfRule type="cellIs" dxfId="1099" priority="1150" operator="equal">
      <formula>"Moderado"</formula>
    </cfRule>
  </conditionalFormatting>
  <conditionalFormatting sqref="AH31">
    <cfRule type="cellIs" dxfId="1098" priority="1151" operator="equal">
      <formula>"Menor"</formula>
    </cfRule>
  </conditionalFormatting>
  <conditionalFormatting sqref="AH31">
    <cfRule type="cellIs" dxfId="1097" priority="1152" operator="equal">
      <formula>"Leve"</formula>
    </cfRule>
  </conditionalFormatting>
  <conditionalFormatting sqref="K31">
    <cfRule type="cellIs" dxfId="1096" priority="1153" operator="equal">
      <formula>"Muy Alta"</formula>
    </cfRule>
  </conditionalFormatting>
  <conditionalFormatting sqref="K31">
    <cfRule type="cellIs" dxfId="1095" priority="1154" operator="equal">
      <formula>"Alta"</formula>
    </cfRule>
  </conditionalFormatting>
  <conditionalFormatting sqref="K31">
    <cfRule type="cellIs" dxfId="1094" priority="1155" operator="equal">
      <formula>"Media"</formula>
    </cfRule>
  </conditionalFormatting>
  <conditionalFormatting sqref="K31">
    <cfRule type="cellIs" dxfId="1093" priority="1156" operator="equal">
      <formula>"Baja"</formula>
    </cfRule>
  </conditionalFormatting>
  <conditionalFormatting sqref="K31">
    <cfRule type="cellIs" dxfId="1092" priority="1157" operator="equal">
      <formula>"Muy Baja"</formula>
    </cfRule>
  </conditionalFormatting>
  <conditionalFormatting sqref="BI31">
    <cfRule type="cellIs" dxfId="1091" priority="1158" operator="equal">
      <formula>"Catastrófico"</formula>
    </cfRule>
  </conditionalFormatting>
  <conditionalFormatting sqref="BI31">
    <cfRule type="cellIs" dxfId="1090" priority="1159" operator="equal">
      <formula>"Mayor"</formula>
    </cfRule>
  </conditionalFormatting>
  <conditionalFormatting sqref="BI31">
    <cfRule type="cellIs" dxfId="1089" priority="1160" operator="equal">
      <formula>"Moderado"</formula>
    </cfRule>
  </conditionalFormatting>
  <conditionalFormatting sqref="BI31">
    <cfRule type="cellIs" dxfId="1088" priority="1161" operator="equal">
      <formula>"Menor"</formula>
    </cfRule>
  </conditionalFormatting>
  <conditionalFormatting sqref="BI31">
    <cfRule type="cellIs" dxfId="1087" priority="1162" operator="equal">
      <formula>"Leve"</formula>
    </cfRule>
  </conditionalFormatting>
  <conditionalFormatting sqref="BM31:BM34">
    <cfRule type="cellIs" dxfId="1086" priority="1163" operator="equal">
      <formula>"Extremo"</formula>
    </cfRule>
  </conditionalFormatting>
  <conditionalFormatting sqref="BM31:BM34">
    <cfRule type="cellIs" dxfId="1085" priority="1164" operator="equal">
      <formula>"Extremo"</formula>
    </cfRule>
  </conditionalFormatting>
  <conditionalFormatting sqref="BM31:BM34">
    <cfRule type="cellIs" dxfId="1084" priority="1165" operator="equal">
      <formula>"Alta"</formula>
    </cfRule>
  </conditionalFormatting>
  <conditionalFormatting sqref="K31:K34">
    <cfRule type="cellIs" dxfId="1083" priority="1166" operator="equal">
      <formula>"Casi Seguro"</formula>
    </cfRule>
  </conditionalFormatting>
  <conditionalFormatting sqref="K31:K34">
    <cfRule type="cellIs" dxfId="1082" priority="1167" operator="equal">
      <formula>"Probable"</formula>
    </cfRule>
  </conditionalFormatting>
  <conditionalFormatting sqref="K31:K34">
    <cfRule type="cellIs" dxfId="1081" priority="1168" operator="equal">
      <formula>"Posible"</formula>
    </cfRule>
  </conditionalFormatting>
  <conditionalFormatting sqref="K31:K34">
    <cfRule type="cellIs" dxfId="1080" priority="1169" operator="equal">
      <formula>"Rara vez"</formula>
    </cfRule>
  </conditionalFormatting>
  <conditionalFormatting sqref="K31:K34">
    <cfRule type="cellIs" dxfId="1079" priority="1170" operator="equal">
      <formula>"Improbable"</formula>
    </cfRule>
  </conditionalFormatting>
  <conditionalFormatting sqref="K31:K34">
    <cfRule type="cellIs" dxfId="1078" priority="1171" operator="equal">
      <formula>"Rara vez"</formula>
    </cfRule>
  </conditionalFormatting>
  <conditionalFormatting sqref="BI31:BI34">
    <cfRule type="cellIs" dxfId="1077" priority="1172" operator="equal">
      <formula>"Casi Seguro"</formula>
    </cfRule>
  </conditionalFormatting>
  <conditionalFormatting sqref="BI31:BI34">
    <cfRule type="cellIs" dxfId="1076" priority="1173" operator="equal">
      <formula>"Probable"</formula>
    </cfRule>
  </conditionalFormatting>
  <conditionalFormatting sqref="BI31:BI34">
    <cfRule type="cellIs" dxfId="1075" priority="1174" operator="equal">
      <formula>"Posible"</formula>
    </cfRule>
  </conditionalFormatting>
  <conditionalFormatting sqref="BI31:BI34">
    <cfRule type="cellIs" dxfId="1074" priority="1175" operator="equal">
      <formula>"Improbable"</formula>
    </cfRule>
  </conditionalFormatting>
  <conditionalFormatting sqref="BI31:BI34">
    <cfRule type="cellIs" dxfId="1073" priority="1176" operator="equal">
      <formula>"Rara vez"</formula>
    </cfRule>
  </conditionalFormatting>
  <conditionalFormatting sqref="AJ31:AJ34">
    <cfRule type="cellIs" dxfId="1072" priority="1177" operator="equal">
      <formula>"Moderada"</formula>
    </cfRule>
  </conditionalFormatting>
  <conditionalFormatting sqref="AJ31:AJ34">
    <cfRule type="cellIs" dxfId="1071" priority="1178" operator="equal">
      <formula>"Alta"</formula>
    </cfRule>
  </conditionalFormatting>
  <conditionalFormatting sqref="AJ31:AJ34">
    <cfRule type="cellIs" dxfId="1070" priority="1179" operator="equal">
      <formula>"Extrema"</formula>
    </cfRule>
  </conditionalFormatting>
  <conditionalFormatting sqref="BI31">
    <cfRule type="cellIs" dxfId="1069" priority="1180" operator="equal">
      <formula>"Catastrófico"</formula>
    </cfRule>
  </conditionalFormatting>
  <conditionalFormatting sqref="BI31">
    <cfRule type="cellIs" dxfId="1068" priority="1181" operator="equal">
      <formula>"Mayor"</formula>
    </cfRule>
  </conditionalFormatting>
  <conditionalFormatting sqref="BI31">
    <cfRule type="cellIs" dxfId="1067" priority="1182" operator="equal">
      <formula>"Moderado"</formula>
    </cfRule>
  </conditionalFormatting>
  <conditionalFormatting sqref="BI31">
    <cfRule type="cellIs" dxfId="1066" priority="1183" operator="equal">
      <formula>"Menor"</formula>
    </cfRule>
  </conditionalFormatting>
  <conditionalFormatting sqref="BI31">
    <cfRule type="cellIs" dxfId="1065" priority="1184" operator="equal">
      <formula>"Leve"</formula>
    </cfRule>
  </conditionalFormatting>
  <conditionalFormatting sqref="BI31">
    <cfRule type="cellIs" dxfId="1064" priority="1185" operator="equal">
      <formula>"Casi Seguro"</formula>
    </cfRule>
  </conditionalFormatting>
  <conditionalFormatting sqref="BI31">
    <cfRule type="cellIs" dxfId="1063" priority="1186" operator="equal">
      <formula>"Probable"</formula>
    </cfRule>
  </conditionalFormatting>
  <conditionalFormatting sqref="BI31">
    <cfRule type="cellIs" dxfId="1062" priority="1187" operator="equal">
      <formula>"Posible"</formula>
    </cfRule>
  </conditionalFormatting>
  <conditionalFormatting sqref="BI31">
    <cfRule type="cellIs" dxfId="1061" priority="1188" operator="equal">
      <formula>"Improbable"</formula>
    </cfRule>
  </conditionalFormatting>
  <conditionalFormatting sqref="BI31">
    <cfRule type="cellIs" dxfId="1060" priority="1189" operator="equal">
      <formula>"Rara vez"</formula>
    </cfRule>
  </conditionalFormatting>
  <conditionalFormatting sqref="AJ40">
    <cfRule type="cellIs" dxfId="1059" priority="1190" operator="equal">
      <formula>"Extremo"</formula>
    </cfRule>
  </conditionalFormatting>
  <conditionalFormatting sqref="AJ40">
    <cfRule type="cellIs" dxfId="1058" priority="1191" operator="equal">
      <formula>"Alto"</formula>
    </cfRule>
  </conditionalFormatting>
  <conditionalFormatting sqref="AJ40">
    <cfRule type="cellIs" dxfId="1057" priority="1192" operator="equal">
      <formula>"Moderado"</formula>
    </cfRule>
  </conditionalFormatting>
  <conditionalFormatting sqref="AJ40">
    <cfRule type="cellIs" dxfId="1056" priority="1193" operator="equal">
      <formula>"Bajo"</formula>
    </cfRule>
  </conditionalFormatting>
  <conditionalFormatting sqref="BH40">
    <cfRule type="cellIs" dxfId="1055" priority="1194" operator="equal">
      <formula>"Muy Alta"</formula>
    </cfRule>
  </conditionalFormatting>
  <conditionalFormatting sqref="BH40">
    <cfRule type="cellIs" dxfId="1054" priority="1195" operator="equal">
      <formula>"Alta"</formula>
    </cfRule>
  </conditionalFormatting>
  <conditionalFormatting sqref="BH40">
    <cfRule type="cellIs" dxfId="1053" priority="1196" operator="equal">
      <formula>"Media"</formula>
    </cfRule>
  </conditionalFormatting>
  <conditionalFormatting sqref="BH40">
    <cfRule type="cellIs" dxfId="1052" priority="1197" operator="equal">
      <formula>"Baja"</formula>
    </cfRule>
  </conditionalFormatting>
  <conditionalFormatting sqref="BH40">
    <cfRule type="cellIs" dxfId="1051" priority="1198" operator="equal">
      <formula>"Muy Baja"</formula>
    </cfRule>
  </conditionalFormatting>
  <conditionalFormatting sqref="BK40">
    <cfRule type="cellIs" dxfId="1050" priority="1199" operator="equal">
      <formula>"Catastrófico"</formula>
    </cfRule>
  </conditionalFormatting>
  <conditionalFormatting sqref="BK40">
    <cfRule type="cellIs" dxfId="1049" priority="1200" operator="equal">
      <formula>"Mayor"</formula>
    </cfRule>
  </conditionalFormatting>
  <conditionalFormatting sqref="BK40">
    <cfRule type="cellIs" dxfId="1048" priority="1201" operator="equal">
      <formula>"Moderado"</formula>
    </cfRule>
  </conditionalFormatting>
  <conditionalFormatting sqref="BK40">
    <cfRule type="cellIs" dxfId="1047" priority="1202" operator="equal">
      <formula>"Menor"</formula>
    </cfRule>
  </conditionalFormatting>
  <conditionalFormatting sqref="BK40">
    <cfRule type="cellIs" dxfId="1046" priority="1203" operator="equal">
      <formula>"Leve"</formula>
    </cfRule>
  </conditionalFormatting>
  <conditionalFormatting sqref="BM40">
    <cfRule type="cellIs" dxfId="1045" priority="1204" operator="equal">
      <formula>"Extremo"</formula>
    </cfRule>
  </conditionalFormatting>
  <conditionalFormatting sqref="BM40">
    <cfRule type="cellIs" dxfId="1044" priority="1205" operator="equal">
      <formula>"Alto"</formula>
    </cfRule>
  </conditionalFormatting>
  <conditionalFormatting sqref="BM40">
    <cfRule type="cellIs" dxfId="1043" priority="1206" operator="equal">
      <formula>"Moderado"</formula>
    </cfRule>
  </conditionalFormatting>
  <conditionalFormatting sqref="BM40">
    <cfRule type="cellIs" dxfId="1042" priority="1207" operator="equal">
      <formula>"Bajo"</formula>
    </cfRule>
  </conditionalFormatting>
  <conditionalFormatting sqref="AG40:AG45">
    <cfRule type="containsText" dxfId="1041" priority="1208" operator="containsText" text="❌">
      <formula>NOT(ISERROR(SEARCH(("❌"),(AG40))))</formula>
    </cfRule>
  </conditionalFormatting>
  <conditionalFormatting sqref="AH40">
    <cfRule type="cellIs" dxfId="1040" priority="1209" operator="equal">
      <formula>"Catastrófico"</formula>
    </cfRule>
  </conditionalFormatting>
  <conditionalFormatting sqref="AH40">
    <cfRule type="cellIs" dxfId="1039" priority="1210" operator="equal">
      <formula>"Mayor"</formula>
    </cfRule>
  </conditionalFormatting>
  <conditionalFormatting sqref="AH40">
    <cfRule type="cellIs" dxfId="1038" priority="1211" operator="equal">
      <formula>"Moderado"</formula>
    </cfRule>
  </conditionalFormatting>
  <conditionalFormatting sqref="AH40">
    <cfRule type="cellIs" dxfId="1037" priority="1212" operator="equal">
      <formula>"Menor"</formula>
    </cfRule>
  </conditionalFormatting>
  <conditionalFormatting sqref="AH40">
    <cfRule type="cellIs" dxfId="1036" priority="1213" operator="equal">
      <formula>"Leve"</formula>
    </cfRule>
  </conditionalFormatting>
  <conditionalFormatting sqref="K40">
    <cfRule type="cellIs" dxfId="1035" priority="1214" operator="equal">
      <formula>"Muy Alta"</formula>
    </cfRule>
  </conditionalFormatting>
  <conditionalFormatting sqref="K40">
    <cfRule type="cellIs" dxfId="1034" priority="1215" operator="equal">
      <formula>"Alta"</formula>
    </cfRule>
  </conditionalFormatting>
  <conditionalFormatting sqref="K40">
    <cfRule type="cellIs" dxfId="1033" priority="1216" operator="equal">
      <formula>"Media"</formula>
    </cfRule>
  </conditionalFormatting>
  <conditionalFormatting sqref="K40">
    <cfRule type="cellIs" dxfId="1032" priority="1217" operator="equal">
      <formula>"Baja"</formula>
    </cfRule>
  </conditionalFormatting>
  <conditionalFormatting sqref="K40">
    <cfRule type="cellIs" dxfId="1031" priority="1218" operator="equal">
      <formula>"Muy Baja"</formula>
    </cfRule>
  </conditionalFormatting>
  <conditionalFormatting sqref="BI40">
    <cfRule type="cellIs" dxfId="1030" priority="1219" operator="equal">
      <formula>"Catastrófico"</formula>
    </cfRule>
  </conditionalFormatting>
  <conditionalFormatting sqref="BI40">
    <cfRule type="cellIs" dxfId="1029" priority="1220" operator="equal">
      <formula>"Mayor"</formula>
    </cfRule>
  </conditionalFormatting>
  <conditionalFormatting sqref="BI40">
    <cfRule type="cellIs" dxfId="1028" priority="1221" operator="equal">
      <formula>"Moderado"</formula>
    </cfRule>
  </conditionalFormatting>
  <conditionalFormatting sqref="BI40">
    <cfRule type="cellIs" dxfId="1027" priority="1222" operator="equal">
      <formula>"Menor"</formula>
    </cfRule>
  </conditionalFormatting>
  <conditionalFormatting sqref="BI40">
    <cfRule type="cellIs" dxfId="1026" priority="1223" operator="equal">
      <formula>"Leve"</formula>
    </cfRule>
  </conditionalFormatting>
  <conditionalFormatting sqref="BM40:BM45">
    <cfRule type="cellIs" dxfId="1025" priority="1224" operator="equal">
      <formula>"Extremo"</formula>
    </cfRule>
  </conditionalFormatting>
  <conditionalFormatting sqref="BM40:BM45">
    <cfRule type="cellIs" dxfId="1024" priority="1225" operator="equal">
      <formula>"Extremo"</formula>
    </cfRule>
  </conditionalFormatting>
  <conditionalFormatting sqref="BM40:BM45">
    <cfRule type="cellIs" dxfId="1023" priority="1226" operator="equal">
      <formula>"Alta"</formula>
    </cfRule>
  </conditionalFormatting>
  <conditionalFormatting sqref="K40:K45 BI40:BI45">
    <cfRule type="cellIs" dxfId="1022" priority="1227" operator="equal">
      <formula>"Casi Seguro"</formula>
    </cfRule>
  </conditionalFormatting>
  <conditionalFormatting sqref="K40:K45">
    <cfRule type="cellIs" dxfId="1021" priority="1228" operator="equal">
      <formula>"Probable"</formula>
    </cfRule>
  </conditionalFormatting>
  <conditionalFormatting sqref="K40:K45 BI40:BI45">
    <cfRule type="cellIs" dxfId="1020" priority="1229" operator="equal">
      <formula>"Posible"</formula>
    </cfRule>
  </conditionalFormatting>
  <conditionalFormatting sqref="K40:K45">
    <cfRule type="cellIs" dxfId="1019" priority="1230" operator="equal">
      <formula>"Rara vez"</formula>
    </cfRule>
  </conditionalFormatting>
  <conditionalFormatting sqref="K40:K45">
    <cfRule type="cellIs" dxfId="1018" priority="1231" operator="equal">
      <formula>"Improbable"</formula>
    </cfRule>
  </conditionalFormatting>
  <conditionalFormatting sqref="K40:K45">
    <cfRule type="cellIs" dxfId="1017" priority="1232" operator="equal">
      <formula>"Rara vez"</formula>
    </cfRule>
  </conditionalFormatting>
  <conditionalFormatting sqref="BI40:BI45">
    <cfRule type="cellIs" dxfId="1016" priority="1233" operator="equal">
      <formula>"Probable"</formula>
    </cfRule>
  </conditionalFormatting>
  <conditionalFormatting sqref="BI40:BI45">
    <cfRule type="cellIs" dxfId="1015" priority="1234" operator="equal">
      <formula>"Improbable"</formula>
    </cfRule>
  </conditionalFormatting>
  <conditionalFormatting sqref="BI40:BI45">
    <cfRule type="cellIs" dxfId="1014" priority="1235" operator="equal">
      <formula>"Rara vez"</formula>
    </cfRule>
  </conditionalFormatting>
  <conditionalFormatting sqref="AJ40:AJ45">
    <cfRule type="cellIs" dxfId="1013" priority="1236" operator="equal">
      <formula>"Moderada"</formula>
    </cfRule>
  </conditionalFormatting>
  <conditionalFormatting sqref="AJ40:AJ45">
    <cfRule type="cellIs" dxfId="1012" priority="1237" operator="equal">
      <formula>"Alta"</formula>
    </cfRule>
  </conditionalFormatting>
  <conditionalFormatting sqref="AJ40:AJ45">
    <cfRule type="cellIs" dxfId="1011" priority="1238" operator="equal">
      <formula>"Extrema"</formula>
    </cfRule>
  </conditionalFormatting>
  <conditionalFormatting sqref="BI40">
    <cfRule type="cellIs" dxfId="1010" priority="1239" operator="equal">
      <formula>"Catastrófico"</formula>
    </cfRule>
  </conditionalFormatting>
  <conditionalFormatting sqref="BI40">
    <cfRule type="cellIs" dxfId="1009" priority="1240" operator="equal">
      <formula>"Mayor"</formula>
    </cfRule>
  </conditionalFormatting>
  <conditionalFormatting sqref="BI40">
    <cfRule type="cellIs" dxfId="1008" priority="1241" operator="equal">
      <formula>"Moderado"</formula>
    </cfRule>
  </conditionalFormatting>
  <conditionalFormatting sqref="BI40">
    <cfRule type="cellIs" dxfId="1007" priority="1242" operator="equal">
      <formula>"Menor"</formula>
    </cfRule>
  </conditionalFormatting>
  <conditionalFormatting sqref="BI40">
    <cfRule type="cellIs" dxfId="1006" priority="1243" operator="equal">
      <formula>"Leve"</formula>
    </cfRule>
  </conditionalFormatting>
  <conditionalFormatting sqref="BI40">
    <cfRule type="cellIs" dxfId="1005" priority="1244" operator="equal">
      <formula>"Casi Seguro"</formula>
    </cfRule>
  </conditionalFormatting>
  <conditionalFormatting sqref="BI40">
    <cfRule type="cellIs" dxfId="1004" priority="1245" operator="equal">
      <formula>"Probable"</formula>
    </cfRule>
  </conditionalFormatting>
  <conditionalFormatting sqref="BI40">
    <cfRule type="cellIs" dxfId="1003" priority="1246" operator="equal">
      <formula>"Posible"</formula>
    </cfRule>
  </conditionalFormatting>
  <conditionalFormatting sqref="BI40">
    <cfRule type="cellIs" dxfId="1002" priority="1247" operator="equal">
      <formula>"Improbable"</formula>
    </cfRule>
  </conditionalFormatting>
  <conditionalFormatting sqref="BI40">
    <cfRule type="cellIs" dxfId="1001" priority="1248" operator="equal">
      <formula>"Rara vez"</formula>
    </cfRule>
  </conditionalFormatting>
  <conditionalFormatting sqref="AJ9 AJ12">
    <cfRule type="cellIs" dxfId="1000" priority="1249" operator="equal">
      <formula>"Extremo"</formula>
    </cfRule>
  </conditionalFormatting>
  <conditionalFormatting sqref="AJ9 AJ12">
    <cfRule type="cellIs" dxfId="999" priority="1250" operator="equal">
      <formula>"Alto"</formula>
    </cfRule>
  </conditionalFormatting>
  <conditionalFormatting sqref="AJ9 AJ12">
    <cfRule type="cellIs" dxfId="998" priority="1251" operator="equal">
      <formula>"Moderado"</formula>
    </cfRule>
  </conditionalFormatting>
  <conditionalFormatting sqref="AJ9 AJ12">
    <cfRule type="cellIs" dxfId="997" priority="1252" operator="equal">
      <formula>"Bajo"</formula>
    </cfRule>
  </conditionalFormatting>
  <conditionalFormatting sqref="AH12">
    <cfRule type="cellIs" dxfId="996" priority="1253" operator="equal">
      <formula>"Catastrófico"</formula>
    </cfRule>
  </conditionalFormatting>
  <conditionalFormatting sqref="AH12">
    <cfRule type="cellIs" dxfId="995" priority="1254" operator="equal">
      <formula>"Mayor"</formula>
    </cfRule>
  </conditionalFormatting>
  <conditionalFormatting sqref="AH12">
    <cfRule type="cellIs" dxfId="994" priority="1255" operator="equal">
      <formula>"Moderado"</formula>
    </cfRule>
  </conditionalFormatting>
  <conditionalFormatting sqref="AH12">
    <cfRule type="cellIs" dxfId="993" priority="1256" operator="equal">
      <formula>"Menor"</formula>
    </cfRule>
  </conditionalFormatting>
  <conditionalFormatting sqref="AH12">
    <cfRule type="cellIs" dxfId="992" priority="1257" operator="equal">
      <formula>"Leve"</formula>
    </cfRule>
  </conditionalFormatting>
  <conditionalFormatting sqref="K9 K12">
    <cfRule type="cellIs" dxfId="991" priority="1258" operator="equal">
      <formula>"Muy Alta"</formula>
    </cfRule>
  </conditionalFormatting>
  <conditionalFormatting sqref="K9 K12">
    <cfRule type="cellIs" dxfId="990" priority="1259" operator="equal">
      <formula>"Alta"</formula>
    </cfRule>
  </conditionalFormatting>
  <conditionalFormatting sqref="K9 K12">
    <cfRule type="cellIs" dxfId="989" priority="1260" operator="equal">
      <formula>"Media"</formula>
    </cfRule>
  </conditionalFormatting>
  <conditionalFormatting sqref="K9 K12">
    <cfRule type="cellIs" dxfId="988" priority="1261" operator="equal">
      <formula>"Baja"</formula>
    </cfRule>
  </conditionalFormatting>
  <conditionalFormatting sqref="K9 K12">
    <cfRule type="cellIs" dxfId="987" priority="1262" operator="equal">
      <formula>"Muy Baja"</formula>
    </cfRule>
  </conditionalFormatting>
  <conditionalFormatting sqref="AH9">
    <cfRule type="cellIs" dxfId="986" priority="1263" operator="equal">
      <formula>"Catastrófico"</formula>
    </cfRule>
  </conditionalFormatting>
  <conditionalFormatting sqref="AH9">
    <cfRule type="cellIs" dxfId="985" priority="1264" operator="equal">
      <formula>"Mayor"</formula>
    </cfRule>
  </conditionalFormatting>
  <conditionalFormatting sqref="AH9">
    <cfRule type="cellIs" dxfId="984" priority="1265" operator="equal">
      <formula>"Moderado"</formula>
    </cfRule>
  </conditionalFormatting>
  <conditionalFormatting sqref="AH9">
    <cfRule type="cellIs" dxfId="983" priority="1266" operator="equal">
      <formula>"Menor"</formula>
    </cfRule>
  </conditionalFormatting>
  <conditionalFormatting sqref="AH9">
    <cfRule type="cellIs" dxfId="982" priority="1267" operator="equal">
      <formula>"Leve"</formula>
    </cfRule>
  </conditionalFormatting>
  <conditionalFormatting sqref="BI46">
    <cfRule type="cellIs" dxfId="981" priority="1268" operator="equal">
      <formula>"Catastrófico"</formula>
    </cfRule>
  </conditionalFormatting>
  <conditionalFormatting sqref="BI46">
    <cfRule type="cellIs" dxfId="980" priority="1269" operator="equal">
      <formula>"Mayor"</formula>
    </cfRule>
  </conditionalFormatting>
  <conditionalFormatting sqref="BI46">
    <cfRule type="cellIs" dxfId="979" priority="1270" operator="equal">
      <formula>"Moderado"</formula>
    </cfRule>
  </conditionalFormatting>
  <conditionalFormatting sqref="BI46">
    <cfRule type="cellIs" dxfId="978" priority="1271" operator="equal">
      <formula>"Menor"</formula>
    </cfRule>
  </conditionalFormatting>
  <conditionalFormatting sqref="BI46">
    <cfRule type="cellIs" dxfId="977" priority="1272" operator="equal">
      <formula>"Leve"</formula>
    </cfRule>
  </conditionalFormatting>
  <conditionalFormatting sqref="BI46:BI50">
    <cfRule type="cellIs" dxfId="976" priority="1273" operator="equal">
      <formula>"Casi Seguro"</formula>
    </cfRule>
  </conditionalFormatting>
  <conditionalFormatting sqref="BI46:BI50">
    <cfRule type="cellIs" dxfId="975" priority="1274" operator="equal">
      <formula>"Posible"</formula>
    </cfRule>
  </conditionalFormatting>
  <conditionalFormatting sqref="BI46:BI50">
    <cfRule type="cellIs" dxfId="974" priority="1275" operator="equal">
      <formula>"Probable"</formula>
    </cfRule>
  </conditionalFormatting>
  <conditionalFormatting sqref="BI46:BI50">
    <cfRule type="cellIs" dxfId="973" priority="1276" operator="equal">
      <formula>"Improbable"</formula>
    </cfRule>
  </conditionalFormatting>
  <conditionalFormatting sqref="BI46:BI50">
    <cfRule type="cellIs" dxfId="972" priority="1277" operator="equal">
      <formula>"Rara vez"</formula>
    </cfRule>
  </conditionalFormatting>
  <conditionalFormatting sqref="AJ46">
    <cfRule type="cellIs" dxfId="971" priority="1278" operator="equal">
      <formula>"Extremo"</formula>
    </cfRule>
  </conditionalFormatting>
  <conditionalFormatting sqref="AJ46">
    <cfRule type="cellIs" dxfId="970" priority="1279" operator="equal">
      <formula>"Alto"</formula>
    </cfRule>
  </conditionalFormatting>
  <conditionalFormatting sqref="AJ46">
    <cfRule type="cellIs" dxfId="969" priority="1280" operator="equal">
      <formula>"Moderado"</formula>
    </cfRule>
  </conditionalFormatting>
  <conditionalFormatting sqref="AJ46">
    <cfRule type="cellIs" dxfId="968" priority="1281" operator="equal">
      <formula>"Bajo"</formula>
    </cfRule>
  </conditionalFormatting>
  <conditionalFormatting sqref="BH46">
    <cfRule type="cellIs" dxfId="967" priority="1282" operator="equal">
      <formula>"Muy Alta"</formula>
    </cfRule>
  </conditionalFormatting>
  <conditionalFormatting sqref="BH46">
    <cfRule type="cellIs" dxfId="966" priority="1283" operator="equal">
      <formula>"Alta"</formula>
    </cfRule>
  </conditionalFormatting>
  <conditionalFormatting sqref="BH46">
    <cfRule type="cellIs" dxfId="965" priority="1284" operator="equal">
      <formula>"Media"</formula>
    </cfRule>
  </conditionalFormatting>
  <conditionalFormatting sqref="BH46">
    <cfRule type="cellIs" dxfId="964" priority="1285" operator="equal">
      <formula>"Baja"</formula>
    </cfRule>
  </conditionalFormatting>
  <conditionalFormatting sqref="BH46">
    <cfRule type="cellIs" dxfId="963" priority="1286" operator="equal">
      <formula>"Muy Baja"</formula>
    </cfRule>
  </conditionalFormatting>
  <conditionalFormatting sqref="BK46">
    <cfRule type="cellIs" dxfId="962" priority="1287" operator="equal">
      <formula>"Catastrófico"</formula>
    </cfRule>
  </conditionalFormatting>
  <conditionalFormatting sqref="BK46">
    <cfRule type="cellIs" dxfId="961" priority="1288" operator="equal">
      <formula>"Mayor"</formula>
    </cfRule>
  </conditionalFormatting>
  <conditionalFormatting sqref="BK46">
    <cfRule type="cellIs" dxfId="960" priority="1289" operator="equal">
      <formula>"Moderado"</formula>
    </cfRule>
  </conditionalFormatting>
  <conditionalFormatting sqref="BK46">
    <cfRule type="cellIs" dxfId="959" priority="1290" operator="equal">
      <formula>"Menor"</formula>
    </cfRule>
  </conditionalFormatting>
  <conditionalFormatting sqref="BK46">
    <cfRule type="cellIs" dxfId="958" priority="1291" operator="equal">
      <formula>"Leve"</formula>
    </cfRule>
  </conditionalFormatting>
  <conditionalFormatting sqref="BM46">
    <cfRule type="cellIs" dxfId="957" priority="1292" operator="equal">
      <formula>"Extremo"</formula>
    </cfRule>
  </conditionalFormatting>
  <conditionalFormatting sqref="BM46">
    <cfRule type="cellIs" dxfId="956" priority="1293" operator="equal">
      <formula>"Alto"</formula>
    </cfRule>
  </conditionalFormatting>
  <conditionalFormatting sqref="BM46">
    <cfRule type="cellIs" dxfId="955" priority="1294" operator="equal">
      <formula>"Moderado"</formula>
    </cfRule>
  </conditionalFormatting>
  <conditionalFormatting sqref="BM46">
    <cfRule type="cellIs" dxfId="954" priority="1295" operator="equal">
      <formula>"Bajo"</formula>
    </cfRule>
  </conditionalFormatting>
  <conditionalFormatting sqref="AG46:AG50">
    <cfRule type="containsText" dxfId="953" priority="1296" operator="containsText" text="❌">
      <formula>NOT(ISERROR(SEARCH(("❌"),(AG46))))</formula>
    </cfRule>
  </conditionalFormatting>
  <conditionalFormatting sqref="AH46">
    <cfRule type="cellIs" dxfId="952" priority="1297" operator="equal">
      <formula>"Catastrófico"</formula>
    </cfRule>
  </conditionalFormatting>
  <conditionalFormatting sqref="AH46">
    <cfRule type="cellIs" dxfId="951" priority="1298" operator="equal">
      <formula>"Mayor"</formula>
    </cfRule>
  </conditionalFormatting>
  <conditionalFormatting sqref="AH46">
    <cfRule type="cellIs" dxfId="950" priority="1299" operator="equal">
      <formula>"Moderado"</formula>
    </cfRule>
  </conditionalFormatting>
  <conditionalFormatting sqref="AH46">
    <cfRule type="cellIs" dxfId="949" priority="1300" operator="equal">
      <formula>"Menor"</formula>
    </cfRule>
  </conditionalFormatting>
  <conditionalFormatting sqref="AH46">
    <cfRule type="cellIs" dxfId="948" priority="1301" operator="equal">
      <formula>"Leve"</formula>
    </cfRule>
  </conditionalFormatting>
  <conditionalFormatting sqref="K46">
    <cfRule type="cellIs" dxfId="947" priority="1302" operator="equal">
      <formula>"Muy Alta"</formula>
    </cfRule>
  </conditionalFormatting>
  <conditionalFormatting sqref="K46">
    <cfRule type="cellIs" dxfId="946" priority="1303" operator="equal">
      <formula>"Alta"</formula>
    </cfRule>
  </conditionalFormatting>
  <conditionalFormatting sqref="K46">
    <cfRule type="cellIs" dxfId="945" priority="1304" operator="equal">
      <formula>"Media"</formula>
    </cfRule>
  </conditionalFormatting>
  <conditionalFormatting sqref="K46">
    <cfRule type="cellIs" dxfId="944" priority="1305" operator="equal">
      <formula>"Baja"</formula>
    </cfRule>
  </conditionalFormatting>
  <conditionalFormatting sqref="K46">
    <cfRule type="cellIs" dxfId="943" priority="1306" operator="equal">
      <formula>"Muy Baja"</formula>
    </cfRule>
  </conditionalFormatting>
  <conditionalFormatting sqref="BI46">
    <cfRule type="cellIs" dxfId="942" priority="1307" operator="equal">
      <formula>"Catastrófico"</formula>
    </cfRule>
  </conditionalFormatting>
  <conditionalFormatting sqref="BI46">
    <cfRule type="cellIs" dxfId="941" priority="1308" operator="equal">
      <formula>"Mayor"</formula>
    </cfRule>
  </conditionalFormatting>
  <conditionalFormatting sqref="BI46">
    <cfRule type="cellIs" dxfId="940" priority="1309" operator="equal">
      <formula>"Moderado"</formula>
    </cfRule>
  </conditionalFormatting>
  <conditionalFormatting sqref="BI46">
    <cfRule type="cellIs" dxfId="939" priority="1310" operator="equal">
      <formula>"Menor"</formula>
    </cfRule>
  </conditionalFormatting>
  <conditionalFormatting sqref="BI46">
    <cfRule type="cellIs" dxfId="938" priority="1311" operator="equal">
      <formula>"Leve"</formula>
    </cfRule>
  </conditionalFormatting>
  <conditionalFormatting sqref="BM46:BM50">
    <cfRule type="cellIs" dxfId="937" priority="1312" operator="equal">
      <formula>"Extremo"</formula>
    </cfRule>
  </conditionalFormatting>
  <conditionalFormatting sqref="BM46:BM50">
    <cfRule type="cellIs" dxfId="936" priority="1313" operator="equal">
      <formula>"Extremo"</formula>
    </cfRule>
  </conditionalFormatting>
  <conditionalFormatting sqref="BM46:BM50">
    <cfRule type="cellIs" dxfId="935" priority="1314" operator="equal">
      <formula>"Alta"</formula>
    </cfRule>
  </conditionalFormatting>
  <conditionalFormatting sqref="K46:K50">
    <cfRule type="cellIs" dxfId="934" priority="1315" operator="equal">
      <formula>"Casi Seguro"</formula>
    </cfRule>
  </conditionalFormatting>
  <conditionalFormatting sqref="K46:K50">
    <cfRule type="cellIs" dxfId="933" priority="1316" operator="equal">
      <formula>"Probable"</formula>
    </cfRule>
  </conditionalFormatting>
  <conditionalFormatting sqref="K46:K50">
    <cfRule type="cellIs" dxfId="932" priority="1317" operator="equal">
      <formula>"Posible"</formula>
    </cfRule>
  </conditionalFormatting>
  <conditionalFormatting sqref="K46:K50">
    <cfRule type="cellIs" dxfId="931" priority="1318" operator="equal">
      <formula>"Rara vez"</formula>
    </cfRule>
  </conditionalFormatting>
  <conditionalFormatting sqref="K46:K50">
    <cfRule type="cellIs" dxfId="930" priority="1319" operator="equal">
      <formula>"Improbable"</formula>
    </cfRule>
  </conditionalFormatting>
  <conditionalFormatting sqref="K46:K50">
    <cfRule type="cellIs" dxfId="929" priority="1320" operator="equal">
      <formula>"Rara vez"</formula>
    </cfRule>
  </conditionalFormatting>
  <conditionalFormatting sqref="BI46:BI50">
    <cfRule type="cellIs" dxfId="928" priority="1321" operator="equal">
      <formula>"Casi Seguro"</formula>
    </cfRule>
  </conditionalFormatting>
  <conditionalFormatting sqref="BI46:BI50">
    <cfRule type="cellIs" dxfId="927" priority="1322" operator="equal">
      <formula>"Probable"</formula>
    </cfRule>
  </conditionalFormatting>
  <conditionalFormatting sqref="BI46:BI50">
    <cfRule type="cellIs" dxfId="926" priority="1323" operator="equal">
      <formula>"Posible"</formula>
    </cfRule>
  </conditionalFormatting>
  <conditionalFormatting sqref="BI46:BI50">
    <cfRule type="cellIs" dxfId="925" priority="1324" operator="equal">
      <formula>"Improbable"</formula>
    </cfRule>
  </conditionalFormatting>
  <conditionalFormatting sqref="BI46:BI50">
    <cfRule type="cellIs" dxfId="924" priority="1325" operator="equal">
      <formula>"Rara vez"</formula>
    </cfRule>
  </conditionalFormatting>
  <conditionalFormatting sqref="AJ46:AJ50">
    <cfRule type="cellIs" dxfId="923" priority="1326" operator="equal">
      <formula>"Moderada"</formula>
    </cfRule>
  </conditionalFormatting>
  <conditionalFormatting sqref="AJ46:AJ50">
    <cfRule type="cellIs" dxfId="922" priority="1327" operator="equal">
      <formula>"Alta"</formula>
    </cfRule>
  </conditionalFormatting>
  <conditionalFormatting sqref="AJ46:AJ50">
    <cfRule type="cellIs" dxfId="921" priority="1328" operator="equal">
      <formula>"Extrema"</formula>
    </cfRule>
  </conditionalFormatting>
  <conditionalFormatting sqref="K51:K53">
    <cfRule type="cellIs" dxfId="920" priority="1329" operator="equal">
      <formula>"Casi Seguro"</formula>
    </cfRule>
  </conditionalFormatting>
  <conditionalFormatting sqref="K51:K53">
    <cfRule type="cellIs" dxfId="919" priority="1330" operator="equal">
      <formula>"Probable"</formula>
    </cfRule>
  </conditionalFormatting>
  <conditionalFormatting sqref="K51:K53">
    <cfRule type="cellIs" dxfId="918" priority="1331" operator="equal">
      <formula>"Posible"</formula>
    </cfRule>
  </conditionalFormatting>
  <conditionalFormatting sqref="K51:K53">
    <cfRule type="cellIs" dxfId="917" priority="1332" operator="equal">
      <formula>"Rara vez"</formula>
    </cfRule>
  </conditionalFormatting>
  <conditionalFormatting sqref="K51:K53">
    <cfRule type="cellIs" dxfId="916" priority="1333" operator="equal">
      <formula>"Improbable"</formula>
    </cfRule>
  </conditionalFormatting>
  <conditionalFormatting sqref="K51:K53">
    <cfRule type="cellIs" dxfId="915" priority="1334" operator="equal">
      <formula>"Rara vez"</formula>
    </cfRule>
  </conditionalFormatting>
  <conditionalFormatting sqref="AH51">
    <cfRule type="cellIs" dxfId="914" priority="1335" operator="equal">
      <formula>"Catastrófico"</formula>
    </cfRule>
  </conditionalFormatting>
  <conditionalFormatting sqref="AH51">
    <cfRule type="cellIs" dxfId="913" priority="1336" operator="equal">
      <formula>"Mayor"</formula>
    </cfRule>
  </conditionalFormatting>
  <conditionalFormatting sqref="AH51">
    <cfRule type="cellIs" dxfId="912" priority="1337" operator="equal">
      <formula>"Moderado"</formula>
    </cfRule>
  </conditionalFormatting>
  <conditionalFormatting sqref="AH51">
    <cfRule type="cellIs" dxfId="911" priority="1338" operator="equal">
      <formula>"Menor"</formula>
    </cfRule>
  </conditionalFormatting>
  <conditionalFormatting sqref="AH51">
    <cfRule type="cellIs" dxfId="910" priority="1339" operator="equal">
      <formula>"Leve"</formula>
    </cfRule>
  </conditionalFormatting>
  <conditionalFormatting sqref="AJ51">
    <cfRule type="cellIs" dxfId="909" priority="1340" operator="equal">
      <formula>"Extremo"</formula>
    </cfRule>
  </conditionalFormatting>
  <conditionalFormatting sqref="AJ51">
    <cfRule type="cellIs" dxfId="908" priority="1341" operator="equal">
      <formula>"Alto"</formula>
    </cfRule>
  </conditionalFormatting>
  <conditionalFormatting sqref="AJ51">
    <cfRule type="cellIs" dxfId="907" priority="1342" operator="equal">
      <formula>"Moderado"</formula>
    </cfRule>
  </conditionalFormatting>
  <conditionalFormatting sqref="AJ51">
    <cfRule type="cellIs" dxfId="906" priority="1343" operator="equal">
      <formula>"Bajo"</formula>
    </cfRule>
  </conditionalFormatting>
  <conditionalFormatting sqref="AJ51">
    <cfRule type="cellIs" dxfId="905" priority="1344" operator="equal">
      <formula>"Moderada"</formula>
    </cfRule>
  </conditionalFormatting>
  <conditionalFormatting sqref="AJ51">
    <cfRule type="cellIs" dxfId="904" priority="1345" operator="equal">
      <formula>"Alta"</formula>
    </cfRule>
  </conditionalFormatting>
  <conditionalFormatting sqref="AJ51">
    <cfRule type="cellIs" dxfId="903" priority="1346" operator="equal">
      <formula>"Extrema"</formula>
    </cfRule>
  </conditionalFormatting>
  <conditionalFormatting sqref="AG51:AG57">
    <cfRule type="containsText" dxfId="902" priority="1347" operator="containsText" text="❌">
      <formula>NOT(ISERROR(SEARCH(("❌"),(AG51))))</formula>
    </cfRule>
  </conditionalFormatting>
  <conditionalFormatting sqref="BH51 BH54">
    <cfRule type="cellIs" dxfId="901" priority="1348" operator="equal">
      <formula>"Muy Alta"</formula>
    </cfRule>
  </conditionalFormatting>
  <conditionalFormatting sqref="BH51 BH54">
    <cfRule type="cellIs" dxfId="900" priority="1349" operator="equal">
      <formula>"Alta"</formula>
    </cfRule>
  </conditionalFormatting>
  <conditionalFormatting sqref="BH51 BH54">
    <cfRule type="cellIs" dxfId="899" priority="1350" operator="equal">
      <formula>"Media"</formula>
    </cfRule>
  </conditionalFormatting>
  <conditionalFormatting sqref="BH51 BH54">
    <cfRule type="cellIs" dxfId="898" priority="1351" operator="equal">
      <formula>"Baja"</formula>
    </cfRule>
  </conditionalFormatting>
  <conditionalFormatting sqref="BH51 BH54">
    <cfRule type="cellIs" dxfId="897" priority="1352" operator="equal">
      <formula>"Muy Baja"</formula>
    </cfRule>
  </conditionalFormatting>
  <conditionalFormatting sqref="BK51 BK54">
    <cfRule type="cellIs" dxfId="896" priority="1353" operator="equal">
      <formula>"Catastrófico"</formula>
    </cfRule>
  </conditionalFormatting>
  <conditionalFormatting sqref="BK51 BK54">
    <cfRule type="cellIs" dxfId="895" priority="1354" operator="equal">
      <formula>"Mayor"</formula>
    </cfRule>
  </conditionalFormatting>
  <conditionalFormatting sqref="BK51 BK54">
    <cfRule type="cellIs" dxfId="894" priority="1355" operator="equal">
      <formula>"Moderado"</formula>
    </cfRule>
  </conditionalFormatting>
  <conditionalFormatting sqref="BK51 BK54">
    <cfRule type="cellIs" dxfId="893" priority="1356" operator="equal">
      <formula>"Menor"</formula>
    </cfRule>
  </conditionalFormatting>
  <conditionalFormatting sqref="BK51 BK54">
    <cfRule type="cellIs" dxfId="892" priority="1357" operator="equal">
      <formula>"Leve"</formula>
    </cfRule>
  </conditionalFormatting>
  <conditionalFormatting sqref="BM51 BM54">
    <cfRule type="cellIs" dxfId="891" priority="1358" operator="equal">
      <formula>"Extremo"</formula>
    </cfRule>
  </conditionalFormatting>
  <conditionalFormatting sqref="BM51 BM54">
    <cfRule type="cellIs" dxfId="890" priority="1359" operator="equal">
      <formula>"Alto"</formula>
    </cfRule>
  </conditionalFormatting>
  <conditionalFormatting sqref="BM51 BM54">
    <cfRule type="cellIs" dxfId="889" priority="1360" operator="equal">
      <formula>"Moderado"</formula>
    </cfRule>
  </conditionalFormatting>
  <conditionalFormatting sqref="BM51 BM54">
    <cfRule type="cellIs" dxfId="888" priority="1361" operator="equal">
      <formula>"Bajo"</formula>
    </cfRule>
  </conditionalFormatting>
  <conditionalFormatting sqref="BM51:BM54">
    <cfRule type="cellIs" dxfId="887" priority="1362" operator="equal">
      <formula>"Extremo"</formula>
    </cfRule>
  </conditionalFormatting>
  <conditionalFormatting sqref="BM51:BM54">
    <cfRule type="cellIs" dxfId="886" priority="1363" operator="equal">
      <formula>"Extremo"</formula>
    </cfRule>
  </conditionalFormatting>
  <conditionalFormatting sqref="BM51:BM54">
    <cfRule type="cellIs" dxfId="885" priority="1364" operator="equal">
      <formula>"Alta"</formula>
    </cfRule>
  </conditionalFormatting>
  <conditionalFormatting sqref="BI74">
    <cfRule type="cellIs" dxfId="884" priority="1365" operator="equal">
      <formula>"Catastrófico"</formula>
    </cfRule>
  </conditionalFormatting>
  <conditionalFormatting sqref="BI74">
    <cfRule type="cellIs" dxfId="883" priority="1366" operator="equal">
      <formula>"Mayor"</formula>
    </cfRule>
  </conditionalFormatting>
  <conditionalFormatting sqref="BI74">
    <cfRule type="cellIs" dxfId="882" priority="1367" operator="equal">
      <formula>"Moderado"</formula>
    </cfRule>
  </conditionalFormatting>
  <conditionalFormatting sqref="BI74">
    <cfRule type="cellIs" dxfId="881" priority="1368" operator="equal">
      <formula>"Menor"</formula>
    </cfRule>
  </conditionalFormatting>
  <conditionalFormatting sqref="BI74">
    <cfRule type="cellIs" dxfId="880" priority="1369" operator="equal">
      <formula>"Leve"</formula>
    </cfRule>
  </conditionalFormatting>
  <conditionalFormatting sqref="BI74:BI76">
    <cfRule type="cellIs" dxfId="879" priority="1370" operator="equal">
      <formula>"Casi Seguro"</formula>
    </cfRule>
  </conditionalFormatting>
  <conditionalFormatting sqref="BI74:BI76">
    <cfRule type="cellIs" dxfId="878" priority="1371" operator="equal">
      <formula>"Probable"</formula>
    </cfRule>
  </conditionalFormatting>
  <conditionalFormatting sqref="BI74:BI76">
    <cfRule type="cellIs" dxfId="877" priority="1372" operator="equal">
      <formula>"Posible"</formula>
    </cfRule>
  </conditionalFormatting>
  <conditionalFormatting sqref="BI74:BI76">
    <cfRule type="cellIs" dxfId="876" priority="1373" operator="equal">
      <formula>"Improbable"</formula>
    </cfRule>
  </conditionalFormatting>
  <conditionalFormatting sqref="BI74:BI76">
    <cfRule type="cellIs" dxfId="875" priority="1374" operator="equal">
      <formula>"Rara vez"</formula>
    </cfRule>
  </conditionalFormatting>
  <conditionalFormatting sqref="BI74">
    <cfRule type="cellIs" dxfId="874" priority="1375" operator="equal">
      <formula>"Catastrófico"</formula>
    </cfRule>
  </conditionalFormatting>
  <conditionalFormatting sqref="BI74">
    <cfRule type="cellIs" dxfId="873" priority="1376" operator="equal">
      <formula>"Mayor"</formula>
    </cfRule>
  </conditionalFormatting>
  <conditionalFormatting sqref="BI74">
    <cfRule type="cellIs" dxfId="872" priority="1377" operator="equal">
      <formula>"Moderado"</formula>
    </cfRule>
  </conditionalFormatting>
  <conditionalFormatting sqref="BI74">
    <cfRule type="cellIs" dxfId="871" priority="1378" operator="equal">
      <formula>"Menor"</formula>
    </cfRule>
  </conditionalFormatting>
  <conditionalFormatting sqref="BI74">
    <cfRule type="cellIs" dxfId="870" priority="1379" operator="equal">
      <formula>"Leve"</formula>
    </cfRule>
  </conditionalFormatting>
  <conditionalFormatting sqref="BI74:BI76">
    <cfRule type="cellIs" dxfId="869" priority="1380" operator="equal">
      <formula>"Casi Seguro"</formula>
    </cfRule>
  </conditionalFormatting>
  <conditionalFormatting sqref="BI74:BI76">
    <cfRule type="cellIs" dxfId="868" priority="1381" operator="equal">
      <formula>"Probable"</formula>
    </cfRule>
  </conditionalFormatting>
  <conditionalFormatting sqref="BI74:BI76">
    <cfRule type="cellIs" dxfId="867" priority="1382" operator="equal">
      <formula>"Posible"</formula>
    </cfRule>
  </conditionalFormatting>
  <conditionalFormatting sqref="BI74:BI76">
    <cfRule type="cellIs" dxfId="866" priority="1383" operator="equal">
      <formula>"Improbable"</formula>
    </cfRule>
  </conditionalFormatting>
  <conditionalFormatting sqref="BI74:BI76">
    <cfRule type="cellIs" dxfId="865" priority="1384" operator="equal">
      <formula>"Rara vez"</formula>
    </cfRule>
  </conditionalFormatting>
  <conditionalFormatting sqref="AJ74">
    <cfRule type="cellIs" dxfId="864" priority="1385" operator="equal">
      <formula>"Extremo"</formula>
    </cfRule>
  </conditionalFormatting>
  <conditionalFormatting sqref="AJ74">
    <cfRule type="cellIs" dxfId="863" priority="1386" operator="equal">
      <formula>"Alto"</formula>
    </cfRule>
  </conditionalFormatting>
  <conditionalFormatting sqref="AJ74">
    <cfRule type="cellIs" dxfId="862" priority="1387" operator="equal">
      <formula>"Moderado"</formula>
    </cfRule>
  </conditionalFormatting>
  <conditionalFormatting sqref="AJ74">
    <cfRule type="cellIs" dxfId="861" priority="1388" operator="equal">
      <formula>"Bajo"</formula>
    </cfRule>
  </conditionalFormatting>
  <conditionalFormatting sqref="BH74">
    <cfRule type="cellIs" dxfId="860" priority="1389" operator="equal">
      <formula>"Muy Alta"</formula>
    </cfRule>
  </conditionalFormatting>
  <conditionalFormatting sqref="BH74">
    <cfRule type="cellIs" dxfId="859" priority="1390" operator="equal">
      <formula>"Alta"</formula>
    </cfRule>
  </conditionalFormatting>
  <conditionalFormatting sqref="BH74">
    <cfRule type="cellIs" dxfId="858" priority="1391" operator="equal">
      <formula>"Media"</formula>
    </cfRule>
  </conditionalFormatting>
  <conditionalFormatting sqref="BH74">
    <cfRule type="cellIs" dxfId="857" priority="1392" operator="equal">
      <formula>"Baja"</formula>
    </cfRule>
  </conditionalFormatting>
  <conditionalFormatting sqref="BH74">
    <cfRule type="cellIs" dxfId="856" priority="1393" operator="equal">
      <formula>"Muy Baja"</formula>
    </cfRule>
  </conditionalFormatting>
  <conditionalFormatting sqref="BK74">
    <cfRule type="cellIs" dxfId="855" priority="1394" operator="equal">
      <formula>"Catastrófico"</formula>
    </cfRule>
  </conditionalFormatting>
  <conditionalFormatting sqref="BK74">
    <cfRule type="cellIs" dxfId="854" priority="1395" operator="equal">
      <formula>"Mayor"</formula>
    </cfRule>
  </conditionalFormatting>
  <conditionalFormatting sqref="BK74">
    <cfRule type="cellIs" dxfId="853" priority="1396" operator="equal">
      <formula>"Moderado"</formula>
    </cfRule>
  </conditionalFormatting>
  <conditionalFormatting sqref="BK74">
    <cfRule type="cellIs" dxfId="852" priority="1397" operator="equal">
      <formula>"Menor"</formula>
    </cfRule>
  </conditionalFormatting>
  <conditionalFormatting sqref="BK74">
    <cfRule type="cellIs" dxfId="851" priority="1398" operator="equal">
      <formula>"Leve"</formula>
    </cfRule>
  </conditionalFormatting>
  <conditionalFormatting sqref="AG74:AG76">
    <cfRule type="containsText" dxfId="850" priority="1399" operator="containsText" text="❌">
      <formula>NOT(ISERROR(SEARCH(("❌"),(AG74))))</formula>
    </cfRule>
  </conditionalFormatting>
  <conditionalFormatting sqref="AH74">
    <cfRule type="cellIs" dxfId="849" priority="1400" operator="equal">
      <formula>"Catastrófico"</formula>
    </cfRule>
  </conditionalFormatting>
  <conditionalFormatting sqref="AH74">
    <cfRule type="cellIs" dxfId="848" priority="1401" operator="equal">
      <formula>"Mayor"</formula>
    </cfRule>
  </conditionalFormatting>
  <conditionalFormatting sqref="AH74">
    <cfRule type="cellIs" dxfId="847" priority="1402" operator="equal">
      <formula>"Moderado"</formula>
    </cfRule>
  </conditionalFormatting>
  <conditionalFormatting sqref="AH74">
    <cfRule type="cellIs" dxfId="846" priority="1403" operator="equal">
      <formula>"Menor"</formula>
    </cfRule>
  </conditionalFormatting>
  <conditionalFormatting sqref="AH74">
    <cfRule type="cellIs" dxfId="845" priority="1404" operator="equal">
      <formula>"Leve"</formula>
    </cfRule>
  </conditionalFormatting>
  <conditionalFormatting sqref="K74">
    <cfRule type="cellIs" dxfId="844" priority="1405" operator="equal">
      <formula>"Muy Alta"</formula>
    </cfRule>
  </conditionalFormatting>
  <conditionalFormatting sqref="K74">
    <cfRule type="cellIs" dxfId="843" priority="1406" operator="equal">
      <formula>"Alta"</formula>
    </cfRule>
  </conditionalFormatting>
  <conditionalFormatting sqref="K74">
    <cfRule type="cellIs" dxfId="842" priority="1407" operator="equal">
      <formula>"Media"</formula>
    </cfRule>
  </conditionalFormatting>
  <conditionalFormatting sqref="K74">
    <cfRule type="cellIs" dxfId="841" priority="1408" operator="equal">
      <formula>"Baja"</formula>
    </cfRule>
  </conditionalFormatting>
  <conditionalFormatting sqref="K74">
    <cfRule type="cellIs" dxfId="840" priority="1409" operator="equal">
      <formula>"Muy Baja"</formula>
    </cfRule>
  </conditionalFormatting>
  <conditionalFormatting sqref="BI74">
    <cfRule type="cellIs" dxfId="839" priority="1410" operator="equal">
      <formula>"Catastrófico"</formula>
    </cfRule>
  </conditionalFormatting>
  <conditionalFormatting sqref="BI74">
    <cfRule type="cellIs" dxfId="838" priority="1411" operator="equal">
      <formula>"Mayor"</formula>
    </cfRule>
  </conditionalFormatting>
  <conditionalFormatting sqref="BI74">
    <cfRule type="cellIs" dxfId="837" priority="1412" operator="equal">
      <formula>"Moderado"</formula>
    </cfRule>
  </conditionalFormatting>
  <conditionalFormatting sqref="BI74">
    <cfRule type="cellIs" dxfId="836" priority="1413" operator="equal">
      <formula>"Menor"</formula>
    </cfRule>
  </conditionalFormatting>
  <conditionalFormatting sqref="BI74">
    <cfRule type="cellIs" dxfId="835" priority="1414" operator="equal">
      <formula>"Leve"</formula>
    </cfRule>
  </conditionalFormatting>
  <conditionalFormatting sqref="K74:K76">
    <cfRule type="cellIs" dxfId="834" priority="1415" operator="equal">
      <formula>"Casi Seguro"</formula>
    </cfRule>
  </conditionalFormatting>
  <conditionalFormatting sqref="K74:K76">
    <cfRule type="cellIs" dxfId="833" priority="1416" operator="equal">
      <formula>"Probable"</formula>
    </cfRule>
  </conditionalFormatting>
  <conditionalFormatting sqref="K74:K76">
    <cfRule type="cellIs" dxfId="832" priority="1417" operator="equal">
      <formula>"Posible"</formula>
    </cfRule>
  </conditionalFormatting>
  <conditionalFormatting sqref="K74:K76">
    <cfRule type="cellIs" dxfId="831" priority="1418" operator="equal">
      <formula>"Rara vez"</formula>
    </cfRule>
  </conditionalFormatting>
  <conditionalFormatting sqref="K74:K76">
    <cfRule type="cellIs" dxfId="830" priority="1419" operator="equal">
      <formula>"Improbable"</formula>
    </cfRule>
  </conditionalFormatting>
  <conditionalFormatting sqref="K74:K76">
    <cfRule type="cellIs" dxfId="829" priority="1420" operator="equal">
      <formula>"Rara vez"</formula>
    </cfRule>
  </conditionalFormatting>
  <conditionalFormatting sqref="BI74:BI76">
    <cfRule type="cellIs" dxfId="828" priority="1421" operator="equal">
      <formula>"Casi Seguro"</formula>
    </cfRule>
  </conditionalFormatting>
  <conditionalFormatting sqref="BI74:BI76">
    <cfRule type="cellIs" dxfId="827" priority="1422" operator="equal">
      <formula>"Probable"</formula>
    </cfRule>
  </conditionalFormatting>
  <conditionalFormatting sqref="BI74:BI76">
    <cfRule type="cellIs" dxfId="826" priority="1423" operator="equal">
      <formula>"Posible"</formula>
    </cfRule>
  </conditionalFormatting>
  <conditionalFormatting sqref="BI74:BI76">
    <cfRule type="cellIs" dxfId="825" priority="1424" operator="equal">
      <formula>"Improbable"</formula>
    </cfRule>
  </conditionalFormatting>
  <conditionalFormatting sqref="BI74:BI76">
    <cfRule type="cellIs" dxfId="824" priority="1425" operator="equal">
      <formula>"Rara vez"</formula>
    </cfRule>
  </conditionalFormatting>
  <conditionalFormatting sqref="AJ74:AJ76">
    <cfRule type="cellIs" dxfId="823" priority="1426" operator="equal">
      <formula>"Moderada"</formula>
    </cfRule>
  </conditionalFormatting>
  <conditionalFormatting sqref="AJ74:AJ76">
    <cfRule type="cellIs" dxfId="822" priority="1427" operator="equal">
      <formula>"Alta"</formula>
    </cfRule>
  </conditionalFormatting>
  <conditionalFormatting sqref="AJ74:AJ76">
    <cfRule type="cellIs" dxfId="821" priority="1428" operator="equal">
      <formula>"Extrema"</formula>
    </cfRule>
  </conditionalFormatting>
  <conditionalFormatting sqref="AJ74">
    <cfRule type="cellIs" dxfId="820" priority="1429" operator="equal">
      <formula>"Extremo"</formula>
    </cfRule>
  </conditionalFormatting>
  <conditionalFormatting sqref="AJ74">
    <cfRule type="cellIs" dxfId="819" priority="1430" operator="equal">
      <formula>"Alto"</formula>
    </cfRule>
  </conditionalFormatting>
  <conditionalFormatting sqref="AJ74">
    <cfRule type="cellIs" dxfId="818" priority="1431" operator="equal">
      <formula>"Moderado"</formula>
    </cfRule>
  </conditionalFormatting>
  <conditionalFormatting sqref="AJ74">
    <cfRule type="cellIs" dxfId="817" priority="1432" operator="equal">
      <formula>"Bajo"</formula>
    </cfRule>
  </conditionalFormatting>
  <conditionalFormatting sqref="BH74">
    <cfRule type="cellIs" dxfId="816" priority="1433" operator="equal">
      <formula>"Muy Alta"</formula>
    </cfRule>
  </conditionalFormatting>
  <conditionalFormatting sqref="BH74">
    <cfRule type="cellIs" dxfId="815" priority="1434" operator="equal">
      <formula>"Alta"</formula>
    </cfRule>
  </conditionalFormatting>
  <conditionalFormatting sqref="BH74">
    <cfRule type="cellIs" dxfId="814" priority="1435" operator="equal">
      <formula>"Media"</formula>
    </cfRule>
  </conditionalFormatting>
  <conditionalFormatting sqref="BH74">
    <cfRule type="cellIs" dxfId="813" priority="1436" operator="equal">
      <formula>"Baja"</formula>
    </cfRule>
  </conditionalFormatting>
  <conditionalFormatting sqref="BH74">
    <cfRule type="cellIs" dxfId="812" priority="1437" operator="equal">
      <formula>"Muy Baja"</formula>
    </cfRule>
  </conditionalFormatting>
  <conditionalFormatting sqref="BK74">
    <cfRule type="cellIs" dxfId="811" priority="1438" operator="equal">
      <formula>"Catastrófico"</formula>
    </cfRule>
  </conditionalFormatting>
  <conditionalFormatting sqref="BK74">
    <cfRule type="cellIs" dxfId="810" priority="1439" operator="equal">
      <formula>"Mayor"</formula>
    </cfRule>
  </conditionalFormatting>
  <conditionalFormatting sqref="BK74">
    <cfRule type="cellIs" dxfId="809" priority="1440" operator="equal">
      <formula>"Moderado"</formula>
    </cfRule>
  </conditionalFormatting>
  <conditionalFormatting sqref="BK74">
    <cfRule type="cellIs" dxfId="808" priority="1441" operator="equal">
      <formula>"Menor"</formula>
    </cfRule>
  </conditionalFormatting>
  <conditionalFormatting sqref="BK74">
    <cfRule type="cellIs" dxfId="807" priority="1442" operator="equal">
      <formula>"Leve"</formula>
    </cfRule>
  </conditionalFormatting>
  <conditionalFormatting sqref="AG74:AG76">
    <cfRule type="containsText" dxfId="806" priority="1443" operator="containsText" text="❌">
      <formula>NOT(ISERROR(SEARCH(("❌"),(AG74))))</formula>
    </cfRule>
  </conditionalFormatting>
  <conditionalFormatting sqref="AH74">
    <cfRule type="cellIs" dxfId="805" priority="1444" operator="equal">
      <formula>"Catastrófico"</formula>
    </cfRule>
  </conditionalFormatting>
  <conditionalFormatting sqref="AH74">
    <cfRule type="cellIs" dxfId="804" priority="1445" operator="equal">
      <formula>"Mayor"</formula>
    </cfRule>
  </conditionalFormatting>
  <conditionalFormatting sqref="AH74">
    <cfRule type="cellIs" dxfId="803" priority="1446" operator="equal">
      <formula>"Moderado"</formula>
    </cfRule>
  </conditionalFormatting>
  <conditionalFormatting sqref="AH74">
    <cfRule type="cellIs" dxfId="802" priority="1447" operator="equal">
      <formula>"Menor"</formula>
    </cfRule>
  </conditionalFormatting>
  <conditionalFormatting sqref="AH74">
    <cfRule type="cellIs" dxfId="801" priority="1448" operator="equal">
      <formula>"Leve"</formula>
    </cfRule>
  </conditionalFormatting>
  <conditionalFormatting sqref="K74">
    <cfRule type="cellIs" dxfId="800" priority="1449" operator="equal">
      <formula>"Muy Alta"</formula>
    </cfRule>
  </conditionalFormatting>
  <conditionalFormatting sqref="K74">
    <cfRule type="cellIs" dxfId="799" priority="1450" operator="equal">
      <formula>"Alta"</formula>
    </cfRule>
  </conditionalFormatting>
  <conditionalFormatting sqref="K74">
    <cfRule type="cellIs" dxfId="798" priority="1451" operator="equal">
      <formula>"Media"</formula>
    </cfRule>
  </conditionalFormatting>
  <conditionalFormatting sqref="K74">
    <cfRule type="cellIs" dxfId="797" priority="1452" operator="equal">
      <formula>"Baja"</formula>
    </cfRule>
  </conditionalFormatting>
  <conditionalFormatting sqref="K74">
    <cfRule type="cellIs" dxfId="796" priority="1453" operator="equal">
      <formula>"Muy Baja"</formula>
    </cfRule>
  </conditionalFormatting>
  <conditionalFormatting sqref="BI74">
    <cfRule type="cellIs" dxfId="795" priority="1454" operator="equal">
      <formula>"Catastrófico"</formula>
    </cfRule>
  </conditionalFormatting>
  <conditionalFormatting sqref="BI74">
    <cfRule type="cellIs" dxfId="794" priority="1455" operator="equal">
      <formula>"Mayor"</formula>
    </cfRule>
  </conditionalFormatting>
  <conditionalFormatting sqref="BI74">
    <cfRule type="cellIs" dxfId="793" priority="1456" operator="equal">
      <formula>"Moderado"</formula>
    </cfRule>
  </conditionalFormatting>
  <conditionalFormatting sqref="BI74">
    <cfRule type="cellIs" dxfId="792" priority="1457" operator="equal">
      <formula>"Menor"</formula>
    </cfRule>
  </conditionalFormatting>
  <conditionalFormatting sqref="BI74">
    <cfRule type="cellIs" dxfId="791" priority="1458" operator="equal">
      <formula>"Leve"</formula>
    </cfRule>
  </conditionalFormatting>
  <conditionalFormatting sqref="K74:K76">
    <cfRule type="cellIs" dxfId="790" priority="1459" operator="equal">
      <formula>"Casi Seguro"</formula>
    </cfRule>
  </conditionalFormatting>
  <conditionalFormatting sqref="K74:K76">
    <cfRule type="cellIs" dxfId="789" priority="1460" operator="equal">
      <formula>"Probable"</formula>
    </cfRule>
  </conditionalFormatting>
  <conditionalFormatting sqref="K74:K76">
    <cfRule type="cellIs" dxfId="788" priority="1461" operator="equal">
      <formula>"Posible"</formula>
    </cfRule>
  </conditionalFormatting>
  <conditionalFormatting sqref="K74:K76">
    <cfRule type="cellIs" dxfId="787" priority="1462" operator="equal">
      <formula>"Rara vez"</formula>
    </cfRule>
  </conditionalFormatting>
  <conditionalFormatting sqref="K74:K76">
    <cfRule type="cellIs" dxfId="786" priority="1463" operator="equal">
      <formula>"Improbable"</formula>
    </cfRule>
  </conditionalFormatting>
  <conditionalFormatting sqref="K74:K76">
    <cfRule type="cellIs" dxfId="785" priority="1464" operator="equal">
      <formula>"Rara vez"</formula>
    </cfRule>
  </conditionalFormatting>
  <conditionalFormatting sqref="BI74:BI76">
    <cfRule type="cellIs" dxfId="784" priority="1465" operator="equal">
      <formula>"Casi Seguro"</formula>
    </cfRule>
  </conditionalFormatting>
  <conditionalFormatting sqref="BI74:BI76">
    <cfRule type="cellIs" dxfId="783" priority="1466" operator="equal">
      <formula>"Probable"</formula>
    </cfRule>
  </conditionalFormatting>
  <conditionalFormatting sqref="BI74:BI76">
    <cfRule type="cellIs" dxfId="782" priority="1467" operator="equal">
      <formula>"Posible"</formula>
    </cfRule>
  </conditionalFormatting>
  <conditionalFormatting sqref="BI74:BI76">
    <cfRule type="cellIs" dxfId="781" priority="1468" operator="equal">
      <formula>"Improbable"</formula>
    </cfRule>
  </conditionalFormatting>
  <conditionalFormatting sqref="BI74:BI76">
    <cfRule type="cellIs" dxfId="780" priority="1469" operator="equal">
      <formula>"Rara vez"</formula>
    </cfRule>
  </conditionalFormatting>
  <conditionalFormatting sqref="AJ74:AJ76">
    <cfRule type="cellIs" dxfId="779" priority="1470" operator="equal">
      <formula>"Moderada"</formula>
    </cfRule>
  </conditionalFormatting>
  <conditionalFormatting sqref="AJ74:AJ76">
    <cfRule type="cellIs" dxfId="778" priority="1471" operator="equal">
      <formula>"Alta"</formula>
    </cfRule>
  </conditionalFormatting>
  <conditionalFormatting sqref="AJ74:AJ76">
    <cfRule type="cellIs" dxfId="777" priority="1472" operator="equal">
      <formula>"Extrema"</formula>
    </cfRule>
  </conditionalFormatting>
  <conditionalFormatting sqref="BH74">
    <cfRule type="cellIs" dxfId="776" priority="1473" operator="equal">
      <formula>"Muy Alta"</formula>
    </cfRule>
  </conditionalFormatting>
  <conditionalFormatting sqref="BH74">
    <cfRule type="cellIs" dxfId="775" priority="1474" operator="equal">
      <formula>"Alta"</formula>
    </cfRule>
  </conditionalFormatting>
  <conditionalFormatting sqref="BH74">
    <cfRule type="cellIs" dxfId="774" priority="1475" operator="equal">
      <formula>"Media"</formula>
    </cfRule>
  </conditionalFormatting>
  <conditionalFormatting sqref="BH74">
    <cfRule type="cellIs" dxfId="773" priority="1476" operator="equal">
      <formula>"Baja"</formula>
    </cfRule>
  </conditionalFormatting>
  <conditionalFormatting sqref="BH74">
    <cfRule type="cellIs" dxfId="772" priority="1477" operator="equal">
      <formula>"Muy Baja"</formula>
    </cfRule>
  </conditionalFormatting>
  <conditionalFormatting sqref="BK74">
    <cfRule type="cellIs" dxfId="771" priority="1478" operator="equal">
      <formula>"Catastrófico"</formula>
    </cfRule>
  </conditionalFormatting>
  <conditionalFormatting sqref="BK74">
    <cfRule type="cellIs" dxfId="770" priority="1479" operator="equal">
      <formula>"Mayor"</formula>
    </cfRule>
  </conditionalFormatting>
  <conditionalFormatting sqref="BK74">
    <cfRule type="cellIs" dxfId="769" priority="1480" operator="equal">
      <formula>"Moderado"</formula>
    </cfRule>
  </conditionalFormatting>
  <conditionalFormatting sqref="BK74">
    <cfRule type="cellIs" dxfId="768" priority="1481" operator="equal">
      <formula>"Menor"</formula>
    </cfRule>
  </conditionalFormatting>
  <conditionalFormatting sqref="BK74">
    <cfRule type="cellIs" dxfId="767" priority="1482" operator="equal">
      <formula>"Leve"</formula>
    </cfRule>
  </conditionalFormatting>
  <conditionalFormatting sqref="BI74">
    <cfRule type="cellIs" dxfId="766" priority="1483" operator="equal">
      <formula>"Catastrófico"</formula>
    </cfRule>
  </conditionalFormatting>
  <conditionalFormatting sqref="BI74">
    <cfRule type="cellIs" dxfId="765" priority="1484" operator="equal">
      <formula>"Mayor"</formula>
    </cfRule>
  </conditionalFormatting>
  <conditionalFormatting sqref="BI74">
    <cfRule type="cellIs" dxfId="764" priority="1485" operator="equal">
      <formula>"Moderado"</formula>
    </cfRule>
  </conditionalFormatting>
  <conditionalFormatting sqref="BI74">
    <cfRule type="cellIs" dxfId="763" priority="1486" operator="equal">
      <formula>"Menor"</formula>
    </cfRule>
  </conditionalFormatting>
  <conditionalFormatting sqref="BI74">
    <cfRule type="cellIs" dxfId="762" priority="1487" operator="equal">
      <formula>"Leve"</formula>
    </cfRule>
  </conditionalFormatting>
  <conditionalFormatting sqref="BI74:BI76">
    <cfRule type="cellIs" dxfId="761" priority="1488" operator="equal">
      <formula>"Casi Seguro"</formula>
    </cfRule>
  </conditionalFormatting>
  <conditionalFormatting sqref="BI74:BI76">
    <cfRule type="cellIs" dxfId="760" priority="1489" operator="equal">
      <formula>"Probable"</formula>
    </cfRule>
  </conditionalFormatting>
  <conditionalFormatting sqref="BI74:BI76">
    <cfRule type="cellIs" dxfId="759" priority="1490" operator="equal">
      <formula>"Posible"</formula>
    </cfRule>
  </conditionalFormatting>
  <conditionalFormatting sqref="BI74:BI76">
    <cfRule type="cellIs" dxfId="758" priority="1491" operator="equal">
      <formula>"Improbable"</formula>
    </cfRule>
  </conditionalFormatting>
  <conditionalFormatting sqref="BI74:BI76">
    <cfRule type="cellIs" dxfId="757" priority="1492" operator="equal">
      <formula>"Rara vez"</formula>
    </cfRule>
  </conditionalFormatting>
  <conditionalFormatting sqref="BH74">
    <cfRule type="cellIs" dxfId="756" priority="1493" operator="equal">
      <formula>"Muy Alta"</formula>
    </cfRule>
  </conditionalFormatting>
  <conditionalFormatting sqref="BH74">
    <cfRule type="cellIs" dxfId="755" priority="1494" operator="equal">
      <formula>"Alta"</formula>
    </cfRule>
  </conditionalFormatting>
  <conditionalFormatting sqref="BH74">
    <cfRule type="cellIs" dxfId="754" priority="1495" operator="equal">
      <formula>"Media"</formula>
    </cfRule>
  </conditionalFormatting>
  <conditionalFormatting sqref="BH74">
    <cfRule type="cellIs" dxfId="753" priority="1496" operator="equal">
      <formula>"Baja"</formula>
    </cfRule>
  </conditionalFormatting>
  <conditionalFormatting sqref="BH74">
    <cfRule type="cellIs" dxfId="752" priority="1497" operator="equal">
      <formula>"Muy Baja"</formula>
    </cfRule>
  </conditionalFormatting>
  <conditionalFormatting sqref="BK74">
    <cfRule type="cellIs" dxfId="751" priority="1498" operator="equal">
      <formula>"Catastrófico"</formula>
    </cfRule>
  </conditionalFormatting>
  <conditionalFormatting sqref="BK74">
    <cfRule type="cellIs" dxfId="750" priority="1499" operator="equal">
      <formula>"Mayor"</formula>
    </cfRule>
  </conditionalFormatting>
  <conditionalFormatting sqref="BK74">
    <cfRule type="cellIs" dxfId="749" priority="1500" operator="equal">
      <formula>"Moderado"</formula>
    </cfRule>
  </conditionalFormatting>
  <conditionalFormatting sqref="BK74">
    <cfRule type="cellIs" dxfId="748" priority="1501" operator="equal">
      <formula>"Menor"</formula>
    </cfRule>
  </conditionalFormatting>
  <conditionalFormatting sqref="BK74">
    <cfRule type="cellIs" dxfId="747" priority="1502" operator="equal">
      <formula>"Leve"</formula>
    </cfRule>
  </conditionalFormatting>
  <conditionalFormatting sqref="K74">
    <cfRule type="cellIs" dxfId="746" priority="1503" operator="equal">
      <formula>"Muy Alta"</formula>
    </cfRule>
  </conditionalFormatting>
  <conditionalFormatting sqref="K74">
    <cfRule type="cellIs" dxfId="745" priority="1504" operator="equal">
      <formula>"Alta"</formula>
    </cfRule>
  </conditionalFormatting>
  <conditionalFormatting sqref="K74">
    <cfRule type="cellIs" dxfId="744" priority="1505" operator="equal">
      <formula>"Media"</formula>
    </cfRule>
  </conditionalFormatting>
  <conditionalFormatting sqref="K74">
    <cfRule type="cellIs" dxfId="743" priority="1506" operator="equal">
      <formula>"Baja"</formula>
    </cfRule>
  </conditionalFormatting>
  <conditionalFormatting sqref="K74">
    <cfRule type="cellIs" dxfId="742" priority="1507" operator="equal">
      <formula>"Muy Baja"</formula>
    </cfRule>
  </conditionalFormatting>
  <conditionalFormatting sqref="BI74">
    <cfRule type="cellIs" dxfId="741" priority="1508" operator="equal">
      <formula>"Catastrófico"</formula>
    </cfRule>
  </conditionalFormatting>
  <conditionalFormatting sqref="BI74">
    <cfRule type="cellIs" dxfId="740" priority="1509" operator="equal">
      <formula>"Mayor"</formula>
    </cfRule>
  </conditionalFormatting>
  <conditionalFormatting sqref="BI74">
    <cfRule type="cellIs" dxfId="739" priority="1510" operator="equal">
      <formula>"Moderado"</formula>
    </cfRule>
  </conditionalFormatting>
  <conditionalFormatting sqref="BI74">
    <cfRule type="cellIs" dxfId="738" priority="1511" operator="equal">
      <formula>"Menor"</formula>
    </cfRule>
  </conditionalFormatting>
  <conditionalFormatting sqref="BI74">
    <cfRule type="cellIs" dxfId="737" priority="1512" operator="equal">
      <formula>"Leve"</formula>
    </cfRule>
  </conditionalFormatting>
  <conditionalFormatting sqref="K74">
    <cfRule type="cellIs" dxfId="736" priority="1513" operator="equal">
      <formula>"Casi Seguro"</formula>
    </cfRule>
  </conditionalFormatting>
  <conditionalFormatting sqref="K74">
    <cfRule type="cellIs" dxfId="735" priority="1514" operator="equal">
      <formula>"Probable"</formula>
    </cfRule>
  </conditionalFormatting>
  <conditionalFormatting sqref="K74">
    <cfRule type="cellIs" dxfId="734" priority="1515" operator="equal">
      <formula>"Posible"</formula>
    </cfRule>
  </conditionalFormatting>
  <conditionalFormatting sqref="K74">
    <cfRule type="cellIs" dxfId="733" priority="1516" operator="equal">
      <formula>"Rara vez"</formula>
    </cfRule>
  </conditionalFormatting>
  <conditionalFormatting sqref="K74">
    <cfRule type="cellIs" dxfId="732" priority="1517" operator="equal">
      <formula>"Improbable"</formula>
    </cfRule>
  </conditionalFormatting>
  <conditionalFormatting sqref="K74">
    <cfRule type="cellIs" dxfId="731" priority="1518" operator="equal">
      <formula>"Rara vez"</formula>
    </cfRule>
  </conditionalFormatting>
  <conditionalFormatting sqref="BI74:BI76">
    <cfRule type="cellIs" dxfId="730" priority="1519" operator="equal">
      <formula>"Casi Seguro"</formula>
    </cfRule>
  </conditionalFormatting>
  <conditionalFormatting sqref="BI74:BI76">
    <cfRule type="cellIs" dxfId="729" priority="1520" operator="equal">
      <formula>"Probable"</formula>
    </cfRule>
  </conditionalFormatting>
  <conditionalFormatting sqref="BI74:BI76">
    <cfRule type="cellIs" dxfId="728" priority="1521" operator="equal">
      <formula>"Posible"</formula>
    </cfRule>
  </conditionalFormatting>
  <conditionalFormatting sqref="BI74:BI76">
    <cfRule type="cellIs" dxfId="727" priority="1522" operator="equal">
      <formula>"Improbable"</formula>
    </cfRule>
  </conditionalFormatting>
  <conditionalFormatting sqref="BI74:BI76">
    <cfRule type="cellIs" dxfId="726" priority="1523" operator="equal">
      <formula>"Rara vez"</formula>
    </cfRule>
  </conditionalFormatting>
  <conditionalFormatting sqref="AJ74">
    <cfRule type="cellIs" dxfId="725" priority="1524" operator="equal">
      <formula>"Extremo"</formula>
    </cfRule>
  </conditionalFormatting>
  <conditionalFormatting sqref="AJ74">
    <cfRule type="cellIs" dxfId="724" priority="1525" operator="equal">
      <formula>"Alto"</formula>
    </cfRule>
  </conditionalFormatting>
  <conditionalFormatting sqref="AJ74">
    <cfRule type="cellIs" dxfId="723" priority="1526" operator="equal">
      <formula>"Moderado"</formula>
    </cfRule>
  </conditionalFormatting>
  <conditionalFormatting sqref="AJ74">
    <cfRule type="cellIs" dxfId="722" priority="1527" operator="equal">
      <formula>"Bajo"</formula>
    </cfRule>
  </conditionalFormatting>
  <conditionalFormatting sqref="BH74">
    <cfRule type="cellIs" dxfId="721" priority="1528" operator="equal">
      <formula>"Muy Alta"</formula>
    </cfRule>
  </conditionalFormatting>
  <conditionalFormatting sqref="BH74">
    <cfRule type="cellIs" dxfId="720" priority="1529" operator="equal">
      <formula>"Alta"</formula>
    </cfRule>
  </conditionalFormatting>
  <conditionalFormatting sqref="BH74">
    <cfRule type="cellIs" dxfId="719" priority="1530" operator="equal">
      <formula>"Media"</formula>
    </cfRule>
  </conditionalFormatting>
  <conditionalFormatting sqref="BH74">
    <cfRule type="cellIs" dxfId="718" priority="1531" operator="equal">
      <formula>"Baja"</formula>
    </cfRule>
  </conditionalFormatting>
  <conditionalFormatting sqref="BH74">
    <cfRule type="cellIs" dxfId="717" priority="1532" operator="equal">
      <formula>"Muy Baja"</formula>
    </cfRule>
  </conditionalFormatting>
  <conditionalFormatting sqref="BK74">
    <cfRule type="cellIs" dxfId="716" priority="1533" operator="equal">
      <formula>"Catastrófico"</formula>
    </cfRule>
  </conditionalFormatting>
  <conditionalFormatting sqref="BK74">
    <cfRule type="cellIs" dxfId="715" priority="1534" operator="equal">
      <formula>"Mayor"</formula>
    </cfRule>
  </conditionalFormatting>
  <conditionalFormatting sqref="BK74">
    <cfRule type="cellIs" dxfId="714" priority="1535" operator="equal">
      <formula>"Moderado"</formula>
    </cfRule>
  </conditionalFormatting>
  <conditionalFormatting sqref="BK74">
    <cfRule type="cellIs" dxfId="713" priority="1536" operator="equal">
      <formula>"Menor"</formula>
    </cfRule>
  </conditionalFormatting>
  <conditionalFormatting sqref="BK74">
    <cfRule type="cellIs" dxfId="712" priority="1537" operator="equal">
      <formula>"Leve"</formula>
    </cfRule>
  </conditionalFormatting>
  <conditionalFormatting sqref="AG74:AG76">
    <cfRule type="containsText" dxfId="711" priority="1538" operator="containsText" text="❌">
      <formula>NOT(ISERROR(SEARCH(("❌"),(AG74))))</formula>
    </cfRule>
  </conditionalFormatting>
  <conditionalFormatting sqref="AH74">
    <cfRule type="cellIs" dxfId="710" priority="1539" operator="equal">
      <formula>"Catastrófico"</formula>
    </cfRule>
  </conditionalFormatting>
  <conditionalFormatting sqref="AH74">
    <cfRule type="cellIs" dxfId="709" priority="1540" operator="equal">
      <formula>"Mayor"</formula>
    </cfRule>
  </conditionalFormatting>
  <conditionalFormatting sqref="AH74">
    <cfRule type="cellIs" dxfId="708" priority="1541" operator="equal">
      <formula>"Moderado"</formula>
    </cfRule>
  </conditionalFormatting>
  <conditionalFormatting sqref="AH74">
    <cfRule type="cellIs" dxfId="707" priority="1542" operator="equal">
      <formula>"Menor"</formula>
    </cfRule>
  </conditionalFormatting>
  <conditionalFormatting sqref="AH74">
    <cfRule type="cellIs" dxfId="706" priority="1543" operator="equal">
      <formula>"Leve"</formula>
    </cfRule>
  </conditionalFormatting>
  <conditionalFormatting sqref="K74">
    <cfRule type="cellIs" dxfId="705" priority="1544" operator="equal">
      <formula>"Muy Alta"</formula>
    </cfRule>
  </conditionalFormatting>
  <conditionalFormatting sqref="K74">
    <cfRule type="cellIs" dxfId="704" priority="1545" operator="equal">
      <formula>"Alta"</formula>
    </cfRule>
  </conditionalFormatting>
  <conditionalFormatting sqref="K74">
    <cfRule type="cellIs" dxfId="703" priority="1546" operator="equal">
      <formula>"Media"</formula>
    </cfRule>
  </conditionalFormatting>
  <conditionalFormatting sqref="K74">
    <cfRule type="cellIs" dxfId="702" priority="1547" operator="equal">
      <formula>"Baja"</formula>
    </cfRule>
  </conditionalFormatting>
  <conditionalFormatting sqref="K74">
    <cfRule type="cellIs" dxfId="701" priority="1548" operator="equal">
      <formula>"Muy Baja"</formula>
    </cfRule>
  </conditionalFormatting>
  <conditionalFormatting sqref="BI74">
    <cfRule type="cellIs" dxfId="700" priority="1549" operator="equal">
      <formula>"Catastrófico"</formula>
    </cfRule>
  </conditionalFormatting>
  <conditionalFormatting sqref="BI74">
    <cfRule type="cellIs" dxfId="699" priority="1550" operator="equal">
      <formula>"Mayor"</formula>
    </cfRule>
  </conditionalFormatting>
  <conditionalFormatting sqref="BI74">
    <cfRule type="cellIs" dxfId="698" priority="1551" operator="equal">
      <formula>"Moderado"</formula>
    </cfRule>
  </conditionalFormatting>
  <conditionalFormatting sqref="BI74">
    <cfRule type="cellIs" dxfId="697" priority="1552" operator="equal">
      <formula>"Menor"</formula>
    </cfRule>
  </conditionalFormatting>
  <conditionalFormatting sqref="BI74">
    <cfRule type="cellIs" dxfId="696" priority="1553" operator="equal">
      <formula>"Leve"</formula>
    </cfRule>
  </conditionalFormatting>
  <conditionalFormatting sqref="K74:K76">
    <cfRule type="cellIs" dxfId="695" priority="1554" operator="equal">
      <formula>"Casi Seguro"</formula>
    </cfRule>
  </conditionalFormatting>
  <conditionalFormatting sqref="K74:K76">
    <cfRule type="cellIs" dxfId="694" priority="1555" operator="equal">
      <formula>"Probable"</formula>
    </cfRule>
  </conditionalFormatting>
  <conditionalFormatting sqref="K74:K76">
    <cfRule type="cellIs" dxfId="693" priority="1556" operator="equal">
      <formula>"Posible"</formula>
    </cfRule>
  </conditionalFormatting>
  <conditionalFormatting sqref="K74:K76">
    <cfRule type="cellIs" dxfId="692" priority="1557" operator="equal">
      <formula>"Rara vez"</formula>
    </cfRule>
  </conditionalFormatting>
  <conditionalFormatting sqref="K74:K76">
    <cfRule type="cellIs" dxfId="691" priority="1558" operator="equal">
      <formula>"Improbable"</formula>
    </cfRule>
  </conditionalFormatting>
  <conditionalFormatting sqref="K74:K76">
    <cfRule type="cellIs" dxfId="690" priority="1559" operator="equal">
      <formula>"Rara vez"</formula>
    </cfRule>
  </conditionalFormatting>
  <conditionalFormatting sqref="BI74:BI76">
    <cfRule type="cellIs" dxfId="689" priority="1560" operator="equal">
      <formula>"Casi Seguro"</formula>
    </cfRule>
  </conditionalFormatting>
  <conditionalFormatting sqref="BI74:BI76">
    <cfRule type="cellIs" dxfId="688" priority="1561" operator="equal">
      <formula>"Probable"</formula>
    </cfRule>
  </conditionalFormatting>
  <conditionalFormatting sqref="BI74:BI76">
    <cfRule type="cellIs" dxfId="687" priority="1562" operator="equal">
      <formula>"Posible"</formula>
    </cfRule>
  </conditionalFormatting>
  <conditionalFormatting sqref="BI74:BI76">
    <cfRule type="cellIs" dxfId="686" priority="1563" operator="equal">
      <formula>"Improbable"</formula>
    </cfRule>
  </conditionalFormatting>
  <conditionalFormatting sqref="BI74:BI76">
    <cfRule type="cellIs" dxfId="685" priority="1564" operator="equal">
      <formula>"Rara vez"</formula>
    </cfRule>
  </conditionalFormatting>
  <conditionalFormatting sqref="AJ74:AJ76">
    <cfRule type="cellIs" dxfId="684" priority="1565" operator="equal">
      <formula>"Moderada"</formula>
    </cfRule>
  </conditionalFormatting>
  <conditionalFormatting sqref="AJ74:AJ76">
    <cfRule type="cellIs" dxfId="683" priority="1566" operator="equal">
      <formula>"Alta"</formula>
    </cfRule>
  </conditionalFormatting>
  <conditionalFormatting sqref="AJ74:AJ76">
    <cfRule type="cellIs" dxfId="682" priority="1567" operator="equal">
      <formula>"Extrema"</formula>
    </cfRule>
  </conditionalFormatting>
  <conditionalFormatting sqref="BI77">
    <cfRule type="cellIs" dxfId="681" priority="1568" operator="equal">
      <formula>"Catastrófico"</formula>
    </cfRule>
  </conditionalFormatting>
  <conditionalFormatting sqref="BI77">
    <cfRule type="cellIs" dxfId="680" priority="1569" operator="equal">
      <formula>"Mayor"</formula>
    </cfRule>
  </conditionalFormatting>
  <conditionalFormatting sqref="BI77">
    <cfRule type="cellIs" dxfId="679" priority="1570" operator="equal">
      <formula>"Moderado"</formula>
    </cfRule>
  </conditionalFormatting>
  <conditionalFormatting sqref="BI77">
    <cfRule type="cellIs" dxfId="678" priority="1571" operator="equal">
      <formula>"Menor"</formula>
    </cfRule>
  </conditionalFormatting>
  <conditionalFormatting sqref="BI77">
    <cfRule type="cellIs" dxfId="677" priority="1572" operator="equal">
      <formula>"Leve"</formula>
    </cfRule>
  </conditionalFormatting>
  <conditionalFormatting sqref="BI77:BI81">
    <cfRule type="cellIs" dxfId="676" priority="1573" operator="equal">
      <formula>"Casi Seguro"</formula>
    </cfRule>
  </conditionalFormatting>
  <conditionalFormatting sqref="BI77:BI81">
    <cfRule type="cellIs" dxfId="675" priority="1574" operator="equal">
      <formula>"Probable"</formula>
    </cfRule>
  </conditionalFormatting>
  <conditionalFormatting sqref="BI77:BI81">
    <cfRule type="cellIs" dxfId="674" priority="1575" operator="equal">
      <formula>"Posible"</formula>
    </cfRule>
  </conditionalFormatting>
  <conditionalFormatting sqref="BI77:BI81">
    <cfRule type="cellIs" dxfId="673" priority="1576" operator="equal">
      <formula>"Improbable"</formula>
    </cfRule>
  </conditionalFormatting>
  <conditionalFormatting sqref="BI77:BI81">
    <cfRule type="cellIs" dxfId="672" priority="1577" operator="equal">
      <formula>"Rara vez"</formula>
    </cfRule>
  </conditionalFormatting>
  <conditionalFormatting sqref="BI77">
    <cfRule type="cellIs" dxfId="671" priority="1578" operator="equal">
      <formula>"Catastrófico"</formula>
    </cfRule>
  </conditionalFormatting>
  <conditionalFormatting sqref="BI77">
    <cfRule type="cellIs" dxfId="670" priority="1579" operator="equal">
      <formula>"Mayor"</formula>
    </cfRule>
  </conditionalFormatting>
  <conditionalFormatting sqref="BI77">
    <cfRule type="cellIs" dxfId="669" priority="1580" operator="equal">
      <formula>"Moderado"</formula>
    </cfRule>
  </conditionalFormatting>
  <conditionalFormatting sqref="BI77">
    <cfRule type="cellIs" dxfId="668" priority="1581" operator="equal">
      <formula>"Menor"</formula>
    </cfRule>
  </conditionalFormatting>
  <conditionalFormatting sqref="BI77">
    <cfRule type="cellIs" dxfId="667" priority="1582" operator="equal">
      <formula>"Leve"</formula>
    </cfRule>
  </conditionalFormatting>
  <conditionalFormatting sqref="BI77:BI81">
    <cfRule type="cellIs" dxfId="666" priority="1583" operator="equal">
      <formula>"Casi Seguro"</formula>
    </cfRule>
  </conditionalFormatting>
  <conditionalFormatting sqref="BI77:BI81">
    <cfRule type="cellIs" dxfId="665" priority="1584" operator="equal">
      <formula>"Probable"</formula>
    </cfRule>
  </conditionalFormatting>
  <conditionalFormatting sqref="BI77:BI81">
    <cfRule type="cellIs" dxfId="664" priority="1585" operator="equal">
      <formula>"Posible"</formula>
    </cfRule>
  </conditionalFormatting>
  <conditionalFormatting sqref="BI77:BI81">
    <cfRule type="cellIs" dxfId="663" priority="1586" operator="equal">
      <formula>"Improbable"</formula>
    </cfRule>
  </conditionalFormatting>
  <conditionalFormatting sqref="BI77:BI81">
    <cfRule type="cellIs" dxfId="662" priority="1587" operator="equal">
      <formula>"Rara vez"</formula>
    </cfRule>
  </conditionalFormatting>
  <conditionalFormatting sqref="AJ77">
    <cfRule type="cellIs" dxfId="661" priority="1588" operator="equal">
      <formula>"Extremo"</formula>
    </cfRule>
  </conditionalFormatting>
  <conditionalFormatting sqref="AJ77">
    <cfRule type="cellIs" dxfId="660" priority="1589" operator="equal">
      <formula>"Alto"</formula>
    </cfRule>
  </conditionalFormatting>
  <conditionalFormatting sqref="AJ77">
    <cfRule type="cellIs" dxfId="659" priority="1590" operator="equal">
      <formula>"Moderado"</formula>
    </cfRule>
  </conditionalFormatting>
  <conditionalFormatting sqref="AJ77">
    <cfRule type="cellIs" dxfId="658" priority="1591" operator="equal">
      <formula>"Bajo"</formula>
    </cfRule>
  </conditionalFormatting>
  <conditionalFormatting sqref="BH77">
    <cfRule type="cellIs" dxfId="657" priority="1592" operator="equal">
      <formula>"Muy Alta"</formula>
    </cfRule>
  </conditionalFormatting>
  <conditionalFormatting sqref="BH77">
    <cfRule type="cellIs" dxfId="656" priority="1593" operator="equal">
      <formula>"Alta"</formula>
    </cfRule>
  </conditionalFormatting>
  <conditionalFormatting sqref="BH77">
    <cfRule type="cellIs" dxfId="655" priority="1594" operator="equal">
      <formula>"Media"</formula>
    </cfRule>
  </conditionalFormatting>
  <conditionalFormatting sqref="BH77">
    <cfRule type="cellIs" dxfId="654" priority="1595" operator="equal">
      <formula>"Baja"</formula>
    </cfRule>
  </conditionalFormatting>
  <conditionalFormatting sqref="BH77">
    <cfRule type="cellIs" dxfId="653" priority="1596" operator="equal">
      <formula>"Muy Baja"</formula>
    </cfRule>
  </conditionalFormatting>
  <conditionalFormatting sqref="BK77">
    <cfRule type="cellIs" dxfId="652" priority="1597" operator="equal">
      <formula>"Catastrófico"</formula>
    </cfRule>
  </conditionalFormatting>
  <conditionalFormatting sqref="BK77">
    <cfRule type="cellIs" dxfId="651" priority="1598" operator="equal">
      <formula>"Mayor"</formula>
    </cfRule>
  </conditionalFormatting>
  <conditionalFormatting sqref="BK77">
    <cfRule type="cellIs" dxfId="650" priority="1599" operator="equal">
      <formula>"Moderado"</formula>
    </cfRule>
  </conditionalFormatting>
  <conditionalFormatting sqref="BK77">
    <cfRule type="cellIs" dxfId="649" priority="1600" operator="equal">
      <formula>"Menor"</formula>
    </cfRule>
  </conditionalFormatting>
  <conditionalFormatting sqref="BK77">
    <cfRule type="cellIs" dxfId="648" priority="1601" operator="equal">
      <formula>"Leve"</formula>
    </cfRule>
  </conditionalFormatting>
  <conditionalFormatting sqref="AG77:AG81">
    <cfRule type="containsText" dxfId="647" priority="1602" operator="containsText" text="❌">
      <formula>NOT(ISERROR(SEARCH(("❌"),(AG77))))</formula>
    </cfRule>
  </conditionalFormatting>
  <conditionalFormatting sqref="AH77">
    <cfRule type="cellIs" dxfId="646" priority="1603" operator="equal">
      <formula>"Catastrófico"</formula>
    </cfRule>
  </conditionalFormatting>
  <conditionalFormatting sqref="AH77">
    <cfRule type="cellIs" dxfId="645" priority="1604" operator="equal">
      <formula>"Mayor"</formula>
    </cfRule>
  </conditionalFormatting>
  <conditionalFormatting sqref="AH77">
    <cfRule type="cellIs" dxfId="644" priority="1605" operator="equal">
      <formula>"Moderado"</formula>
    </cfRule>
  </conditionalFormatting>
  <conditionalFormatting sqref="AH77">
    <cfRule type="cellIs" dxfId="643" priority="1606" operator="equal">
      <formula>"Menor"</formula>
    </cfRule>
  </conditionalFormatting>
  <conditionalFormatting sqref="AH77">
    <cfRule type="cellIs" dxfId="642" priority="1607" operator="equal">
      <formula>"Leve"</formula>
    </cfRule>
  </conditionalFormatting>
  <conditionalFormatting sqref="K77">
    <cfRule type="cellIs" dxfId="641" priority="1608" operator="equal">
      <formula>"Muy Alta"</formula>
    </cfRule>
  </conditionalFormatting>
  <conditionalFormatting sqref="K77">
    <cfRule type="cellIs" dxfId="640" priority="1609" operator="equal">
      <formula>"Alta"</formula>
    </cfRule>
  </conditionalFormatting>
  <conditionalFormatting sqref="K77">
    <cfRule type="cellIs" dxfId="639" priority="1610" operator="equal">
      <formula>"Media"</formula>
    </cfRule>
  </conditionalFormatting>
  <conditionalFormatting sqref="K77">
    <cfRule type="cellIs" dxfId="638" priority="1611" operator="equal">
      <formula>"Baja"</formula>
    </cfRule>
  </conditionalFormatting>
  <conditionalFormatting sqref="K77">
    <cfRule type="cellIs" dxfId="637" priority="1612" operator="equal">
      <formula>"Muy Baja"</formula>
    </cfRule>
  </conditionalFormatting>
  <conditionalFormatting sqref="BI77">
    <cfRule type="cellIs" dxfId="636" priority="1613" operator="equal">
      <formula>"Catastrófico"</formula>
    </cfRule>
  </conditionalFormatting>
  <conditionalFormatting sqref="BI77">
    <cfRule type="cellIs" dxfId="635" priority="1614" operator="equal">
      <formula>"Mayor"</formula>
    </cfRule>
  </conditionalFormatting>
  <conditionalFormatting sqref="BI77">
    <cfRule type="cellIs" dxfId="634" priority="1615" operator="equal">
      <formula>"Moderado"</formula>
    </cfRule>
  </conditionalFormatting>
  <conditionalFormatting sqref="BI77">
    <cfRule type="cellIs" dxfId="633" priority="1616" operator="equal">
      <formula>"Menor"</formula>
    </cfRule>
  </conditionalFormatting>
  <conditionalFormatting sqref="BI77">
    <cfRule type="cellIs" dxfId="632" priority="1617" operator="equal">
      <formula>"Leve"</formula>
    </cfRule>
  </conditionalFormatting>
  <conditionalFormatting sqref="K77:K81">
    <cfRule type="cellIs" dxfId="631" priority="1618" operator="equal">
      <formula>"Casi Seguro"</formula>
    </cfRule>
  </conditionalFormatting>
  <conditionalFormatting sqref="K77:K81">
    <cfRule type="cellIs" dxfId="630" priority="1619" operator="equal">
      <formula>"Probable"</formula>
    </cfRule>
  </conditionalFormatting>
  <conditionalFormatting sqref="K77:K81">
    <cfRule type="cellIs" dxfId="629" priority="1620" operator="equal">
      <formula>"Posible"</formula>
    </cfRule>
  </conditionalFormatting>
  <conditionalFormatting sqref="K77:K81">
    <cfRule type="cellIs" dxfId="628" priority="1621" operator="equal">
      <formula>"Rara vez"</formula>
    </cfRule>
  </conditionalFormatting>
  <conditionalFormatting sqref="K77:K81">
    <cfRule type="cellIs" dxfId="627" priority="1622" operator="equal">
      <formula>"Improbable"</formula>
    </cfRule>
  </conditionalFormatting>
  <conditionalFormatting sqref="K77:K81">
    <cfRule type="cellIs" dxfId="626" priority="1623" operator="equal">
      <formula>"Rara vez"</formula>
    </cfRule>
  </conditionalFormatting>
  <conditionalFormatting sqref="BI77:BI81">
    <cfRule type="cellIs" dxfId="625" priority="1624" operator="equal">
      <formula>"Casi Seguro"</formula>
    </cfRule>
  </conditionalFormatting>
  <conditionalFormatting sqref="BI77:BI81">
    <cfRule type="cellIs" dxfId="624" priority="1625" operator="equal">
      <formula>"Probable"</formula>
    </cfRule>
  </conditionalFormatting>
  <conditionalFormatting sqref="BI77:BI81">
    <cfRule type="cellIs" dxfId="623" priority="1626" operator="equal">
      <formula>"Posible"</formula>
    </cfRule>
  </conditionalFormatting>
  <conditionalFormatting sqref="BI77:BI81">
    <cfRule type="cellIs" dxfId="622" priority="1627" operator="equal">
      <formula>"Improbable"</formula>
    </cfRule>
  </conditionalFormatting>
  <conditionalFormatting sqref="BI77:BI81">
    <cfRule type="cellIs" dxfId="621" priority="1628" operator="equal">
      <formula>"Rara vez"</formula>
    </cfRule>
  </conditionalFormatting>
  <conditionalFormatting sqref="AJ77:AJ81">
    <cfRule type="cellIs" dxfId="620" priority="1629" operator="equal">
      <formula>"Moderada"</formula>
    </cfRule>
  </conditionalFormatting>
  <conditionalFormatting sqref="AJ77:AJ81">
    <cfRule type="cellIs" dxfId="619" priority="1630" operator="equal">
      <formula>"Alta"</formula>
    </cfRule>
  </conditionalFormatting>
  <conditionalFormatting sqref="AJ77:AJ81">
    <cfRule type="cellIs" dxfId="618" priority="1631" operator="equal">
      <formula>"Extrema"</formula>
    </cfRule>
  </conditionalFormatting>
  <conditionalFormatting sqref="AJ77">
    <cfRule type="cellIs" dxfId="617" priority="1632" operator="equal">
      <formula>"Extremo"</formula>
    </cfRule>
  </conditionalFormatting>
  <conditionalFormatting sqref="AJ77">
    <cfRule type="cellIs" dxfId="616" priority="1633" operator="equal">
      <formula>"Alto"</formula>
    </cfRule>
  </conditionalFormatting>
  <conditionalFormatting sqref="AJ77">
    <cfRule type="cellIs" dxfId="615" priority="1634" operator="equal">
      <formula>"Moderado"</formula>
    </cfRule>
  </conditionalFormatting>
  <conditionalFormatting sqref="AJ77">
    <cfRule type="cellIs" dxfId="614" priority="1635" operator="equal">
      <formula>"Bajo"</formula>
    </cfRule>
  </conditionalFormatting>
  <conditionalFormatting sqref="BH77">
    <cfRule type="cellIs" dxfId="613" priority="1636" operator="equal">
      <formula>"Muy Alta"</formula>
    </cfRule>
  </conditionalFormatting>
  <conditionalFormatting sqref="BH77">
    <cfRule type="cellIs" dxfId="612" priority="1637" operator="equal">
      <formula>"Alta"</formula>
    </cfRule>
  </conditionalFormatting>
  <conditionalFormatting sqref="BH77">
    <cfRule type="cellIs" dxfId="611" priority="1638" operator="equal">
      <formula>"Media"</formula>
    </cfRule>
  </conditionalFormatting>
  <conditionalFormatting sqref="BH77">
    <cfRule type="cellIs" dxfId="610" priority="1639" operator="equal">
      <formula>"Baja"</formula>
    </cfRule>
  </conditionalFormatting>
  <conditionalFormatting sqref="BH77">
    <cfRule type="cellIs" dxfId="609" priority="1640" operator="equal">
      <formula>"Muy Baja"</formula>
    </cfRule>
  </conditionalFormatting>
  <conditionalFormatting sqref="BK77">
    <cfRule type="cellIs" dxfId="608" priority="1641" operator="equal">
      <formula>"Catastrófico"</formula>
    </cfRule>
  </conditionalFormatting>
  <conditionalFormatting sqref="BK77">
    <cfRule type="cellIs" dxfId="607" priority="1642" operator="equal">
      <formula>"Mayor"</formula>
    </cfRule>
  </conditionalFormatting>
  <conditionalFormatting sqref="BK77">
    <cfRule type="cellIs" dxfId="606" priority="1643" operator="equal">
      <formula>"Moderado"</formula>
    </cfRule>
  </conditionalFormatting>
  <conditionalFormatting sqref="BK77">
    <cfRule type="cellIs" dxfId="605" priority="1644" operator="equal">
      <formula>"Menor"</formula>
    </cfRule>
  </conditionalFormatting>
  <conditionalFormatting sqref="BK77">
    <cfRule type="cellIs" dxfId="604" priority="1645" operator="equal">
      <formula>"Leve"</formula>
    </cfRule>
  </conditionalFormatting>
  <conditionalFormatting sqref="AG77:AG81">
    <cfRule type="containsText" dxfId="603" priority="1646" operator="containsText" text="❌">
      <formula>NOT(ISERROR(SEARCH(("❌"),(AG77))))</formula>
    </cfRule>
  </conditionalFormatting>
  <conditionalFormatting sqref="AH77">
    <cfRule type="cellIs" dxfId="602" priority="1647" operator="equal">
      <formula>"Catastrófico"</formula>
    </cfRule>
  </conditionalFormatting>
  <conditionalFormatting sqref="AH77">
    <cfRule type="cellIs" dxfId="601" priority="1648" operator="equal">
      <formula>"Mayor"</formula>
    </cfRule>
  </conditionalFormatting>
  <conditionalFormatting sqref="AH77">
    <cfRule type="cellIs" dxfId="600" priority="1649" operator="equal">
      <formula>"Moderado"</formula>
    </cfRule>
  </conditionalFormatting>
  <conditionalFormatting sqref="AH77">
    <cfRule type="cellIs" dxfId="599" priority="1650" operator="equal">
      <formula>"Menor"</formula>
    </cfRule>
  </conditionalFormatting>
  <conditionalFormatting sqref="AH77">
    <cfRule type="cellIs" dxfId="598" priority="1651" operator="equal">
      <formula>"Leve"</formula>
    </cfRule>
  </conditionalFormatting>
  <conditionalFormatting sqref="K77">
    <cfRule type="cellIs" dxfId="597" priority="1652" operator="equal">
      <formula>"Muy Alta"</formula>
    </cfRule>
  </conditionalFormatting>
  <conditionalFormatting sqref="K77">
    <cfRule type="cellIs" dxfId="596" priority="1653" operator="equal">
      <formula>"Alta"</formula>
    </cfRule>
  </conditionalFormatting>
  <conditionalFormatting sqref="K77">
    <cfRule type="cellIs" dxfId="595" priority="1654" operator="equal">
      <formula>"Media"</formula>
    </cfRule>
  </conditionalFormatting>
  <conditionalFormatting sqref="K77">
    <cfRule type="cellIs" dxfId="594" priority="1655" operator="equal">
      <formula>"Baja"</formula>
    </cfRule>
  </conditionalFormatting>
  <conditionalFormatting sqref="K77">
    <cfRule type="cellIs" dxfId="593" priority="1656" operator="equal">
      <formula>"Muy Baja"</formula>
    </cfRule>
  </conditionalFormatting>
  <conditionalFormatting sqref="BI77">
    <cfRule type="cellIs" dxfId="592" priority="1657" operator="equal">
      <formula>"Catastrófico"</formula>
    </cfRule>
  </conditionalFormatting>
  <conditionalFormatting sqref="BI77">
    <cfRule type="cellIs" dxfId="591" priority="1658" operator="equal">
      <formula>"Mayor"</formula>
    </cfRule>
  </conditionalFormatting>
  <conditionalFormatting sqref="BI77">
    <cfRule type="cellIs" dxfId="590" priority="1659" operator="equal">
      <formula>"Moderado"</formula>
    </cfRule>
  </conditionalFormatting>
  <conditionalFormatting sqref="BI77">
    <cfRule type="cellIs" dxfId="589" priority="1660" operator="equal">
      <formula>"Menor"</formula>
    </cfRule>
  </conditionalFormatting>
  <conditionalFormatting sqref="BI77">
    <cfRule type="cellIs" dxfId="588" priority="1661" operator="equal">
      <formula>"Leve"</formula>
    </cfRule>
  </conditionalFormatting>
  <conditionalFormatting sqref="K77:K81">
    <cfRule type="cellIs" dxfId="587" priority="1662" operator="equal">
      <formula>"Casi Seguro"</formula>
    </cfRule>
  </conditionalFormatting>
  <conditionalFormatting sqref="K77:K81">
    <cfRule type="cellIs" dxfId="586" priority="1663" operator="equal">
      <formula>"Probable"</formula>
    </cfRule>
  </conditionalFormatting>
  <conditionalFormatting sqref="K77:K81">
    <cfRule type="cellIs" dxfId="585" priority="1664" operator="equal">
      <formula>"Posible"</formula>
    </cfRule>
  </conditionalFormatting>
  <conditionalFormatting sqref="K77:K81">
    <cfRule type="cellIs" dxfId="584" priority="1665" operator="equal">
      <formula>"Rara vez"</formula>
    </cfRule>
  </conditionalFormatting>
  <conditionalFormatting sqref="K77:K81">
    <cfRule type="cellIs" dxfId="583" priority="1666" operator="equal">
      <formula>"Improbable"</formula>
    </cfRule>
  </conditionalFormatting>
  <conditionalFormatting sqref="K77:K81">
    <cfRule type="cellIs" dxfId="582" priority="1667" operator="equal">
      <formula>"Rara vez"</formula>
    </cfRule>
  </conditionalFormatting>
  <conditionalFormatting sqref="BI77:BI81">
    <cfRule type="cellIs" dxfId="581" priority="1668" operator="equal">
      <formula>"Casi Seguro"</formula>
    </cfRule>
  </conditionalFormatting>
  <conditionalFormatting sqref="BI77:BI81">
    <cfRule type="cellIs" dxfId="580" priority="1669" operator="equal">
      <formula>"Probable"</formula>
    </cfRule>
  </conditionalFormatting>
  <conditionalFormatting sqref="BI77:BI81">
    <cfRule type="cellIs" dxfId="579" priority="1670" operator="equal">
      <formula>"Posible"</formula>
    </cfRule>
  </conditionalFormatting>
  <conditionalFormatting sqref="BI77:BI81">
    <cfRule type="cellIs" dxfId="578" priority="1671" operator="equal">
      <formula>"Improbable"</formula>
    </cfRule>
  </conditionalFormatting>
  <conditionalFormatting sqref="BI77:BI81">
    <cfRule type="cellIs" dxfId="577" priority="1672" operator="equal">
      <formula>"Rara vez"</formula>
    </cfRule>
  </conditionalFormatting>
  <conditionalFormatting sqref="AJ77:AJ81">
    <cfRule type="cellIs" dxfId="576" priority="1673" operator="equal">
      <formula>"Moderada"</formula>
    </cfRule>
  </conditionalFormatting>
  <conditionalFormatting sqref="AJ77:AJ81">
    <cfRule type="cellIs" dxfId="575" priority="1674" operator="equal">
      <formula>"Alta"</formula>
    </cfRule>
  </conditionalFormatting>
  <conditionalFormatting sqref="AJ77:AJ81">
    <cfRule type="cellIs" dxfId="574" priority="1675" operator="equal">
      <formula>"Extrema"</formula>
    </cfRule>
  </conditionalFormatting>
  <conditionalFormatting sqref="BH77">
    <cfRule type="cellIs" dxfId="573" priority="1676" operator="equal">
      <formula>"Muy Alta"</formula>
    </cfRule>
  </conditionalFormatting>
  <conditionalFormatting sqref="BH77">
    <cfRule type="cellIs" dxfId="572" priority="1677" operator="equal">
      <formula>"Alta"</formula>
    </cfRule>
  </conditionalFormatting>
  <conditionalFormatting sqref="BH77">
    <cfRule type="cellIs" dxfId="571" priority="1678" operator="equal">
      <formula>"Media"</formula>
    </cfRule>
  </conditionalFormatting>
  <conditionalFormatting sqref="BH77">
    <cfRule type="cellIs" dxfId="570" priority="1679" operator="equal">
      <formula>"Baja"</formula>
    </cfRule>
  </conditionalFormatting>
  <conditionalFormatting sqref="BH77">
    <cfRule type="cellIs" dxfId="569" priority="1680" operator="equal">
      <formula>"Muy Baja"</formula>
    </cfRule>
  </conditionalFormatting>
  <conditionalFormatting sqref="BK77">
    <cfRule type="cellIs" dxfId="568" priority="1681" operator="equal">
      <formula>"Catastrófico"</formula>
    </cfRule>
  </conditionalFormatting>
  <conditionalFormatting sqref="BK77">
    <cfRule type="cellIs" dxfId="567" priority="1682" operator="equal">
      <formula>"Mayor"</formula>
    </cfRule>
  </conditionalFormatting>
  <conditionalFormatting sqref="BK77">
    <cfRule type="cellIs" dxfId="566" priority="1683" operator="equal">
      <formula>"Moderado"</formula>
    </cfRule>
  </conditionalFormatting>
  <conditionalFormatting sqref="BK77">
    <cfRule type="cellIs" dxfId="565" priority="1684" operator="equal">
      <formula>"Menor"</formula>
    </cfRule>
  </conditionalFormatting>
  <conditionalFormatting sqref="BK77">
    <cfRule type="cellIs" dxfId="564" priority="1685" operator="equal">
      <formula>"Leve"</formula>
    </cfRule>
  </conditionalFormatting>
  <conditionalFormatting sqref="BI77">
    <cfRule type="cellIs" dxfId="563" priority="1686" operator="equal">
      <formula>"Catastrófico"</formula>
    </cfRule>
  </conditionalFormatting>
  <conditionalFormatting sqref="BI77">
    <cfRule type="cellIs" dxfId="562" priority="1687" operator="equal">
      <formula>"Mayor"</formula>
    </cfRule>
  </conditionalFormatting>
  <conditionalFormatting sqref="BI77">
    <cfRule type="cellIs" dxfId="561" priority="1688" operator="equal">
      <formula>"Moderado"</formula>
    </cfRule>
  </conditionalFormatting>
  <conditionalFormatting sqref="BI77">
    <cfRule type="cellIs" dxfId="560" priority="1689" operator="equal">
      <formula>"Menor"</formula>
    </cfRule>
  </conditionalFormatting>
  <conditionalFormatting sqref="BI77">
    <cfRule type="cellIs" dxfId="559" priority="1690" operator="equal">
      <formula>"Leve"</formula>
    </cfRule>
  </conditionalFormatting>
  <conditionalFormatting sqref="BI77:BI81">
    <cfRule type="cellIs" dxfId="558" priority="1691" operator="equal">
      <formula>"Casi Seguro"</formula>
    </cfRule>
  </conditionalFormatting>
  <conditionalFormatting sqref="BI77:BI81">
    <cfRule type="cellIs" dxfId="557" priority="1692" operator="equal">
      <formula>"Probable"</formula>
    </cfRule>
  </conditionalFormatting>
  <conditionalFormatting sqref="BI77:BI81">
    <cfRule type="cellIs" dxfId="556" priority="1693" operator="equal">
      <formula>"Posible"</formula>
    </cfRule>
  </conditionalFormatting>
  <conditionalFormatting sqref="BI77:BI81">
    <cfRule type="cellIs" dxfId="555" priority="1694" operator="equal">
      <formula>"Improbable"</formula>
    </cfRule>
  </conditionalFormatting>
  <conditionalFormatting sqref="BI77:BI81">
    <cfRule type="cellIs" dxfId="554" priority="1695" operator="equal">
      <formula>"Rara vez"</formula>
    </cfRule>
  </conditionalFormatting>
  <conditionalFormatting sqref="BH77">
    <cfRule type="cellIs" dxfId="553" priority="1696" operator="equal">
      <formula>"Muy Alta"</formula>
    </cfRule>
  </conditionalFormatting>
  <conditionalFormatting sqref="BH77">
    <cfRule type="cellIs" dxfId="552" priority="1697" operator="equal">
      <formula>"Alta"</formula>
    </cfRule>
  </conditionalFormatting>
  <conditionalFormatting sqref="BH77">
    <cfRule type="cellIs" dxfId="551" priority="1698" operator="equal">
      <formula>"Media"</formula>
    </cfRule>
  </conditionalFormatting>
  <conditionalFormatting sqref="BH77">
    <cfRule type="cellIs" dxfId="550" priority="1699" operator="equal">
      <formula>"Baja"</formula>
    </cfRule>
  </conditionalFormatting>
  <conditionalFormatting sqref="BH77">
    <cfRule type="cellIs" dxfId="549" priority="1700" operator="equal">
      <formula>"Muy Baja"</formula>
    </cfRule>
  </conditionalFormatting>
  <conditionalFormatting sqref="BK77">
    <cfRule type="cellIs" dxfId="548" priority="1701" operator="equal">
      <formula>"Catastrófico"</formula>
    </cfRule>
  </conditionalFormatting>
  <conditionalFormatting sqref="BK77">
    <cfRule type="cellIs" dxfId="547" priority="1702" operator="equal">
      <formula>"Mayor"</formula>
    </cfRule>
  </conditionalFormatting>
  <conditionalFormatting sqref="BK77">
    <cfRule type="cellIs" dxfId="546" priority="1703" operator="equal">
      <formula>"Moderado"</formula>
    </cfRule>
  </conditionalFormatting>
  <conditionalFormatting sqref="BK77">
    <cfRule type="cellIs" dxfId="545" priority="1704" operator="equal">
      <formula>"Menor"</formula>
    </cfRule>
  </conditionalFormatting>
  <conditionalFormatting sqref="BK77">
    <cfRule type="cellIs" dxfId="544" priority="1705" operator="equal">
      <formula>"Leve"</formula>
    </cfRule>
  </conditionalFormatting>
  <conditionalFormatting sqref="K77">
    <cfRule type="cellIs" dxfId="543" priority="1706" operator="equal">
      <formula>"Muy Alta"</formula>
    </cfRule>
  </conditionalFormatting>
  <conditionalFormatting sqref="K77">
    <cfRule type="cellIs" dxfId="542" priority="1707" operator="equal">
      <formula>"Alta"</formula>
    </cfRule>
  </conditionalFormatting>
  <conditionalFormatting sqref="K77">
    <cfRule type="cellIs" dxfId="541" priority="1708" operator="equal">
      <formula>"Media"</formula>
    </cfRule>
  </conditionalFormatting>
  <conditionalFormatting sqref="K77">
    <cfRule type="cellIs" dxfId="540" priority="1709" operator="equal">
      <formula>"Baja"</formula>
    </cfRule>
  </conditionalFormatting>
  <conditionalFormatting sqref="K77">
    <cfRule type="cellIs" dxfId="539" priority="1710" operator="equal">
      <formula>"Muy Baja"</formula>
    </cfRule>
  </conditionalFormatting>
  <conditionalFormatting sqref="BI77">
    <cfRule type="cellIs" dxfId="538" priority="1711" operator="equal">
      <formula>"Catastrófico"</formula>
    </cfRule>
  </conditionalFormatting>
  <conditionalFormatting sqref="BI77">
    <cfRule type="cellIs" dxfId="537" priority="1712" operator="equal">
      <formula>"Mayor"</formula>
    </cfRule>
  </conditionalFormatting>
  <conditionalFormatting sqref="BI77">
    <cfRule type="cellIs" dxfId="536" priority="1713" operator="equal">
      <formula>"Moderado"</formula>
    </cfRule>
  </conditionalFormatting>
  <conditionalFormatting sqref="BI77">
    <cfRule type="cellIs" dxfId="535" priority="1714" operator="equal">
      <formula>"Menor"</formula>
    </cfRule>
  </conditionalFormatting>
  <conditionalFormatting sqref="BI77">
    <cfRule type="cellIs" dxfId="534" priority="1715" operator="equal">
      <formula>"Leve"</formula>
    </cfRule>
  </conditionalFormatting>
  <conditionalFormatting sqref="K77">
    <cfRule type="cellIs" dxfId="533" priority="1716" operator="equal">
      <formula>"Casi Seguro"</formula>
    </cfRule>
  </conditionalFormatting>
  <conditionalFormatting sqref="K77">
    <cfRule type="cellIs" dxfId="532" priority="1717" operator="equal">
      <formula>"Probable"</formula>
    </cfRule>
  </conditionalFormatting>
  <conditionalFormatting sqref="K77">
    <cfRule type="cellIs" dxfId="531" priority="1718" operator="equal">
      <formula>"Posible"</formula>
    </cfRule>
  </conditionalFormatting>
  <conditionalFormatting sqref="K77">
    <cfRule type="cellIs" dxfId="530" priority="1719" operator="equal">
      <formula>"Rara vez"</formula>
    </cfRule>
  </conditionalFormatting>
  <conditionalFormatting sqref="K77">
    <cfRule type="cellIs" dxfId="529" priority="1720" operator="equal">
      <formula>"Improbable"</formula>
    </cfRule>
  </conditionalFormatting>
  <conditionalFormatting sqref="K77">
    <cfRule type="cellIs" dxfId="528" priority="1721" operator="equal">
      <formula>"Rara vez"</formula>
    </cfRule>
  </conditionalFormatting>
  <conditionalFormatting sqref="BI77:BI81">
    <cfRule type="cellIs" dxfId="527" priority="1722" operator="equal">
      <formula>"Casi Seguro"</formula>
    </cfRule>
  </conditionalFormatting>
  <conditionalFormatting sqref="BI77:BI81">
    <cfRule type="cellIs" dxfId="526" priority="1723" operator="equal">
      <formula>"Probable"</formula>
    </cfRule>
  </conditionalFormatting>
  <conditionalFormatting sqref="BI77:BI81">
    <cfRule type="cellIs" dxfId="525" priority="1724" operator="equal">
      <formula>"Posible"</formula>
    </cfRule>
  </conditionalFormatting>
  <conditionalFormatting sqref="BI77:BI81">
    <cfRule type="cellIs" dxfId="524" priority="1725" operator="equal">
      <formula>"Improbable"</formula>
    </cfRule>
  </conditionalFormatting>
  <conditionalFormatting sqref="BI77:BI81">
    <cfRule type="cellIs" dxfId="523" priority="1726" operator="equal">
      <formula>"Rara vez"</formula>
    </cfRule>
  </conditionalFormatting>
  <conditionalFormatting sqref="AJ77">
    <cfRule type="cellIs" dxfId="522" priority="1727" operator="equal">
      <formula>"Extremo"</formula>
    </cfRule>
  </conditionalFormatting>
  <conditionalFormatting sqref="AJ77">
    <cfRule type="cellIs" dxfId="521" priority="1728" operator="equal">
      <formula>"Alto"</formula>
    </cfRule>
  </conditionalFormatting>
  <conditionalFormatting sqref="AJ77">
    <cfRule type="cellIs" dxfId="520" priority="1729" operator="equal">
      <formula>"Moderado"</formula>
    </cfRule>
  </conditionalFormatting>
  <conditionalFormatting sqref="AJ77">
    <cfRule type="cellIs" dxfId="519" priority="1730" operator="equal">
      <formula>"Bajo"</formula>
    </cfRule>
  </conditionalFormatting>
  <conditionalFormatting sqref="BH77">
    <cfRule type="cellIs" dxfId="518" priority="1731" operator="equal">
      <formula>"Muy Alta"</formula>
    </cfRule>
  </conditionalFormatting>
  <conditionalFormatting sqref="BH77">
    <cfRule type="cellIs" dxfId="517" priority="1732" operator="equal">
      <formula>"Alta"</formula>
    </cfRule>
  </conditionalFormatting>
  <conditionalFormatting sqref="BH77">
    <cfRule type="cellIs" dxfId="516" priority="1733" operator="equal">
      <formula>"Media"</formula>
    </cfRule>
  </conditionalFormatting>
  <conditionalFormatting sqref="BH77">
    <cfRule type="cellIs" dxfId="515" priority="1734" operator="equal">
      <formula>"Baja"</formula>
    </cfRule>
  </conditionalFormatting>
  <conditionalFormatting sqref="BH77">
    <cfRule type="cellIs" dxfId="514" priority="1735" operator="equal">
      <formula>"Muy Baja"</formula>
    </cfRule>
  </conditionalFormatting>
  <conditionalFormatting sqref="BK77">
    <cfRule type="cellIs" dxfId="513" priority="1736" operator="equal">
      <formula>"Catastrófico"</formula>
    </cfRule>
  </conditionalFormatting>
  <conditionalFormatting sqref="BK77">
    <cfRule type="cellIs" dxfId="512" priority="1737" operator="equal">
      <formula>"Mayor"</formula>
    </cfRule>
  </conditionalFormatting>
  <conditionalFormatting sqref="BK77">
    <cfRule type="cellIs" dxfId="511" priority="1738" operator="equal">
      <formula>"Moderado"</formula>
    </cfRule>
  </conditionalFormatting>
  <conditionalFormatting sqref="BK77">
    <cfRule type="cellIs" dxfId="510" priority="1739" operator="equal">
      <formula>"Menor"</formula>
    </cfRule>
  </conditionalFormatting>
  <conditionalFormatting sqref="BK77">
    <cfRule type="cellIs" dxfId="509" priority="1740" operator="equal">
      <formula>"Leve"</formula>
    </cfRule>
  </conditionalFormatting>
  <conditionalFormatting sqref="AG77:AG81">
    <cfRule type="containsText" dxfId="508" priority="1741" operator="containsText" text="❌">
      <formula>NOT(ISERROR(SEARCH(("❌"),(AG77))))</formula>
    </cfRule>
  </conditionalFormatting>
  <conditionalFormatting sqref="AH77">
    <cfRule type="cellIs" dxfId="507" priority="1742" operator="equal">
      <formula>"Catastrófico"</formula>
    </cfRule>
  </conditionalFormatting>
  <conditionalFormatting sqref="AH77">
    <cfRule type="cellIs" dxfId="506" priority="1743" operator="equal">
      <formula>"Mayor"</formula>
    </cfRule>
  </conditionalFormatting>
  <conditionalFormatting sqref="AH77">
    <cfRule type="cellIs" dxfId="505" priority="1744" operator="equal">
      <formula>"Moderado"</formula>
    </cfRule>
  </conditionalFormatting>
  <conditionalFormatting sqref="AH77">
    <cfRule type="cellIs" dxfId="504" priority="1745" operator="equal">
      <formula>"Menor"</formula>
    </cfRule>
  </conditionalFormatting>
  <conditionalFormatting sqref="AH77">
    <cfRule type="cellIs" dxfId="503" priority="1746" operator="equal">
      <formula>"Leve"</formula>
    </cfRule>
  </conditionalFormatting>
  <conditionalFormatting sqref="K77">
    <cfRule type="cellIs" dxfId="502" priority="1747" operator="equal">
      <formula>"Muy Alta"</formula>
    </cfRule>
  </conditionalFormatting>
  <conditionalFormatting sqref="K77">
    <cfRule type="cellIs" dxfId="501" priority="1748" operator="equal">
      <formula>"Alta"</formula>
    </cfRule>
  </conditionalFormatting>
  <conditionalFormatting sqref="K77">
    <cfRule type="cellIs" dxfId="500" priority="1749" operator="equal">
      <formula>"Media"</formula>
    </cfRule>
  </conditionalFormatting>
  <conditionalFormatting sqref="K77">
    <cfRule type="cellIs" dxfId="499" priority="1750" operator="equal">
      <formula>"Baja"</formula>
    </cfRule>
  </conditionalFormatting>
  <conditionalFormatting sqref="K77">
    <cfRule type="cellIs" dxfId="498" priority="1751" operator="equal">
      <formula>"Muy Baja"</formula>
    </cfRule>
  </conditionalFormatting>
  <conditionalFormatting sqref="BI77">
    <cfRule type="cellIs" dxfId="497" priority="1752" operator="equal">
      <formula>"Catastrófico"</formula>
    </cfRule>
  </conditionalFormatting>
  <conditionalFormatting sqref="BI77">
    <cfRule type="cellIs" dxfId="496" priority="1753" operator="equal">
      <formula>"Mayor"</formula>
    </cfRule>
  </conditionalFormatting>
  <conditionalFormatting sqref="BI77">
    <cfRule type="cellIs" dxfId="495" priority="1754" operator="equal">
      <formula>"Moderado"</formula>
    </cfRule>
  </conditionalFormatting>
  <conditionalFormatting sqref="BI77">
    <cfRule type="cellIs" dxfId="494" priority="1755" operator="equal">
      <formula>"Menor"</formula>
    </cfRule>
  </conditionalFormatting>
  <conditionalFormatting sqref="BI77">
    <cfRule type="cellIs" dxfId="493" priority="1756" operator="equal">
      <formula>"Leve"</formula>
    </cfRule>
  </conditionalFormatting>
  <conditionalFormatting sqref="K77:K81">
    <cfRule type="cellIs" dxfId="492" priority="1757" operator="equal">
      <formula>"Casi Seguro"</formula>
    </cfRule>
  </conditionalFormatting>
  <conditionalFormatting sqref="K77:K81">
    <cfRule type="cellIs" dxfId="491" priority="1758" operator="equal">
      <formula>"Probable"</formula>
    </cfRule>
  </conditionalFormatting>
  <conditionalFormatting sqref="K77:K81">
    <cfRule type="cellIs" dxfId="490" priority="1759" operator="equal">
      <formula>"Posible"</formula>
    </cfRule>
  </conditionalFormatting>
  <conditionalFormatting sqref="K77:K81">
    <cfRule type="cellIs" dxfId="489" priority="1760" operator="equal">
      <formula>"Rara vez"</formula>
    </cfRule>
  </conditionalFormatting>
  <conditionalFormatting sqref="K77:K81">
    <cfRule type="cellIs" dxfId="488" priority="1761" operator="equal">
      <formula>"Improbable"</formula>
    </cfRule>
  </conditionalFormatting>
  <conditionalFormatting sqref="K77:K81">
    <cfRule type="cellIs" dxfId="487" priority="1762" operator="equal">
      <formula>"Rara vez"</formula>
    </cfRule>
  </conditionalFormatting>
  <conditionalFormatting sqref="BI77:BI81">
    <cfRule type="cellIs" dxfId="486" priority="1763" operator="equal">
      <formula>"Casi Seguro"</formula>
    </cfRule>
  </conditionalFormatting>
  <conditionalFormatting sqref="BI77:BI81">
    <cfRule type="cellIs" dxfId="485" priority="1764" operator="equal">
      <formula>"Probable"</formula>
    </cfRule>
  </conditionalFormatting>
  <conditionalFormatting sqref="BI77:BI81">
    <cfRule type="cellIs" dxfId="484" priority="1765" operator="equal">
      <formula>"Posible"</formula>
    </cfRule>
  </conditionalFormatting>
  <conditionalFormatting sqref="BI77:BI81">
    <cfRule type="cellIs" dxfId="483" priority="1766" operator="equal">
      <formula>"Improbable"</formula>
    </cfRule>
  </conditionalFormatting>
  <conditionalFormatting sqref="BI77:BI81">
    <cfRule type="cellIs" dxfId="482" priority="1767" operator="equal">
      <formula>"Rara vez"</formula>
    </cfRule>
  </conditionalFormatting>
  <conditionalFormatting sqref="AJ77:AJ81">
    <cfRule type="cellIs" dxfId="481" priority="1768" operator="equal">
      <formula>"Moderada"</formula>
    </cfRule>
  </conditionalFormatting>
  <conditionalFormatting sqref="AJ77:AJ81">
    <cfRule type="cellIs" dxfId="480" priority="1769" operator="equal">
      <formula>"Alta"</formula>
    </cfRule>
  </conditionalFormatting>
  <conditionalFormatting sqref="AJ77:AJ81">
    <cfRule type="cellIs" dxfId="479" priority="1770" operator="equal">
      <formula>"Extrema"</formula>
    </cfRule>
  </conditionalFormatting>
  <conditionalFormatting sqref="AJ18">
    <cfRule type="cellIs" dxfId="478" priority="1771" operator="equal">
      <formula>"Extremo"</formula>
    </cfRule>
  </conditionalFormatting>
  <conditionalFormatting sqref="AJ18">
    <cfRule type="cellIs" dxfId="477" priority="1772" operator="equal">
      <formula>"Alto"</formula>
    </cfRule>
  </conditionalFormatting>
  <conditionalFormatting sqref="AJ18">
    <cfRule type="cellIs" dxfId="476" priority="1773" operator="equal">
      <formula>"Moderado"</formula>
    </cfRule>
  </conditionalFormatting>
  <conditionalFormatting sqref="AJ18">
    <cfRule type="cellIs" dxfId="475" priority="1774" operator="equal">
      <formula>"Bajo"</formula>
    </cfRule>
  </conditionalFormatting>
  <conditionalFormatting sqref="BH18">
    <cfRule type="cellIs" dxfId="474" priority="1775" operator="equal">
      <formula>"Muy Alta"</formula>
    </cfRule>
  </conditionalFormatting>
  <conditionalFormatting sqref="BH18">
    <cfRule type="cellIs" dxfId="473" priority="1776" operator="equal">
      <formula>"Alta"</formula>
    </cfRule>
  </conditionalFormatting>
  <conditionalFormatting sqref="BH18">
    <cfRule type="cellIs" dxfId="472" priority="1777" operator="equal">
      <formula>"Media"</formula>
    </cfRule>
  </conditionalFormatting>
  <conditionalFormatting sqref="BH18">
    <cfRule type="cellIs" dxfId="471" priority="1778" operator="equal">
      <formula>"Baja"</formula>
    </cfRule>
  </conditionalFormatting>
  <conditionalFormatting sqref="BH18">
    <cfRule type="cellIs" dxfId="470" priority="1779" operator="equal">
      <formula>"Muy Baja"</formula>
    </cfRule>
  </conditionalFormatting>
  <conditionalFormatting sqref="BK18">
    <cfRule type="cellIs" dxfId="469" priority="1780" operator="equal">
      <formula>"Catastrófico"</formula>
    </cfRule>
  </conditionalFormatting>
  <conditionalFormatting sqref="BK18">
    <cfRule type="cellIs" dxfId="468" priority="1781" operator="equal">
      <formula>"Mayor"</formula>
    </cfRule>
  </conditionalFormatting>
  <conditionalFormatting sqref="BK18">
    <cfRule type="cellIs" dxfId="467" priority="1782" operator="equal">
      <formula>"Moderado"</formula>
    </cfRule>
  </conditionalFormatting>
  <conditionalFormatting sqref="BK18">
    <cfRule type="cellIs" dxfId="466" priority="1783" operator="equal">
      <formula>"Menor"</formula>
    </cfRule>
  </conditionalFormatting>
  <conditionalFormatting sqref="BK18">
    <cfRule type="cellIs" dxfId="465" priority="1784" operator="equal">
      <formula>"Leve"</formula>
    </cfRule>
  </conditionalFormatting>
  <conditionalFormatting sqref="BM18">
    <cfRule type="cellIs" dxfId="464" priority="1785" operator="equal">
      <formula>"Extremo"</formula>
    </cfRule>
  </conditionalFormatting>
  <conditionalFormatting sqref="BM18">
    <cfRule type="cellIs" dxfId="463" priority="1786" operator="equal">
      <formula>"Alto"</formula>
    </cfRule>
  </conditionalFormatting>
  <conditionalFormatting sqref="BM18">
    <cfRule type="cellIs" dxfId="462" priority="1787" operator="equal">
      <formula>"Moderado"</formula>
    </cfRule>
  </conditionalFormatting>
  <conditionalFormatting sqref="BM18">
    <cfRule type="cellIs" dxfId="461" priority="1788" operator="equal">
      <formula>"Bajo"</formula>
    </cfRule>
  </conditionalFormatting>
  <conditionalFormatting sqref="AG18:AG21">
    <cfRule type="containsText" dxfId="460" priority="1789" operator="containsText" text="❌">
      <formula>NOT(ISERROR(SEARCH(("❌"),(AG18))))</formula>
    </cfRule>
  </conditionalFormatting>
  <conditionalFormatting sqref="K18">
    <cfRule type="cellIs" dxfId="459" priority="1790" operator="equal">
      <formula>"Muy Alta"</formula>
    </cfRule>
  </conditionalFormatting>
  <conditionalFormatting sqref="K18">
    <cfRule type="cellIs" dxfId="458" priority="1791" operator="equal">
      <formula>"Alta"</formula>
    </cfRule>
  </conditionalFormatting>
  <conditionalFormatting sqref="K18">
    <cfRule type="cellIs" dxfId="457" priority="1792" operator="equal">
      <formula>"Media"</formula>
    </cfRule>
  </conditionalFormatting>
  <conditionalFormatting sqref="K18">
    <cfRule type="cellIs" dxfId="456" priority="1793" operator="equal">
      <formula>"Baja"</formula>
    </cfRule>
  </conditionalFormatting>
  <conditionalFormatting sqref="K18">
    <cfRule type="cellIs" dxfId="455" priority="1794" operator="equal">
      <formula>"Muy Baja"</formula>
    </cfRule>
  </conditionalFormatting>
  <conditionalFormatting sqref="AH18">
    <cfRule type="cellIs" dxfId="454" priority="1795" operator="equal">
      <formula>"Catastrófico"</formula>
    </cfRule>
  </conditionalFormatting>
  <conditionalFormatting sqref="AH18">
    <cfRule type="cellIs" dxfId="453" priority="1796" operator="equal">
      <formula>"Mayor"</formula>
    </cfRule>
  </conditionalFormatting>
  <conditionalFormatting sqref="AH18">
    <cfRule type="cellIs" dxfId="452" priority="1797" operator="equal">
      <formula>"Moderado"</formula>
    </cfRule>
  </conditionalFormatting>
  <conditionalFormatting sqref="AH18">
    <cfRule type="cellIs" dxfId="451" priority="1798" operator="equal">
      <formula>"Menor"</formula>
    </cfRule>
  </conditionalFormatting>
  <conditionalFormatting sqref="AH18">
    <cfRule type="cellIs" dxfId="450" priority="1799" operator="equal">
      <formula>"Leve"</formula>
    </cfRule>
  </conditionalFormatting>
  <conditionalFormatting sqref="BM18:BM21">
    <cfRule type="cellIs" dxfId="449" priority="1800" operator="equal">
      <formula>"Extremo"</formula>
    </cfRule>
  </conditionalFormatting>
  <conditionalFormatting sqref="BM18:BM21">
    <cfRule type="cellIs" dxfId="448" priority="1801" operator="equal">
      <formula>"Extremo"</formula>
    </cfRule>
  </conditionalFormatting>
  <conditionalFormatting sqref="BM18:BM21">
    <cfRule type="cellIs" dxfId="447" priority="1802" operator="equal">
      <formula>"Alta"</formula>
    </cfRule>
  </conditionalFormatting>
  <conditionalFormatting sqref="K18:K21">
    <cfRule type="cellIs" dxfId="446" priority="1803" operator="equal">
      <formula>"Casi Seguro"</formula>
    </cfRule>
  </conditionalFormatting>
  <conditionalFormatting sqref="K18:K21">
    <cfRule type="cellIs" dxfId="445" priority="1804" operator="equal">
      <formula>"Probable"</formula>
    </cfRule>
  </conditionalFormatting>
  <conditionalFormatting sqref="K18:K21">
    <cfRule type="cellIs" dxfId="444" priority="1805" operator="equal">
      <formula>"Posible"</formula>
    </cfRule>
  </conditionalFormatting>
  <conditionalFormatting sqref="K18:K21">
    <cfRule type="cellIs" dxfId="443" priority="1806" operator="equal">
      <formula>"Rara vez"</formula>
    </cfRule>
  </conditionalFormatting>
  <conditionalFormatting sqref="K18:K21">
    <cfRule type="cellIs" dxfId="442" priority="1807" operator="equal">
      <formula>"Improbable"</formula>
    </cfRule>
  </conditionalFormatting>
  <conditionalFormatting sqref="K18:K21">
    <cfRule type="cellIs" dxfId="441" priority="1808" operator="equal">
      <formula>"Rara vez"</formula>
    </cfRule>
  </conditionalFormatting>
  <conditionalFormatting sqref="AJ18:AJ21">
    <cfRule type="cellIs" dxfId="440" priority="1809" operator="equal">
      <formula>"Moderada"</formula>
    </cfRule>
  </conditionalFormatting>
  <conditionalFormatting sqref="AJ18:AJ21">
    <cfRule type="cellIs" dxfId="439" priority="1810" operator="equal">
      <formula>"Alta"</formula>
    </cfRule>
  </conditionalFormatting>
  <conditionalFormatting sqref="AJ18:AJ21">
    <cfRule type="cellIs" dxfId="438" priority="1811" operator="equal">
      <formula>"Extrema"</formula>
    </cfRule>
  </conditionalFormatting>
  <conditionalFormatting sqref="AJ25">
    <cfRule type="cellIs" dxfId="437" priority="1812" operator="equal">
      <formula>"Extremo"</formula>
    </cfRule>
  </conditionalFormatting>
  <conditionalFormatting sqref="AJ25">
    <cfRule type="cellIs" dxfId="436" priority="1813" operator="equal">
      <formula>"Alto"</formula>
    </cfRule>
  </conditionalFormatting>
  <conditionalFormatting sqref="AJ25">
    <cfRule type="cellIs" dxfId="435" priority="1814" operator="equal">
      <formula>"Moderado"</formula>
    </cfRule>
  </conditionalFormatting>
  <conditionalFormatting sqref="AJ25">
    <cfRule type="cellIs" dxfId="434" priority="1815" operator="equal">
      <formula>"Bajo"</formula>
    </cfRule>
  </conditionalFormatting>
  <conditionalFormatting sqref="BH25">
    <cfRule type="cellIs" dxfId="433" priority="1816" operator="equal">
      <formula>"Muy Alta"</formula>
    </cfRule>
  </conditionalFormatting>
  <conditionalFormatting sqref="BH25">
    <cfRule type="cellIs" dxfId="432" priority="1817" operator="equal">
      <formula>"Alta"</formula>
    </cfRule>
  </conditionalFormatting>
  <conditionalFormatting sqref="BH25">
    <cfRule type="cellIs" dxfId="431" priority="1818" operator="equal">
      <formula>"Media"</formula>
    </cfRule>
  </conditionalFormatting>
  <conditionalFormatting sqref="BH25">
    <cfRule type="cellIs" dxfId="430" priority="1819" operator="equal">
      <formula>"Baja"</formula>
    </cfRule>
  </conditionalFormatting>
  <conditionalFormatting sqref="BH25">
    <cfRule type="cellIs" dxfId="429" priority="1820" operator="equal">
      <formula>"Muy Baja"</formula>
    </cfRule>
  </conditionalFormatting>
  <conditionalFormatting sqref="BK25">
    <cfRule type="cellIs" dxfId="428" priority="1821" operator="equal">
      <formula>"Catastrófico"</formula>
    </cfRule>
  </conditionalFormatting>
  <conditionalFormatting sqref="BK25">
    <cfRule type="cellIs" dxfId="427" priority="1822" operator="equal">
      <formula>"Mayor"</formula>
    </cfRule>
  </conditionalFormatting>
  <conditionalFormatting sqref="BK25">
    <cfRule type="cellIs" dxfId="426" priority="1823" operator="equal">
      <formula>"Moderado"</formula>
    </cfRule>
  </conditionalFormatting>
  <conditionalFormatting sqref="BK25">
    <cfRule type="cellIs" dxfId="425" priority="1824" operator="equal">
      <formula>"Menor"</formula>
    </cfRule>
  </conditionalFormatting>
  <conditionalFormatting sqref="BK25">
    <cfRule type="cellIs" dxfId="424" priority="1825" operator="equal">
      <formula>"Leve"</formula>
    </cfRule>
  </conditionalFormatting>
  <conditionalFormatting sqref="BM25">
    <cfRule type="cellIs" dxfId="423" priority="1826" operator="equal">
      <formula>"Extremo"</formula>
    </cfRule>
  </conditionalFormatting>
  <conditionalFormatting sqref="BM25">
    <cfRule type="cellIs" dxfId="422" priority="1827" operator="equal">
      <formula>"Alto"</formula>
    </cfRule>
  </conditionalFormatting>
  <conditionalFormatting sqref="BM25">
    <cfRule type="cellIs" dxfId="421" priority="1828" operator="equal">
      <formula>"Moderado"</formula>
    </cfRule>
  </conditionalFormatting>
  <conditionalFormatting sqref="BM25">
    <cfRule type="cellIs" dxfId="420" priority="1829" operator="equal">
      <formula>"Bajo"</formula>
    </cfRule>
  </conditionalFormatting>
  <conditionalFormatting sqref="AG25:AG30">
    <cfRule type="containsText" dxfId="419" priority="1830" operator="containsText" text="❌">
      <formula>NOT(ISERROR(SEARCH(("❌"),(AG25))))</formula>
    </cfRule>
  </conditionalFormatting>
  <conditionalFormatting sqref="AH25">
    <cfRule type="cellIs" dxfId="418" priority="1831" operator="equal">
      <formula>"Catastrófico"</formula>
    </cfRule>
  </conditionalFormatting>
  <conditionalFormatting sqref="AH25">
    <cfRule type="cellIs" dxfId="417" priority="1832" operator="equal">
      <formula>"Mayor"</formula>
    </cfRule>
  </conditionalFormatting>
  <conditionalFormatting sqref="AH25">
    <cfRule type="cellIs" dxfId="416" priority="1833" operator="equal">
      <formula>"Moderado"</formula>
    </cfRule>
  </conditionalFormatting>
  <conditionalFormatting sqref="AH25">
    <cfRule type="cellIs" dxfId="415" priority="1834" operator="equal">
      <formula>"Menor"</formula>
    </cfRule>
  </conditionalFormatting>
  <conditionalFormatting sqref="AH25">
    <cfRule type="cellIs" dxfId="414" priority="1835" operator="equal">
      <formula>"Leve"</formula>
    </cfRule>
  </conditionalFormatting>
  <conditionalFormatting sqref="K25">
    <cfRule type="cellIs" dxfId="413" priority="1836" operator="equal">
      <formula>"Muy Alta"</formula>
    </cfRule>
  </conditionalFormatting>
  <conditionalFormatting sqref="K25">
    <cfRule type="cellIs" dxfId="412" priority="1837" operator="equal">
      <formula>"Alta"</formula>
    </cfRule>
  </conditionalFormatting>
  <conditionalFormatting sqref="K25">
    <cfRule type="cellIs" dxfId="411" priority="1838" operator="equal">
      <formula>"Media"</formula>
    </cfRule>
  </conditionalFormatting>
  <conditionalFormatting sqref="K25">
    <cfRule type="cellIs" dxfId="410" priority="1839" operator="equal">
      <formula>"Baja"</formula>
    </cfRule>
  </conditionalFormatting>
  <conditionalFormatting sqref="K25">
    <cfRule type="cellIs" dxfId="409" priority="1840" operator="equal">
      <formula>"Muy Baja"</formula>
    </cfRule>
  </conditionalFormatting>
  <conditionalFormatting sqref="BI25">
    <cfRule type="cellIs" dxfId="408" priority="1841" operator="equal">
      <formula>"Catastrófico"</formula>
    </cfRule>
  </conditionalFormatting>
  <conditionalFormatting sqref="BI25">
    <cfRule type="cellIs" dxfId="407" priority="1842" operator="equal">
      <formula>"Mayor"</formula>
    </cfRule>
  </conditionalFormatting>
  <conditionalFormatting sqref="BI25">
    <cfRule type="cellIs" dxfId="406" priority="1843" operator="equal">
      <formula>"Moderado"</formula>
    </cfRule>
  </conditionalFormatting>
  <conditionalFormatting sqref="BI25">
    <cfRule type="cellIs" dxfId="405" priority="1844" operator="equal">
      <formula>"Menor"</formula>
    </cfRule>
  </conditionalFormatting>
  <conditionalFormatting sqref="BI25">
    <cfRule type="cellIs" dxfId="404" priority="1845" operator="equal">
      <formula>"Leve"</formula>
    </cfRule>
  </conditionalFormatting>
  <conditionalFormatting sqref="BM25:BM30">
    <cfRule type="cellIs" dxfId="403" priority="1846" operator="equal">
      <formula>"Extremo"</formula>
    </cfRule>
  </conditionalFormatting>
  <conditionalFormatting sqref="BM25:BM30">
    <cfRule type="cellIs" dxfId="402" priority="1847" operator="equal">
      <formula>"Extremo"</formula>
    </cfRule>
  </conditionalFormatting>
  <conditionalFormatting sqref="BM25:BM30">
    <cfRule type="cellIs" dxfId="401" priority="1848" operator="equal">
      <formula>"Alta"</formula>
    </cfRule>
  </conditionalFormatting>
  <conditionalFormatting sqref="K25:K30 BI25:BI30">
    <cfRule type="cellIs" dxfId="400" priority="1849" operator="equal">
      <formula>"Casi Seguro"</formula>
    </cfRule>
  </conditionalFormatting>
  <conditionalFormatting sqref="K25:K30">
    <cfRule type="cellIs" dxfId="399" priority="1850" operator="equal">
      <formula>"Probable"</formula>
    </cfRule>
  </conditionalFormatting>
  <conditionalFormatting sqref="K25:K30 BI25:BI30">
    <cfRule type="cellIs" dxfId="398" priority="1851" operator="equal">
      <formula>"Posible"</formula>
    </cfRule>
  </conditionalFormatting>
  <conditionalFormatting sqref="K25:K30">
    <cfRule type="cellIs" dxfId="397" priority="1852" operator="equal">
      <formula>"Rara vez"</formula>
    </cfRule>
  </conditionalFormatting>
  <conditionalFormatting sqref="K25:K30">
    <cfRule type="cellIs" dxfId="396" priority="1853" operator="equal">
      <formula>"Improbable"</formula>
    </cfRule>
  </conditionalFormatting>
  <conditionalFormatting sqref="K25:K30">
    <cfRule type="cellIs" dxfId="395" priority="1854" operator="equal">
      <formula>"Rara vez"</formula>
    </cfRule>
  </conditionalFormatting>
  <conditionalFormatting sqref="BI25:BI30">
    <cfRule type="cellIs" dxfId="394" priority="1855" operator="equal">
      <formula>"Probable"</formula>
    </cfRule>
  </conditionalFormatting>
  <conditionalFormatting sqref="BI25:BI30">
    <cfRule type="cellIs" dxfId="393" priority="1856" operator="equal">
      <formula>"Improbable"</formula>
    </cfRule>
  </conditionalFormatting>
  <conditionalFormatting sqref="BI25:BI30">
    <cfRule type="cellIs" dxfId="392" priority="1857" operator="equal">
      <formula>"Rara vez"</formula>
    </cfRule>
  </conditionalFormatting>
  <conditionalFormatting sqref="AJ25:AJ30">
    <cfRule type="cellIs" dxfId="391" priority="1858" operator="equal">
      <formula>"Moderada"</formula>
    </cfRule>
  </conditionalFormatting>
  <conditionalFormatting sqref="AJ25:AJ30">
    <cfRule type="cellIs" dxfId="390" priority="1859" operator="equal">
      <formula>"Alta"</formula>
    </cfRule>
  </conditionalFormatting>
  <conditionalFormatting sqref="AJ25:AJ30">
    <cfRule type="cellIs" dxfId="389" priority="1860" operator="equal">
      <formula>"Extrema"</formula>
    </cfRule>
  </conditionalFormatting>
  <conditionalFormatting sqref="BI25">
    <cfRule type="cellIs" dxfId="388" priority="1861" operator="equal">
      <formula>"Catastrófico"</formula>
    </cfRule>
  </conditionalFormatting>
  <conditionalFormatting sqref="BI25">
    <cfRule type="cellIs" dxfId="387" priority="1862" operator="equal">
      <formula>"Mayor"</formula>
    </cfRule>
  </conditionalFormatting>
  <conditionalFormatting sqref="BI25">
    <cfRule type="cellIs" dxfId="386" priority="1863" operator="equal">
      <formula>"Moderado"</formula>
    </cfRule>
  </conditionalFormatting>
  <conditionalFormatting sqref="BI25">
    <cfRule type="cellIs" dxfId="385" priority="1864" operator="equal">
      <formula>"Menor"</formula>
    </cfRule>
  </conditionalFormatting>
  <conditionalFormatting sqref="BI25">
    <cfRule type="cellIs" dxfId="384" priority="1865" operator="equal">
      <formula>"Leve"</formula>
    </cfRule>
  </conditionalFormatting>
  <conditionalFormatting sqref="BI25">
    <cfRule type="cellIs" dxfId="383" priority="1866" operator="equal">
      <formula>"Casi Seguro"</formula>
    </cfRule>
  </conditionalFormatting>
  <conditionalFormatting sqref="BI25">
    <cfRule type="cellIs" dxfId="382" priority="1867" operator="equal">
      <formula>"Probable"</formula>
    </cfRule>
  </conditionalFormatting>
  <conditionalFormatting sqref="BI25">
    <cfRule type="cellIs" dxfId="381" priority="1868" operator="equal">
      <formula>"Posible"</formula>
    </cfRule>
  </conditionalFormatting>
  <conditionalFormatting sqref="BI25">
    <cfRule type="cellIs" dxfId="380" priority="1869" operator="equal">
      <formula>"Improbable"</formula>
    </cfRule>
  </conditionalFormatting>
  <conditionalFormatting sqref="BI25">
    <cfRule type="cellIs" dxfId="379" priority="1870" operator="equal">
      <formula>"Rara vez"</formula>
    </cfRule>
  </conditionalFormatting>
  <conditionalFormatting sqref="AJ35">
    <cfRule type="cellIs" dxfId="378" priority="1871" operator="equal">
      <formula>"Extremo"</formula>
    </cfRule>
  </conditionalFormatting>
  <conditionalFormatting sqref="AJ35">
    <cfRule type="cellIs" dxfId="377" priority="1872" operator="equal">
      <formula>"Alto"</formula>
    </cfRule>
  </conditionalFormatting>
  <conditionalFormatting sqref="AJ35">
    <cfRule type="cellIs" dxfId="376" priority="1873" operator="equal">
      <formula>"Moderado"</formula>
    </cfRule>
  </conditionalFormatting>
  <conditionalFormatting sqref="AJ35">
    <cfRule type="cellIs" dxfId="375" priority="1874" operator="equal">
      <formula>"Bajo"</formula>
    </cfRule>
  </conditionalFormatting>
  <conditionalFormatting sqref="BH35 BJ35">
    <cfRule type="cellIs" dxfId="374" priority="1875" operator="equal">
      <formula>"Muy Alta"</formula>
    </cfRule>
  </conditionalFormatting>
  <conditionalFormatting sqref="BH35 BJ35">
    <cfRule type="cellIs" dxfId="373" priority="1876" operator="equal">
      <formula>"Alta"</formula>
    </cfRule>
  </conditionalFormatting>
  <conditionalFormatting sqref="BH35 BJ35">
    <cfRule type="cellIs" dxfId="372" priority="1877" operator="equal">
      <formula>"Media"</formula>
    </cfRule>
  </conditionalFormatting>
  <conditionalFormatting sqref="BH35 BJ35">
    <cfRule type="cellIs" dxfId="371" priority="1878" operator="equal">
      <formula>"Baja"</formula>
    </cfRule>
  </conditionalFormatting>
  <conditionalFormatting sqref="BH35 BJ35">
    <cfRule type="cellIs" dxfId="370" priority="1879" operator="equal">
      <formula>"Muy Baja"</formula>
    </cfRule>
  </conditionalFormatting>
  <conditionalFormatting sqref="BK35 BM35">
    <cfRule type="cellIs" dxfId="369" priority="1880" operator="equal">
      <formula>"Catastrófico"</formula>
    </cfRule>
  </conditionalFormatting>
  <conditionalFormatting sqref="BK35 BM35">
    <cfRule type="cellIs" dxfId="368" priority="1881" operator="equal">
      <formula>"Mayor"</formula>
    </cfRule>
  </conditionalFormatting>
  <conditionalFormatting sqref="BK35 BM35">
    <cfRule type="cellIs" dxfId="367" priority="1882" operator="equal">
      <formula>"Moderado"</formula>
    </cfRule>
  </conditionalFormatting>
  <conditionalFormatting sqref="BK35 BM35">
    <cfRule type="cellIs" dxfId="366" priority="1883" operator="equal">
      <formula>"Menor"</formula>
    </cfRule>
  </conditionalFormatting>
  <conditionalFormatting sqref="BK35 BM35">
    <cfRule type="cellIs" dxfId="365" priority="1884" operator="equal">
      <formula>"Leve"</formula>
    </cfRule>
  </conditionalFormatting>
  <conditionalFormatting sqref="BM35">
    <cfRule type="cellIs" dxfId="364" priority="1885" operator="equal">
      <formula>"Extremo"</formula>
    </cfRule>
  </conditionalFormatting>
  <conditionalFormatting sqref="BM35">
    <cfRule type="cellIs" dxfId="363" priority="1886" operator="equal">
      <formula>"Alto"</formula>
    </cfRule>
  </conditionalFormatting>
  <conditionalFormatting sqref="BM35">
    <cfRule type="cellIs" dxfId="362" priority="1887" operator="equal">
      <formula>"Moderado"</formula>
    </cfRule>
  </conditionalFormatting>
  <conditionalFormatting sqref="BM35">
    <cfRule type="cellIs" dxfId="361" priority="1888" operator="equal">
      <formula>"Bajo"</formula>
    </cfRule>
  </conditionalFormatting>
  <conditionalFormatting sqref="AG35:AG39 AI35:AI39">
    <cfRule type="containsText" dxfId="360" priority="1889" operator="containsText" text="❌">
      <formula>NOT(ISERROR(SEARCH(("❌"),(AG35))))</formula>
    </cfRule>
  </conditionalFormatting>
  <conditionalFormatting sqref="AH35 AJ35">
    <cfRule type="cellIs" dxfId="359" priority="1890" operator="equal">
      <formula>"Catastrófico"</formula>
    </cfRule>
  </conditionalFormatting>
  <conditionalFormatting sqref="AH35 AJ35">
    <cfRule type="cellIs" dxfId="358" priority="1891" operator="equal">
      <formula>"Mayor"</formula>
    </cfRule>
  </conditionalFormatting>
  <conditionalFormatting sqref="AH35 AJ35">
    <cfRule type="cellIs" dxfId="357" priority="1892" operator="equal">
      <formula>"Moderado"</formula>
    </cfRule>
  </conditionalFormatting>
  <conditionalFormatting sqref="AH35 AJ35">
    <cfRule type="cellIs" dxfId="356" priority="1893" operator="equal">
      <formula>"Menor"</formula>
    </cfRule>
  </conditionalFormatting>
  <conditionalFormatting sqref="AH35 AJ35">
    <cfRule type="cellIs" dxfId="355" priority="1894" operator="equal">
      <formula>"Leve"</formula>
    </cfRule>
  </conditionalFormatting>
  <conditionalFormatting sqref="K35">
    <cfRule type="cellIs" dxfId="354" priority="1895" operator="equal">
      <formula>"Muy Alta"</formula>
    </cfRule>
  </conditionalFormatting>
  <conditionalFormatting sqref="K35">
    <cfRule type="cellIs" dxfId="353" priority="1896" operator="equal">
      <formula>"Alta"</formula>
    </cfRule>
  </conditionalFormatting>
  <conditionalFormatting sqref="K35">
    <cfRule type="cellIs" dxfId="352" priority="1897" operator="equal">
      <formula>"Media"</formula>
    </cfRule>
  </conditionalFormatting>
  <conditionalFormatting sqref="K35">
    <cfRule type="cellIs" dxfId="351" priority="1898" operator="equal">
      <formula>"Baja"</formula>
    </cfRule>
  </conditionalFormatting>
  <conditionalFormatting sqref="K35">
    <cfRule type="cellIs" dxfId="350" priority="1899" operator="equal">
      <formula>"Muy Baja"</formula>
    </cfRule>
  </conditionalFormatting>
  <conditionalFormatting sqref="BI35 BK35">
    <cfRule type="cellIs" dxfId="349" priority="1900" operator="equal">
      <formula>"Catastrófico"</formula>
    </cfRule>
  </conditionalFormatting>
  <conditionalFormatting sqref="BI35 BK35">
    <cfRule type="cellIs" dxfId="348" priority="1901" operator="equal">
      <formula>"Mayor"</formula>
    </cfRule>
  </conditionalFormatting>
  <conditionalFormatting sqref="BI35 BK35">
    <cfRule type="cellIs" dxfId="347" priority="1902" operator="equal">
      <formula>"Moderado"</formula>
    </cfRule>
  </conditionalFormatting>
  <conditionalFormatting sqref="BI35 BK35">
    <cfRule type="cellIs" dxfId="346" priority="1903" operator="equal">
      <formula>"Menor"</formula>
    </cfRule>
  </conditionalFormatting>
  <conditionalFormatting sqref="BI35 BK35">
    <cfRule type="cellIs" dxfId="345" priority="1904" operator="equal">
      <formula>"Leve"</formula>
    </cfRule>
  </conditionalFormatting>
  <conditionalFormatting sqref="BM35:BM39">
    <cfRule type="cellIs" dxfId="344" priority="1905" operator="equal">
      <formula>"Extremo"</formula>
    </cfRule>
  </conditionalFormatting>
  <conditionalFormatting sqref="BM35:BM39">
    <cfRule type="cellIs" dxfId="343" priority="1906" operator="equal">
      <formula>"Extremo"</formula>
    </cfRule>
  </conditionalFormatting>
  <conditionalFormatting sqref="BM35:BM39">
    <cfRule type="cellIs" dxfId="342" priority="1907" operator="equal">
      <formula>"Alta"</formula>
    </cfRule>
  </conditionalFormatting>
  <conditionalFormatting sqref="K35:K39 BI35:BI39">
    <cfRule type="cellIs" dxfId="341" priority="1908" operator="equal">
      <formula>"Casi Seguro"</formula>
    </cfRule>
  </conditionalFormatting>
  <conditionalFormatting sqref="K35:K39">
    <cfRule type="cellIs" dxfId="340" priority="1909" operator="equal">
      <formula>"Probable"</formula>
    </cfRule>
  </conditionalFormatting>
  <conditionalFormatting sqref="K35:K39 BI35:BI39">
    <cfRule type="cellIs" dxfId="339" priority="1910" operator="equal">
      <formula>"Posible"</formula>
    </cfRule>
  </conditionalFormatting>
  <conditionalFormatting sqref="K35:K39">
    <cfRule type="cellIs" dxfId="338" priority="1911" operator="equal">
      <formula>"Rara vez"</formula>
    </cfRule>
  </conditionalFormatting>
  <conditionalFormatting sqref="K35:K39">
    <cfRule type="cellIs" dxfId="337" priority="1912" operator="equal">
      <formula>"Improbable"</formula>
    </cfRule>
  </conditionalFormatting>
  <conditionalFormatting sqref="K35:K39">
    <cfRule type="cellIs" dxfId="336" priority="1913" operator="equal">
      <formula>"Rara vez"</formula>
    </cfRule>
  </conditionalFormatting>
  <conditionalFormatting sqref="BK35:BK39">
    <cfRule type="cellIs" dxfId="335" priority="1914" operator="equal">
      <formula>"Casi Seguro"</formula>
    </cfRule>
  </conditionalFormatting>
  <conditionalFormatting sqref="BI35:BI39 BK35:BK39">
    <cfRule type="cellIs" dxfId="334" priority="1915" operator="equal">
      <formula>"Probable"</formula>
    </cfRule>
  </conditionalFormatting>
  <conditionalFormatting sqref="BK35:BK39">
    <cfRule type="cellIs" dxfId="333" priority="1916" operator="equal">
      <formula>"Posible"</formula>
    </cfRule>
  </conditionalFormatting>
  <conditionalFormatting sqref="BI35:BI39 BK35:BK39">
    <cfRule type="cellIs" dxfId="332" priority="1917" operator="equal">
      <formula>"Improbable"</formula>
    </cfRule>
  </conditionalFormatting>
  <conditionalFormatting sqref="BI35:BI39 BK35:BK39">
    <cfRule type="cellIs" dxfId="331" priority="1918" operator="equal">
      <formula>"Rara vez"</formula>
    </cfRule>
  </conditionalFormatting>
  <conditionalFormatting sqref="AJ35">
    <cfRule type="cellIs" dxfId="330" priority="1919" operator="equal">
      <formula>"Moderada"</formula>
    </cfRule>
  </conditionalFormatting>
  <conditionalFormatting sqref="AJ35">
    <cfRule type="cellIs" dxfId="329" priority="1920" operator="equal">
      <formula>"Alta"</formula>
    </cfRule>
  </conditionalFormatting>
  <conditionalFormatting sqref="AJ35">
    <cfRule type="cellIs" dxfId="328" priority="1921" operator="equal">
      <formula>"Extrema"</formula>
    </cfRule>
  </conditionalFormatting>
  <conditionalFormatting sqref="BI35 BK35">
    <cfRule type="cellIs" dxfId="327" priority="1922" operator="equal">
      <formula>"Catastrófico"</formula>
    </cfRule>
  </conditionalFormatting>
  <conditionalFormatting sqref="BI35 BK35">
    <cfRule type="cellIs" dxfId="326" priority="1923" operator="equal">
      <formula>"Mayor"</formula>
    </cfRule>
  </conditionalFormatting>
  <conditionalFormatting sqref="BI35 BK35">
    <cfRule type="cellIs" dxfId="325" priority="1924" operator="equal">
      <formula>"Moderado"</formula>
    </cfRule>
  </conditionalFormatting>
  <conditionalFormatting sqref="BI35 BK35">
    <cfRule type="cellIs" dxfId="324" priority="1925" operator="equal">
      <formula>"Menor"</formula>
    </cfRule>
  </conditionalFormatting>
  <conditionalFormatting sqref="BI35 BK35">
    <cfRule type="cellIs" dxfId="323" priority="1926" operator="equal">
      <formula>"Leve"</formula>
    </cfRule>
  </conditionalFormatting>
  <conditionalFormatting sqref="BI35 BK35">
    <cfRule type="cellIs" dxfId="322" priority="1927" operator="equal">
      <formula>"Casi Seguro"</formula>
    </cfRule>
  </conditionalFormatting>
  <conditionalFormatting sqref="BI35 BK35">
    <cfRule type="cellIs" dxfId="321" priority="1928" operator="equal">
      <formula>"Probable"</formula>
    </cfRule>
  </conditionalFormatting>
  <conditionalFormatting sqref="BI35 BK35">
    <cfRule type="cellIs" dxfId="320" priority="1929" operator="equal">
      <formula>"Posible"</formula>
    </cfRule>
  </conditionalFormatting>
  <conditionalFormatting sqref="BI35 BK35">
    <cfRule type="cellIs" dxfId="319" priority="1930" operator="equal">
      <formula>"Improbable"</formula>
    </cfRule>
  </conditionalFormatting>
  <conditionalFormatting sqref="BI35 BK35">
    <cfRule type="cellIs" dxfId="318" priority="1931" operator="equal">
      <formula>"Rara vez"</formula>
    </cfRule>
  </conditionalFormatting>
  <conditionalFormatting sqref="BI51 BI54">
    <cfRule type="cellIs" dxfId="317" priority="299" operator="equal">
      <formula>"Catastrófico"</formula>
    </cfRule>
  </conditionalFormatting>
  <conditionalFormatting sqref="BI51 BI54">
    <cfRule type="cellIs" dxfId="316" priority="300" operator="equal">
      <formula>"Mayor"</formula>
    </cfRule>
  </conditionalFormatting>
  <conditionalFormatting sqref="BI51 BI54">
    <cfRule type="cellIs" dxfId="315" priority="301" operator="equal">
      <formula>"Moderado"</formula>
    </cfRule>
  </conditionalFormatting>
  <conditionalFormatting sqref="BI51 BI54">
    <cfRule type="cellIs" dxfId="314" priority="302" operator="equal">
      <formula>"Menor"</formula>
    </cfRule>
  </conditionalFormatting>
  <conditionalFormatting sqref="BI51 BI54">
    <cfRule type="cellIs" dxfId="313" priority="303" operator="equal">
      <formula>"Leve"</formula>
    </cfRule>
  </conditionalFormatting>
  <conditionalFormatting sqref="BI51:BI54">
    <cfRule type="cellIs" dxfId="312" priority="304" operator="equal">
      <formula>"Casi Seguro"</formula>
    </cfRule>
  </conditionalFormatting>
  <conditionalFormatting sqref="BI51:BI54">
    <cfRule type="cellIs" dxfId="311" priority="305" operator="equal">
      <formula>"Probable"</formula>
    </cfRule>
  </conditionalFormatting>
  <conditionalFormatting sqref="BI51:BI54">
    <cfRule type="cellIs" dxfId="310" priority="306" operator="equal">
      <formula>"Posible"</formula>
    </cfRule>
  </conditionalFormatting>
  <conditionalFormatting sqref="BI51:BI54">
    <cfRule type="cellIs" dxfId="309" priority="307" operator="equal">
      <formula>"Improbable"</formula>
    </cfRule>
  </conditionalFormatting>
  <conditionalFormatting sqref="BI51:BI54">
    <cfRule type="cellIs" dxfId="308" priority="308" operator="equal">
      <formula>"Rara vez"</formula>
    </cfRule>
  </conditionalFormatting>
  <conditionalFormatting sqref="BI51 BI54">
    <cfRule type="cellIs" dxfId="307" priority="309" operator="equal">
      <formula>"Catastrófico"</formula>
    </cfRule>
  </conditionalFormatting>
  <conditionalFormatting sqref="BI51 BI54">
    <cfRule type="cellIs" dxfId="306" priority="310" operator="equal">
      <formula>"Mayor"</formula>
    </cfRule>
  </conditionalFormatting>
  <conditionalFormatting sqref="BI51 BI54">
    <cfRule type="cellIs" dxfId="305" priority="311" operator="equal">
      <formula>"Moderado"</formula>
    </cfRule>
  </conditionalFormatting>
  <conditionalFormatting sqref="BI51 BI54">
    <cfRule type="cellIs" dxfId="304" priority="312" operator="equal">
      <formula>"Menor"</formula>
    </cfRule>
  </conditionalFormatting>
  <conditionalFormatting sqref="BI51 BI54">
    <cfRule type="cellIs" dxfId="303" priority="313" operator="equal">
      <formula>"Leve"</formula>
    </cfRule>
  </conditionalFormatting>
  <conditionalFormatting sqref="BI51:BI54">
    <cfRule type="cellIs" dxfId="302" priority="314" operator="equal">
      <formula>"Casi Seguro"</formula>
    </cfRule>
  </conditionalFormatting>
  <conditionalFormatting sqref="BI51:BI54">
    <cfRule type="cellIs" dxfId="301" priority="315" operator="equal">
      <formula>"Probable"</formula>
    </cfRule>
  </conditionalFormatting>
  <conditionalFormatting sqref="BI51:BI54">
    <cfRule type="cellIs" dxfId="300" priority="316" operator="equal">
      <formula>"Posible"</formula>
    </cfRule>
  </conditionalFormatting>
  <conditionalFormatting sqref="BI51:BI54">
    <cfRule type="cellIs" dxfId="299" priority="317" operator="equal">
      <formula>"Improbable"</formula>
    </cfRule>
  </conditionalFormatting>
  <conditionalFormatting sqref="BI51:BI54">
    <cfRule type="cellIs" dxfId="298" priority="318" operator="equal">
      <formula>"Rara vez"</formula>
    </cfRule>
  </conditionalFormatting>
  <conditionalFormatting sqref="K54">
    <cfRule type="cellIs" dxfId="297" priority="288" operator="equal">
      <formula>"Muy Alta"</formula>
    </cfRule>
  </conditionalFormatting>
  <conditionalFormatting sqref="K54">
    <cfRule type="cellIs" dxfId="296" priority="289" operator="equal">
      <formula>"Alta"</formula>
    </cfRule>
  </conditionalFormatting>
  <conditionalFormatting sqref="K54">
    <cfRule type="cellIs" dxfId="295" priority="290" operator="equal">
      <formula>"Media"</formula>
    </cfRule>
  </conditionalFormatting>
  <conditionalFormatting sqref="K54">
    <cfRule type="cellIs" dxfId="294" priority="291" operator="equal">
      <formula>"Baja"</formula>
    </cfRule>
  </conditionalFormatting>
  <conditionalFormatting sqref="K54">
    <cfRule type="cellIs" dxfId="293" priority="292" operator="equal">
      <formula>"Muy Baja"</formula>
    </cfRule>
  </conditionalFormatting>
  <conditionalFormatting sqref="K54:K57">
    <cfRule type="cellIs" dxfId="292" priority="293" operator="equal">
      <formula>"Casi Seguro"</formula>
    </cfRule>
  </conditionalFormatting>
  <conditionalFormatting sqref="K54:K57">
    <cfRule type="cellIs" dxfId="291" priority="294" operator="equal">
      <formula>"Probable"</formula>
    </cfRule>
  </conditionalFormatting>
  <conditionalFormatting sqref="K54:K57">
    <cfRule type="cellIs" dxfId="290" priority="295" operator="equal">
      <formula>"Posible"</formula>
    </cfRule>
  </conditionalFormatting>
  <conditionalFormatting sqref="K54:K57">
    <cfRule type="cellIs" dxfId="289" priority="296" operator="equal">
      <formula>"Rara vez"</formula>
    </cfRule>
  </conditionalFormatting>
  <conditionalFormatting sqref="K54:K57">
    <cfRule type="cellIs" dxfId="288" priority="297" operator="equal">
      <formula>"Improbable"</formula>
    </cfRule>
  </conditionalFormatting>
  <conditionalFormatting sqref="K54:K57">
    <cfRule type="cellIs" dxfId="287" priority="298" operator="equal">
      <formula>"Rara vez"</formula>
    </cfRule>
  </conditionalFormatting>
  <conditionalFormatting sqref="AG58:AG60">
    <cfRule type="containsText" dxfId="286" priority="287" operator="containsText" text="❌">
      <formula>NOT(ISERROR(SEARCH(("❌"),(AG58))))</formula>
    </cfRule>
  </conditionalFormatting>
  <conditionalFormatting sqref="AJ58">
    <cfRule type="cellIs" dxfId="285" priority="275" operator="equal">
      <formula>"Extremo"</formula>
    </cfRule>
  </conditionalFormatting>
  <conditionalFormatting sqref="AJ58">
    <cfRule type="cellIs" dxfId="284" priority="276" operator="equal">
      <formula>"Alto"</formula>
    </cfRule>
  </conditionalFormatting>
  <conditionalFormatting sqref="AJ58">
    <cfRule type="cellIs" dxfId="283" priority="277" operator="equal">
      <formula>"Moderado"</formula>
    </cfRule>
  </conditionalFormatting>
  <conditionalFormatting sqref="AJ58">
    <cfRule type="cellIs" dxfId="282" priority="278" operator="equal">
      <formula>"Bajo"</formula>
    </cfRule>
  </conditionalFormatting>
  <conditionalFormatting sqref="AH58">
    <cfRule type="cellIs" dxfId="281" priority="279" operator="equal">
      <formula>"Catastrófico"</formula>
    </cfRule>
  </conditionalFormatting>
  <conditionalFormatting sqref="AH58">
    <cfRule type="cellIs" dxfId="280" priority="280" operator="equal">
      <formula>"Mayor"</formula>
    </cfRule>
  </conditionalFormatting>
  <conditionalFormatting sqref="AH58">
    <cfRule type="cellIs" dxfId="279" priority="281" operator="equal">
      <formula>"Moderado"</formula>
    </cfRule>
  </conditionalFormatting>
  <conditionalFormatting sqref="AH58">
    <cfRule type="cellIs" dxfId="278" priority="282" operator="equal">
      <formula>"Menor"</formula>
    </cfRule>
  </conditionalFormatting>
  <conditionalFormatting sqref="AH58">
    <cfRule type="cellIs" dxfId="277" priority="283" operator="equal">
      <formula>"Leve"</formula>
    </cfRule>
  </conditionalFormatting>
  <conditionalFormatting sqref="AJ58:AJ60">
    <cfRule type="cellIs" dxfId="276" priority="284" operator="equal">
      <formula>"Moderada"</formula>
    </cfRule>
  </conditionalFormatting>
  <conditionalFormatting sqref="AJ58:AJ60">
    <cfRule type="cellIs" dxfId="275" priority="285" operator="equal">
      <formula>"Alta"</formula>
    </cfRule>
  </conditionalFormatting>
  <conditionalFormatting sqref="AJ58:AJ60">
    <cfRule type="cellIs" dxfId="274" priority="286" operator="equal">
      <formula>"Extrema"</formula>
    </cfRule>
  </conditionalFormatting>
  <conditionalFormatting sqref="BI58">
    <cfRule type="cellIs" dxfId="273" priority="243" operator="equal">
      <formula>"Catastrófico"</formula>
    </cfRule>
  </conditionalFormatting>
  <conditionalFormatting sqref="BI58">
    <cfRule type="cellIs" dxfId="272" priority="244" operator="equal">
      <formula>"Mayor"</formula>
    </cfRule>
  </conditionalFormatting>
  <conditionalFormatting sqref="BI58">
    <cfRule type="cellIs" dxfId="271" priority="245" operator="equal">
      <formula>"Moderado"</formula>
    </cfRule>
  </conditionalFormatting>
  <conditionalFormatting sqref="BI58">
    <cfRule type="cellIs" dxfId="270" priority="246" operator="equal">
      <formula>"Menor"</formula>
    </cfRule>
  </conditionalFormatting>
  <conditionalFormatting sqref="BI58">
    <cfRule type="cellIs" dxfId="269" priority="247" operator="equal">
      <formula>"Leve"</formula>
    </cfRule>
  </conditionalFormatting>
  <conditionalFormatting sqref="BI58:BI60">
    <cfRule type="cellIs" dxfId="268" priority="248" operator="equal">
      <formula>"Casi Seguro"</formula>
    </cfRule>
  </conditionalFormatting>
  <conditionalFormatting sqref="BI58:BI60">
    <cfRule type="cellIs" dxfId="267" priority="249" operator="equal">
      <formula>"Probable"</formula>
    </cfRule>
  </conditionalFormatting>
  <conditionalFormatting sqref="BI58:BI60">
    <cfRule type="cellIs" dxfId="266" priority="250" operator="equal">
      <formula>"Posible"</formula>
    </cfRule>
  </conditionalFormatting>
  <conditionalFormatting sqref="BI58:BI60">
    <cfRule type="cellIs" dxfId="265" priority="251" operator="equal">
      <formula>"Improbable"</formula>
    </cfRule>
  </conditionalFormatting>
  <conditionalFormatting sqref="BI58:BI60">
    <cfRule type="cellIs" dxfId="264" priority="252" operator="equal">
      <formula>"Rara vez"</formula>
    </cfRule>
  </conditionalFormatting>
  <conditionalFormatting sqref="BH58">
    <cfRule type="cellIs" dxfId="263" priority="253" operator="equal">
      <formula>"Muy Alta"</formula>
    </cfRule>
  </conditionalFormatting>
  <conditionalFormatting sqref="BH58">
    <cfRule type="cellIs" dxfId="262" priority="254" operator="equal">
      <formula>"Alta"</formula>
    </cfRule>
  </conditionalFormatting>
  <conditionalFormatting sqref="BH58">
    <cfRule type="cellIs" dxfId="261" priority="255" operator="equal">
      <formula>"Media"</formula>
    </cfRule>
  </conditionalFormatting>
  <conditionalFormatting sqref="BH58">
    <cfRule type="cellIs" dxfId="260" priority="256" operator="equal">
      <formula>"Baja"</formula>
    </cfRule>
  </conditionalFormatting>
  <conditionalFormatting sqref="BH58">
    <cfRule type="cellIs" dxfId="259" priority="257" operator="equal">
      <formula>"Muy Baja"</formula>
    </cfRule>
  </conditionalFormatting>
  <conditionalFormatting sqref="BK58">
    <cfRule type="cellIs" dxfId="258" priority="258" operator="equal">
      <formula>"Catastrófico"</formula>
    </cfRule>
  </conditionalFormatting>
  <conditionalFormatting sqref="BK58">
    <cfRule type="cellIs" dxfId="257" priority="259" operator="equal">
      <formula>"Mayor"</formula>
    </cfRule>
  </conditionalFormatting>
  <conditionalFormatting sqref="BK58">
    <cfRule type="cellIs" dxfId="256" priority="260" operator="equal">
      <formula>"Moderado"</formula>
    </cfRule>
  </conditionalFormatting>
  <conditionalFormatting sqref="BK58">
    <cfRule type="cellIs" dxfId="255" priority="261" operator="equal">
      <formula>"Menor"</formula>
    </cfRule>
  </conditionalFormatting>
  <conditionalFormatting sqref="BK58">
    <cfRule type="cellIs" dxfId="254" priority="262" operator="equal">
      <formula>"Leve"</formula>
    </cfRule>
  </conditionalFormatting>
  <conditionalFormatting sqref="BM58">
    <cfRule type="cellIs" dxfId="253" priority="263" operator="equal">
      <formula>"Extremo"</formula>
    </cfRule>
  </conditionalFormatting>
  <conditionalFormatting sqref="BM58">
    <cfRule type="cellIs" dxfId="252" priority="264" operator="equal">
      <formula>"Alto"</formula>
    </cfRule>
  </conditionalFormatting>
  <conditionalFormatting sqref="BM58">
    <cfRule type="cellIs" dxfId="251" priority="265" operator="equal">
      <formula>"Moderado"</formula>
    </cfRule>
  </conditionalFormatting>
  <conditionalFormatting sqref="BM58">
    <cfRule type="cellIs" dxfId="250" priority="266" operator="equal">
      <formula>"Bajo"</formula>
    </cfRule>
  </conditionalFormatting>
  <conditionalFormatting sqref="BI58">
    <cfRule type="cellIs" dxfId="249" priority="267" operator="equal">
      <formula>"Catastrófico"</formula>
    </cfRule>
  </conditionalFormatting>
  <conditionalFormatting sqref="BI58">
    <cfRule type="cellIs" dxfId="248" priority="268" operator="equal">
      <formula>"Mayor"</formula>
    </cfRule>
  </conditionalFormatting>
  <conditionalFormatting sqref="BI58">
    <cfRule type="cellIs" dxfId="247" priority="269" operator="equal">
      <formula>"Moderado"</formula>
    </cfRule>
  </conditionalFormatting>
  <conditionalFormatting sqref="BI58">
    <cfRule type="cellIs" dxfId="246" priority="270" operator="equal">
      <formula>"Menor"</formula>
    </cfRule>
  </conditionalFormatting>
  <conditionalFormatting sqref="BI58">
    <cfRule type="cellIs" dxfId="245" priority="271" operator="equal">
      <formula>"Leve"</formula>
    </cfRule>
  </conditionalFormatting>
  <conditionalFormatting sqref="BM58:BM60">
    <cfRule type="cellIs" dxfId="244" priority="272" operator="equal">
      <formula>"Extremo"</formula>
    </cfRule>
  </conditionalFormatting>
  <conditionalFormatting sqref="BM58:BM60">
    <cfRule type="cellIs" dxfId="243" priority="273" operator="equal">
      <formula>"Extremo"</formula>
    </cfRule>
  </conditionalFormatting>
  <conditionalFormatting sqref="BM58:BM60">
    <cfRule type="cellIs" dxfId="242" priority="274" operator="equal">
      <formula>"Alta"</formula>
    </cfRule>
  </conditionalFormatting>
  <conditionalFormatting sqref="BM67">
    <cfRule type="cellIs" dxfId="241" priority="208" operator="equal">
      <formula>"Extremo"</formula>
    </cfRule>
  </conditionalFormatting>
  <conditionalFormatting sqref="BM67">
    <cfRule type="cellIs" dxfId="240" priority="209" operator="equal">
      <formula>"Alto"</formula>
    </cfRule>
  </conditionalFormatting>
  <conditionalFormatting sqref="BM67">
    <cfRule type="cellIs" dxfId="239" priority="210" operator="equal">
      <formula>"Moderado"</formula>
    </cfRule>
  </conditionalFormatting>
  <conditionalFormatting sqref="BM67">
    <cfRule type="cellIs" dxfId="238" priority="211" operator="equal">
      <formula>"Bajo"</formula>
    </cfRule>
  </conditionalFormatting>
  <conditionalFormatting sqref="BM67:BM71">
    <cfRule type="cellIs" dxfId="237" priority="207" operator="equal">
      <formula>$BL$67=60%</formula>
    </cfRule>
    <cfRule type="cellIs" dxfId="236" priority="212" operator="equal">
      <formula>"Extremo"</formula>
    </cfRule>
  </conditionalFormatting>
  <conditionalFormatting sqref="BM67:BM71">
    <cfRule type="cellIs" dxfId="235" priority="213" operator="equal">
      <formula>"Extremo"</formula>
    </cfRule>
  </conditionalFormatting>
  <conditionalFormatting sqref="BM67:BM71">
    <cfRule type="cellIs" dxfId="234" priority="214" operator="equal">
      <formula>"Alta"</formula>
    </cfRule>
  </conditionalFormatting>
  <conditionalFormatting sqref="BM67">
    <cfRule type="cellIs" dxfId="233" priority="215" operator="equal">
      <formula>"Extremo"</formula>
    </cfRule>
  </conditionalFormatting>
  <conditionalFormatting sqref="BM67">
    <cfRule type="cellIs" dxfId="232" priority="216" operator="equal">
      <formula>"Alto"</formula>
    </cfRule>
  </conditionalFormatting>
  <conditionalFormatting sqref="BM67">
    <cfRule type="cellIs" dxfId="231" priority="217" operator="equal">
      <formula>"Moderado"</formula>
    </cfRule>
  </conditionalFormatting>
  <conditionalFormatting sqref="BM67">
    <cfRule type="cellIs" dxfId="230" priority="218" operator="equal">
      <formula>"Bajo"</formula>
    </cfRule>
  </conditionalFormatting>
  <conditionalFormatting sqref="BM67:BM71">
    <cfRule type="cellIs" dxfId="229" priority="219" operator="equal">
      <formula>"Extremo"</formula>
    </cfRule>
  </conditionalFormatting>
  <conditionalFormatting sqref="BM67:BM71">
    <cfRule type="cellIs" dxfId="228" priority="220" operator="equal">
      <formula>"Extremo"</formula>
    </cfRule>
  </conditionalFormatting>
  <conditionalFormatting sqref="BM67:BM71">
    <cfRule type="cellIs" dxfId="227" priority="221" operator="equal">
      <formula>"Alta"</formula>
    </cfRule>
  </conditionalFormatting>
  <conditionalFormatting sqref="BM67">
    <cfRule type="cellIs" dxfId="226" priority="222" operator="equal">
      <formula>"Extremo"</formula>
    </cfRule>
  </conditionalFormatting>
  <conditionalFormatting sqref="BM67">
    <cfRule type="cellIs" dxfId="225" priority="223" operator="equal">
      <formula>"Alto"</formula>
    </cfRule>
  </conditionalFormatting>
  <conditionalFormatting sqref="BM67">
    <cfRule type="cellIs" dxfId="224" priority="224" operator="equal">
      <formula>"Moderado"</formula>
    </cfRule>
  </conditionalFormatting>
  <conditionalFormatting sqref="BM67">
    <cfRule type="cellIs" dxfId="223" priority="225" operator="equal">
      <formula>"Bajo"</formula>
    </cfRule>
  </conditionalFormatting>
  <conditionalFormatting sqref="BM67:BM71">
    <cfRule type="cellIs" dxfId="222" priority="226" operator="equal">
      <formula>"Extremo"</formula>
    </cfRule>
  </conditionalFormatting>
  <conditionalFormatting sqref="BM67:BM71">
    <cfRule type="cellIs" dxfId="221" priority="227" operator="equal">
      <formula>"Extremo"</formula>
    </cfRule>
  </conditionalFormatting>
  <conditionalFormatting sqref="BM67:BM71">
    <cfRule type="cellIs" dxfId="220" priority="228" operator="equal">
      <formula>"Alta"</formula>
    </cfRule>
  </conditionalFormatting>
  <conditionalFormatting sqref="BM67">
    <cfRule type="cellIs" dxfId="219" priority="229" operator="equal">
      <formula>"Extremo"</formula>
    </cfRule>
  </conditionalFormatting>
  <conditionalFormatting sqref="BM67">
    <cfRule type="cellIs" dxfId="218" priority="230" operator="equal">
      <formula>"Alto"</formula>
    </cfRule>
  </conditionalFormatting>
  <conditionalFormatting sqref="BM67">
    <cfRule type="cellIs" dxfId="217" priority="231" operator="equal">
      <formula>"Moderado"</formula>
    </cfRule>
  </conditionalFormatting>
  <conditionalFormatting sqref="BM67">
    <cfRule type="cellIs" dxfId="216" priority="232" operator="equal">
      <formula>"Bajo"</formula>
    </cfRule>
  </conditionalFormatting>
  <conditionalFormatting sqref="BM67:BM71">
    <cfRule type="cellIs" dxfId="215" priority="233" operator="equal">
      <formula>"Extremo"</formula>
    </cfRule>
  </conditionalFormatting>
  <conditionalFormatting sqref="BM67:BM71">
    <cfRule type="cellIs" dxfId="214" priority="234" operator="equal">
      <formula>"Extremo"</formula>
    </cfRule>
  </conditionalFormatting>
  <conditionalFormatting sqref="BM67:BM71">
    <cfRule type="cellIs" dxfId="213" priority="235" operator="equal">
      <formula>"Alta"</formula>
    </cfRule>
  </conditionalFormatting>
  <conditionalFormatting sqref="BM67">
    <cfRule type="cellIs" dxfId="212" priority="236" operator="equal">
      <formula>"Extremo"</formula>
    </cfRule>
  </conditionalFormatting>
  <conditionalFormatting sqref="BM67">
    <cfRule type="cellIs" dxfId="211" priority="237" operator="equal">
      <formula>"Alto"</formula>
    </cfRule>
  </conditionalFormatting>
  <conditionalFormatting sqref="BM67">
    <cfRule type="cellIs" dxfId="210" priority="238" operator="equal">
      <formula>"Moderado"</formula>
    </cfRule>
  </conditionalFormatting>
  <conditionalFormatting sqref="BM67">
    <cfRule type="cellIs" dxfId="209" priority="239" operator="equal">
      <formula>"Bajo"</formula>
    </cfRule>
  </conditionalFormatting>
  <conditionalFormatting sqref="BM67:BM71">
    <cfRule type="cellIs" dxfId="208" priority="240" operator="equal">
      <formula>"Extremo"</formula>
    </cfRule>
  </conditionalFormatting>
  <conditionalFormatting sqref="BM67:BM71">
    <cfRule type="cellIs" dxfId="207" priority="241" operator="equal">
      <formula>"Extremo"</formula>
    </cfRule>
  </conditionalFormatting>
  <conditionalFormatting sqref="BM67:BM71">
    <cfRule type="cellIs" dxfId="206" priority="242" operator="equal">
      <formula>"Alta"</formula>
    </cfRule>
  </conditionalFormatting>
  <conditionalFormatting sqref="AH54">
    <cfRule type="cellIs" dxfId="205" priority="202" operator="equal">
      <formula>"Catastrófico"</formula>
    </cfRule>
  </conditionalFormatting>
  <conditionalFormatting sqref="AH54">
    <cfRule type="cellIs" dxfId="204" priority="203" operator="equal">
      <formula>"Mayor"</formula>
    </cfRule>
  </conditionalFormatting>
  <conditionalFormatting sqref="AH54">
    <cfRule type="cellIs" dxfId="203" priority="204" operator="equal">
      <formula>"Moderado"</formula>
    </cfRule>
  </conditionalFormatting>
  <conditionalFormatting sqref="AH54">
    <cfRule type="cellIs" dxfId="202" priority="205" operator="equal">
      <formula>"Menor"</formula>
    </cfRule>
  </conditionalFormatting>
  <conditionalFormatting sqref="AH54">
    <cfRule type="cellIs" dxfId="201" priority="206" operator="equal">
      <formula>"Leve"</formula>
    </cfRule>
  </conditionalFormatting>
  <conditionalFormatting sqref="AJ54">
    <cfRule type="cellIs" dxfId="200" priority="195" operator="equal">
      <formula>"Extremo"</formula>
    </cfRule>
  </conditionalFormatting>
  <conditionalFormatting sqref="AJ54">
    <cfRule type="cellIs" dxfId="199" priority="196" operator="equal">
      <formula>"Alto"</formula>
    </cfRule>
  </conditionalFormatting>
  <conditionalFormatting sqref="AJ54">
    <cfRule type="cellIs" dxfId="198" priority="197" operator="equal">
      <formula>"Moderado"</formula>
    </cfRule>
  </conditionalFormatting>
  <conditionalFormatting sqref="AJ54">
    <cfRule type="cellIs" dxfId="197" priority="198" operator="equal">
      <formula>"Bajo"</formula>
    </cfRule>
  </conditionalFormatting>
  <conditionalFormatting sqref="AJ54:AJ57">
    <cfRule type="cellIs" dxfId="196" priority="199" operator="equal">
      <formula>"Moderada"</formula>
    </cfRule>
  </conditionalFormatting>
  <conditionalFormatting sqref="AJ54:AJ57">
    <cfRule type="cellIs" dxfId="195" priority="200" operator="equal">
      <formula>"Alta"</formula>
    </cfRule>
  </conditionalFormatting>
  <conditionalFormatting sqref="AJ54:AJ57">
    <cfRule type="cellIs" dxfId="194" priority="201" operator="equal">
      <formula>"Extrema"</formula>
    </cfRule>
  </conditionalFormatting>
  <conditionalFormatting sqref="BH9 BH12">
    <cfRule type="cellIs" dxfId="193" priority="158" operator="equal">
      <formula>"Muy Alta"</formula>
    </cfRule>
  </conditionalFormatting>
  <conditionalFormatting sqref="BH9 BH12">
    <cfRule type="cellIs" dxfId="192" priority="159" operator="equal">
      <formula>"Alta"</formula>
    </cfRule>
  </conditionalFormatting>
  <conditionalFormatting sqref="BH9 BH12">
    <cfRule type="cellIs" dxfId="191" priority="160" operator="equal">
      <formula>"Media"</formula>
    </cfRule>
  </conditionalFormatting>
  <conditionalFormatting sqref="BH9 BH12">
    <cfRule type="cellIs" dxfId="190" priority="161" operator="equal">
      <formula>"Baja"</formula>
    </cfRule>
  </conditionalFormatting>
  <conditionalFormatting sqref="BH9 BH12">
    <cfRule type="cellIs" dxfId="189" priority="162" operator="equal">
      <formula>"Muy Baja"</formula>
    </cfRule>
  </conditionalFormatting>
  <conditionalFormatting sqref="BK9 BK12">
    <cfRule type="cellIs" dxfId="188" priority="163" operator="equal">
      <formula>"Catastrófico"</formula>
    </cfRule>
  </conditionalFormatting>
  <conditionalFormatting sqref="BK9 BK12">
    <cfRule type="cellIs" dxfId="187" priority="164" operator="equal">
      <formula>"Mayor"</formula>
    </cfRule>
  </conditionalFormatting>
  <conditionalFormatting sqref="BK9 BK12">
    <cfRule type="cellIs" dxfId="186" priority="165" operator="equal">
      <formula>"Moderado"</formula>
    </cfRule>
  </conditionalFormatting>
  <conditionalFormatting sqref="BK9 BK12">
    <cfRule type="cellIs" dxfId="185" priority="166" operator="equal">
      <formula>"Menor"</formula>
    </cfRule>
  </conditionalFormatting>
  <conditionalFormatting sqref="BK9 BK12">
    <cfRule type="cellIs" dxfId="184" priority="167" operator="equal">
      <formula>"Leve"</formula>
    </cfRule>
  </conditionalFormatting>
  <conditionalFormatting sqref="BM9 BM12">
    <cfRule type="cellIs" dxfId="183" priority="168" operator="equal">
      <formula>"Extremo"</formula>
    </cfRule>
  </conditionalFormatting>
  <conditionalFormatting sqref="BM9 BM12">
    <cfRule type="cellIs" dxfId="182" priority="169" operator="equal">
      <formula>"Alto"</formula>
    </cfRule>
  </conditionalFormatting>
  <conditionalFormatting sqref="BM9 BM12">
    <cfRule type="cellIs" dxfId="181" priority="170" operator="equal">
      <formula>"Moderado"</formula>
    </cfRule>
  </conditionalFormatting>
  <conditionalFormatting sqref="BM9 BM12">
    <cfRule type="cellIs" dxfId="180" priority="171" operator="equal">
      <formula>"Bajo"</formula>
    </cfRule>
  </conditionalFormatting>
  <conditionalFormatting sqref="BI9 BI12">
    <cfRule type="cellIs" dxfId="179" priority="172" operator="equal">
      <formula>"Catastrófico"</formula>
    </cfRule>
  </conditionalFormatting>
  <conditionalFormatting sqref="BI9 BI12">
    <cfRule type="cellIs" dxfId="178" priority="173" operator="equal">
      <formula>"Mayor"</formula>
    </cfRule>
  </conditionalFormatting>
  <conditionalFormatting sqref="BI9 BI12">
    <cfRule type="cellIs" dxfId="177" priority="174" operator="equal">
      <formula>"Moderado"</formula>
    </cfRule>
  </conditionalFormatting>
  <conditionalFormatting sqref="BI9 BI12">
    <cfRule type="cellIs" dxfId="176" priority="175" operator="equal">
      <formula>"Menor"</formula>
    </cfRule>
  </conditionalFormatting>
  <conditionalFormatting sqref="BI9 BI12">
    <cfRule type="cellIs" dxfId="175" priority="176" operator="equal">
      <formula>"Leve"</formula>
    </cfRule>
  </conditionalFormatting>
  <conditionalFormatting sqref="BM9:BM14">
    <cfRule type="cellIs" dxfId="174" priority="177" operator="equal">
      <formula>"Extremo"</formula>
    </cfRule>
  </conditionalFormatting>
  <conditionalFormatting sqref="BM9:BM14">
    <cfRule type="cellIs" dxfId="173" priority="178" operator="equal">
      <formula>"Extremo"</formula>
    </cfRule>
  </conditionalFormatting>
  <conditionalFormatting sqref="BM9:BM14">
    <cfRule type="cellIs" dxfId="172" priority="179" operator="equal">
      <formula>"Alta"</formula>
    </cfRule>
  </conditionalFormatting>
  <conditionalFormatting sqref="BI9:BI14">
    <cfRule type="cellIs" dxfId="171" priority="180" operator="equal">
      <formula>"Casi Seguro"</formula>
    </cfRule>
  </conditionalFormatting>
  <conditionalFormatting sqref="BI9:BI14">
    <cfRule type="cellIs" dxfId="170" priority="181" operator="equal">
      <formula>"Posible"</formula>
    </cfRule>
  </conditionalFormatting>
  <conditionalFormatting sqref="BI9:BI14">
    <cfRule type="cellIs" dxfId="169" priority="182" operator="equal">
      <formula>"Probable"</formula>
    </cfRule>
  </conditionalFormatting>
  <conditionalFormatting sqref="BI9:BI14">
    <cfRule type="cellIs" dxfId="168" priority="183" operator="equal">
      <formula>"Improbable"</formula>
    </cfRule>
  </conditionalFormatting>
  <conditionalFormatting sqref="BI9:BI14">
    <cfRule type="cellIs" dxfId="167" priority="184" operator="equal">
      <formula>"Rara vez"</formula>
    </cfRule>
  </conditionalFormatting>
  <conditionalFormatting sqref="BI9 BI12">
    <cfRule type="cellIs" dxfId="166" priority="185" operator="equal">
      <formula>"Catastrófico"</formula>
    </cfRule>
  </conditionalFormatting>
  <conditionalFormatting sqref="BI9 BI12">
    <cfRule type="cellIs" dxfId="165" priority="186" operator="equal">
      <formula>"Mayor"</formula>
    </cfRule>
  </conditionalFormatting>
  <conditionalFormatting sqref="BI9 BI12">
    <cfRule type="cellIs" dxfId="164" priority="187" operator="equal">
      <formula>"Moderado"</formula>
    </cfRule>
  </conditionalFormatting>
  <conditionalFormatting sqref="BI9 BI12">
    <cfRule type="cellIs" dxfId="163" priority="188" operator="equal">
      <formula>"Menor"</formula>
    </cfRule>
  </conditionalFormatting>
  <conditionalFormatting sqref="BI9 BI12">
    <cfRule type="cellIs" dxfId="162" priority="189" operator="equal">
      <formula>"Leve"</formula>
    </cfRule>
  </conditionalFormatting>
  <conditionalFormatting sqref="BI9 BI12">
    <cfRule type="cellIs" dxfId="161" priority="190" operator="equal">
      <formula>"Casi Seguro"</formula>
    </cfRule>
  </conditionalFormatting>
  <conditionalFormatting sqref="BI9 BI12">
    <cfRule type="cellIs" dxfId="160" priority="191" operator="equal">
      <formula>"Probable"</formula>
    </cfRule>
  </conditionalFormatting>
  <conditionalFormatting sqref="BI9 BI12">
    <cfRule type="cellIs" dxfId="159" priority="192" operator="equal">
      <formula>"Posible"</formula>
    </cfRule>
  </conditionalFormatting>
  <conditionalFormatting sqref="BI9 BI12">
    <cfRule type="cellIs" dxfId="158" priority="193" operator="equal">
      <formula>"Improbable"</formula>
    </cfRule>
  </conditionalFormatting>
  <conditionalFormatting sqref="BI9 BI12">
    <cfRule type="cellIs" dxfId="157" priority="194" operator="equal">
      <formula>"Rara vez"</formula>
    </cfRule>
  </conditionalFormatting>
  <conditionalFormatting sqref="AH102 AH105">
    <cfRule type="cellIs" dxfId="156" priority="152" operator="equal">
      <formula>"Catastrófico"</formula>
    </cfRule>
    <cfRule type="cellIs" dxfId="155" priority="153" operator="equal">
      <formula>"Mayor"</formula>
    </cfRule>
    <cfRule type="cellIs" dxfId="154" priority="154" operator="equal">
      <formula>"Moderado"</formula>
    </cfRule>
    <cfRule type="cellIs" dxfId="153" priority="155" operator="equal">
      <formula>"Menor"</formula>
    </cfRule>
    <cfRule type="cellIs" dxfId="152" priority="156" operator="equal">
      <formula>"Leve"</formula>
    </cfRule>
  </conditionalFormatting>
  <conditionalFormatting sqref="K102">
    <cfRule type="cellIs" dxfId="151" priority="143" operator="equal">
      <formula>"Casi Seguro"</formula>
    </cfRule>
    <cfRule type="cellIs" dxfId="150" priority="144" operator="equal">
      <formula>"Probable"</formula>
    </cfRule>
    <cfRule type="cellIs" dxfId="149" priority="145" operator="equal">
      <formula>"Posible"</formula>
    </cfRule>
    <cfRule type="cellIs" dxfId="148" priority="146" operator="equal">
      <formula>"Rara vez"</formula>
    </cfRule>
    <cfRule type="cellIs" dxfId="147" priority="147" operator="equal">
      <formula>"Improbable"</formula>
    </cfRule>
    <cfRule type="cellIs" dxfId="146" priority="148" operator="equal">
      <formula>"Rara vez"</formula>
    </cfRule>
  </conditionalFormatting>
  <conditionalFormatting sqref="AG102:AG108 AG114:AG119">
    <cfRule type="containsText" dxfId="145" priority="157" operator="containsText" text="❌">
      <formula>NOT(ISERROR(SEARCH("❌",AG102)))</formula>
    </cfRule>
  </conditionalFormatting>
  <conditionalFormatting sqref="BI102 BI114:BI119">
    <cfRule type="cellIs" dxfId="144" priority="138" operator="equal">
      <formula>"Casi Seguro"</formula>
    </cfRule>
    <cfRule type="cellIs" dxfId="143" priority="139" operator="equal">
      <formula>"Probable"</formula>
    </cfRule>
    <cfRule type="cellIs" dxfId="142" priority="140" operator="equal">
      <formula>"Posible"</formula>
    </cfRule>
    <cfRule type="cellIs" dxfId="141" priority="141" operator="equal">
      <formula>"Improbable"</formula>
    </cfRule>
    <cfRule type="cellIs" dxfId="140" priority="142" operator="equal">
      <formula>"Rara vez"</formula>
    </cfRule>
  </conditionalFormatting>
  <conditionalFormatting sqref="BM98:BM108 BM114:BM119">
    <cfRule type="cellIs" dxfId="139" priority="149" operator="equal">
      <formula>"Extremo"</formula>
    </cfRule>
    <cfRule type="cellIs" dxfId="138" priority="150" operator="equal">
      <formula>"Extremo"</formula>
    </cfRule>
    <cfRule type="cellIs" dxfId="137" priority="151" operator="equal">
      <formula>"Alta"</formula>
    </cfRule>
  </conditionalFormatting>
  <conditionalFormatting sqref="AH98">
    <cfRule type="cellIs" dxfId="136" priority="132" operator="equal">
      <formula>"Catastrófico"</formula>
    </cfRule>
    <cfRule type="cellIs" dxfId="135" priority="133" operator="equal">
      <formula>"Mayor"</formula>
    </cfRule>
    <cfRule type="cellIs" dxfId="134" priority="134" operator="equal">
      <formula>"Moderado"</formula>
    </cfRule>
    <cfRule type="cellIs" dxfId="133" priority="135" operator="equal">
      <formula>"Menor"</formula>
    </cfRule>
    <cfRule type="cellIs" dxfId="132" priority="136" operator="equal">
      <formula>"Leve"</formula>
    </cfRule>
  </conditionalFormatting>
  <conditionalFormatting sqref="K98:K101">
    <cfRule type="cellIs" dxfId="131" priority="126" operator="equal">
      <formula>"Casi Seguro"</formula>
    </cfRule>
    <cfRule type="cellIs" dxfId="130" priority="127" operator="equal">
      <formula>"Probable"</formula>
    </cfRule>
    <cfRule type="cellIs" dxfId="129" priority="128" operator="equal">
      <formula>"Posible"</formula>
    </cfRule>
    <cfRule type="cellIs" dxfId="128" priority="129" operator="equal">
      <formula>"Rara vez"</formula>
    </cfRule>
    <cfRule type="cellIs" dxfId="127" priority="130" operator="equal">
      <formula>"Improbable"</formula>
    </cfRule>
    <cfRule type="cellIs" dxfId="126" priority="131" operator="equal">
      <formula>"Rara vez"</formula>
    </cfRule>
  </conditionalFormatting>
  <conditionalFormatting sqref="AG98:AG101">
    <cfRule type="containsText" dxfId="125" priority="137" operator="containsText" text="❌">
      <formula>NOT(ISERROR(SEARCH("❌",AG98)))</formula>
    </cfRule>
  </conditionalFormatting>
  <conditionalFormatting sqref="BI98:BI101">
    <cfRule type="cellIs" dxfId="124" priority="121" operator="equal">
      <formula>"Casi Seguro"</formula>
    </cfRule>
    <cfRule type="cellIs" dxfId="123" priority="122" operator="equal">
      <formula>"Probable"</formula>
    </cfRule>
    <cfRule type="cellIs" dxfId="122" priority="123" operator="equal">
      <formula>"Posible"</formula>
    </cfRule>
    <cfRule type="cellIs" dxfId="121" priority="124" operator="equal">
      <formula>"Improbable"</formula>
    </cfRule>
    <cfRule type="cellIs" dxfId="120" priority="125" operator="equal">
      <formula>"Rara vez"</formula>
    </cfRule>
  </conditionalFormatting>
  <conditionalFormatting sqref="BK98 BK102 BK105">
    <cfRule type="cellIs" dxfId="119" priority="116" operator="equal">
      <formula>"Catastrófico"</formula>
    </cfRule>
  </conditionalFormatting>
  <conditionalFormatting sqref="BK98 BK102 BK105">
    <cfRule type="cellIs" dxfId="118" priority="117" operator="equal">
      <formula>"Mayor"</formula>
    </cfRule>
  </conditionalFormatting>
  <conditionalFormatting sqref="BK98 BK102 BK105">
    <cfRule type="cellIs" dxfId="117" priority="118" operator="equal">
      <formula>"Moderado"</formula>
    </cfRule>
  </conditionalFormatting>
  <conditionalFormatting sqref="BK98 BK102 BK105">
    <cfRule type="cellIs" dxfId="116" priority="119" operator="equal">
      <formula>"Menor"</formula>
    </cfRule>
  </conditionalFormatting>
  <conditionalFormatting sqref="BK98 BK102 BK105">
    <cfRule type="cellIs" dxfId="115" priority="120" operator="equal">
      <formula>"Leve"</formula>
    </cfRule>
  </conditionalFormatting>
  <conditionalFormatting sqref="K105">
    <cfRule type="cellIs" dxfId="114" priority="110" operator="equal">
      <formula>"Casi Seguro"</formula>
    </cfRule>
    <cfRule type="cellIs" dxfId="113" priority="111" operator="equal">
      <formula>"Probable"</formula>
    </cfRule>
    <cfRule type="cellIs" dxfId="112" priority="112" operator="equal">
      <formula>"Posible"</formula>
    </cfRule>
    <cfRule type="cellIs" dxfId="111" priority="113" operator="equal">
      <formula>"Rara vez"</formula>
    </cfRule>
    <cfRule type="cellIs" dxfId="110" priority="114" operator="equal">
      <formula>"Improbable"</formula>
    </cfRule>
    <cfRule type="cellIs" dxfId="109" priority="115" operator="equal">
      <formula>"Rara vez"</formula>
    </cfRule>
  </conditionalFormatting>
  <conditionalFormatting sqref="AJ98 AJ102 AJ105">
    <cfRule type="cellIs" dxfId="108" priority="103" operator="equal">
      <formula>"Extremo"</formula>
    </cfRule>
  </conditionalFormatting>
  <conditionalFormatting sqref="AJ98 AJ102 AJ105">
    <cfRule type="cellIs" dxfId="107" priority="104" operator="equal">
      <formula>"Alto"</formula>
    </cfRule>
  </conditionalFormatting>
  <conditionalFormatting sqref="AJ98 AJ102 AJ105">
    <cfRule type="cellIs" dxfId="106" priority="105" operator="equal">
      <formula>"Moderado"</formula>
    </cfRule>
  </conditionalFormatting>
  <conditionalFormatting sqref="AJ98 AJ102 AJ105">
    <cfRule type="cellIs" dxfId="105" priority="106" operator="equal">
      <formula>"Bajo"</formula>
    </cfRule>
  </conditionalFormatting>
  <conditionalFormatting sqref="AJ98 AJ102 AJ105">
    <cfRule type="cellIs" dxfId="104" priority="107" operator="equal">
      <formula>"Moderada"</formula>
    </cfRule>
  </conditionalFormatting>
  <conditionalFormatting sqref="AJ98 AJ102 AJ105">
    <cfRule type="cellIs" dxfId="103" priority="108" operator="equal">
      <formula>"Alta"</formula>
    </cfRule>
  </conditionalFormatting>
  <conditionalFormatting sqref="AJ98 AJ102 AJ105">
    <cfRule type="cellIs" dxfId="102" priority="109" operator="equal">
      <formula>"Extrema"</formula>
    </cfRule>
  </conditionalFormatting>
  <conditionalFormatting sqref="BI105:BI108">
    <cfRule type="cellIs" dxfId="101" priority="98" operator="equal">
      <formula>"Casi Seguro"</formula>
    </cfRule>
    <cfRule type="cellIs" dxfId="100" priority="99" operator="equal">
      <formula>"Probable"</formula>
    </cfRule>
    <cfRule type="cellIs" dxfId="99" priority="100" operator="equal">
      <formula>"Posible"</formula>
    </cfRule>
    <cfRule type="cellIs" dxfId="98" priority="101" operator="equal">
      <formula>"Improbable"</formula>
    </cfRule>
    <cfRule type="cellIs" dxfId="97" priority="102" operator="equal">
      <formula>"Rara vez"</formula>
    </cfRule>
  </conditionalFormatting>
  <conditionalFormatting sqref="K109">
    <cfRule type="cellIs" dxfId="96" priority="79" operator="equal">
      <formula>"Muy Alta"</formula>
    </cfRule>
    <cfRule type="cellIs" dxfId="95" priority="80" operator="equal">
      <formula>"Alta"</formula>
    </cfRule>
    <cfRule type="cellIs" dxfId="94" priority="81" operator="equal">
      <formula>"Media"</formula>
    </cfRule>
    <cfRule type="cellIs" dxfId="93" priority="82" operator="equal">
      <formula>"Baja"</formula>
    </cfRule>
    <cfRule type="cellIs" dxfId="92" priority="83" operator="equal">
      <formula>"Muy Baja"</formula>
    </cfRule>
  </conditionalFormatting>
  <conditionalFormatting sqref="K109">
    <cfRule type="cellIs" dxfId="91" priority="60" operator="equal">
      <formula>"Casi Seguro"</formula>
    </cfRule>
    <cfRule type="cellIs" dxfId="90" priority="61" operator="equal">
      <formula>"Probable"</formula>
    </cfRule>
    <cfRule type="cellIs" dxfId="89" priority="62" operator="equal">
      <formula>"Posible"</formula>
    </cfRule>
    <cfRule type="cellIs" dxfId="88" priority="63" operator="equal">
      <formula>"Rara vez"</formula>
    </cfRule>
    <cfRule type="cellIs" dxfId="87" priority="64" operator="equal">
      <formula>"Improbable"</formula>
    </cfRule>
    <cfRule type="cellIs" dxfId="86" priority="65" operator="equal">
      <formula>"Rara vez"</formula>
    </cfRule>
  </conditionalFormatting>
  <conditionalFormatting sqref="AG109">
    <cfRule type="containsText" dxfId="85" priority="84" operator="containsText" text="❌">
      <formula>NOT(ISERROR(SEARCH("❌",AG109)))</formula>
    </cfRule>
  </conditionalFormatting>
  <conditionalFormatting sqref="AH109">
    <cfRule type="cellIs" dxfId="84" priority="74" operator="equal">
      <formula>"Catastrófico"</formula>
    </cfRule>
    <cfRule type="cellIs" dxfId="83" priority="75" operator="equal">
      <formula>"Mayor"</formula>
    </cfRule>
    <cfRule type="cellIs" dxfId="82" priority="76" operator="equal">
      <formula>"Moderado"</formula>
    </cfRule>
    <cfRule type="cellIs" dxfId="81" priority="77" operator="equal">
      <formula>"Menor"</formula>
    </cfRule>
    <cfRule type="cellIs" dxfId="80" priority="78" operator="equal">
      <formula>"Leve"</formula>
    </cfRule>
  </conditionalFormatting>
  <conditionalFormatting sqref="AJ109">
    <cfRule type="cellIs" dxfId="79" priority="94" operator="equal">
      <formula>"Extremo"</formula>
    </cfRule>
    <cfRule type="cellIs" dxfId="78" priority="95" operator="equal">
      <formula>"Alto"</formula>
    </cfRule>
    <cfRule type="cellIs" dxfId="77" priority="96" operator="equal">
      <formula>"Moderado"</formula>
    </cfRule>
    <cfRule type="cellIs" dxfId="76" priority="97" operator="equal">
      <formula>"Bajo"</formula>
    </cfRule>
  </conditionalFormatting>
  <conditionalFormatting sqref="AJ109">
    <cfRule type="cellIs" dxfId="75" priority="52" operator="equal">
      <formula>"Moderada"</formula>
    </cfRule>
    <cfRule type="cellIs" dxfId="74" priority="53" operator="equal">
      <formula>"Alta"</formula>
    </cfRule>
    <cfRule type="cellIs" dxfId="73" priority="54" operator="equal">
      <formula>"Extrema"</formula>
    </cfRule>
  </conditionalFormatting>
  <conditionalFormatting sqref="BH113">
    <cfRule type="cellIs" dxfId="72" priority="43" operator="equal">
      <formula>"Muy Alta"</formula>
    </cfRule>
    <cfRule type="cellIs" dxfId="71" priority="44" operator="equal">
      <formula>"Alta"</formula>
    </cfRule>
    <cfRule type="cellIs" dxfId="70" priority="45" operator="equal">
      <formula>"Media"</formula>
    </cfRule>
    <cfRule type="cellIs" dxfId="69" priority="46" operator="equal">
      <formula>"Baja"</formula>
    </cfRule>
    <cfRule type="cellIs" dxfId="68" priority="47" operator="equal">
      <formula>"Muy Baja"</formula>
    </cfRule>
  </conditionalFormatting>
  <conditionalFormatting sqref="BI109">
    <cfRule type="cellIs" dxfId="67" priority="69" operator="equal">
      <formula>"Catastrófico"</formula>
    </cfRule>
    <cfRule type="cellIs" dxfId="66" priority="70" operator="equal">
      <formula>"Mayor"</formula>
    </cfRule>
    <cfRule type="cellIs" dxfId="65" priority="71" operator="equal">
      <formula>"Moderado"</formula>
    </cfRule>
    <cfRule type="cellIs" dxfId="64" priority="72" operator="equal">
      <formula>"Menor"</formula>
    </cfRule>
    <cfRule type="cellIs" dxfId="63" priority="73" operator="equal">
      <formula>"Leve"</formula>
    </cfRule>
  </conditionalFormatting>
  <conditionalFormatting sqref="BI109:BI112">
    <cfRule type="cellIs" dxfId="62" priority="55" operator="equal">
      <formula>"Casi Seguro"</formula>
    </cfRule>
    <cfRule type="cellIs" dxfId="61" priority="56" operator="equal">
      <formula>"Probable"</formula>
    </cfRule>
    <cfRule type="cellIs" dxfId="60" priority="57" operator="equal">
      <formula>"Posible"</formula>
    </cfRule>
    <cfRule type="cellIs" dxfId="59" priority="58" operator="equal">
      <formula>"Improbable"</formula>
    </cfRule>
    <cfRule type="cellIs" dxfId="58" priority="59" operator="equal">
      <formula>"Rara vez"</formula>
    </cfRule>
  </conditionalFormatting>
  <conditionalFormatting sqref="BK109">
    <cfRule type="cellIs" dxfId="57" priority="89" operator="equal">
      <formula>"Catastrófico"</formula>
    </cfRule>
    <cfRule type="cellIs" dxfId="56" priority="90" operator="equal">
      <formula>"Mayor"</formula>
    </cfRule>
    <cfRule type="cellIs" dxfId="55" priority="91" operator="equal">
      <formula>"Moderado"</formula>
    </cfRule>
    <cfRule type="cellIs" dxfId="54" priority="92" operator="equal">
      <formula>"Menor"</formula>
    </cfRule>
    <cfRule type="cellIs" dxfId="53" priority="93" operator="equal">
      <formula>"Leve"</formula>
    </cfRule>
  </conditionalFormatting>
  <conditionalFormatting sqref="BM109">
    <cfRule type="cellIs" dxfId="52" priority="85" operator="equal">
      <formula>"Extremo"</formula>
    </cfRule>
    <cfRule type="cellIs" dxfId="51" priority="86" operator="equal">
      <formula>"Alto"</formula>
    </cfRule>
    <cfRule type="cellIs" dxfId="50" priority="87" operator="equal">
      <formula>"Moderado"</formula>
    </cfRule>
    <cfRule type="cellIs" dxfId="49" priority="88" operator="equal">
      <formula>"Bajo"</formula>
    </cfRule>
  </conditionalFormatting>
  <conditionalFormatting sqref="BM109:BM112">
    <cfRule type="cellIs" dxfId="48" priority="66" operator="equal">
      <formula>"Extremo"</formula>
    </cfRule>
    <cfRule type="cellIs" dxfId="47" priority="67" operator="equal">
      <formula>"Extremo"</formula>
    </cfRule>
    <cfRule type="cellIs" dxfId="46" priority="68" operator="equal">
      <formula>"Alta"</formula>
    </cfRule>
  </conditionalFormatting>
  <conditionalFormatting sqref="K113">
    <cfRule type="cellIs" dxfId="45" priority="28" operator="equal">
      <formula>"Muy Alta"</formula>
    </cfRule>
    <cfRule type="cellIs" dxfId="44" priority="29" operator="equal">
      <formula>"Alta"</formula>
    </cfRule>
    <cfRule type="cellIs" dxfId="43" priority="30" operator="equal">
      <formula>"Media"</formula>
    </cfRule>
    <cfRule type="cellIs" dxfId="42" priority="31" operator="equal">
      <formula>"Baja"</formula>
    </cfRule>
    <cfRule type="cellIs" dxfId="41" priority="32" operator="equal">
      <formula>"Muy Baja"</formula>
    </cfRule>
  </conditionalFormatting>
  <conditionalFormatting sqref="K113">
    <cfRule type="cellIs" dxfId="40" priority="9" operator="equal">
      <formula>"Casi Seguro"</formula>
    </cfRule>
    <cfRule type="cellIs" dxfId="39" priority="10" operator="equal">
      <formula>"Probable"</formula>
    </cfRule>
    <cfRule type="cellIs" dxfId="38" priority="11" operator="equal">
      <formula>"Posible"</formula>
    </cfRule>
    <cfRule type="cellIs" dxfId="37" priority="12" operator="equal">
      <formula>"Rara vez"</formula>
    </cfRule>
    <cfRule type="cellIs" dxfId="36" priority="13" operator="equal">
      <formula>"Improbable"</formula>
    </cfRule>
    <cfRule type="cellIs" dxfId="35" priority="14" operator="equal">
      <formula>"Rara vez"</formula>
    </cfRule>
  </conditionalFormatting>
  <conditionalFormatting sqref="AG113">
    <cfRule type="containsText" dxfId="34" priority="33" operator="containsText" text="❌">
      <formula>NOT(ISERROR(SEARCH("❌",AG113)))</formula>
    </cfRule>
  </conditionalFormatting>
  <conditionalFormatting sqref="AH113">
    <cfRule type="cellIs" dxfId="33" priority="23" operator="equal">
      <formula>"Catastrófico"</formula>
    </cfRule>
    <cfRule type="cellIs" dxfId="32" priority="24" operator="equal">
      <formula>"Mayor"</formula>
    </cfRule>
    <cfRule type="cellIs" dxfId="31" priority="25" operator="equal">
      <formula>"Moderado"</formula>
    </cfRule>
    <cfRule type="cellIs" dxfId="30" priority="26" operator="equal">
      <formula>"Menor"</formula>
    </cfRule>
    <cfRule type="cellIs" dxfId="29" priority="27" operator="equal">
      <formula>"Leve"</formula>
    </cfRule>
  </conditionalFormatting>
  <conditionalFormatting sqref="AJ113">
    <cfRule type="cellIs" dxfId="28" priority="48" operator="equal">
      <formula>"Extremo"</formula>
    </cfRule>
    <cfRule type="cellIs" dxfId="27" priority="49" operator="equal">
      <formula>"Alto"</formula>
    </cfRule>
    <cfRule type="cellIs" dxfId="26" priority="50" operator="equal">
      <formula>"Moderado"</formula>
    </cfRule>
    <cfRule type="cellIs" dxfId="25" priority="51" operator="equal">
      <formula>"Bajo"</formula>
    </cfRule>
  </conditionalFormatting>
  <conditionalFormatting sqref="AJ113">
    <cfRule type="cellIs" dxfId="24" priority="1" operator="equal">
      <formula>"Moderada"</formula>
    </cfRule>
    <cfRule type="cellIs" dxfId="23" priority="2" operator="equal">
      <formula>"Alta"</formula>
    </cfRule>
    <cfRule type="cellIs" dxfId="22" priority="3" operator="equal">
      <formula>"Extrema"</formula>
    </cfRule>
  </conditionalFormatting>
  <conditionalFormatting sqref="BI113">
    <cfRule type="cellIs" dxfId="21" priority="18" operator="equal">
      <formula>"Catastrófico"</formula>
    </cfRule>
    <cfRule type="cellIs" dxfId="20" priority="19" operator="equal">
      <formula>"Mayor"</formula>
    </cfRule>
    <cfRule type="cellIs" dxfId="19" priority="20" operator="equal">
      <formula>"Moderado"</formula>
    </cfRule>
    <cfRule type="cellIs" dxfId="18" priority="21" operator="equal">
      <formula>"Menor"</formula>
    </cfRule>
    <cfRule type="cellIs" dxfId="17" priority="22" operator="equal">
      <formula>"Leve"</formula>
    </cfRule>
  </conditionalFormatting>
  <conditionalFormatting sqref="BI113">
    <cfRule type="cellIs" dxfId="16" priority="4" operator="equal">
      <formula>"Casi Seguro"</formula>
    </cfRule>
    <cfRule type="cellIs" dxfId="15" priority="5" operator="equal">
      <formula>"Probable"</formula>
    </cfRule>
    <cfRule type="cellIs" dxfId="14" priority="6" operator="equal">
      <formula>"Posible"</formula>
    </cfRule>
    <cfRule type="cellIs" dxfId="13" priority="7" operator="equal">
      <formula>"Improbable"</formula>
    </cfRule>
    <cfRule type="cellIs" dxfId="12" priority="8" operator="equal">
      <formula>"Rara vez"</formula>
    </cfRule>
  </conditionalFormatting>
  <conditionalFormatting sqref="BK113">
    <cfRule type="cellIs" dxfId="11" priority="38" operator="equal">
      <formula>"Catastrófico"</formula>
    </cfRule>
    <cfRule type="cellIs" dxfId="10" priority="39" operator="equal">
      <formula>"Mayor"</formula>
    </cfRule>
    <cfRule type="cellIs" dxfId="9" priority="40" operator="equal">
      <formula>"Moderado"</formula>
    </cfRule>
    <cfRule type="cellIs" dxfId="8" priority="41" operator="equal">
      <formula>"Menor"</formula>
    </cfRule>
    <cfRule type="cellIs" dxfId="7" priority="42" operator="equal">
      <formula>"Leve"</formula>
    </cfRule>
  </conditionalFormatting>
  <conditionalFormatting sqref="BM113">
    <cfRule type="cellIs" dxfId="6" priority="34" operator="equal">
      <formula>"Extremo"</formula>
    </cfRule>
    <cfRule type="cellIs" dxfId="5" priority="35" operator="equal">
      <formula>"Alto"</formula>
    </cfRule>
    <cfRule type="cellIs" dxfId="4" priority="36" operator="equal">
      <formula>"Moderado"</formula>
    </cfRule>
    <cfRule type="cellIs" dxfId="3" priority="37" operator="equal">
      <formula>"Bajo"</formula>
    </cfRule>
  </conditionalFormatting>
  <conditionalFormatting sqref="BM113">
    <cfRule type="cellIs" dxfId="2" priority="15" operator="equal">
      <formula>"Extremo"</formula>
    </cfRule>
    <cfRule type="cellIs" dxfId="1" priority="16" operator="equal">
      <formula>"Extremo"</formula>
    </cfRule>
    <cfRule type="cellIs" dxfId="0" priority="17" operator="equal">
      <formula>"Alta"</formula>
    </cfRule>
  </conditionalFormatting>
  <dataValidations count="3">
    <dataValidation type="list" allowBlank="1" showErrorMessage="1" sqref="M9:AE9 M61:AE61 M15:AE15 M18:AE18 M22:AE22 M25:AE25 M31:AE31 M40:AE40 M51:AE51 M65:AE65 M12:AE12 M72:AE74 M77:AE77 M82:AE82 M87:AE87 M58:AE58 M93:AE94 M35:AE35">
      <formula1>"si,no"</formula1>
    </dataValidation>
    <dataValidation allowBlank="1" showInputMessage="1" sqref="BP58 BP60"/>
    <dataValidation type="list" allowBlank="1" showInputMessage="1" showErrorMessage="1" sqref="M88:AE92 M67:AE71 M98:AE109 M113:AE119">
      <formula1>"si,no"</formula1>
    </dataValidation>
  </dataValidations>
  <pageMargins left="0.7" right="0.7" top="0.75" bottom="0.75" header="0" footer="0"/>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showGridLines="0" topLeftCell="A30" zoomScale="50" zoomScaleNormal="50" workbookViewId="0">
      <selection activeCell="A36" sqref="A36"/>
    </sheetView>
  </sheetViews>
  <sheetFormatPr baseColWidth="10" defaultColWidth="12.625" defaultRowHeight="15" customHeight="1"/>
  <cols>
    <col min="1" max="1" width="10.25" style="266" customWidth="1"/>
    <col min="2" max="2" width="39.75" style="266" customWidth="1"/>
    <col min="3" max="3" width="22.875" style="266" customWidth="1"/>
    <col min="4" max="4" width="18.25" style="266" customWidth="1"/>
    <col min="5" max="5" width="8" style="266" customWidth="1"/>
    <col min="6" max="6" width="4.25" style="266" customWidth="1"/>
    <col min="7" max="7" width="32.25" style="266" customWidth="1"/>
    <col min="8" max="8" width="9.375" style="266" customWidth="1"/>
    <col min="9" max="9" width="26.625" style="266" customWidth="1"/>
    <col min="10" max="10" width="30.625" style="266" customWidth="1"/>
    <col min="11" max="11" width="9.375" style="293" customWidth="1"/>
    <col min="12" max="12" width="12" style="293" bestFit="1" customWidth="1"/>
    <col min="13" max="13" width="18.125" style="266" customWidth="1"/>
    <col min="14" max="14" width="26.875" style="266" customWidth="1"/>
    <col min="15" max="15" width="25.375" style="268" customWidth="1"/>
    <col min="16" max="16" width="21.125" style="268" customWidth="1"/>
    <col min="17" max="18" width="16.75" style="266" customWidth="1"/>
    <col min="19" max="35" width="9.375" style="266" customWidth="1"/>
    <col min="36" max="16384" width="12.625" style="266"/>
  </cols>
  <sheetData>
    <row r="1" spans="1:35" ht="21" thickBot="1">
      <c r="A1" s="265"/>
    </row>
    <row r="2" spans="1:35" ht="21" thickBot="1">
      <c r="A2" s="495"/>
      <c r="B2" s="496"/>
      <c r="C2" s="495" t="s">
        <v>657</v>
      </c>
      <c r="D2" s="501"/>
      <c r="E2" s="501"/>
      <c r="F2" s="501"/>
      <c r="G2" s="501"/>
      <c r="H2" s="501"/>
      <c r="I2" s="501"/>
      <c r="J2" s="501"/>
      <c r="K2" s="501"/>
      <c r="L2" s="501"/>
      <c r="M2" s="489" t="s">
        <v>714</v>
      </c>
      <c r="N2" s="490"/>
      <c r="O2" s="491"/>
      <c r="P2" s="267"/>
    </row>
    <row r="3" spans="1:35" ht="15" customHeight="1" thickBot="1">
      <c r="A3" s="497"/>
      <c r="B3" s="498"/>
      <c r="C3" s="499"/>
      <c r="D3" s="502"/>
      <c r="E3" s="502"/>
      <c r="F3" s="502"/>
      <c r="G3" s="502"/>
      <c r="H3" s="502"/>
      <c r="I3" s="502"/>
      <c r="J3" s="502"/>
      <c r="K3" s="502"/>
      <c r="L3" s="502"/>
      <c r="M3" s="492" t="s">
        <v>715</v>
      </c>
      <c r="N3" s="493"/>
      <c r="O3" s="494"/>
      <c r="P3" s="267"/>
    </row>
    <row r="4" spans="1:35" ht="18" customHeight="1">
      <c r="A4" s="497"/>
      <c r="B4" s="498"/>
      <c r="C4" s="510" t="s">
        <v>702</v>
      </c>
      <c r="D4" s="511"/>
      <c r="E4" s="511"/>
      <c r="F4" s="511"/>
      <c r="G4" s="511"/>
      <c r="H4" s="511"/>
      <c r="I4" s="511"/>
      <c r="J4" s="511"/>
      <c r="K4" s="511"/>
      <c r="L4" s="504"/>
      <c r="M4" s="505" t="s">
        <v>713</v>
      </c>
      <c r="N4" s="501"/>
      <c r="O4" s="506"/>
      <c r="P4" s="267"/>
    </row>
    <row r="5" spans="1:35" ht="15" customHeight="1" thickBot="1">
      <c r="A5" s="499"/>
      <c r="B5" s="500"/>
      <c r="C5" s="499"/>
      <c r="D5" s="502"/>
      <c r="E5" s="502"/>
      <c r="F5" s="502"/>
      <c r="G5" s="502"/>
      <c r="H5" s="502"/>
      <c r="I5" s="502"/>
      <c r="J5" s="502"/>
      <c r="K5" s="502"/>
      <c r="L5" s="502"/>
      <c r="M5" s="507"/>
      <c r="N5" s="508"/>
      <c r="O5" s="509"/>
      <c r="P5" s="267"/>
    </row>
    <row r="6" spans="1:35" ht="20.25">
      <c r="A6" s="294"/>
      <c r="B6" s="268"/>
      <c r="C6" s="268"/>
      <c r="D6" s="268"/>
      <c r="E6" s="268"/>
      <c r="F6" s="268"/>
      <c r="G6" s="268"/>
      <c r="H6" s="268"/>
      <c r="I6" s="268"/>
      <c r="J6" s="268"/>
      <c r="K6" s="295"/>
      <c r="L6" s="295"/>
      <c r="M6" s="296"/>
      <c r="N6" s="503"/>
      <c r="O6" s="504"/>
      <c r="P6" s="267"/>
      <c r="S6" s="297"/>
      <c r="T6" s="297"/>
      <c r="U6" s="297"/>
      <c r="V6" s="297"/>
      <c r="W6" s="297"/>
      <c r="X6" s="297"/>
      <c r="Y6" s="297"/>
      <c r="Z6" s="297"/>
      <c r="AA6" s="297"/>
      <c r="AB6" s="297"/>
      <c r="AC6" s="297"/>
      <c r="AD6" s="297"/>
      <c r="AE6" s="297"/>
      <c r="AF6" s="297"/>
      <c r="AG6" s="297"/>
      <c r="AH6" s="297"/>
      <c r="AI6" s="297"/>
    </row>
    <row r="7" spans="1:35" ht="10.5" customHeight="1">
      <c r="A7" s="298"/>
      <c r="B7" s="299"/>
      <c r="C7" s="299"/>
      <c r="D7" s="299"/>
      <c r="E7" s="299"/>
      <c r="F7" s="300"/>
      <c r="G7" s="300"/>
      <c r="H7" s="300"/>
      <c r="I7" s="300"/>
      <c r="J7" s="300"/>
      <c r="K7" s="294"/>
      <c r="L7" s="294"/>
      <c r="M7" s="300"/>
      <c r="N7" s="522"/>
      <c r="O7" s="504"/>
      <c r="P7" s="267"/>
    </row>
    <row r="8" spans="1:35" ht="19.5" customHeight="1">
      <c r="A8" s="515" t="s">
        <v>701</v>
      </c>
      <c r="B8" s="516"/>
      <c r="C8" s="516"/>
      <c r="D8" s="516"/>
      <c r="E8" s="516"/>
      <c r="F8" s="516"/>
      <c r="G8" s="516"/>
      <c r="H8" s="516"/>
      <c r="I8" s="516"/>
      <c r="J8" s="516"/>
      <c r="K8" s="516"/>
      <c r="L8" s="516"/>
      <c r="M8" s="516"/>
      <c r="N8" s="516"/>
      <c r="O8" s="516"/>
      <c r="P8" s="267"/>
    </row>
    <row r="9" spans="1:35" ht="21" thickBot="1">
      <c r="A9" s="514" t="s">
        <v>690</v>
      </c>
      <c r="B9" s="504"/>
      <c r="C9" s="504"/>
      <c r="D9" s="504"/>
      <c r="E9" s="504"/>
      <c r="F9" s="504"/>
      <c r="G9" s="504"/>
      <c r="H9" s="504"/>
      <c r="I9" s="504"/>
      <c r="J9" s="504"/>
      <c r="K9" s="504"/>
      <c r="L9" s="504"/>
      <c r="M9" s="504"/>
      <c r="N9" s="504"/>
      <c r="O9" s="267"/>
      <c r="P9" s="267"/>
    </row>
    <row r="10" spans="1:35" ht="21" thickBot="1">
      <c r="A10" s="512" t="s">
        <v>700</v>
      </c>
      <c r="B10" s="504"/>
      <c r="C10" s="504"/>
      <c r="D10" s="504"/>
      <c r="E10" s="517" t="s">
        <v>699</v>
      </c>
      <c r="F10" s="493"/>
      <c r="G10" s="493"/>
      <c r="H10" s="493"/>
      <c r="I10" s="518"/>
      <c r="J10" s="269"/>
      <c r="K10" s="301"/>
      <c r="L10" s="301"/>
      <c r="M10" s="269"/>
      <c r="N10" s="269"/>
    </row>
    <row r="11" spans="1:35" ht="13.5" customHeight="1" thickBot="1">
      <c r="A11" s="269"/>
      <c r="B11" s="269"/>
      <c r="C11" s="269"/>
      <c r="D11" s="269"/>
      <c r="E11" s="269"/>
      <c r="F11" s="269"/>
      <c r="G11" s="269"/>
      <c r="H11" s="269"/>
      <c r="I11" s="269"/>
      <c r="J11" s="269"/>
      <c r="K11" s="301"/>
      <c r="L11" s="301"/>
      <c r="M11" s="519" t="s">
        <v>698</v>
      </c>
      <c r="N11" s="501"/>
      <c r="O11" s="496"/>
    </row>
    <row r="12" spans="1:35" ht="13.5" customHeight="1" thickBot="1">
      <c r="A12" s="512" t="s">
        <v>697</v>
      </c>
      <c r="B12" s="504"/>
      <c r="C12" s="504"/>
      <c r="D12" s="504"/>
      <c r="E12" s="513" t="s">
        <v>696</v>
      </c>
      <c r="F12" s="501"/>
      <c r="G12" s="501"/>
      <c r="H12" s="501"/>
      <c r="I12" s="496"/>
      <c r="J12" s="269"/>
      <c r="K12" s="301"/>
      <c r="L12" s="301"/>
      <c r="M12" s="499"/>
      <c r="N12" s="502"/>
      <c r="O12" s="500"/>
    </row>
    <row r="13" spans="1:35" ht="21" thickBot="1">
      <c r="A13" s="504"/>
      <c r="B13" s="504"/>
      <c r="C13" s="504"/>
      <c r="D13" s="504"/>
      <c r="E13" s="499"/>
      <c r="F13" s="502"/>
      <c r="G13" s="502"/>
      <c r="H13" s="502"/>
      <c r="I13" s="500"/>
      <c r="J13" s="269"/>
      <c r="K13" s="301"/>
      <c r="L13" s="301"/>
      <c r="M13" s="269"/>
      <c r="N13" s="269"/>
    </row>
    <row r="14" spans="1:35" ht="13.5" customHeight="1" thickBot="1">
      <c r="A14" s="269"/>
      <c r="B14" s="269"/>
      <c r="C14" s="269"/>
      <c r="D14" s="269"/>
      <c r="E14" s="269"/>
      <c r="F14" s="269"/>
      <c r="G14" s="269"/>
      <c r="H14" s="269"/>
      <c r="I14" s="269"/>
      <c r="J14" s="269"/>
      <c r="K14" s="520" t="s">
        <v>695</v>
      </c>
      <c r="L14" s="521"/>
      <c r="M14" s="519">
        <v>2024</v>
      </c>
      <c r="N14" s="501"/>
      <c r="O14" s="496"/>
    </row>
    <row r="15" spans="1:35" ht="15.75" customHeight="1" thickBot="1">
      <c r="A15" s="512" t="s">
        <v>694</v>
      </c>
      <c r="B15" s="504"/>
      <c r="C15" s="504"/>
      <c r="D15" s="504"/>
      <c r="E15" s="513" t="s">
        <v>693</v>
      </c>
      <c r="F15" s="501"/>
      <c r="G15" s="501"/>
      <c r="H15" s="501"/>
      <c r="I15" s="496"/>
      <c r="J15" s="269"/>
      <c r="K15" s="520"/>
      <c r="L15" s="521"/>
      <c r="M15" s="499"/>
      <c r="N15" s="502"/>
      <c r="O15" s="500"/>
    </row>
    <row r="16" spans="1:35" ht="20.25">
      <c r="A16" s="504"/>
      <c r="B16" s="511"/>
      <c r="C16" s="511"/>
      <c r="D16" s="504"/>
      <c r="E16" s="497"/>
      <c r="F16" s="511"/>
      <c r="G16" s="511"/>
      <c r="H16" s="511"/>
      <c r="I16" s="498"/>
      <c r="J16" s="269"/>
      <c r="K16" s="301"/>
      <c r="L16" s="301"/>
      <c r="M16" s="269"/>
      <c r="N16" s="269"/>
    </row>
    <row r="17" spans="1:16" ht="21" thickBot="1">
      <c r="A17" s="504"/>
      <c r="B17" s="504"/>
      <c r="C17" s="504"/>
      <c r="D17" s="504"/>
      <c r="E17" s="499"/>
      <c r="F17" s="502"/>
      <c r="G17" s="502"/>
      <c r="H17" s="502"/>
      <c r="I17" s="500"/>
      <c r="J17" s="269"/>
      <c r="K17" s="301"/>
      <c r="L17" s="301"/>
      <c r="M17" s="514"/>
      <c r="N17" s="504"/>
    </row>
    <row r="18" spans="1:16" ht="21" thickBot="1">
      <c r="A18" s="269"/>
      <c r="B18" s="269"/>
      <c r="C18" s="269"/>
      <c r="D18" s="269"/>
      <c r="E18" s="269"/>
      <c r="F18" s="269"/>
      <c r="G18" s="269"/>
      <c r="H18" s="269"/>
      <c r="I18" s="269"/>
      <c r="J18" s="269"/>
      <c r="K18" s="301"/>
      <c r="L18" s="301"/>
      <c r="M18" s="504"/>
      <c r="N18" s="504"/>
    </row>
    <row r="19" spans="1:16" ht="20.25">
      <c r="A19" s="512" t="s">
        <v>692</v>
      </c>
      <c r="B19" s="504"/>
      <c r="C19" s="504"/>
      <c r="D19" s="504"/>
      <c r="E19" s="513" t="s">
        <v>691</v>
      </c>
      <c r="F19" s="501"/>
      <c r="G19" s="501"/>
      <c r="H19" s="501"/>
      <c r="I19" s="496"/>
      <c r="J19" s="269"/>
      <c r="K19" s="301"/>
      <c r="L19" s="301"/>
      <c r="M19" s="504"/>
      <c r="N19" s="504"/>
    </row>
    <row r="20" spans="1:16" ht="21" thickBot="1">
      <c r="A20" s="504"/>
      <c r="B20" s="504"/>
      <c r="C20" s="504"/>
      <c r="D20" s="504"/>
      <c r="E20" s="499"/>
      <c r="F20" s="502"/>
      <c r="G20" s="502"/>
      <c r="H20" s="502"/>
      <c r="I20" s="500"/>
      <c r="J20" s="269"/>
      <c r="K20" s="301"/>
      <c r="L20" s="301"/>
      <c r="M20" s="269"/>
      <c r="N20" s="269"/>
    </row>
    <row r="21" spans="1:16" ht="15.75" customHeight="1">
      <c r="A21" s="528" t="s">
        <v>690</v>
      </c>
      <c r="B21" s="504"/>
      <c r="C21" s="504"/>
      <c r="D21" s="504"/>
      <c r="E21" s="504"/>
      <c r="F21" s="504"/>
      <c r="G21" s="504"/>
      <c r="H21" s="504"/>
      <c r="I21" s="504"/>
      <c r="J21" s="504"/>
      <c r="K21" s="504"/>
      <c r="L21" s="504"/>
      <c r="M21" s="504"/>
      <c r="N21" s="504"/>
    </row>
    <row r="22" spans="1:16" ht="26.25" customHeight="1" thickBot="1">
      <c r="A22" s="515" t="s">
        <v>712</v>
      </c>
      <c r="B22" s="516"/>
      <c r="C22" s="516"/>
      <c r="D22" s="516"/>
      <c r="E22" s="516"/>
      <c r="F22" s="516"/>
      <c r="G22" s="516"/>
      <c r="H22" s="516"/>
      <c r="I22" s="516"/>
      <c r="J22" s="516"/>
      <c r="K22" s="516"/>
      <c r="L22" s="516"/>
      <c r="M22" s="516"/>
      <c r="N22" s="516"/>
      <c r="O22" s="516"/>
      <c r="P22" s="527"/>
    </row>
    <row r="23" spans="1:16" ht="21" customHeight="1" thickBot="1">
      <c r="A23" s="526" t="s">
        <v>689</v>
      </c>
      <c r="B23" s="493"/>
      <c r="C23" s="493"/>
      <c r="D23" s="493"/>
      <c r="E23" s="493"/>
      <c r="F23" s="493"/>
      <c r="G23" s="493"/>
      <c r="H23" s="493"/>
      <c r="I23" s="493"/>
      <c r="J23" s="493"/>
      <c r="K23" s="493"/>
      <c r="L23" s="493"/>
      <c r="M23" s="493"/>
      <c r="N23" s="493"/>
      <c r="O23" s="493"/>
      <c r="P23" s="302"/>
    </row>
    <row r="24" spans="1:16" ht="132" customHeight="1" thickBot="1">
      <c r="A24" s="270" t="s">
        <v>688</v>
      </c>
      <c r="B24" s="270" t="s">
        <v>687</v>
      </c>
      <c r="C24" s="271" t="s">
        <v>686</v>
      </c>
      <c r="D24" s="523" t="s">
        <v>685</v>
      </c>
      <c r="E24" s="524"/>
      <c r="F24" s="525"/>
      <c r="G24" s="271" t="s">
        <v>684</v>
      </c>
      <c r="H24" s="523" t="s">
        <v>683</v>
      </c>
      <c r="I24" s="525"/>
      <c r="J24" s="271" t="s">
        <v>682</v>
      </c>
      <c r="K24" s="523" t="s">
        <v>681</v>
      </c>
      <c r="L24" s="525"/>
      <c r="M24" s="271" t="s">
        <v>3</v>
      </c>
      <c r="N24" s="272" t="s">
        <v>738</v>
      </c>
      <c r="O24" s="273" t="s">
        <v>680</v>
      </c>
      <c r="P24" s="273" t="s">
        <v>679</v>
      </c>
    </row>
    <row r="25" spans="1:16" ht="105" customHeight="1" thickBot="1">
      <c r="A25" s="274">
        <v>15225</v>
      </c>
      <c r="B25" s="275" t="s">
        <v>722</v>
      </c>
      <c r="C25" s="276" t="s">
        <v>723</v>
      </c>
      <c r="D25" s="484" t="s">
        <v>724</v>
      </c>
      <c r="E25" s="485"/>
      <c r="F25" s="486"/>
      <c r="G25" s="277" t="s">
        <v>725</v>
      </c>
      <c r="H25" s="487" t="s">
        <v>707</v>
      </c>
      <c r="I25" s="488"/>
      <c r="J25" s="278" t="s">
        <v>726</v>
      </c>
      <c r="K25" s="484" t="s">
        <v>57</v>
      </c>
      <c r="L25" s="486"/>
      <c r="M25" s="279">
        <v>45323</v>
      </c>
      <c r="N25" s="279">
        <v>45626</v>
      </c>
      <c r="O25" s="276"/>
      <c r="P25" s="280"/>
    </row>
    <row r="26" spans="1:16" ht="87.75" customHeight="1" thickBot="1">
      <c r="A26" s="274">
        <v>16814</v>
      </c>
      <c r="B26" s="275" t="s">
        <v>727</v>
      </c>
      <c r="C26" s="276" t="s">
        <v>723</v>
      </c>
      <c r="D26" s="484" t="s">
        <v>673</v>
      </c>
      <c r="E26" s="485"/>
      <c r="F26" s="486"/>
      <c r="G26" s="277" t="s">
        <v>725</v>
      </c>
      <c r="H26" s="487" t="s">
        <v>707</v>
      </c>
      <c r="I26" s="488"/>
      <c r="J26" s="278" t="s">
        <v>726</v>
      </c>
      <c r="K26" s="484" t="s">
        <v>57</v>
      </c>
      <c r="L26" s="486"/>
      <c r="M26" s="279">
        <v>45323</v>
      </c>
      <c r="N26" s="279">
        <v>45626</v>
      </c>
      <c r="O26" s="276"/>
      <c r="P26" s="280"/>
    </row>
    <row r="27" spans="1:16" ht="97.5" customHeight="1" thickBot="1">
      <c r="A27" s="274">
        <v>59024</v>
      </c>
      <c r="B27" s="275" t="s">
        <v>728</v>
      </c>
      <c r="C27" s="276" t="s">
        <v>723</v>
      </c>
      <c r="D27" s="484" t="s">
        <v>724</v>
      </c>
      <c r="E27" s="485"/>
      <c r="F27" s="486"/>
      <c r="G27" s="277" t="s">
        <v>725</v>
      </c>
      <c r="H27" s="487" t="s">
        <v>707</v>
      </c>
      <c r="I27" s="488"/>
      <c r="J27" s="278" t="s">
        <v>726</v>
      </c>
      <c r="K27" s="484" t="s">
        <v>57</v>
      </c>
      <c r="L27" s="486"/>
      <c r="M27" s="279">
        <v>45323</v>
      </c>
      <c r="N27" s="279">
        <v>45626</v>
      </c>
      <c r="O27" s="276"/>
      <c r="P27" s="280"/>
    </row>
    <row r="28" spans="1:16" ht="60.75" customHeight="1" thickBot="1">
      <c r="A28" s="281">
        <v>15321</v>
      </c>
      <c r="B28" s="282" t="s">
        <v>729</v>
      </c>
      <c r="C28" s="276" t="s">
        <v>723</v>
      </c>
      <c r="D28" s="484" t="s">
        <v>730</v>
      </c>
      <c r="E28" s="485"/>
      <c r="F28" s="486"/>
      <c r="G28" s="283" t="s">
        <v>731</v>
      </c>
      <c r="H28" s="487" t="s">
        <v>732</v>
      </c>
      <c r="I28" s="488"/>
      <c r="J28" s="278" t="s">
        <v>733</v>
      </c>
      <c r="K28" s="484" t="s">
        <v>57</v>
      </c>
      <c r="L28" s="486"/>
      <c r="M28" s="279">
        <v>45323</v>
      </c>
      <c r="N28" s="279">
        <v>45412</v>
      </c>
      <c r="O28" s="276"/>
      <c r="P28" s="280"/>
    </row>
    <row r="29" spans="1:16" ht="84" customHeight="1" thickBot="1">
      <c r="A29" s="281">
        <v>15321</v>
      </c>
      <c r="B29" s="282" t="s">
        <v>729</v>
      </c>
      <c r="C29" s="276" t="s">
        <v>723</v>
      </c>
      <c r="D29" s="484" t="s">
        <v>734</v>
      </c>
      <c r="E29" s="485"/>
      <c r="F29" s="486"/>
      <c r="G29" s="283" t="s">
        <v>735</v>
      </c>
      <c r="H29" s="487" t="s">
        <v>736</v>
      </c>
      <c r="I29" s="488"/>
      <c r="J29" s="278" t="s">
        <v>733</v>
      </c>
      <c r="K29" s="484" t="s">
        <v>57</v>
      </c>
      <c r="L29" s="486"/>
      <c r="M29" s="279">
        <v>45323</v>
      </c>
      <c r="N29" s="279">
        <v>45412</v>
      </c>
      <c r="O29" s="276"/>
      <c r="P29" s="280"/>
    </row>
    <row r="30" spans="1:16" ht="100.5" customHeight="1" thickBot="1">
      <c r="A30" s="281">
        <v>15238</v>
      </c>
      <c r="B30" s="282" t="s">
        <v>737</v>
      </c>
      <c r="C30" s="276" t="s">
        <v>723</v>
      </c>
      <c r="D30" s="484" t="s">
        <v>734</v>
      </c>
      <c r="E30" s="485"/>
      <c r="F30" s="486"/>
      <c r="G30" s="283" t="s">
        <v>735</v>
      </c>
      <c r="H30" s="487" t="s">
        <v>736</v>
      </c>
      <c r="I30" s="488"/>
      <c r="J30" s="278" t="s">
        <v>733</v>
      </c>
      <c r="K30" s="484" t="s">
        <v>57</v>
      </c>
      <c r="L30" s="486"/>
      <c r="M30" s="279">
        <v>45323</v>
      </c>
      <c r="N30" s="279">
        <v>45412</v>
      </c>
      <c r="O30" s="276"/>
      <c r="P30" s="280"/>
    </row>
    <row r="31" spans="1:16" ht="75.75" customHeight="1" thickBot="1">
      <c r="A31" s="281">
        <v>15238</v>
      </c>
      <c r="B31" s="282" t="s">
        <v>737</v>
      </c>
      <c r="C31" s="276" t="s">
        <v>723</v>
      </c>
      <c r="D31" s="484" t="s">
        <v>730</v>
      </c>
      <c r="E31" s="485"/>
      <c r="F31" s="486"/>
      <c r="G31" s="283" t="s">
        <v>731</v>
      </c>
      <c r="H31" s="487" t="s">
        <v>732</v>
      </c>
      <c r="I31" s="488"/>
      <c r="J31" s="278" t="s">
        <v>733</v>
      </c>
      <c r="K31" s="484" t="s">
        <v>57</v>
      </c>
      <c r="L31" s="486"/>
      <c r="M31" s="279">
        <v>45323</v>
      </c>
      <c r="N31" s="279">
        <v>45412</v>
      </c>
      <c r="O31" s="276"/>
      <c r="P31" s="280"/>
    </row>
    <row r="32" spans="1:16" ht="101.25" customHeight="1">
      <c r="A32" s="303">
        <v>15327</v>
      </c>
      <c r="B32" s="303" t="s">
        <v>678</v>
      </c>
      <c r="C32" s="303" t="s">
        <v>674</v>
      </c>
      <c r="D32" s="483" t="s">
        <v>673</v>
      </c>
      <c r="E32" s="483"/>
      <c r="F32" s="483"/>
      <c r="G32" s="303" t="s">
        <v>672</v>
      </c>
      <c r="H32" s="483" t="s">
        <v>671</v>
      </c>
      <c r="I32" s="483"/>
      <c r="J32" s="303" t="s">
        <v>670</v>
      </c>
      <c r="K32" s="483" t="s">
        <v>669</v>
      </c>
      <c r="L32" s="483"/>
      <c r="M32" s="284">
        <v>45316</v>
      </c>
      <c r="N32" s="284">
        <v>45625</v>
      </c>
      <c r="O32" s="285"/>
      <c r="P32" s="285"/>
    </row>
    <row r="33" spans="1:16" ht="108" customHeight="1">
      <c r="A33" s="303">
        <v>15332</v>
      </c>
      <c r="B33" s="303" t="s">
        <v>677</v>
      </c>
      <c r="C33" s="303" t="s">
        <v>674</v>
      </c>
      <c r="D33" s="483" t="s">
        <v>673</v>
      </c>
      <c r="E33" s="483"/>
      <c r="F33" s="483"/>
      <c r="G33" s="303" t="s">
        <v>672</v>
      </c>
      <c r="H33" s="483" t="s">
        <v>671</v>
      </c>
      <c r="I33" s="483"/>
      <c r="J33" s="303" t="s">
        <v>670</v>
      </c>
      <c r="K33" s="483" t="s">
        <v>669</v>
      </c>
      <c r="L33" s="483"/>
      <c r="M33" s="284">
        <v>45316</v>
      </c>
      <c r="N33" s="284">
        <v>45625</v>
      </c>
      <c r="O33" s="286"/>
      <c r="P33" s="286"/>
    </row>
    <row r="34" spans="1:16" ht="105.75" customHeight="1">
      <c r="A34" s="303">
        <v>15335</v>
      </c>
      <c r="B34" s="303" t="s">
        <v>676</v>
      </c>
      <c r="C34" s="303" t="s">
        <v>674</v>
      </c>
      <c r="D34" s="483" t="s">
        <v>673</v>
      </c>
      <c r="E34" s="483"/>
      <c r="F34" s="483"/>
      <c r="G34" s="303" t="s">
        <v>672</v>
      </c>
      <c r="H34" s="483" t="s">
        <v>671</v>
      </c>
      <c r="I34" s="483"/>
      <c r="J34" s="303" t="s">
        <v>670</v>
      </c>
      <c r="K34" s="483" t="s">
        <v>669</v>
      </c>
      <c r="L34" s="483">
        <v>44958</v>
      </c>
      <c r="M34" s="284">
        <v>45316</v>
      </c>
      <c r="N34" s="284">
        <v>45625</v>
      </c>
      <c r="O34" s="286"/>
      <c r="P34" s="286"/>
    </row>
    <row r="35" spans="1:16" ht="111" customHeight="1" thickBot="1">
      <c r="A35" s="303">
        <v>33878</v>
      </c>
      <c r="B35" s="303" t="s">
        <v>675</v>
      </c>
      <c r="C35" s="303" t="s">
        <v>674</v>
      </c>
      <c r="D35" s="483" t="s">
        <v>673</v>
      </c>
      <c r="E35" s="483"/>
      <c r="F35" s="483"/>
      <c r="G35" s="303" t="s">
        <v>672</v>
      </c>
      <c r="H35" s="483" t="s">
        <v>671</v>
      </c>
      <c r="I35" s="483"/>
      <c r="J35" s="303" t="s">
        <v>670</v>
      </c>
      <c r="K35" s="483" t="s">
        <v>669</v>
      </c>
      <c r="L35" s="483">
        <v>44958</v>
      </c>
      <c r="M35" s="284">
        <v>45316</v>
      </c>
      <c r="N35" s="284">
        <v>45625</v>
      </c>
      <c r="O35" s="286"/>
      <c r="P35" s="286"/>
    </row>
    <row r="36" spans="1:16" ht="141" customHeight="1">
      <c r="A36" s="287">
        <v>15960</v>
      </c>
      <c r="B36" s="287" t="s">
        <v>703</v>
      </c>
      <c r="C36" s="288" t="s">
        <v>704</v>
      </c>
      <c r="D36" s="478" t="s">
        <v>705</v>
      </c>
      <c r="E36" s="479"/>
      <c r="F36" s="480"/>
      <c r="G36" s="289" t="s">
        <v>706</v>
      </c>
      <c r="H36" s="481" t="s">
        <v>707</v>
      </c>
      <c r="I36" s="480"/>
      <c r="J36" s="290" t="s">
        <v>708</v>
      </c>
      <c r="K36" s="478" t="s">
        <v>709</v>
      </c>
      <c r="L36" s="482"/>
      <c r="M36" s="291">
        <v>45292</v>
      </c>
      <c r="N36" s="292">
        <v>45656</v>
      </c>
      <c r="O36" s="288" t="s">
        <v>710</v>
      </c>
      <c r="P36" s="288" t="s">
        <v>711</v>
      </c>
    </row>
    <row r="37" spans="1:16" ht="15.75" customHeight="1"/>
    <row r="38" spans="1:16" ht="15.75" customHeight="1"/>
    <row r="39" spans="1:16" ht="15.75" customHeight="1"/>
    <row r="40" spans="1:16" ht="15.75" customHeight="1"/>
    <row r="41" spans="1:16" ht="15.75" customHeight="1"/>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sheetData>
  <mergeCells count="64">
    <mergeCell ref="H25:I25"/>
    <mergeCell ref="D26:F26"/>
    <mergeCell ref="A22:P22"/>
    <mergeCell ref="A21:N21"/>
    <mergeCell ref="H26:I26"/>
    <mergeCell ref="K25:L25"/>
    <mergeCell ref="K26:L26"/>
    <mergeCell ref="N7:O7"/>
    <mergeCell ref="M14:O15"/>
    <mergeCell ref="D24:F24"/>
    <mergeCell ref="H24:I24"/>
    <mergeCell ref="K24:L24"/>
    <mergeCell ref="A23:O23"/>
    <mergeCell ref="A15:D17"/>
    <mergeCell ref="E15:I17"/>
    <mergeCell ref="M17:N19"/>
    <mergeCell ref="A19:D20"/>
    <mergeCell ref="A8:O8"/>
    <mergeCell ref="A9:N9"/>
    <mergeCell ref="A10:D10"/>
    <mergeCell ref="E10:I10"/>
    <mergeCell ref="E19:I20"/>
    <mergeCell ref="A12:D13"/>
    <mergeCell ref="E12:I13"/>
    <mergeCell ref="M11:O12"/>
    <mergeCell ref="K14:L15"/>
    <mergeCell ref="M2:O2"/>
    <mergeCell ref="M3:O3"/>
    <mergeCell ref="A2:B5"/>
    <mergeCell ref="C2:L3"/>
    <mergeCell ref="N6:O6"/>
    <mergeCell ref="M4:O5"/>
    <mergeCell ref="C4:L5"/>
    <mergeCell ref="D25:F25"/>
    <mergeCell ref="D30:F30"/>
    <mergeCell ref="H30:I30"/>
    <mergeCell ref="K30:L30"/>
    <mergeCell ref="D31:F31"/>
    <mergeCell ref="H31:I31"/>
    <mergeCell ref="K31:L31"/>
    <mergeCell ref="D27:F27"/>
    <mergeCell ref="D28:F28"/>
    <mergeCell ref="H27:I27"/>
    <mergeCell ref="H28:I28"/>
    <mergeCell ref="K27:L27"/>
    <mergeCell ref="K28:L28"/>
    <mergeCell ref="H29:I29"/>
    <mergeCell ref="K29:L29"/>
    <mergeCell ref="D29:F29"/>
    <mergeCell ref="D32:F32"/>
    <mergeCell ref="H32:I32"/>
    <mergeCell ref="K32:L32"/>
    <mergeCell ref="D33:F33"/>
    <mergeCell ref="H33:I33"/>
    <mergeCell ref="K33:L33"/>
    <mergeCell ref="D36:F36"/>
    <mergeCell ref="H36:I36"/>
    <mergeCell ref="K36:L36"/>
    <mergeCell ref="D34:F34"/>
    <mergeCell ref="H34:I34"/>
    <mergeCell ref="K34:L34"/>
    <mergeCell ref="D35:F35"/>
    <mergeCell ref="H35:I35"/>
    <mergeCell ref="K35:L35"/>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cambios</vt:lpstr>
      <vt:lpstr>PTEP</vt:lpstr>
      <vt:lpstr>Mapa Riesgos de corrupción</vt:lpstr>
      <vt:lpstr>Racionalización de Trámites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Rene Alejandro Laverde Acosta</cp:lastModifiedBy>
  <dcterms:created xsi:type="dcterms:W3CDTF">2023-11-09T20:53:09Z</dcterms:created>
  <dcterms:modified xsi:type="dcterms:W3CDTF">2024-02-20T20:31:45Z</dcterms:modified>
</cp:coreProperties>
</file>